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mango/Desktop/"/>
    </mc:Choice>
  </mc:AlternateContent>
  <xr:revisionPtr revIDLastSave="0" documentId="8_{7FA0B550-1C1B-934C-A847-0804FE46374D}" xr6:coauthVersionLast="47" xr6:coauthVersionMax="47" xr10:uidLastSave="{00000000-0000-0000-0000-000000000000}"/>
  <bookViews>
    <workbookView xWindow="-120" yWindow="500" windowWidth="29040" windowHeight="17480" activeTab="3" xr2:uid="{00000000-000D-0000-FFFF-FFFF00000000}"/>
  </bookViews>
  <sheets>
    <sheet name="Cover Page" sheetId="1" r:id="rId1"/>
    <sheet name="Sheet1" sheetId="4" r:id="rId2"/>
    <sheet name="Data" sheetId="2" r:id="rId3"/>
    <sheet name="Dashboard" sheetId="3" r:id="rId4"/>
  </sheets>
  <definedNames>
    <definedName name="_xlchart.v5.0" hidden="1">Sheet1!$E$26</definedName>
    <definedName name="_xlchart.v5.1" hidden="1">Sheet1!$E$27:$E$76</definedName>
    <definedName name="_xlchart.v5.10" hidden="1">Sheet1!$F$26</definedName>
    <definedName name="_xlchart.v5.11" hidden="1">Sheet1!$F$27:$F$76</definedName>
    <definedName name="_xlchart.v5.12" hidden="1">Sheet1!$E$26</definedName>
    <definedName name="_xlchart.v5.13" hidden="1">Sheet1!$E$27:$E$76</definedName>
    <definedName name="_xlchart.v5.14" hidden="1">Sheet1!$F$26</definedName>
    <definedName name="_xlchart.v5.15" hidden="1">Sheet1!$F$27:$F$76</definedName>
    <definedName name="_xlchart.v5.16" hidden="1">Sheet1!$E$26</definedName>
    <definedName name="_xlchart.v5.17" hidden="1">Sheet1!$E$27:$E$76</definedName>
    <definedName name="_xlchart.v5.18" hidden="1">Sheet1!$F$26</definedName>
    <definedName name="_xlchart.v5.19" hidden="1">Sheet1!$F$27:$F$76</definedName>
    <definedName name="_xlchart.v5.2" hidden="1">Sheet1!$F$26</definedName>
    <definedName name="_xlchart.v5.3" hidden="1">Sheet1!$F$27:$F$76</definedName>
    <definedName name="_xlchart.v5.4" hidden="1">Sheet1!$E$26</definedName>
    <definedName name="_xlchart.v5.5" hidden="1">Sheet1!$E$27:$E$76</definedName>
    <definedName name="_xlchart.v5.6" hidden="1">Sheet1!$F$26</definedName>
    <definedName name="_xlchart.v5.7" hidden="1">Sheet1!$F$27:$F$76</definedName>
    <definedName name="_xlchart.v5.8" hidden="1">Sheet1!$E$26</definedName>
    <definedName name="_xlchart.v5.9" hidden="1">Sheet1!$E$27:$E$76</definedName>
    <definedName name="NativeTimeline_Invoice_Date">#N/A</definedName>
    <definedName name="Slicer_Beverage_Brand">#N/A</definedName>
    <definedName name="Slicer_Region">#N/A</definedName>
    <definedName name="Slicer_Retailer">#N/A</definedName>
  </definedNames>
  <calcPr calcId="191029"/>
  <pivotCaches>
    <pivotCache cacheId="12"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9"/>
      </x15:timelineCacheRefs>
    </ext>
    <ext xmlns:xcalcf="http://schemas.microsoft.com/office/spreadsheetml/2018/calcfeatures" uri="{B58B0392-4F1F-4190-BB64-5DF3571DCE5F}">
      <xcalcf:calcFeatures>
        <xcalcf:feature name="microsoft.com:RD"/>
        <xcalcf:feature name="microsoft.com:FV"/>
        <xcalcf:feature name="microsoft.com:LET_WF"/>
      </xcalcf:calcFeatures>
    </ext>
    <ext uri="GoogleSheetsCustomDataVersion1">
      <go:sheetsCustomData xmlns:go="http://customooxmlschemas.google.com/" r:id="rId10" roundtripDataSignature="AMtx7mhwl5n/6E4JEifg9kWlAttRGuttmA=="/>
    </ext>
  </extLst>
</workbook>
</file>

<file path=xl/calcChain.xml><?xml version="1.0" encoding="utf-8"?>
<calcChain xmlns="http://schemas.openxmlformats.org/spreadsheetml/2006/main">
  <c r="F28" i="4" l="1"/>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F27" i="4"/>
  <c r="E27" i="4"/>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L3889" i="2"/>
  <c r="K3889" i="2"/>
  <c r="R3888" i="2"/>
  <c r="Q3888" i="2"/>
  <c r="P3888" i="2"/>
  <c r="L3888" i="2"/>
  <c r="K3888" i="2"/>
  <c r="R3887" i="2"/>
  <c r="Q3887" i="2"/>
  <c r="P3887" i="2"/>
  <c r="K3887" i="2"/>
  <c r="L3887" i="2" s="1"/>
  <c r="R3886" i="2"/>
  <c r="Q3886" i="2"/>
  <c r="P3886" i="2"/>
  <c r="L3886" i="2"/>
  <c r="K3886" i="2"/>
  <c r="R3885" i="2"/>
  <c r="Q3885" i="2"/>
  <c r="P3885" i="2"/>
  <c r="K3885" i="2"/>
  <c r="L3885" i="2" s="1"/>
  <c r="R3884" i="2"/>
  <c r="Q3884" i="2"/>
  <c r="P3884" i="2"/>
  <c r="K3884" i="2"/>
  <c r="L3884" i="2" s="1"/>
  <c r="R3883" i="2"/>
  <c r="Q3883" i="2"/>
  <c r="P3883" i="2"/>
  <c r="L3883" i="2"/>
  <c r="K3883" i="2"/>
  <c r="R3882" i="2"/>
  <c r="Q3882" i="2"/>
  <c r="P3882" i="2"/>
  <c r="K3882" i="2"/>
  <c r="L3882" i="2" s="1"/>
  <c r="R3881" i="2"/>
  <c r="Q3881" i="2"/>
  <c r="P3881" i="2"/>
  <c r="K3881" i="2"/>
  <c r="L3881" i="2" s="1"/>
  <c r="R3880" i="2"/>
  <c r="Q3880" i="2"/>
  <c r="P3880" i="2"/>
  <c r="L3880" i="2"/>
  <c r="K3880" i="2"/>
  <c r="R3879" i="2"/>
  <c r="Q3879" i="2"/>
  <c r="P3879" i="2"/>
  <c r="K3879" i="2"/>
  <c r="L3879" i="2" s="1"/>
  <c r="R3878" i="2"/>
  <c r="Q3878" i="2"/>
  <c r="P3878" i="2"/>
  <c r="K3878" i="2"/>
  <c r="L3878" i="2" s="1"/>
  <c r="R3877" i="2"/>
  <c r="Q3877" i="2"/>
  <c r="P3877" i="2"/>
  <c r="L3877" i="2"/>
  <c r="K3877" i="2"/>
  <c r="R3876" i="2"/>
  <c r="Q3876" i="2"/>
  <c r="P3876" i="2"/>
  <c r="L3876" i="2"/>
  <c r="K3876" i="2"/>
  <c r="R3875" i="2"/>
  <c r="Q3875" i="2"/>
  <c r="P3875" i="2"/>
  <c r="L3875" i="2"/>
  <c r="K3875" i="2"/>
  <c r="R3874" i="2"/>
  <c r="Q3874" i="2"/>
  <c r="P3874" i="2"/>
  <c r="L3874" i="2"/>
  <c r="K3874" i="2"/>
  <c r="R3873" i="2"/>
  <c r="Q3873" i="2"/>
  <c r="P3873" i="2"/>
  <c r="K3873" i="2"/>
  <c r="L3873" i="2" s="1"/>
  <c r="R3872" i="2"/>
  <c r="Q3872" i="2"/>
  <c r="P3872" i="2"/>
  <c r="K3872" i="2"/>
  <c r="L3872" i="2" s="1"/>
  <c r="R3871" i="2"/>
  <c r="Q3871" i="2"/>
  <c r="P3871" i="2"/>
  <c r="L3871" i="2"/>
  <c r="K3871" i="2"/>
  <c r="R3870" i="2"/>
  <c r="Q3870" i="2"/>
  <c r="P3870" i="2"/>
  <c r="L3870" i="2"/>
  <c r="K3870" i="2"/>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L3865" i="2"/>
  <c r="K3865" i="2"/>
  <c r="R3864" i="2"/>
  <c r="Q3864" i="2"/>
  <c r="P3864" i="2"/>
  <c r="K3864" i="2"/>
  <c r="L3864" i="2" s="1"/>
  <c r="R3863" i="2"/>
  <c r="Q3863" i="2"/>
  <c r="P3863" i="2"/>
  <c r="K3863" i="2"/>
  <c r="L3863" i="2" s="1"/>
  <c r="R3862" i="2"/>
  <c r="Q3862" i="2"/>
  <c r="P3862" i="2"/>
  <c r="L3862" i="2"/>
  <c r="K3862" i="2"/>
  <c r="R3861" i="2"/>
  <c r="Q3861" i="2"/>
  <c r="P3861" i="2"/>
  <c r="L3861" i="2"/>
  <c r="K3861" i="2"/>
  <c r="R3860" i="2"/>
  <c r="Q3860" i="2"/>
  <c r="P3860" i="2"/>
  <c r="K3860" i="2"/>
  <c r="L3860" i="2" s="1"/>
  <c r="R3859" i="2"/>
  <c r="Q3859" i="2"/>
  <c r="P3859" i="2"/>
  <c r="L3859" i="2"/>
  <c r="K3859" i="2"/>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L3853" i="2"/>
  <c r="K3853" i="2"/>
  <c r="R3852" i="2"/>
  <c r="Q3852" i="2"/>
  <c r="P3852" i="2"/>
  <c r="K3852" i="2"/>
  <c r="L3852" i="2" s="1"/>
  <c r="R3851" i="2"/>
  <c r="Q3851" i="2"/>
  <c r="P3851" i="2"/>
  <c r="K3851" i="2"/>
  <c r="L3851" i="2" s="1"/>
  <c r="R3850" i="2"/>
  <c r="Q3850" i="2"/>
  <c r="P3850" i="2"/>
  <c r="L3850" i="2"/>
  <c r="K3850" i="2"/>
  <c r="R3849" i="2"/>
  <c r="Q3849" i="2"/>
  <c r="P3849" i="2"/>
  <c r="K3849" i="2"/>
  <c r="L3849" i="2" s="1"/>
  <c r="R3848" i="2"/>
  <c r="Q3848" i="2"/>
  <c r="P3848" i="2"/>
  <c r="K3848" i="2"/>
  <c r="L3848" i="2" s="1"/>
  <c r="R3847" i="2"/>
  <c r="Q3847" i="2"/>
  <c r="P3847" i="2"/>
  <c r="L3847" i="2"/>
  <c r="K3847" i="2"/>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L3841" i="2"/>
  <c r="K3841" i="2"/>
  <c r="R3840" i="2"/>
  <c r="Q3840" i="2"/>
  <c r="P3840" i="2"/>
  <c r="K3840" i="2"/>
  <c r="L3840" i="2" s="1"/>
  <c r="R3839" i="2"/>
  <c r="Q3839" i="2"/>
  <c r="P3839" i="2"/>
  <c r="L3839" i="2"/>
  <c r="K3839" i="2"/>
  <c r="R3838" i="2"/>
  <c r="Q3838" i="2"/>
  <c r="P3838" i="2"/>
  <c r="L3838" i="2"/>
  <c r="K3838" i="2"/>
  <c r="R3837" i="2"/>
  <c r="Q3837" i="2"/>
  <c r="P3837" i="2"/>
  <c r="K3837" i="2"/>
  <c r="L3837" i="2" s="1"/>
  <c r="R3836" i="2"/>
  <c r="Q3836" i="2"/>
  <c r="P3836" i="2"/>
  <c r="K3836" i="2"/>
  <c r="L3836" i="2" s="1"/>
  <c r="R3835" i="2"/>
  <c r="Q3835" i="2"/>
  <c r="P3835" i="2"/>
  <c r="L3835" i="2"/>
  <c r="K3835" i="2"/>
  <c r="R3834" i="2"/>
  <c r="Q3834" i="2"/>
  <c r="P3834" i="2"/>
  <c r="K3834" i="2"/>
  <c r="L3834" i="2" s="1"/>
  <c r="R3833" i="2"/>
  <c r="Q3833" i="2"/>
  <c r="P3833" i="2"/>
  <c r="K3833" i="2"/>
  <c r="L3833" i="2" s="1"/>
  <c r="R3832" i="2"/>
  <c r="Q3832" i="2"/>
  <c r="P3832" i="2"/>
  <c r="L3832" i="2"/>
  <c r="K3832" i="2"/>
  <c r="R3831" i="2"/>
  <c r="Q3831" i="2"/>
  <c r="P3831" i="2"/>
  <c r="K3831" i="2"/>
  <c r="L3831" i="2" s="1"/>
  <c r="R3830" i="2"/>
  <c r="Q3830" i="2"/>
  <c r="P3830" i="2"/>
  <c r="L3830" i="2"/>
  <c r="K3830" i="2"/>
  <c r="R3829" i="2"/>
  <c r="Q3829" i="2"/>
  <c r="P3829" i="2"/>
  <c r="L3829" i="2"/>
  <c r="K3829" i="2"/>
  <c r="R3828" i="2"/>
  <c r="Q3828" i="2"/>
  <c r="P3828" i="2"/>
  <c r="K3828" i="2"/>
  <c r="L3828" i="2" s="1"/>
  <c r="R3827" i="2"/>
  <c r="Q3827" i="2"/>
  <c r="P3827" i="2"/>
  <c r="K3827" i="2"/>
  <c r="L3827" i="2" s="1"/>
  <c r="R3826" i="2"/>
  <c r="Q3826" i="2"/>
  <c r="P3826" i="2"/>
  <c r="L3826" i="2"/>
  <c r="K3826" i="2"/>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L3820" i="2"/>
  <c r="K3820" i="2"/>
  <c r="L3819" i="2"/>
  <c r="K3819" i="2"/>
  <c r="K3818" i="2"/>
  <c r="L3818" i="2" s="1"/>
  <c r="L3817" i="2"/>
  <c r="K3817" i="2"/>
  <c r="L3816" i="2"/>
  <c r="K3816" i="2"/>
  <c r="K3815" i="2"/>
  <c r="L3815" i="2" s="1"/>
  <c r="L3814" i="2"/>
  <c r="K3814" i="2"/>
  <c r="K3813" i="2"/>
  <c r="L3813" i="2" s="1"/>
  <c r="L3812" i="2"/>
  <c r="K3812" i="2"/>
  <c r="K3811" i="2"/>
  <c r="L3811" i="2" s="1"/>
  <c r="K3810" i="2"/>
  <c r="L3810" i="2" s="1"/>
  <c r="K3809" i="2"/>
  <c r="L3809" i="2" s="1"/>
  <c r="L3808" i="2"/>
  <c r="K3808" i="2"/>
  <c r="L3807" i="2"/>
  <c r="K3807" i="2"/>
  <c r="L3806" i="2"/>
  <c r="K3806" i="2"/>
  <c r="K3805" i="2"/>
  <c r="L3805" i="2" s="1"/>
  <c r="L3804" i="2"/>
  <c r="K3804" i="2"/>
  <c r="K3803" i="2"/>
  <c r="L3803" i="2" s="1"/>
  <c r="L3802" i="2"/>
  <c r="K3802" i="2"/>
  <c r="L3801" i="2"/>
  <c r="K3801" i="2"/>
  <c r="L3800" i="2"/>
  <c r="K3800" i="2"/>
  <c r="L3799" i="2"/>
  <c r="K3799" i="2"/>
  <c r="K3798" i="2"/>
  <c r="L3798" i="2" s="1"/>
  <c r="K3797" i="2"/>
  <c r="L3797" i="2" s="1"/>
  <c r="L3796" i="2"/>
  <c r="K3796" i="2"/>
  <c r="K3795" i="2"/>
  <c r="L3795" i="2" s="1"/>
  <c r="K3794" i="2"/>
  <c r="L3794" i="2" s="1"/>
  <c r="L3793" i="2"/>
  <c r="K3793" i="2"/>
  <c r="K3792" i="2"/>
  <c r="L3792" i="2" s="1"/>
  <c r="K3791" i="2"/>
  <c r="L3791" i="2" s="1"/>
  <c r="L3790" i="2"/>
  <c r="K3790" i="2"/>
  <c r="L3789" i="2"/>
  <c r="K3789" i="2"/>
  <c r="K3788" i="2"/>
  <c r="L3788" i="2" s="1"/>
  <c r="K3787" i="2"/>
  <c r="L3787" i="2" s="1"/>
  <c r="L3786" i="2"/>
  <c r="K3786" i="2"/>
  <c r="K3785" i="2"/>
  <c r="L3785" i="2" s="1"/>
  <c r="L3784" i="2"/>
  <c r="K3784" i="2"/>
  <c r="L3783" i="2"/>
  <c r="K3783" i="2"/>
  <c r="K3782" i="2"/>
  <c r="L3782" i="2" s="1"/>
  <c r="K3781" i="2"/>
  <c r="L3781" i="2" s="1"/>
  <c r="K3780" i="2"/>
  <c r="L3780" i="2" s="1"/>
  <c r="K3779" i="2"/>
  <c r="L3779" i="2" s="1"/>
  <c r="L3778" i="2"/>
  <c r="K3778" i="2"/>
  <c r="K3777" i="2"/>
  <c r="L3777" i="2" s="1"/>
  <c r="L3776" i="2"/>
  <c r="K3776" i="2"/>
  <c r="K3775" i="2"/>
  <c r="L3775" i="2" s="1"/>
  <c r="K3774" i="2"/>
  <c r="L3774" i="2" s="1"/>
  <c r="K3773" i="2"/>
  <c r="L3773" i="2" s="1"/>
  <c r="L3772" i="2"/>
  <c r="K3772" i="2"/>
  <c r="L3771" i="2"/>
  <c r="K3771" i="2"/>
  <c r="L3770" i="2"/>
  <c r="K3770" i="2"/>
  <c r="K3769" i="2"/>
  <c r="L3769" i="2" s="1"/>
  <c r="K3768" i="2"/>
  <c r="L3768" i="2" s="1"/>
  <c r="K3767" i="2"/>
  <c r="L3767" i="2" s="1"/>
  <c r="L3766" i="2"/>
  <c r="K3766" i="2"/>
  <c r="K3765" i="2"/>
  <c r="L3765" i="2" s="1"/>
  <c r="K3764" i="2"/>
  <c r="L3764" i="2" s="1"/>
  <c r="L3763" i="2"/>
  <c r="K3763" i="2"/>
  <c r="L3762" i="2"/>
  <c r="K3762" i="2"/>
  <c r="K3761" i="2"/>
  <c r="L3761" i="2" s="1"/>
  <c r="K3760" i="2"/>
  <c r="L3760" i="2" s="1"/>
  <c r="K3759" i="2"/>
  <c r="L3759" i="2" s="1"/>
  <c r="L3758" i="2"/>
  <c r="K3758" i="2"/>
  <c r="L3757" i="2"/>
  <c r="K3757" i="2"/>
  <c r="K3756" i="2"/>
  <c r="L3756" i="2" s="1"/>
  <c r="K3755" i="2"/>
  <c r="L3755" i="2" s="1"/>
  <c r="L3754" i="2"/>
  <c r="K3754" i="2"/>
  <c r="L3753" i="2"/>
  <c r="K3753" i="2"/>
  <c r="K3752" i="2"/>
  <c r="L3752" i="2" s="1"/>
  <c r="K3751" i="2"/>
  <c r="L3751" i="2" s="1"/>
  <c r="L3750" i="2"/>
  <c r="K3750" i="2"/>
  <c r="K3749" i="2"/>
  <c r="L3749" i="2" s="1"/>
  <c r="K3748" i="2"/>
  <c r="L3748" i="2" s="1"/>
  <c r="K3747" i="2"/>
  <c r="L3747" i="2" s="1"/>
  <c r="K3746" i="2"/>
  <c r="L3746" i="2" s="1"/>
  <c r="L3745" i="2"/>
  <c r="K3745" i="2"/>
  <c r="L3744" i="2"/>
  <c r="K3744" i="2"/>
  <c r="K3743" i="2"/>
  <c r="L3743" i="2" s="1"/>
  <c r="K3742" i="2"/>
  <c r="L3742" i="2" s="1"/>
  <c r="K3741" i="2"/>
  <c r="L3741" i="2" s="1"/>
  <c r="L3740" i="2"/>
  <c r="K3740" i="2"/>
  <c r="K3739" i="2"/>
  <c r="L3739" i="2" s="1"/>
  <c r="K3738" i="2"/>
  <c r="L3738" i="2" s="1"/>
  <c r="K3737" i="2"/>
  <c r="L3737" i="2" s="1"/>
  <c r="K3736" i="2"/>
  <c r="L3736" i="2" s="1"/>
  <c r="K3735" i="2"/>
  <c r="L3735" i="2" s="1"/>
  <c r="K3734" i="2"/>
  <c r="L3734" i="2" s="1"/>
  <c r="K3733" i="2"/>
  <c r="L3733" i="2" s="1"/>
  <c r="L3732" i="2"/>
  <c r="K3732" i="2"/>
  <c r="K3731" i="2"/>
  <c r="L3731" i="2" s="1"/>
  <c r="L3730" i="2"/>
  <c r="K3730" i="2"/>
  <c r="K3729" i="2"/>
  <c r="L3729" i="2" s="1"/>
  <c r="K3728" i="2"/>
  <c r="L3728" i="2" s="1"/>
  <c r="L3727" i="2"/>
  <c r="K3727" i="2"/>
  <c r="K3726" i="2"/>
  <c r="L3726" i="2" s="1"/>
  <c r="K3725" i="2"/>
  <c r="L3725" i="2" s="1"/>
  <c r="L3724" i="2"/>
  <c r="K3724" i="2"/>
  <c r="K3723" i="2"/>
  <c r="L3723" i="2" s="1"/>
  <c r="K3722" i="2"/>
  <c r="L3722" i="2" s="1"/>
  <c r="K3721" i="2"/>
  <c r="L3721" i="2" s="1"/>
  <c r="K3720" i="2"/>
  <c r="L3720" i="2" s="1"/>
  <c r="K3719" i="2"/>
  <c r="L3719" i="2" s="1"/>
  <c r="K3718" i="2"/>
  <c r="L3718" i="2" s="1"/>
  <c r="L3717" i="2"/>
  <c r="K3717" i="2"/>
  <c r="K3716" i="2"/>
  <c r="L3716" i="2" s="1"/>
  <c r="K3715" i="2"/>
  <c r="L3715" i="2" s="1"/>
  <c r="L3714" i="2"/>
  <c r="K3714" i="2"/>
  <c r="K3713" i="2"/>
  <c r="L3713" i="2" s="1"/>
  <c r="L3712" i="2"/>
  <c r="K3712" i="2"/>
  <c r="L3711" i="2"/>
  <c r="K3711" i="2"/>
  <c r="K3710" i="2"/>
  <c r="L3710" i="2" s="1"/>
  <c r="K3709" i="2"/>
  <c r="L3709" i="2" s="1"/>
  <c r="K3708" i="2"/>
  <c r="L3708" i="2" s="1"/>
  <c r="K3707" i="2"/>
  <c r="L3707" i="2" s="1"/>
  <c r="K3706" i="2"/>
  <c r="L3706" i="2" s="1"/>
  <c r="K3705" i="2"/>
  <c r="L3705" i="2" s="1"/>
  <c r="L3704" i="2"/>
  <c r="K3704" i="2"/>
  <c r="K3703" i="2"/>
  <c r="L3703" i="2" s="1"/>
  <c r="L3702" i="2"/>
  <c r="K3702" i="2"/>
  <c r="K3701" i="2"/>
  <c r="L3701" i="2" s="1"/>
  <c r="K3700" i="2"/>
  <c r="L3700" i="2" s="1"/>
  <c r="L3699" i="2"/>
  <c r="K3699" i="2"/>
  <c r="L3698" i="2"/>
  <c r="K3698" i="2"/>
  <c r="K3697" i="2"/>
  <c r="L3697" i="2" s="1"/>
  <c r="K3696" i="2"/>
  <c r="L3696" i="2" s="1"/>
  <c r="K3695" i="2"/>
  <c r="L3695" i="2" s="1"/>
  <c r="L3694" i="2"/>
  <c r="K3694" i="2"/>
  <c r="K3693" i="2"/>
  <c r="L3693" i="2" s="1"/>
  <c r="K3692" i="2"/>
  <c r="L3692" i="2" s="1"/>
  <c r="L3691" i="2"/>
  <c r="K3691" i="2"/>
  <c r="K3690" i="2"/>
  <c r="L3690" i="2" s="1"/>
  <c r="K3689" i="2"/>
  <c r="L3689" i="2" s="1"/>
  <c r="K3688" i="2"/>
  <c r="L3688" i="2" s="1"/>
  <c r="K3687" i="2"/>
  <c r="L3687" i="2" s="1"/>
  <c r="L3686" i="2"/>
  <c r="K3686" i="2"/>
  <c r="L3685" i="2"/>
  <c r="K3685" i="2"/>
  <c r="K3684" i="2"/>
  <c r="L3684" i="2" s="1"/>
  <c r="K3683" i="2"/>
  <c r="L3683" i="2" s="1"/>
  <c r="K3682" i="2"/>
  <c r="L3682" i="2" s="1"/>
  <c r="L3681" i="2"/>
  <c r="K3681" i="2"/>
  <c r="K3680" i="2"/>
  <c r="L3680" i="2" s="1"/>
  <c r="K3679" i="2"/>
  <c r="L3679" i="2" s="1"/>
  <c r="L3678" i="2"/>
  <c r="K3678" i="2"/>
  <c r="K3677" i="2"/>
  <c r="L3677" i="2" s="1"/>
  <c r="K3676" i="2"/>
  <c r="L3676" i="2" s="1"/>
  <c r="K3675" i="2"/>
  <c r="L3675" i="2" s="1"/>
  <c r="K3674" i="2"/>
  <c r="L3674" i="2" s="1"/>
  <c r="L3673" i="2"/>
  <c r="K3673" i="2"/>
  <c r="L3672" i="2"/>
  <c r="K3672" i="2"/>
  <c r="K3671" i="2"/>
  <c r="L3671" i="2" s="1"/>
  <c r="K3670" i="2"/>
  <c r="L3670" i="2" s="1"/>
  <c r="K3669" i="2"/>
  <c r="L3669" i="2" s="1"/>
  <c r="L3668" i="2"/>
  <c r="K3668" i="2"/>
  <c r="K3667" i="2"/>
  <c r="L3667" i="2" s="1"/>
  <c r="K3666" i="2"/>
  <c r="L3666" i="2" s="1"/>
  <c r="K3665" i="2"/>
  <c r="L3665" i="2" s="1"/>
  <c r="K3664" i="2"/>
  <c r="L3664" i="2" s="1"/>
  <c r="K3663" i="2"/>
  <c r="L3663" i="2" s="1"/>
  <c r="K3662" i="2"/>
  <c r="L3662" i="2" s="1"/>
  <c r="K3661" i="2"/>
  <c r="L3661" i="2" s="1"/>
  <c r="L3660" i="2"/>
  <c r="K3660" i="2"/>
  <c r="K3659" i="2"/>
  <c r="L3659" i="2" s="1"/>
  <c r="L3658" i="2"/>
  <c r="K3658" i="2"/>
  <c r="K3657" i="2"/>
  <c r="L3657" i="2" s="1"/>
  <c r="K3656" i="2"/>
  <c r="L3656" i="2" s="1"/>
  <c r="L3655" i="2"/>
  <c r="K3655" i="2"/>
  <c r="K3654" i="2"/>
  <c r="L3654" i="2" s="1"/>
  <c r="K3653" i="2"/>
  <c r="L3653" i="2" s="1"/>
  <c r="L3652" i="2"/>
  <c r="K3652" i="2"/>
  <c r="K3651" i="2"/>
  <c r="L3651" i="2" s="1"/>
  <c r="L3650" i="2"/>
  <c r="K3650" i="2"/>
  <c r="L3649" i="2"/>
  <c r="K3649" i="2"/>
  <c r="K3648" i="2"/>
  <c r="L3648" i="2" s="1"/>
  <c r="K3647" i="2"/>
  <c r="L3647" i="2" s="1"/>
  <c r="K3646" i="2"/>
  <c r="L3646" i="2" s="1"/>
  <c r="L3645" i="2"/>
  <c r="K3645" i="2"/>
  <c r="K3644" i="2"/>
  <c r="L3644" i="2" s="1"/>
  <c r="K3643" i="2"/>
  <c r="L3643" i="2" s="1"/>
  <c r="L3642" i="2"/>
  <c r="K3642" i="2"/>
  <c r="K3641" i="2"/>
  <c r="L3641" i="2" s="1"/>
  <c r="L3640" i="2"/>
  <c r="K3640" i="2"/>
  <c r="L3639" i="2"/>
  <c r="K3639" i="2"/>
  <c r="K3638" i="2"/>
  <c r="L3638" i="2" s="1"/>
  <c r="K3637" i="2"/>
  <c r="L3637" i="2" s="1"/>
  <c r="K3636" i="2"/>
  <c r="L3636" i="2" s="1"/>
  <c r="K3635" i="2"/>
  <c r="L3635" i="2" s="1"/>
  <c r="K3634" i="2"/>
  <c r="L3634" i="2" s="1"/>
  <c r="K3633" i="2"/>
  <c r="L3633" i="2" s="1"/>
  <c r="L3632" i="2"/>
  <c r="K3632" i="2"/>
  <c r="L3631" i="2"/>
  <c r="K3631" i="2"/>
  <c r="L3630" i="2"/>
  <c r="K3630" i="2"/>
  <c r="K3629" i="2"/>
  <c r="L3629" i="2" s="1"/>
  <c r="K3628" i="2"/>
  <c r="L3628" i="2" s="1"/>
  <c r="L3627" i="2"/>
  <c r="K3627" i="2"/>
  <c r="L3626" i="2"/>
  <c r="K3626" i="2"/>
  <c r="K3625" i="2"/>
  <c r="L3625" i="2" s="1"/>
  <c r="K3624" i="2"/>
  <c r="L3624" i="2" s="1"/>
  <c r="K3623" i="2"/>
  <c r="L3623" i="2" s="1"/>
  <c r="L3622" i="2"/>
  <c r="K3622" i="2"/>
  <c r="K3621" i="2"/>
  <c r="L3621" i="2" s="1"/>
  <c r="K3620" i="2"/>
  <c r="L3620" i="2" s="1"/>
  <c r="K3619" i="2"/>
  <c r="L3619" i="2" s="1"/>
  <c r="K3618" i="2"/>
  <c r="L3618" i="2" s="1"/>
  <c r="K3617" i="2"/>
  <c r="L3617" i="2" s="1"/>
  <c r="L3616" i="2"/>
  <c r="K3616" i="2"/>
  <c r="K3615" i="2"/>
  <c r="L3615" i="2" s="1"/>
  <c r="L3614" i="2"/>
  <c r="K3614" i="2"/>
  <c r="L3613" i="2"/>
  <c r="K3613" i="2"/>
  <c r="K3612" i="2"/>
  <c r="L3612" i="2" s="1"/>
  <c r="K3611" i="2"/>
  <c r="L3611" i="2" s="1"/>
  <c r="K3610" i="2"/>
  <c r="L3610" i="2" s="1"/>
  <c r="L3609" i="2"/>
  <c r="K3609" i="2"/>
  <c r="K3608" i="2"/>
  <c r="L3608" i="2" s="1"/>
  <c r="K3607" i="2"/>
  <c r="L3607" i="2" s="1"/>
  <c r="K3606" i="2"/>
  <c r="L3606" i="2" s="1"/>
  <c r="K3605" i="2"/>
  <c r="L3605" i="2" s="1"/>
  <c r="K3604" i="2"/>
  <c r="L3604" i="2" s="1"/>
  <c r="K3603" i="2"/>
  <c r="L3603" i="2" s="1"/>
  <c r="K3602" i="2"/>
  <c r="L3602" i="2" s="1"/>
  <c r="L3601" i="2"/>
  <c r="K3601" i="2"/>
  <c r="L3600" i="2"/>
  <c r="K3600" i="2"/>
  <c r="K3599" i="2"/>
  <c r="L3599" i="2" s="1"/>
  <c r="K3598" i="2"/>
  <c r="L3598" i="2" s="1"/>
  <c r="K3597" i="2"/>
  <c r="L3597" i="2" s="1"/>
  <c r="L3596" i="2"/>
  <c r="K3596" i="2"/>
  <c r="K3595" i="2"/>
  <c r="L3595" i="2" s="1"/>
  <c r="K3594" i="2"/>
  <c r="L3594" i="2" s="1"/>
  <c r="K3593" i="2"/>
  <c r="L3593" i="2" s="1"/>
  <c r="K3592" i="2"/>
  <c r="L3592" i="2" s="1"/>
  <c r="K3591" i="2"/>
  <c r="L3591" i="2" s="1"/>
  <c r="K3590" i="2"/>
  <c r="L3590" i="2" s="1"/>
  <c r="K3589" i="2"/>
  <c r="L3589" i="2" s="1"/>
  <c r="L3588" i="2"/>
  <c r="K3588" i="2"/>
  <c r="K3587" i="2"/>
  <c r="L3587" i="2" s="1"/>
  <c r="K3586" i="2"/>
  <c r="L3586" i="2" s="1"/>
  <c r="K3585" i="2"/>
  <c r="L3585" i="2" s="1"/>
  <c r="L3584" i="2"/>
  <c r="K3584" i="2"/>
  <c r="L3583" i="2"/>
  <c r="K3583" i="2"/>
  <c r="K3582" i="2"/>
  <c r="L3582" i="2" s="1"/>
  <c r="K3581" i="2"/>
  <c r="L3581" i="2" s="1"/>
  <c r="L3580" i="2"/>
  <c r="K3580" i="2"/>
  <c r="K3579" i="2"/>
  <c r="L3579" i="2" s="1"/>
  <c r="K3578" i="2"/>
  <c r="L3578" i="2" s="1"/>
  <c r="K3577" i="2"/>
  <c r="L3577" i="2" s="1"/>
  <c r="K3576" i="2"/>
  <c r="L3576" i="2" s="1"/>
  <c r="K3575" i="2"/>
  <c r="L3575" i="2" s="1"/>
  <c r="K3574" i="2"/>
  <c r="L3574" i="2" s="1"/>
  <c r="K3573" i="2"/>
  <c r="L3573" i="2" s="1"/>
  <c r="K3572" i="2"/>
  <c r="L3572" i="2" s="1"/>
  <c r="K3571" i="2"/>
  <c r="L3571" i="2" s="1"/>
  <c r="L3570" i="2"/>
  <c r="K3570" i="2"/>
  <c r="K3569" i="2"/>
  <c r="L3569" i="2" s="1"/>
  <c r="L3568" i="2"/>
  <c r="K3568" i="2"/>
  <c r="L3567" i="2"/>
  <c r="K3567" i="2"/>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L3555" i="2"/>
  <c r="K3555" i="2"/>
  <c r="L3554" i="2"/>
  <c r="K3554" i="2"/>
  <c r="K3553" i="2"/>
  <c r="L3553" i="2" s="1"/>
  <c r="L3552" i="2"/>
  <c r="K3552" i="2"/>
  <c r="K3551" i="2"/>
  <c r="L3551" i="2" s="1"/>
  <c r="L3550" i="2"/>
  <c r="K3550" i="2"/>
  <c r="K3549" i="2"/>
  <c r="L3549" i="2" s="1"/>
  <c r="K3548" i="2"/>
  <c r="L3548" i="2" s="1"/>
  <c r="K3547" i="2"/>
  <c r="L3547" i="2" s="1"/>
  <c r="L3546" i="2"/>
  <c r="K3546" i="2"/>
  <c r="K3545" i="2"/>
  <c r="L3545" i="2" s="1"/>
  <c r="K3544" i="2"/>
  <c r="L3544" i="2" s="1"/>
  <c r="K3543" i="2"/>
  <c r="L3543" i="2" s="1"/>
  <c r="L3542" i="2"/>
  <c r="K3542" i="2"/>
  <c r="L3541" i="2"/>
  <c r="K3541" i="2"/>
  <c r="K3540" i="2"/>
  <c r="L3540" i="2" s="1"/>
  <c r="K3539" i="2"/>
  <c r="L3539" i="2" s="1"/>
  <c r="L3538" i="2"/>
  <c r="K3538" i="2"/>
  <c r="L3537" i="2"/>
  <c r="K3537" i="2"/>
  <c r="K3536" i="2"/>
  <c r="L3536" i="2" s="1"/>
  <c r="K3535" i="2"/>
  <c r="L3535" i="2" s="1"/>
  <c r="K3534" i="2"/>
  <c r="L3534" i="2" s="1"/>
  <c r="K3533" i="2"/>
  <c r="L3533" i="2" s="1"/>
  <c r="L3532" i="2"/>
  <c r="K3532" i="2"/>
  <c r="K3531" i="2"/>
  <c r="L3531" i="2" s="1"/>
  <c r="K3530" i="2"/>
  <c r="L3530" i="2" s="1"/>
  <c r="L3529" i="2"/>
  <c r="K3529" i="2"/>
  <c r="L3528" i="2"/>
  <c r="K3528" i="2"/>
  <c r="K3527" i="2"/>
  <c r="L3527" i="2" s="1"/>
  <c r="L3526" i="2"/>
  <c r="K3526" i="2"/>
  <c r="L3525" i="2"/>
  <c r="K3525" i="2"/>
  <c r="L3524" i="2"/>
  <c r="K3524" i="2"/>
  <c r="K3523" i="2"/>
  <c r="L3523" i="2" s="1"/>
  <c r="K3522" i="2"/>
  <c r="L3522" i="2" s="1"/>
  <c r="K3521" i="2"/>
  <c r="L3521" i="2" s="1"/>
  <c r="K3520" i="2"/>
  <c r="L3520" i="2" s="1"/>
  <c r="L3519" i="2"/>
  <c r="K3519" i="2"/>
  <c r="L3518" i="2"/>
  <c r="K3518" i="2"/>
  <c r="K3517" i="2"/>
  <c r="L3517" i="2" s="1"/>
  <c r="L3516" i="2"/>
  <c r="K3516" i="2"/>
  <c r="K3515" i="2"/>
  <c r="L3515" i="2" s="1"/>
  <c r="K3514" i="2"/>
  <c r="L3514" i="2" s="1"/>
  <c r="K3513" i="2"/>
  <c r="L3513" i="2" s="1"/>
  <c r="K3512" i="2"/>
  <c r="L3512" i="2" s="1"/>
  <c r="L3511" i="2"/>
  <c r="K3511" i="2"/>
  <c r="K3510" i="2"/>
  <c r="L3510" i="2" s="1"/>
  <c r="K3509" i="2"/>
  <c r="L3509" i="2" s="1"/>
  <c r="L3508" i="2"/>
  <c r="K3508" i="2"/>
  <c r="K3507" i="2"/>
  <c r="L3507" i="2" s="1"/>
  <c r="L3506" i="2"/>
  <c r="K3506" i="2"/>
  <c r="L3505" i="2"/>
  <c r="K3505" i="2"/>
  <c r="K3504" i="2"/>
  <c r="L3504" i="2" s="1"/>
  <c r="K3503" i="2"/>
  <c r="L3503" i="2" s="1"/>
  <c r="K3502" i="2"/>
  <c r="L3502" i="2" s="1"/>
  <c r="K3501" i="2"/>
  <c r="L3501" i="2" s="1"/>
  <c r="L3500" i="2"/>
  <c r="K3500" i="2"/>
  <c r="K3499" i="2"/>
  <c r="L3499" i="2" s="1"/>
  <c r="L3498" i="2"/>
  <c r="K3498" i="2"/>
  <c r="K3497" i="2"/>
  <c r="L3497" i="2" s="1"/>
  <c r="L3496" i="2"/>
  <c r="K3496" i="2"/>
  <c r="L3495" i="2"/>
  <c r="K3495" i="2"/>
  <c r="K3494" i="2"/>
  <c r="L3494" i="2" s="1"/>
  <c r="L3493" i="2"/>
  <c r="K3493" i="2"/>
  <c r="K3492" i="2"/>
  <c r="L3492" i="2" s="1"/>
  <c r="K3491" i="2"/>
  <c r="L3491" i="2" s="1"/>
  <c r="K3490" i="2"/>
  <c r="L3490" i="2" s="1"/>
  <c r="K3489" i="2"/>
  <c r="L3489" i="2" s="1"/>
  <c r="K3488" i="2"/>
  <c r="L3488" i="2" s="1"/>
  <c r="L3487" i="2"/>
  <c r="K3487" i="2"/>
  <c r="K3486" i="2"/>
  <c r="L3486" i="2" s="1"/>
  <c r="K3485" i="2"/>
  <c r="L3485" i="2" s="1"/>
  <c r="K3484" i="2"/>
  <c r="L3484" i="2" s="1"/>
  <c r="L3483" i="2"/>
  <c r="K3483" i="2"/>
  <c r="L3482" i="2"/>
  <c r="K3482" i="2"/>
  <c r="K3481" i="2"/>
  <c r="L3481" i="2" s="1"/>
  <c r="L3480" i="2"/>
  <c r="K3480" i="2"/>
  <c r="K3479" i="2"/>
  <c r="L3479" i="2" s="1"/>
  <c r="L3478" i="2"/>
  <c r="K3478" i="2"/>
  <c r="K3477" i="2"/>
  <c r="L3477" i="2" s="1"/>
  <c r="K3476" i="2"/>
  <c r="L3476" i="2" s="1"/>
  <c r="K3475" i="2"/>
  <c r="L3475" i="2" s="1"/>
  <c r="K3474" i="2"/>
  <c r="L3474" i="2" s="1"/>
  <c r="K3473" i="2"/>
  <c r="L3473" i="2" s="1"/>
  <c r="K3472" i="2"/>
  <c r="L3472" i="2" s="1"/>
  <c r="K3471" i="2"/>
  <c r="L3471" i="2" s="1"/>
  <c r="L3470" i="2"/>
  <c r="K3470" i="2"/>
  <c r="L3469" i="2"/>
  <c r="K3469" i="2"/>
  <c r="K3468" i="2"/>
  <c r="L3468" i="2" s="1"/>
  <c r="K3467" i="2"/>
  <c r="L3467" i="2" s="1"/>
  <c r="K3466" i="2"/>
  <c r="L3466" i="2" s="1"/>
  <c r="L3465" i="2"/>
  <c r="K3465" i="2"/>
  <c r="K3464" i="2"/>
  <c r="L3464" i="2" s="1"/>
  <c r="K3463" i="2"/>
  <c r="L3463" i="2" s="1"/>
  <c r="K3462" i="2"/>
  <c r="L3462" i="2" s="1"/>
  <c r="K3461" i="2"/>
  <c r="L3461" i="2" s="1"/>
  <c r="K3460" i="2"/>
  <c r="L3460" i="2" s="1"/>
  <c r="L3459" i="2"/>
  <c r="K3459" i="2"/>
  <c r="K3458" i="2"/>
  <c r="L3458" i="2" s="1"/>
  <c r="L3457" i="2"/>
  <c r="K3457" i="2"/>
  <c r="L3456" i="2"/>
  <c r="K3456" i="2"/>
  <c r="K3455" i="2"/>
  <c r="L3455" i="2" s="1"/>
  <c r="K3454" i="2"/>
  <c r="L3454" i="2" s="1"/>
  <c r="K3453" i="2"/>
  <c r="L3453" i="2" s="1"/>
  <c r="L3452" i="2"/>
  <c r="K3452" i="2"/>
  <c r="K3451" i="2"/>
  <c r="L3451" i="2" s="1"/>
  <c r="K3450" i="2"/>
  <c r="L3450" i="2" s="1"/>
  <c r="K3449" i="2"/>
  <c r="L3449" i="2" s="1"/>
  <c r="K3448" i="2"/>
  <c r="L3448" i="2" s="1"/>
  <c r="L3447" i="2"/>
  <c r="K3447" i="2"/>
  <c r="K3446" i="2"/>
  <c r="L3446" i="2" s="1"/>
  <c r="K3445" i="2"/>
  <c r="L3445" i="2" s="1"/>
  <c r="L3444" i="2"/>
  <c r="K3444" i="2"/>
  <c r="K3443" i="2"/>
  <c r="L3443" i="2" s="1"/>
  <c r="K3442" i="2"/>
  <c r="L3442" i="2" s="1"/>
  <c r="L3441" i="2"/>
  <c r="K3441" i="2"/>
  <c r="K3440" i="2"/>
  <c r="L3440" i="2" s="1"/>
  <c r="L3439" i="2"/>
  <c r="K3439" i="2"/>
  <c r="K3438" i="2"/>
  <c r="L3438" i="2" s="1"/>
  <c r="K3437" i="2"/>
  <c r="L3437" i="2" s="1"/>
  <c r="L3436" i="2"/>
  <c r="K3436" i="2"/>
  <c r="K3435" i="2"/>
  <c r="L3435" i="2" s="1"/>
  <c r="K3434" i="2"/>
  <c r="L3434" i="2" s="1"/>
  <c r="K3433" i="2"/>
  <c r="L3433" i="2" s="1"/>
  <c r="K3432" i="2"/>
  <c r="L3432" i="2" s="1"/>
  <c r="K3431" i="2"/>
  <c r="L3431" i="2" s="1"/>
  <c r="K3430" i="2"/>
  <c r="L3430" i="2" s="1"/>
  <c r="K3429" i="2"/>
  <c r="L3429" i="2" s="1"/>
  <c r="K3428" i="2"/>
  <c r="L3428" i="2" s="1"/>
  <c r="K3427" i="2"/>
  <c r="L3427" i="2" s="1"/>
  <c r="L3426" i="2"/>
  <c r="K3426" i="2"/>
  <c r="K3425" i="2"/>
  <c r="L3425" i="2" s="1"/>
  <c r="L3424" i="2"/>
  <c r="K3424" i="2"/>
  <c r="L3423" i="2"/>
  <c r="K3423" i="2"/>
  <c r="K3422" i="2"/>
  <c r="L3422" i="2" s="1"/>
  <c r="K3421" i="2"/>
  <c r="L3421" i="2" s="1"/>
  <c r="K3420" i="2"/>
  <c r="L3420" i="2" s="1"/>
  <c r="K3419" i="2"/>
  <c r="L3419" i="2" s="1"/>
  <c r="K3418" i="2"/>
  <c r="L3418" i="2" s="1"/>
  <c r="K3417" i="2"/>
  <c r="L3417" i="2" s="1"/>
  <c r="L3416" i="2"/>
  <c r="K3416" i="2"/>
  <c r="L3415" i="2"/>
  <c r="K3415" i="2"/>
  <c r="L3414" i="2"/>
  <c r="K3414" i="2"/>
  <c r="K3413" i="2"/>
  <c r="L3413" i="2" s="1"/>
  <c r="K3412" i="2"/>
  <c r="L3412" i="2" s="1"/>
  <c r="L3411" i="2"/>
  <c r="K3411" i="2"/>
  <c r="L3410" i="2"/>
  <c r="K3410" i="2"/>
  <c r="K3409" i="2"/>
  <c r="L3409" i="2" s="1"/>
  <c r="L3408" i="2"/>
  <c r="K3408" i="2"/>
  <c r="K3407" i="2"/>
  <c r="L3407" i="2" s="1"/>
  <c r="L3406" i="2"/>
  <c r="K3406" i="2"/>
  <c r="K3405" i="2"/>
  <c r="L3405" i="2" s="1"/>
  <c r="K3404" i="2"/>
  <c r="L3404" i="2" s="1"/>
  <c r="L3403" i="2"/>
  <c r="K3403" i="2"/>
  <c r="L3402" i="2"/>
  <c r="K3402" i="2"/>
  <c r="K3401" i="2"/>
  <c r="L3401" i="2" s="1"/>
  <c r="L3400" i="2"/>
  <c r="K3400" i="2"/>
  <c r="K3399" i="2"/>
  <c r="L3399" i="2" s="1"/>
  <c r="L3398" i="2"/>
  <c r="K3398" i="2"/>
  <c r="L3397" i="2"/>
  <c r="K3397" i="2"/>
  <c r="K3396" i="2"/>
  <c r="L3396" i="2" s="1"/>
  <c r="K3395" i="2"/>
  <c r="L3395" i="2" s="1"/>
  <c r="L3394" i="2"/>
  <c r="K3394" i="2"/>
  <c r="L3393" i="2"/>
  <c r="K3393" i="2"/>
  <c r="K3392" i="2"/>
  <c r="L3392" i="2" s="1"/>
  <c r="K3391" i="2"/>
  <c r="L3391" i="2" s="1"/>
  <c r="L3390" i="2"/>
  <c r="K3390" i="2"/>
  <c r="K3389" i="2"/>
  <c r="L3389" i="2" s="1"/>
  <c r="K3388" i="2"/>
  <c r="L3388" i="2" s="1"/>
  <c r="K3387" i="2"/>
  <c r="L3387" i="2" s="1"/>
  <c r="K3386" i="2"/>
  <c r="L3386" i="2" s="1"/>
  <c r="K3385" i="2"/>
  <c r="L3385" i="2" s="1"/>
  <c r="L3384" i="2"/>
  <c r="K3384" i="2"/>
  <c r="K3383" i="2"/>
  <c r="L3383" i="2" s="1"/>
  <c r="L3382" i="2"/>
  <c r="K3382" i="2"/>
  <c r="L3381" i="2"/>
  <c r="K3381" i="2"/>
  <c r="L3380" i="2"/>
  <c r="K3380" i="2"/>
  <c r="K3379" i="2"/>
  <c r="L3379" i="2" s="1"/>
  <c r="K3378" i="2"/>
  <c r="L3378" i="2" s="1"/>
  <c r="K3377" i="2"/>
  <c r="L3377" i="2" s="1"/>
  <c r="K3376" i="2"/>
  <c r="L3376" i="2" s="1"/>
  <c r="L3375" i="2"/>
  <c r="K3375" i="2"/>
  <c r="L3374" i="2"/>
  <c r="K3374" i="2"/>
  <c r="K3373" i="2"/>
  <c r="L3373" i="2" s="1"/>
  <c r="L3372" i="2"/>
  <c r="K3372" i="2"/>
  <c r="K3371" i="2"/>
  <c r="L3371" i="2" s="1"/>
  <c r="L3370" i="2"/>
  <c r="K3370" i="2"/>
  <c r="K3369" i="2"/>
  <c r="L3369" i="2" s="1"/>
  <c r="L3368" i="2"/>
  <c r="K3368" i="2"/>
  <c r="L3367" i="2"/>
  <c r="K3367" i="2"/>
  <c r="K3366" i="2"/>
  <c r="L3366" i="2" s="1"/>
  <c r="K3365" i="2"/>
  <c r="L3365" i="2" s="1"/>
  <c r="L3364" i="2"/>
  <c r="K3364" i="2"/>
  <c r="K3363" i="2"/>
  <c r="L3363" i="2" s="1"/>
  <c r="K3362" i="2"/>
  <c r="L3362" i="2" s="1"/>
  <c r="K3361" i="2"/>
  <c r="L3361" i="2" s="1"/>
  <c r="K3360" i="2"/>
  <c r="L3360" i="2" s="1"/>
  <c r="K3359" i="2"/>
  <c r="L3359" i="2" s="1"/>
  <c r="K3358" i="2"/>
  <c r="L3358" i="2" s="1"/>
  <c r="L3357" i="2"/>
  <c r="K3357" i="2"/>
  <c r="K3356" i="2"/>
  <c r="L3356" i="2" s="1"/>
  <c r="L3355" i="2"/>
  <c r="K3355" i="2"/>
  <c r="L3354" i="2"/>
  <c r="K3354" i="2"/>
  <c r="K3353" i="2"/>
  <c r="L3353" i="2" s="1"/>
  <c r="L3352" i="2"/>
  <c r="K3352" i="2"/>
  <c r="L3351" i="2"/>
  <c r="K3351" i="2"/>
  <c r="K3350" i="2"/>
  <c r="L3350" i="2" s="1"/>
  <c r="K3349" i="2"/>
  <c r="L3349" i="2" s="1"/>
  <c r="L3348" i="2"/>
  <c r="K3348" i="2"/>
  <c r="K3347" i="2"/>
  <c r="L3347" i="2" s="1"/>
  <c r="L3346" i="2"/>
  <c r="K3346" i="2"/>
  <c r="L3345" i="2"/>
  <c r="K3345" i="2"/>
  <c r="K3344" i="2"/>
  <c r="L3344" i="2" s="1"/>
  <c r="L3343" i="2"/>
  <c r="K3343" i="2"/>
  <c r="K3342" i="2"/>
  <c r="L3342" i="2" s="1"/>
  <c r="K3341" i="2"/>
  <c r="L3341" i="2" s="1"/>
  <c r="L3340" i="2"/>
  <c r="K3340" i="2"/>
  <c r="L3339" i="2"/>
  <c r="K3339" i="2"/>
  <c r="K3338" i="2"/>
  <c r="L3338" i="2" s="1"/>
  <c r="K3337" i="2"/>
  <c r="L3337" i="2" s="1"/>
  <c r="L3336" i="2"/>
  <c r="K3336" i="2"/>
  <c r="K3335" i="2"/>
  <c r="L3335" i="2" s="1"/>
  <c r="L3334" i="2"/>
  <c r="K3334" i="2"/>
  <c r="L3333" i="2"/>
  <c r="K3333" i="2"/>
  <c r="K3332" i="2"/>
  <c r="L3332" i="2" s="1"/>
  <c r="L3331" i="2"/>
  <c r="K3331" i="2"/>
  <c r="K3330" i="2"/>
  <c r="L3330" i="2" s="1"/>
  <c r="K3329" i="2"/>
  <c r="L3329" i="2" s="1"/>
  <c r="L3328" i="2"/>
  <c r="K3328" i="2"/>
  <c r="L3327" i="2"/>
  <c r="K3327" i="2"/>
  <c r="K3326" i="2"/>
  <c r="L3326" i="2" s="1"/>
  <c r="K3325" i="2"/>
  <c r="L3325" i="2" s="1"/>
  <c r="L3324" i="2"/>
  <c r="K3324" i="2"/>
  <c r="K3323" i="2"/>
  <c r="L3323" i="2" s="1"/>
  <c r="L3322" i="2"/>
  <c r="K3322" i="2"/>
  <c r="L3321" i="2"/>
  <c r="K3321" i="2"/>
  <c r="K3320" i="2"/>
  <c r="L3320" i="2" s="1"/>
  <c r="L3319" i="2"/>
  <c r="K3319" i="2"/>
  <c r="K3318" i="2"/>
  <c r="L3318" i="2" s="1"/>
  <c r="K3317" i="2"/>
  <c r="L3317" i="2" s="1"/>
  <c r="L3316" i="2"/>
  <c r="K3316" i="2"/>
  <c r="L3315" i="2"/>
  <c r="K3315" i="2"/>
  <c r="K3314" i="2"/>
  <c r="L3314" i="2" s="1"/>
  <c r="K3313" i="2"/>
  <c r="L3313" i="2" s="1"/>
  <c r="L3312" i="2"/>
  <c r="K3312" i="2"/>
  <c r="K3311" i="2"/>
  <c r="L3311" i="2" s="1"/>
  <c r="K3310" i="2"/>
  <c r="L3310" i="2" s="1"/>
  <c r="L3309" i="2"/>
  <c r="K3309" i="2"/>
  <c r="K3308" i="2"/>
  <c r="L3308" i="2" s="1"/>
  <c r="K3307" i="2"/>
  <c r="L3307" i="2" s="1"/>
  <c r="L3306" i="2"/>
  <c r="K3306" i="2"/>
  <c r="K3305" i="2"/>
  <c r="L3305" i="2" s="1"/>
  <c r="K3304" i="2"/>
  <c r="L3304" i="2" s="1"/>
  <c r="L3303" i="2"/>
  <c r="K3303" i="2"/>
  <c r="K3302" i="2"/>
  <c r="L3302" i="2" s="1"/>
  <c r="L3301" i="2"/>
  <c r="K3301" i="2"/>
  <c r="K3300" i="2"/>
  <c r="L3300" i="2" s="1"/>
  <c r="K3299" i="2"/>
  <c r="L3299" i="2" s="1"/>
  <c r="K3298" i="2"/>
  <c r="L3298" i="2" s="1"/>
  <c r="L3297" i="2"/>
  <c r="K3297" i="2"/>
  <c r="K3296" i="2"/>
  <c r="L3296" i="2" s="1"/>
  <c r="K3295" i="2"/>
  <c r="L3295" i="2" s="1"/>
  <c r="L3294" i="2"/>
  <c r="K3294" i="2"/>
  <c r="K3293" i="2"/>
  <c r="L3293" i="2" s="1"/>
  <c r="K3292" i="2"/>
  <c r="L3292" i="2" s="1"/>
  <c r="L3291" i="2"/>
  <c r="K3291" i="2"/>
  <c r="K3290" i="2"/>
  <c r="L3290" i="2" s="1"/>
  <c r="K3289" i="2"/>
  <c r="L3289" i="2" s="1"/>
  <c r="L3288" i="2"/>
  <c r="K3288" i="2"/>
  <c r="K3287" i="2"/>
  <c r="L3287" i="2" s="1"/>
  <c r="K3286" i="2"/>
  <c r="L3286" i="2" s="1"/>
  <c r="L3285" i="2"/>
  <c r="K3285" i="2"/>
  <c r="K3284" i="2"/>
  <c r="L3284" i="2" s="1"/>
  <c r="K3283" i="2"/>
  <c r="L3283" i="2" s="1"/>
  <c r="L3282" i="2"/>
  <c r="K3282" i="2"/>
  <c r="K3281" i="2"/>
  <c r="L3281" i="2" s="1"/>
  <c r="K3280" i="2"/>
  <c r="L3280" i="2" s="1"/>
  <c r="L3279" i="2"/>
  <c r="K3279" i="2"/>
  <c r="K3278" i="2"/>
  <c r="L3278" i="2" s="1"/>
  <c r="L3277" i="2"/>
  <c r="K3277" i="2"/>
  <c r="K3276" i="2"/>
  <c r="L3276" i="2" s="1"/>
  <c r="K3275" i="2"/>
  <c r="L3275" i="2" s="1"/>
  <c r="K3274" i="2"/>
  <c r="L3274" i="2" s="1"/>
  <c r="L3273" i="2"/>
  <c r="K3273" i="2"/>
  <c r="K3272" i="2"/>
  <c r="L3272" i="2" s="1"/>
  <c r="K3271" i="2"/>
  <c r="L3271" i="2" s="1"/>
  <c r="L3270" i="2"/>
  <c r="K3270" i="2"/>
  <c r="K3269" i="2"/>
  <c r="L3269" i="2" s="1"/>
  <c r="K3268" i="2"/>
  <c r="L3268" i="2" s="1"/>
  <c r="L3267" i="2"/>
  <c r="K3267" i="2"/>
  <c r="K3266" i="2"/>
  <c r="L3266" i="2" s="1"/>
  <c r="K3265" i="2"/>
  <c r="L3265" i="2" s="1"/>
  <c r="L3264" i="2"/>
  <c r="K3264" i="2"/>
  <c r="K3263" i="2"/>
  <c r="L3263" i="2" s="1"/>
  <c r="K3262" i="2"/>
  <c r="L3262" i="2" s="1"/>
  <c r="L3261" i="2"/>
  <c r="K3261" i="2"/>
  <c r="K3260" i="2"/>
  <c r="L3260" i="2" s="1"/>
  <c r="K3259" i="2"/>
  <c r="L3259" i="2" s="1"/>
  <c r="L3258" i="2"/>
  <c r="K3258" i="2"/>
  <c r="K3257" i="2"/>
  <c r="L3257" i="2" s="1"/>
  <c r="K3256" i="2"/>
  <c r="L3256" i="2" s="1"/>
  <c r="L3255" i="2"/>
  <c r="K3255" i="2"/>
  <c r="K3254" i="2"/>
  <c r="L3254" i="2" s="1"/>
  <c r="L3253" i="2"/>
  <c r="K3253" i="2"/>
  <c r="K3252" i="2"/>
  <c r="L3252" i="2" s="1"/>
  <c r="K3251" i="2"/>
  <c r="L3251" i="2" s="1"/>
  <c r="K3250" i="2"/>
  <c r="L3250" i="2" s="1"/>
  <c r="L3249" i="2"/>
  <c r="K3249" i="2"/>
  <c r="K3248" i="2"/>
  <c r="L3248" i="2" s="1"/>
  <c r="K3247" i="2"/>
  <c r="L3247" i="2" s="1"/>
  <c r="L3246" i="2"/>
  <c r="K3246" i="2"/>
  <c r="K3245" i="2"/>
  <c r="L3245" i="2" s="1"/>
  <c r="K3244" i="2"/>
  <c r="L3244" i="2" s="1"/>
  <c r="L3243" i="2"/>
  <c r="K3243" i="2"/>
  <c r="K3242" i="2"/>
  <c r="L3242" i="2" s="1"/>
  <c r="K3241" i="2"/>
  <c r="L3241" i="2" s="1"/>
  <c r="L3240" i="2"/>
  <c r="K3240" i="2"/>
  <c r="K3239" i="2"/>
  <c r="L3239" i="2" s="1"/>
  <c r="K3238" i="2"/>
  <c r="L3238" i="2" s="1"/>
  <c r="L3237" i="2"/>
  <c r="K3237" i="2"/>
  <c r="K3236" i="2"/>
  <c r="L3236" i="2" s="1"/>
  <c r="K3235" i="2"/>
  <c r="L3235" i="2" s="1"/>
  <c r="L3234" i="2"/>
  <c r="K3234" i="2"/>
  <c r="K3233" i="2"/>
  <c r="L3233" i="2" s="1"/>
  <c r="K3232" i="2"/>
  <c r="L3232" i="2" s="1"/>
  <c r="L3231" i="2"/>
  <c r="K3231" i="2"/>
  <c r="K3230" i="2"/>
  <c r="L3230" i="2" s="1"/>
  <c r="L3229" i="2"/>
  <c r="K3229" i="2"/>
  <c r="L3228" i="2"/>
  <c r="K3228" i="2"/>
  <c r="K3227" i="2"/>
  <c r="L3227" i="2" s="1"/>
  <c r="K3226" i="2"/>
  <c r="L3226" i="2" s="1"/>
  <c r="L3225" i="2"/>
  <c r="K3225" i="2"/>
  <c r="K3224" i="2"/>
  <c r="L3224" i="2" s="1"/>
  <c r="K3223" i="2"/>
  <c r="L3223" i="2" s="1"/>
  <c r="K3222" i="2"/>
  <c r="L3222" i="2" s="1"/>
  <c r="K3221" i="2"/>
  <c r="L3221" i="2" s="1"/>
  <c r="K3220" i="2"/>
  <c r="L3220" i="2" s="1"/>
  <c r="L3219" i="2"/>
  <c r="K3219" i="2"/>
  <c r="K3218" i="2"/>
  <c r="L3218" i="2" s="1"/>
  <c r="K3217" i="2"/>
  <c r="L3217" i="2" s="1"/>
  <c r="L3216" i="2"/>
  <c r="K3216" i="2"/>
  <c r="K3215" i="2"/>
  <c r="L3215" i="2" s="1"/>
  <c r="K3214" i="2"/>
  <c r="L3214" i="2" s="1"/>
  <c r="L3213" i="2"/>
  <c r="K3213" i="2"/>
  <c r="K3212" i="2"/>
  <c r="L3212" i="2" s="1"/>
  <c r="K3211" i="2"/>
  <c r="L3211" i="2" s="1"/>
  <c r="L3210" i="2"/>
  <c r="K3210" i="2"/>
  <c r="K3209" i="2"/>
  <c r="L3209" i="2" s="1"/>
  <c r="K3208" i="2"/>
  <c r="L3208" i="2" s="1"/>
  <c r="L3207" i="2"/>
  <c r="K3207" i="2"/>
  <c r="K3206" i="2"/>
  <c r="L3206" i="2" s="1"/>
  <c r="L3205" i="2"/>
  <c r="K3205" i="2"/>
  <c r="L3204" i="2"/>
  <c r="K3204" i="2"/>
  <c r="K3203" i="2"/>
  <c r="L3203" i="2" s="1"/>
  <c r="K3202" i="2"/>
  <c r="L3202" i="2" s="1"/>
  <c r="L3201" i="2"/>
  <c r="K3201" i="2"/>
  <c r="K3200" i="2"/>
  <c r="L3200" i="2" s="1"/>
  <c r="K3199" i="2"/>
  <c r="L3199" i="2" s="1"/>
  <c r="K3198" i="2"/>
  <c r="L3198" i="2" s="1"/>
  <c r="K3197" i="2"/>
  <c r="L3197" i="2" s="1"/>
  <c r="K3196" i="2"/>
  <c r="L3196" i="2" s="1"/>
  <c r="L3195" i="2"/>
  <c r="K3195" i="2"/>
  <c r="K3194" i="2"/>
  <c r="L3194" i="2" s="1"/>
  <c r="K3193" i="2"/>
  <c r="L3193" i="2" s="1"/>
  <c r="L3192" i="2"/>
  <c r="K3192" i="2"/>
  <c r="K3191" i="2"/>
  <c r="L3191" i="2" s="1"/>
  <c r="K3190" i="2"/>
  <c r="L3190" i="2" s="1"/>
  <c r="L3189" i="2"/>
  <c r="K3189" i="2"/>
  <c r="K3188" i="2"/>
  <c r="L3188" i="2" s="1"/>
  <c r="K3187" i="2"/>
  <c r="L3187" i="2" s="1"/>
  <c r="L3186" i="2"/>
  <c r="K3186" i="2"/>
  <c r="K3185" i="2"/>
  <c r="L3185" i="2" s="1"/>
  <c r="K3184" i="2"/>
  <c r="L3184" i="2" s="1"/>
  <c r="L3183" i="2"/>
  <c r="K3183" i="2"/>
  <c r="K3182" i="2"/>
  <c r="L3182" i="2" s="1"/>
  <c r="L3181" i="2"/>
  <c r="K3181" i="2"/>
  <c r="L3180" i="2"/>
  <c r="K3180" i="2"/>
  <c r="K3179" i="2"/>
  <c r="L3179" i="2" s="1"/>
  <c r="K3178" i="2"/>
  <c r="L3178" i="2" s="1"/>
  <c r="L3177" i="2"/>
  <c r="K3177" i="2"/>
  <c r="K3176" i="2"/>
  <c r="L3176" i="2" s="1"/>
  <c r="K3175" i="2"/>
  <c r="L3175" i="2" s="1"/>
  <c r="L3174" i="2"/>
  <c r="K3174" i="2"/>
  <c r="K3173" i="2"/>
  <c r="L3173" i="2" s="1"/>
  <c r="K3172" i="2"/>
  <c r="L3172" i="2" s="1"/>
  <c r="L3171" i="2"/>
  <c r="K3171" i="2"/>
  <c r="K3170" i="2"/>
  <c r="L3170" i="2" s="1"/>
  <c r="K3169" i="2"/>
  <c r="L3169" i="2" s="1"/>
  <c r="L3168" i="2"/>
  <c r="K3168" i="2"/>
  <c r="K3167" i="2"/>
  <c r="L3167" i="2" s="1"/>
  <c r="K3166" i="2"/>
  <c r="L3166" i="2" s="1"/>
  <c r="L3165" i="2"/>
  <c r="K3165" i="2"/>
  <c r="K3164" i="2"/>
  <c r="L3164" i="2" s="1"/>
  <c r="K3163" i="2"/>
  <c r="L3163" i="2" s="1"/>
  <c r="L3162" i="2"/>
  <c r="K3162" i="2"/>
  <c r="K3161" i="2"/>
  <c r="L3161" i="2" s="1"/>
  <c r="K3160" i="2"/>
  <c r="L3160" i="2" s="1"/>
  <c r="L3159" i="2"/>
  <c r="K3159" i="2"/>
  <c r="K3158" i="2"/>
  <c r="L3158" i="2" s="1"/>
  <c r="L3157" i="2"/>
  <c r="K3157" i="2"/>
  <c r="L3156" i="2"/>
  <c r="K3156" i="2"/>
  <c r="K3155" i="2"/>
  <c r="L3155" i="2" s="1"/>
  <c r="K3154" i="2"/>
  <c r="L3154" i="2" s="1"/>
  <c r="L3153" i="2"/>
  <c r="K3153" i="2"/>
  <c r="K3152" i="2"/>
  <c r="L3152" i="2" s="1"/>
  <c r="K3151" i="2"/>
  <c r="L3151" i="2" s="1"/>
  <c r="L3150" i="2"/>
  <c r="K3150" i="2"/>
  <c r="K3149" i="2"/>
  <c r="L3149" i="2" s="1"/>
  <c r="K3148" i="2"/>
  <c r="L3148" i="2" s="1"/>
  <c r="L3147" i="2"/>
  <c r="K3147" i="2"/>
  <c r="K3146" i="2"/>
  <c r="L3146" i="2" s="1"/>
  <c r="K3145" i="2"/>
  <c r="L3145" i="2" s="1"/>
  <c r="L3144" i="2"/>
  <c r="K3144" i="2"/>
  <c r="K3143" i="2"/>
  <c r="L3143" i="2" s="1"/>
  <c r="K3142" i="2"/>
  <c r="L3142" i="2" s="1"/>
  <c r="L3141" i="2"/>
  <c r="K3141" i="2"/>
  <c r="K3140" i="2"/>
  <c r="L3140" i="2" s="1"/>
  <c r="K3139" i="2"/>
  <c r="L3139" i="2" s="1"/>
  <c r="L3138" i="2"/>
  <c r="K3138" i="2"/>
  <c r="K3137" i="2"/>
  <c r="L3137" i="2" s="1"/>
  <c r="K3136" i="2"/>
  <c r="L3136" i="2" s="1"/>
  <c r="L3135" i="2"/>
  <c r="K3135" i="2"/>
  <c r="K3134" i="2"/>
  <c r="L3134" i="2" s="1"/>
  <c r="L3133" i="2"/>
  <c r="K3133" i="2"/>
  <c r="L3132" i="2"/>
  <c r="K3132" i="2"/>
  <c r="K3131" i="2"/>
  <c r="L3131" i="2" s="1"/>
  <c r="K3130" i="2"/>
  <c r="L3130" i="2" s="1"/>
  <c r="L3129" i="2"/>
  <c r="K3129" i="2"/>
  <c r="K3128" i="2"/>
  <c r="L3128" i="2" s="1"/>
  <c r="K3127" i="2"/>
  <c r="L3127" i="2" s="1"/>
  <c r="K3126" i="2"/>
  <c r="L3126" i="2" s="1"/>
  <c r="K3125" i="2"/>
  <c r="L3125" i="2" s="1"/>
  <c r="L3124" i="2"/>
  <c r="K3124" i="2"/>
  <c r="K3123" i="2"/>
  <c r="L3123" i="2" s="1"/>
  <c r="K3122" i="2"/>
  <c r="L3122" i="2" s="1"/>
  <c r="K3121" i="2"/>
  <c r="L3121" i="2" s="1"/>
  <c r="K3120" i="2"/>
  <c r="L3120" i="2" s="1"/>
  <c r="K3119" i="2"/>
  <c r="L3119" i="2" s="1"/>
  <c r="L3118" i="2"/>
  <c r="K3118" i="2"/>
  <c r="L3117" i="2"/>
  <c r="K3117" i="2"/>
  <c r="K3116" i="2"/>
  <c r="L3116" i="2" s="1"/>
  <c r="L3115" i="2"/>
  <c r="K3115" i="2"/>
  <c r="K3114" i="2"/>
  <c r="L3114" i="2" s="1"/>
  <c r="K3113" i="2"/>
  <c r="L3113" i="2" s="1"/>
  <c r="L3112" i="2"/>
  <c r="K3112" i="2"/>
  <c r="L3111" i="2"/>
  <c r="K3111" i="2"/>
  <c r="K3110" i="2"/>
  <c r="L3110" i="2" s="1"/>
  <c r="K3109" i="2"/>
  <c r="L3109" i="2" s="1"/>
  <c r="L3108" i="2"/>
  <c r="K3108" i="2"/>
  <c r="K3107" i="2"/>
  <c r="L3107" i="2" s="1"/>
  <c r="L3106" i="2"/>
  <c r="K3106" i="2"/>
  <c r="L3105" i="2"/>
  <c r="K3105" i="2"/>
  <c r="K3104" i="2"/>
  <c r="L3104" i="2" s="1"/>
  <c r="K3103" i="2"/>
  <c r="L3103" i="2" s="1"/>
  <c r="K3102" i="2"/>
  <c r="L3102" i="2" s="1"/>
  <c r="K3101" i="2"/>
  <c r="L3101" i="2" s="1"/>
  <c r="K3100" i="2"/>
  <c r="L3100" i="2" s="1"/>
  <c r="L3099" i="2"/>
  <c r="K3099" i="2"/>
  <c r="K3098" i="2"/>
  <c r="L3098" i="2" s="1"/>
  <c r="K3097" i="2"/>
  <c r="L3097" i="2" s="1"/>
  <c r="K3096" i="2"/>
  <c r="L3096" i="2" s="1"/>
  <c r="K3095" i="2"/>
  <c r="L3095" i="2" s="1"/>
  <c r="K3094" i="2"/>
  <c r="L3094" i="2" s="1"/>
  <c r="K3093" i="2"/>
  <c r="L3093" i="2" s="1"/>
  <c r="K3092" i="2"/>
  <c r="L3092" i="2" s="1"/>
  <c r="K3091" i="2"/>
  <c r="L3091" i="2" s="1"/>
  <c r="K3090" i="2"/>
  <c r="L3090" i="2" s="1"/>
  <c r="K3089" i="2"/>
  <c r="L3089" i="2" s="1"/>
  <c r="L3088" i="2"/>
  <c r="K3088" i="2"/>
  <c r="K3087" i="2"/>
  <c r="L3087" i="2" s="1"/>
  <c r="K3086" i="2"/>
  <c r="L3086" i="2" s="1"/>
  <c r="K3085" i="2"/>
  <c r="L3085" i="2" s="1"/>
  <c r="K3084" i="2"/>
  <c r="L3084" i="2" s="1"/>
  <c r="K3083" i="2"/>
  <c r="L3083" i="2" s="1"/>
  <c r="L3082" i="2"/>
  <c r="K3082" i="2"/>
  <c r="L3081" i="2"/>
  <c r="K3081" i="2"/>
  <c r="K3080" i="2"/>
  <c r="L3080" i="2" s="1"/>
  <c r="L3079" i="2"/>
  <c r="K3079" i="2"/>
  <c r="K3078" i="2"/>
  <c r="L3078" i="2" s="1"/>
  <c r="K3077" i="2"/>
  <c r="L3077" i="2" s="1"/>
  <c r="L3076" i="2"/>
  <c r="K3076" i="2"/>
  <c r="L3075" i="2"/>
  <c r="K3075" i="2"/>
  <c r="K3074" i="2"/>
  <c r="L3074" i="2" s="1"/>
  <c r="K3073" i="2"/>
  <c r="L3073" i="2" s="1"/>
  <c r="L3072" i="2"/>
  <c r="K3072" i="2"/>
  <c r="K3071" i="2"/>
  <c r="L3071" i="2" s="1"/>
  <c r="L3070" i="2"/>
  <c r="K3070" i="2"/>
  <c r="L3069" i="2"/>
  <c r="K3069" i="2"/>
  <c r="K3068" i="2"/>
  <c r="L3068" i="2" s="1"/>
  <c r="K3067" i="2"/>
  <c r="L3067" i="2" s="1"/>
  <c r="K3066" i="2"/>
  <c r="L3066" i="2" s="1"/>
  <c r="K3065" i="2"/>
  <c r="L3065" i="2" s="1"/>
  <c r="K3064" i="2"/>
  <c r="L3064" i="2" s="1"/>
  <c r="L3063" i="2"/>
  <c r="K3063" i="2"/>
  <c r="K3062" i="2"/>
  <c r="L3062" i="2" s="1"/>
  <c r="K3061" i="2"/>
  <c r="L3061" i="2" s="1"/>
  <c r="K3060" i="2"/>
  <c r="L3060" i="2" s="1"/>
  <c r="K3059" i="2"/>
  <c r="L3059" i="2" s="1"/>
  <c r="K3058" i="2"/>
  <c r="L3058" i="2" s="1"/>
  <c r="K3057" i="2"/>
  <c r="L3057" i="2" s="1"/>
  <c r="K3056" i="2"/>
  <c r="L3056" i="2" s="1"/>
  <c r="K3055" i="2"/>
  <c r="L3055" i="2" s="1"/>
  <c r="K3054" i="2"/>
  <c r="L3054" i="2" s="1"/>
  <c r="K3053" i="2"/>
  <c r="L3053" i="2" s="1"/>
  <c r="L3052" i="2"/>
  <c r="K3052" i="2"/>
  <c r="K3051" i="2"/>
  <c r="L3051" i="2" s="1"/>
  <c r="K3050" i="2"/>
  <c r="L3050" i="2" s="1"/>
  <c r="K3049" i="2"/>
  <c r="L3049" i="2" s="1"/>
  <c r="K3048" i="2"/>
  <c r="L3048" i="2" s="1"/>
  <c r="K3047" i="2"/>
  <c r="L3047" i="2" s="1"/>
  <c r="L3046" i="2"/>
  <c r="K3046" i="2"/>
  <c r="L3045" i="2"/>
  <c r="K3045" i="2"/>
  <c r="K3044" i="2"/>
  <c r="L3044" i="2" s="1"/>
  <c r="L3043" i="2"/>
  <c r="K3043" i="2"/>
  <c r="K3042" i="2"/>
  <c r="L3042" i="2" s="1"/>
  <c r="K3041" i="2"/>
  <c r="L3041" i="2" s="1"/>
  <c r="L3040" i="2"/>
  <c r="K3040" i="2"/>
  <c r="L3039" i="2"/>
  <c r="K3039" i="2"/>
  <c r="K3038" i="2"/>
  <c r="L3038" i="2" s="1"/>
  <c r="K3037" i="2"/>
  <c r="L3037" i="2" s="1"/>
  <c r="L3036" i="2"/>
  <c r="K3036" i="2"/>
  <c r="K3035" i="2"/>
  <c r="L3035" i="2" s="1"/>
  <c r="L3034" i="2"/>
  <c r="K3034" i="2"/>
  <c r="L3033" i="2"/>
  <c r="K3033" i="2"/>
  <c r="L3032" i="2"/>
  <c r="K3032" i="2"/>
  <c r="L3031" i="2"/>
  <c r="K3031" i="2"/>
  <c r="K3030" i="2"/>
  <c r="L3030" i="2" s="1"/>
  <c r="K3029" i="2"/>
  <c r="L3029" i="2" s="1"/>
  <c r="K3028" i="2"/>
  <c r="L3028" i="2" s="1"/>
  <c r="K3027" i="2"/>
  <c r="L3027" i="2" s="1"/>
  <c r="K3026" i="2"/>
  <c r="L3026" i="2" s="1"/>
  <c r="K3025" i="2"/>
  <c r="L3025" i="2" s="1"/>
  <c r="K3024" i="2"/>
  <c r="L3024" i="2" s="1"/>
  <c r="K3023" i="2"/>
  <c r="L3023" i="2" s="1"/>
  <c r="K3022" i="2"/>
  <c r="L3022" i="2" s="1"/>
  <c r="L3021" i="2"/>
  <c r="K3021" i="2"/>
  <c r="K3020" i="2"/>
  <c r="L3020" i="2" s="1"/>
  <c r="L3019" i="2"/>
  <c r="K3019" i="2"/>
  <c r="L3018" i="2"/>
  <c r="K3018" i="2"/>
  <c r="K3017" i="2"/>
  <c r="L3017" i="2" s="1"/>
  <c r="L3016" i="2"/>
  <c r="K3016" i="2"/>
  <c r="K3015" i="2"/>
  <c r="L3015" i="2" s="1"/>
  <c r="K3014" i="2"/>
  <c r="L3014" i="2" s="1"/>
  <c r="L3013" i="2"/>
  <c r="K3013" i="2"/>
  <c r="K3012" i="2"/>
  <c r="L3012" i="2" s="1"/>
  <c r="K3011" i="2"/>
  <c r="L3011" i="2" s="1"/>
  <c r="K3010" i="2"/>
  <c r="L3010" i="2" s="1"/>
  <c r="K3009" i="2"/>
  <c r="L3009" i="2" s="1"/>
  <c r="L3008" i="2"/>
  <c r="K3008" i="2"/>
  <c r="L3007" i="2"/>
  <c r="K3007" i="2"/>
  <c r="L3006" i="2"/>
  <c r="K3006" i="2"/>
  <c r="K3005" i="2"/>
  <c r="L3005" i="2" s="1"/>
  <c r="K3004" i="2"/>
  <c r="L3004" i="2" s="1"/>
  <c r="L3003" i="2"/>
  <c r="K3003" i="2"/>
  <c r="K3002" i="2"/>
  <c r="L3002" i="2" s="1"/>
  <c r="K3001" i="2"/>
  <c r="L3001" i="2" s="1"/>
  <c r="L3000" i="2"/>
  <c r="K3000" i="2"/>
  <c r="K2999" i="2"/>
  <c r="L2999" i="2" s="1"/>
  <c r="K2998" i="2"/>
  <c r="L2998" i="2" s="1"/>
  <c r="K2997" i="2"/>
  <c r="L2997" i="2" s="1"/>
  <c r="K2996" i="2"/>
  <c r="L2996" i="2" s="1"/>
  <c r="L2995" i="2"/>
  <c r="K2995" i="2"/>
  <c r="L2994" i="2"/>
  <c r="K2994" i="2"/>
  <c r="K2993" i="2"/>
  <c r="L2993" i="2" s="1"/>
  <c r="K2992" i="2"/>
  <c r="L2992" i="2" s="1"/>
  <c r="K2991" i="2"/>
  <c r="L2991" i="2" s="1"/>
  <c r="L2990" i="2"/>
  <c r="K2990" i="2"/>
  <c r="K2989" i="2"/>
  <c r="L2989" i="2" s="1"/>
  <c r="K2988" i="2"/>
  <c r="L2988" i="2" s="1"/>
  <c r="K2987" i="2"/>
  <c r="L2987" i="2" s="1"/>
  <c r="L2986" i="2"/>
  <c r="K2986" i="2"/>
  <c r="K2985" i="2"/>
  <c r="L2985" i="2" s="1"/>
  <c r="K2984" i="2"/>
  <c r="L2984" i="2" s="1"/>
  <c r="K2983" i="2"/>
  <c r="L2983" i="2" s="1"/>
  <c r="L2982" i="2"/>
  <c r="K2982" i="2"/>
  <c r="K2981" i="2"/>
  <c r="L2981" i="2" s="1"/>
  <c r="L2980" i="2"/>
  <c r="K2980" i="2"/>
  <c r="K2979" i="2"/>
  <c r="L2979" i="2" s="1"/>
  <c r="K2978" i="2"/>
  <c r="L2978" i="2" s="1"/>
  <c r="L2977" i="2"/>
  <c r="K2977" i="2"/>
  <c r="K2976" i="2"/>
  <c r="L2976" i="2" s="1"/>
  <c r="K2975" i="2"/>
  <c r="L2975" i="2" s="1"/>
  <c r="L2974" i="2"/>
  <c r="K2974" i="2"/>
  <c r="L2973" i="2"/>
  <c r="K2973" i="2"/>
  <c r="K2972" i="2"/>
  <c r="L2972" i="2" s="1"/>
  <c r="K2971" i="2"/>
  <c r="L2971" i="2" s="1"/>
  <c r="K2970" i="2"/>
  <c r="L2970" i="2" s="1"/>
  <c r="K2969" i="2"/>
  <c r="L2969" i="2" s="1"/>
  <c r="K2968" i="2"/>
  <c r="L2968" i="2" s="1"/>
  <c r="K2967" i="2"/>
  <c r="L2967" i="2" s="1"/>
  <c r="K2966" i="2"/>
  <c r="L2966" i="2" s="1"/>
  <c r="K2965" i="2"/>
  <c r="L2965" i="2" s="1"/>
  <c r="L2964" i="2"/>
  <c r="K2964" i="2"/>
  <c r="K2963" i="2"/>
  <c r="L2963" i="2" s="1"/>
  <c r="L2962" i="2"/>
  <c r="K2962" i="2"/>
  <c r="K2961" i="2"/>
  <c r="L2961" i="2" s="1"/>
  <c r="L2960" i="2"/>
  <c r="K2960" i="2"/>
  <c r="K2959" i="2"/>
  <c r="L2959" i="2" s="1"/>
  <c r="K2958" i="2"/>
  <c r="L2958" i="2" s="1"/>
  <c r="K2957" i="2"/>
  <c r="L2957" i="2" s="1"/>
  <c r="K2956" i="2"/>
  <c r="L2956" i="2" s="1"/>
  <c r="K2955" i="2"/>
  <c r="L2955" i="2" s="1"/>
  <c r="L2954" i="2"/>
  <c r="K2954" i="2"/>
  <c r="K2953" i="2"/>
  <c r="L2953" i="2" s="1"/>
  <c r="K2952" i="2"/>
  <c r="L2952" i="2" s="1"/>
  <c r="K2951" i="2"/>
  <c r="L2951" i="2" s="1"/>
  <c r="K2950" i="2"/>
  <c r="L2950" i="2" s="1"/>
  <c r="L2949" i="2"/>
  <c r="K2949" i="2"/>
  <c r="K2948" i="2"/>
  <c r="L2948" i="2" s="1"/>
  <c r="L2947" i="2"/>
  <c r="K2947" i="2"/>
  <c r="K2946" i="2"/>
  <c r="L2946" i="2" s="1"/>
  <c r="K2945" i="2"/>
  <c r="L2945" i="2" s="1"/>
  <c r="L2944" i="2"/>
  <c r="K2944" i="2"/>
  <c r="K2943" i="2"/>
  <c r="L2943" i="2" s="1"/>
  <c r="K2942" i="2"/>
  <c r="L2942" i="2" s="1"/>
  <c r="K2941" i="2"/>
  <c r="L2941" i="2" s="1"/>
  <c r="K2940" i="2"/>
  <c r="L2940" i="2" s="1"/>
  <c r="K2939" i="2"/>
  <c r="L2939" i="2" s="1"/>
  <c r="K2938" i="2"/>
  <c r="L2938" i="2" s="1"/>
  <c r="K2937" i="2"/>
  <c r="L2937" i="2" s="1"/>
  <c r="L2936" i="2"/>
  <c r="K2936" i="2"/>
  <c r="K2935" i="2"/>
  <c r="L2935" i="2" s="1"/>
  <c r="L2934" i="2"/>
  <c r="K2934" i="2"/>
  <c r="K2933" i="2"/>
  <c r="L2933" i="2" s="1"/>
  <c r="K2932" i="2"/>
  <c r="L2932" i="2" s="1"/>
  <c r="L2931" i="2"/>
  <c r="K2931" i="2"/>
  <c r="K2930" i="2"/>
  <c r="L2930" i="2" s="1"/>
  <c r="K2929" i="2"/>
  <c r="L2929" i="2" s="1"/>
  <c r="L2928" i="2"/>
  <c r="K2928" i="2"/>
  <c r="K2927" i="2"/>
  <c r="L2927" i="2" s="1"/>
  <c r="K2926" i="2"/>
  <c r="L2926" i="2" s="1"/>
  <c r="K2925" i="2"/>
  <c r="L2925" i="2" s="1"/>
  <c r="K2924" i="2"/>
  <c r="L2924" i="2" s="1"/>
  <c r="L2923" i="2"/>
  <c r="K2923" i="2"/>
  <c r="K2922" i="2"/>
  <c r="L2922" i="2" s="1"/>
  <c r="K2921" i="2"/>
  <c r="L2921" i="2" s="1"/>
  <c r="K2920" i="2"/>
  <c r="L2920" i="2" s="1"/>
  <c r="K2919" i="2"/>
  <c r="L2919" i="2" s="1"/>
  <c r="L2918" i="2"/>
  <c r="K2918" i="2"/>
  <c r="K2917" i="2"/>
  <c r="L2917" i="2" s="1"/>
  <c r="K2916" i="2"/>
  <c r="L2916" i="2" s="1"/>
  <c r="K2915" i="2"/>
  <c r="L2915" i="2" s="1"/>
  <c r="L2914" i="2"/>
  <c r="K2914" i="2"/>
  <c r="K2913" i="2"/>
  <c r="L2913" i="2" s="1"/>
  <c r="K2912" i="2"/>
  <c r="L2912" i="2" s="1"/>
  <c r="K2911" i="2"/>
  <c r="L2911" i="2" s="1"/>
  <c r="L2910" i="2"/>
  <c r="K2910" i="2"/>
  <c r="K2909" i="2"/>
  <c r="L2909" i="2" s="1"/>
  <c r="K2908" i="2"/>
  <c r="L2908" i="2" s="1"/>
  <c r="K2907" i="2"/>
  <c r="L2907" i="2" s="1"/>
  <c r="K2906" i="2"/>
  <c r="L2906" i="2" s="1"/>
  <c r="L2905" i="2"/>
  <c r="K2905" i="2"/>
  <c r="K2904" i="2"/>
  <c r="L2904" i="2" s="1"/>
  <c r="K2903" i="2"/>
  <c r="L2903" i="2" s="1"/>
  <c r="K2902" i="2"/>
  <c r="L2902" i="2" s="1"/>
  <c r="L2901" i="2"/>
  <c r="K2901" i="2"/>
  <c r="K2900" i="2"/>
  <c r="L2900" i="2" s="1"/>
  <c r="K2899" i="2"/>
  <c r="L2899" i="2" s="1"/>
  <c r="K2898" i="2"/>
  <c r="L2898" i="2" s="1"/>
  <c r="K2897" i="2"/>
  <c r="L2897" i="2" s="1"/>
  <c r="K2896" i="2"/>
  <c r="L2896" i="2" s="1"/>
  <c r="L2895" i="2"/>
  <c r="K2895" i="2"/>
  <c r="K2894" i="2"/>
  <c r="L2894" i="2" s="1"/>
  <c r="K2893" i="2"/>
  <c r="L2893" i="2" s="1"/>
  <c r="L2892" i="2"/>
  <c r="K2892" i="2"/>
  <c r="K2891" i="2"/>
  <c r="L2891" i="2" s="1"/>
  <c r="L2890" i="2"/>
  <c r="K2890" i="2"/>
  <c r="L2889" i="2"/>
  <c r="K2889" i="2"/>
  <c r="L2888" i="2"/>
  <c r="K2888" i="2"/>
  <c r="L2887" i="2"/>
  <c r="K2887" i="2"/>
  <c r="K2886" i="2"/>
  <c r="L2886" i="2" s="1"/>
  <c r="K2885" i="2"/>
  <c r="L2885" i="2" s="1"/>
  <c r="K2884" i="2"/>
  <c r="L2884" i="2" s="1"/>
  <c r="K2883" i="2"/>
  <c r="L2883" i="2" s="1"/>
  <c r="K2882" i="2"/>
  <c r="L2882" i="2" s="1"/>
  <c r="K2881" i="2"/>
  <c r="L2881" i="2" s="1"/>
  <c r="K2880" i="2"/>
  <c r="L2880" i="2" s="1"/>
  <c r="K2879" i="2"/>
  <c r="L2879" i="2" s="1"/>
  <c r="K2878" i="2"/>
  <c r="L2878" i="2" s="1"/>
  <c r="L2877" i="2"/>
  <c r="K2877" i="2"/>
  <c r="K2876" i="2"/>
  <c r="L2876" i="2" s="1"/>
  <c r="L2875" i="2"/>
  <c r="K2875" i="2"/>
  <c r="L2874" i="2"/>
  <c r="K2874" i="2"/>
  <c r="K2873" i="2"/>
  <c r="L2873" i="2" s="1"/>
  <c r="L2872" i="2"/>
  <c r="K2872" i="2"/>
  <c r="K2871" i="2"/>
  <c r="L2871" i="2" s="1"/>
  <c r="K2870" i="2"/>
  <c r="L2870" i="2" s="1"/>
  <c r="L2869" i="2"/>
  <c r="K2869" i="2"/>
  <c r="K2868" i="2"/>
  <c r="L2868" i="2" s="1"/>
  <c r="K2867" i="2"/>
  <c r="L2867" i="2" s="1"/>
  <c r="K2866" i="2"/>
  <c r="L2866" i="2" s="1"/>
  <c r="K2865" i="2"/>
  <c r="L2865" i="2" s="1"/>
  <c r="L2864" i="2"/>
  <c r="K2864" i="2"/>
  <c r="L2863" i="2"/>
  <c r="K2863" i="2"/>
  <c r="L2862" i="2"/>
  <c r="K2862" i="2"/>
  <c r="K2861" i="2"/>
  <c r="L2861" i="2" s="1"/>
  <c r="K2860" i="2"/>
  <c r="L2860" i="2" s="1"/>
  <c r="L2859" i="2"/>
  <c r="K2859" i="2"/>
  <c r="K2858" i="2"/>
  <c r="L2858" i="2" s="1"/>
  <c r="K2857" i="2"/>
  <c r="L2857" i="2" s="1"/>
  <c r="K2856" i="2"/>
  <c r="L2856" i="2" s="1"/>
  <c r="K2855" i="2"/>
  <c r="L2855" i="2" s="1"/>
  <c r="K2854" i="2"/>
  <c r="L2854" i="2" s="1"/>
  <c r="K2853" i="2"/>
  <c r="L2853" i="2" s="1"/>
  <c r="K2852" i="2"/>
  <c r="L2852" i="2" s="1"/>
  <c r="L2851" i="2"/>
  <c r="K2851" i="2"/>
  <c r="K2850" i="2"/>
  <c r="L2850" i="2" s="1"/>
  <c r="K2849" i="2"/>
  <c r="L2849" i="2" s="1"/>
  <c r="K2848" i="2"/>
  <c r="L2848" i="2" s="1"/>
  <c r="K2847" i="2"/>
  <c r="L2847" i="2" s="1"/>
  <c r="L2846" i="2"/>
  <c r="K2846" i="2"/>
  <c r="K2845" i="2"/>
  <c r="L2845" i="2" s="1"/>
  <c r="K2844" i="2"/>
  <c r="L2844" i="2" s="1"/>
  <c r="K2843" i="2"/>
  <c r="L2843" i="2" s="1"/>
  <c r="L2842" i="2"/>
  <c r="K2842" i="2"/>
  <c r="K2841" i="2"/>
  <c r="L2841" i="2" s="1"/>
  <c r="K2840" i="2"/>
  <c r="L2840" i="2" s="1"/>
  <c r="K2839" i="2"/>
  <c r="L2839" i="2" s="1"/>
  <c r="L2838" i="2"/>
  <c r="K2838" i="2"/>
  <c r="K2837" i="2"/>
  <c r="L2837" i="2" s="1"/>
  <c r="L2836" i="2"/>
  <c r="K2836" i="2"/>
  <c r="K2835" i="2"/>
  <c r="L2835" i="2" s="1"/>
  <c r="K2834" i="2"/>
  <c r="L2834" i="2" s="1"/>
  <c r="L2833" i="2"/>
  <c r="K2833" i="2"/>
  <c r="K2832" i="2"/>
  <c r="L2832" i="2" s="1"/>
  <c r="K2831" i="2"/>
  <c r="L2831" i="2" s="1"/>
  <c r="L2830" i="2"/>
  <c r="K2830" i="2"/>
  <c r="L2829" i="2"/>
  <c r="K2829" i="2"/>
  <c r="K2828" i="2"/>
  <c r="L2828" i="2" s="1"/>
  <c r="K2827" i="2"/>
  <c r="L2827" i="2" s="1"/>
  <c r="K2826" i="2"/>
  <c r="L2826" i="2" s="1"/>
  <c r="K2825" i="2"/>
  <c r="L2825" i="2" s="1"/>
  <c r="K2824" i="2"/>
  <c r="L2824" i="2" s="1"/>
  <c r="K2823" i="2"/>
  <c r="L2823" i="2" s="1"/>
  <c r="K2822" i="2"/>
  <c r="L2822" i="2" s="1"/>
  <c r="K2821" i="2"/>
  <c r="L2821" i="2" s="1"/>
  <c r="L2820" i="2"/>
  <c r="K2820" i="2"/>
  <c r="K2819" i="2"/>
  <c r="L2819" i="2" s="1"/>
  <c r="L2818" i="2"/>
  <c r="K2818" i="2"/>
  <c r="L2817" i="2"/>
  <c r="K2817" i="2"/>
  <c r="L2816" i="2"/>
  <c r="K2816" i="2"/>
  <c r="K2815" i="2"/>
  <c r="L2815" i="2" s="1"/>
  <c r="L2814" i="2"/>
  <c r="K2814" i="2"/>
  <c r="K2813" i="2"/>
  <c r="L2813" i="2" s="1"/>
  <c r="K2812" i="2"/>
  <c r="L2812" i="2" s="1"/>
  <c r="K2811" i="2"/>
  <c r="L2811" i="2" s="1"/>
  <c r="L2810" i="2"/>
  <c r="K2810" i="2"/>
  <c r="K2809" i="2"/>
  <c r="L2809" i="2" s="1"/>
  <c r="K2808" i="2"/>
  <c r="L2808" i="2" s="1"/>
  <c r="K2807" i="2"/>
  <c r="L2807" i="2" s="1"/>
  <c r="K2806" i="2"/>
  <c r="L2806" i="2" s="1"/>
  <c r="L2805" i="2"/>
  <c r="K2805" i="2"/>
  <c r="L2804" i="2"/>
  <c r="K2804" i="2"/>
  <c r="L2803" i="2"/>
  <c r="K2803" i="2"/>
  <c r="K2802" i="2"/>
  <c r="L2802" i="2" s="1"/>
  <c r="K2801" i="2"/>
  <c r="L2801" i="2" s="1"/>
  <c r="L2800" i="2"/>
  <c r="K2800" i="2"/>
  <c r="K2799" i="2"/>
  <c r="L2799" i="2" s="1"/>
  <c r="K2798" i="2"/>
  <c r="L2798" i="2" s="1"/>
  <c r="L2797" i="2"/>
  <c r="K2797" i="2"/>
  <c r="K2796" i="2"/>
  <c r="L2796" i="2" s="1"/>
  <c r="K2795" i="2"/>
  <c r="L2795" i="2" s="1"/>
  <c r="K2794" i="2"/>
  <c r="L2794" i="2" s="1"/>
  <c r="K2793" i="2"/>
  <c r="L2793" i="2" s="1"/>
  <c r="L2792" i="2"/>
  <c r="K2792" i="2"/>
  <c r="L2791" i="2"/>
  <c r="K2791" i="2"/>
  <c r="L2790" i="2"/>
  <c r="K2790" i="2"/>
  <c r="K2789" i="2"/>
  <c r="L2789" i="2" s="1"/>
  <c r="K2788" i="2"/>
  <c r="L2788" i="2" s="1"/>
  <c r="L2787" i="2"/>
  <c r="K2787" i="2"/>
  <c r="K2786" i="2"/>
  <c r="L2786" i="2" s="1"/>
  <c r="K2785" i="2"/>
  <c r="L2785" i="2" s="1"/>
  <c r="L2784" i="2"/>
  <c r="K2784" i="2"/>
  <c r="K2783" i="2"/>
  <c r="L2783" i="2" s="1"/>
  <c r="L2782" i="2"/>
  <c r="K2782" i="2"/>
  <c r="K2781" i="2"/>
  <c r="L2781" i="2" s="1"/>
  <c r="K2780" i="2"/>
  <c r="L2780" i="2" s="1"/>
  <c r="L2779" i="2"/>
  <c r="K2779" i="2"/>
  <c r="K2778" i="2"/>
  <c r="L2778" i="2" s="1"/>
  <c r="K2777" i="2"/>
  <c r="L2777" i="2" s="1"/>
  <c r="K2776" i="2"/>
  <c r="L2776" i="2" s="1"/>
  <c r="K2775" i="2"/>
  <c r="L2775" i="2" s="1"/>
  <c r="L2774" i="2"/>
  <c r="K2774" i="2"/>
  <c r="K2773" i="2"/>
  <c r="L2773" i="2" s="1"/>
  <c r="K2772" i="2"/>
  <c r="L2772" i="2" s="1"/>
  <c r="K2771" i="2"/>
  <c r="L2771" i="2" s="1"/>
  <c r="L2770" i="2"/>
  <c r="K2770" i="2"/>
  <c r="L2769" i="2"/>
  <c r="K2769" i="2"/>
  <c r="K2768" i="2"/>
  <c r="L2768" i="2" s="1"/>
  <c r="K2767" i="2"/>
  <c r="L2767" i="2" s="1"/>
  <c r="L2766" i="2"/>
  <c r="K2766" i="2"/>
  <c r="K2765" i="2"/>
  <c r="L2765" i="2" s="1"/>
  <c r="L2764" i="2"/>
  <c r="K2764" i="2"/>
  <c r="K2763" i="2"/>
  <c r="L2763" i="2" s="1"/>
  <c r="K2762" i="2"/>
  <c r="L2762" i="2" s="1"/>
  <c r="L2761" i="2"/>
  <c r="K2761" i="2"/>
  <c r="K2760" i="2"/>
  <c r="L2760" i="2" s="1"/>
  <c r="K2759" i="2"/>
  <c r="L2759" i="2" s="1"/>
  <c r="L2758" i="2"/>
  <c r="K2758" i="2"/>
  <c r="L2757" i="2"/>
  <c r="K2757" i="2"/>
  <c r="L2756" i="2"/>
  <c r="K2756" i="2"/>
  <c r="K2755" i="2"/>
  <c r="L2755" i="2" s="1"/>
  <c r="K2754" i="2"/>
  <c r="L2754" i="2" s="1"/>
  <c r="K2753" i="2"/>
  <c r="L2753" i="2" s="1"/>
  <c r="K2752" i="2"/>
  <c r="L2752" i="2" s="1"/>
  <c r="K2751" i="2"/>
  <c r="L2751" i="2" s="1"/>
  <c r="K2750" i="2"/>
  <c r="L2750" i="2" s="1"/>
  <c r="K2749" i="2"/>
  <c r="L2749" i="2" s="1"/>
  <c r="L2748" i="2"/>
  <c r="K2748" i="2"/>
  <c r="K2747" i="2"/>
  <c r="L2747" i="2" s="1"/>
  <c r="L2746" i="2"/>
  <c r="K2746" i="2"/>
  <c r="L2745" i="2"/>
  <c r="K2745" i="2"/>
  <c r="L2744" i="2"/>
  <c r="K2744" i="2"/>
  <c r="K2743" i="2"/>
  <c r="L2743" i="2" s="1"/>
  <c r="K2742" i="2"/>
  <c r="L2742" i="2" s="1"/>
  <c r="K2741" i="2"/>
  <c r="L2741" i="2" s="1"/>
  <c r="K2740" i="2"/>
  <c r="L2740" i="2" s="1"/>
  <c r="K2739" i="2"/>
  <c r="L2739" i="2" s="1"/>
  <c r="L2738" i="2"/>
  <c r="K2738" i="2"/>
  <c r="K2737" i="2"/>
  <c r="L2737" i="2" s="1"/>
  <c r="K2736" i="2"/>
  <c r="L2736" i="2" s="1"/>
  <c r="K2735" i="2"/>
  <c r="L2735" i="2" s="1"/>
  <c r="K2734" i="2"/>
  <c r="L2734" i="2" s="1"/>
  <c r="L2733" i="2"/>
  <c r="K2733" i="2"/>
  <c r="L2732" i="2"/>
  <c r="K2732" i="2"/>
  <c r="L2731" i="2"/>
  <c r="K2731" i="2"/>
  <c r="K2730" i="2"/>
  <c r="L2730" i="2" s="1"/>
  <c r="K2729" i="2"/>
  <c r="L2729" i="2" s="1"/>
  <c r="K2728" i="2"/>
  <c r="L2728" i="2" s="1"/>
  <c r="L2727" i="2"/>
  <c r="K2727" i="2"/>
  <c r="K2726" i="2"/>
  <c r="L2726" i="2" s="1"/>
  <c r="L2725" i="2"/>
  <c r="K2725" i="2"/>
  <c r="K2724" i="2"/>
  <c r="L2724" i="2" s="1"/>
  <c r="K2723" i="2"/>
  <c r="L2723" i="2" s="1"/>
  <c r="K2722" i="2"/>
  <c r="L2722" i="2" s="1"/>
  <c r="L2721" i="2"/>
  <c r="K2721" i="2"/>
  <c r="K2720" i="2"/>
  <c r="L2720" i="2" s="1"/>
  <c r="L2719" i="2"/>
  <c r="K2719" i="2"/>
  <c r="K2718" i="2"/>
  <c r="L2718" i="2" s="1"/>
  <c r="K2717" i="2"/>
  <c r="L2717" i="2" s="1"/>
  <c r="K2716" i="2"/>
  <c r="L2716" i="2" s="1"/>
  <c r="L2715" i="2"/>
  <c r="K2715" i="2"/>
  <c r="K2714" i="2"/>
  <c r="L2714" i="2" s="1"/>
  <c r="L2713" i="2"/>
  <c r="K2713" i="2"/>
  <c r="L2712" i="2"/>
  <c r="K2712" i="2"/>
  <c r="K2711" i="2"/>
  <c r="L2711" i="2" s="1"/>
  <c r="K2710" i="2"/>
  <c r="L2710" i="2" s="1"/>
  <c r="L2709" i="2"/>
  <c r="K2709" i="2"/>
  <c r="K2708" i="2"/>
  <c r="L2708" i="2" s="1"/>
  <c r="L2707" i="2"/>
  <c r="K2707" i="2"/>
  <c r="L2706" i="2"/>
  <c r="K2706" i="2"/>
  <c r="K2705" i="2"/>
  <c r="L2705" i="2" s="1"/>
  <c r="K2704" i="2"/>
  <c r="L2704" i="2" s="1"/>
  <c r="L2703" i="2"/>
  <c r="K2703" i="2"/>
  <c r="L2702" i="2"/>
  <c r="K2702" i="2"/>
  <c r="L2701" i="2"/>
  <c r="K2701" i="2"/>
  <c r="L2700" i="2"/>
  <c r="K2700" i="2"/>
  <c r="K2699" i="2"/>
  <c r="L2699" i="2" s="1"/>
  <c r="K2698" i="2"/>
  <c r="L2698" i="2" s="1"/>
  <c r="L2697" i="2"/>
  <c r="K2697" i="2"/>
  <c r="K2696" i="2"/>
  <c r="L2696" i="2" s="1"/>
  <c r="L2695" i="2"/>
  <c r="K2695" i="2"/>
  <c r="L2694" i="2"/>
  <c r="K2694" i="2"/>
  <c r="K2693" i="2"/>
  <c r="L2693" i="2" s="1"/>
  <c r="K2692" i="2"/>
  <c r="L2692" i="2" s="1"/>
  <c r="L2691" i="2"/>
  <c r="K2691" i="2"/>
  <c r="L2690" i="2"/>
  <c r="K2690" i="2"/>
  <c r="L2689" i="2"/>
  <c r="K2689" i="2"/>
  <c r="L2688" i="2"/>
  <c r="K2688" i="2"/>
  <c r="K2687" i="2"/>
  <c r="L2687" i="2" s="1"/>
  <c r="K2686" i="2"/>
  <c r="L2686" i="2" s="1"/>
  <c r="L2685" i="2"/>
  <c r="K2685" i="2"/>
  <c r="K2684" i="2"/>
  <c r="L2684" i="2" s="1"/>
  <c r="L2683" i="2"/>
  <c r="K2683" i="2"/>
  <c r="L2682" i="2"/>
  <c r="K2682" i="2"/>
  <c r="K2681" i="2"/>
  <c r="L2681" i="2" s="1"/>
  <c r="K2680" i="2"/>
  <c r="L2680" i="2" s="1"/>
  <c r="L2679" i="2"/>
  <c r="K2679" i="2"/>
  <c r="K2678" i="2"/>
  <c r="L2678" i="2" s="1"/>
  <c r="L2677" i="2"/>
  <c r="K2677" i="2"/>
  <c r="L2676" i="2"/>
  <c r="K2676" i="2"/>
  <c r="K2675" i="2"/>
  <c r="L2675" i="2" s="1"/>
  <c r="K2674" i="2"/>
  <c r="L2674" i="2" s="1"/>
  <c r="L2673" i="2"/>
  <c r="K2673" i="2"/>
  <c r="K2672" i="2"/>
  <c r="L2672" i="2" s="1"/>
  <c r="L2671" i="2"/>
  <c r="K2671" i="2"/>
  <c r="L2670" i="2"/>
  <c r="K2670" i="2"/>
  <c r="K2669" i="2"/>
  <c r="L2669" i="2" s="1"/>
  <c r="K2668" i="2"/>
  <c r="L2668" i="2" s="1"/>
  <c r="L2667" i="2"/>
  <c r="K2667" i="2"/>
  <c r="L2666" i="2"/>
  <c r="K2666" i="2"/>
  <c r="L2665" i="2"/>
  <c r="K2665" i="2"/>
  <c r="L2664" i="2"/>
  <c r="K2664" i="2"/>
  <c r="K2663" i="2"/>
  <c r="L2663" i="2" s="1"/>
  <c r="K2662" i="2"/>
  <c r="L2662" i="2" s="1"/>
  <c r="L2661" i="2"/>
  <c r="K2661" i="2"/>
  <c r="K2660" i="2"/>
  <c r="L2660" i="2" s="1"/>
  <c r="L2659" i="2"/>
  <c r="K2659" i="2"/>
  <c r="L2658" i="2"/>
  <c r="K2658" i="2"/>
  <c r="K2657" i="2"/>
  <c r="L2657" i="2" s="1"/>
  <c r="K2656" i="2"/>
  <c r="L2656" i="2" s="1"/>
  <c r="L2655" i="2"/>
  <c r="K2655" i="2"/>
  <c r="L2654" i="2"/>
  <c r="K2654" i="2"/>
  <c r="L2653" i="2"/>
  <c r="K2653" i="2"/>
  <c r="L2652" i="2"/>
  <c r="K2652" i="2"/>
  <c r="K2651" i="2"/>
  <c r="L2651" i="2" s="1"/>
  <c r="K2650" i="2"/>
  <c r="L2650" i="2" s="1"/>
  <c r="L2649" i="2"/>
  <c r="K2649" i="2"/>
  <c r="K2648" i="2"/>
  <c r="L2648" i="2" s="1"/>
  <c r="L2647" i="2"/>
  <c r="K2647" i="2"/>
  <c r="L2646" i="2"/>
  <c r="K2646" i="2"/>
  <c r="K2645" i="2"/>
  <c r="L2645" i="2" s="1"/>
  <c r="K2644" i="2"/>
  <c r="L2644" i="2" s="1"/>
  <c r="L2643" i="2"/>
  <c r="K2643" i="2"/>
  <c r="K2642" i="2"/>
  <c r="L2642" i="2" s="1"/>
  <c r="L2641" i="2"/>
  <c r="K2641" i="2"/>
  <c r="L2640" i="2"/>
  <c r="K2640" i="2"/>
  <c r="K2639" i="2"/>
  <c r="L2639" i="2" s="1"/>
  <c r="K2638" i="2"/>
  <c r="L2638" i="2" s="1"/>
  <c r="L2637" i="2"/>
  <c r="K2637" i="2"/>
  <c r="K2636" i="2"/>
  <c r="L2636" i="2" s="1"/>
  <c r="L2635" i="2"/>
  <c r="K2635" i="2"/>
  <c r="K2634" i="2"/>
  <c r="L2634" i="2" s="1"/>
  <c r="K2633" i="2"/>
  <c r="L2633" i="2" s="1"/>
  <c r="K2632" i="2"/>
  <c r="L2632" i="2" s="1"/>
  <c r="L2631" i="2"/>
  <c r="K2631" i="2"/>
  <c r="K2630" i="2"/>
  <c r="L2630" i="2" s="1"/>
  <c r="L2629" i="2"/>
  <c r="K2629" i="2"/>
  <c r="K2628" i="2"/>
  <c r="L2628" i="2" s="1"/>
  <c r="K2627" i="2"/>
  <c r="L2627" i="2" s="1"/>
  <c r="K2626" i="2"/>
  <c r="L2626" i="2" s="1"/>
  <c r="L2625" i="2"/>
  <c r="K2625" i="2"/>
  <c r="L2624" i="2"/>
  <c r="K2624" i="2"/>
  <c r="L2623" i="2"/>
  <c r="K2623" i="2"/>
  <c r="K2622" i="2"/>
  <c r="L2622" i="2" s="1"/>
  <c r="K2621" i="2"/>
  <c r="L2621" i="2" s="1"/>
  <c r="K2620" i="2"/>
  <c r="L2620" i="2" s="1"/>
  <c r="K2619" i="2"/>
  <c r="L2619" i="2" s="1"/>
  <c r="L2618" i="2"/>
  <c r="K2618" i="2"/>
  <c r="L2617" i="2"/>
  <c r="K2617" i="2"/>
  <c r="K2616" i="2"/>
  <c r="L2616" i="2" s="1"/>
  <c r="K2615" i="2"/>
  <c r="L2615" i="2" s="1"/>
  <c r="K2614" i="2"/>
  <c r="L2614" i="2" s="1"/>
  <c r="L2613" i="2"/>
  <c r="K2613" i="2"/>
  <c r="K2612" i="2"/>
  <c r="L2612" i="2" s="1"/>
  <c r="L2611" i="2"/>
  <c r="K2611" i="2"/>
  <c r="K2610" i="2"/>
  <c r="L2610" i="2" s="1"/>
  <c r="K2609" i="2"/>
  <c r="L2609" i="2" s="1"/>
  <c r="K2608" i="2"/>
  <c r="L2608" i="2" s="1"/>
  <c r="K2607" i="2"/>
  <c r="L2607" i="2" s="1"/>
  <c r="K2606" i="2"/>
  <c r="L2606" i="2" s="1"/>
  <c r="L2605" i="2"/>
  <c r="K2605" i="2"/>
  <c r="K2604" i="2"/>
  <c r="L2604" i="2" s="1"/>
  <c r="K2603" i="2"/>
  <c r="L2603" i="2" s="1"/>
  <c r="K2602" i="2"/>
  <c r="L2602" i="2" s="1"/>
  <c r="K2601" i="2"/>
  <c r="L2601" i="2" s="1"/>
  <c r="L2600" i="2"/>
  <c r="K2600" i="2"/>
  <c r="L2599" i="2"/>
  <c r="K2599" i="2"/>
  <c r="K2598" i="2"/>
  <c r="L2598" i="2" s="1"/>
  <c r="K2597" i="2"/>
  <c r="L2597" i="2" s="1"/>
  <c r="K2596" i="2"/>
  <c r="L2596" i="2" s="1"/>
  <c r="K2595" i="2"/>
  <c r="L2595" i="2" s="1"/>
  <c r="L2594" i="2"/>
  <c r="K2594" i="2"/>
  <c r="L2593" i="2"/>
  <c r="K2593" i="2"/>
  <c r="K2592" i="2"/>
  <c r="L2592" i="2" s="1"/>
  <c r="K2591" i="2"/>
  <c r="L2591" i="2" s="1"/>
  <c r="K2590" i="2"/>
  <c r="L2590" i="2" s="1"/>
  <c r="L2589" i="2"/>
  <c r="K2589" i="2"/>
  <c r="K2588" i="2"/>
  <c r="L2588" i="2" s="1"/>
  <c r="L2587" i="2"/>
  <c r="K2587" i="2"/>
  <c r="K2586" i="2"/>
  <c r="L2586" i="2" s="1"/>
  <c r="K2585" i="2"/>
  <c r="L2585" i="2" s="1"/>
  <c r="K2584" i="2"/>
  <c r="L2584" i="2" s="1"/>
  <c r="K2583" i="2"/>
  <c r="L2583" i="2" s="1"/>
  <c r="K2582" i="2"/>
  <c r="L2582" i="2" s="1"/>
  <c r="L2581" i="2"/>
  <c r="K2581" i="2"/>
  <c r="K2580" i="2"/>
  <c r="L2580" i="2" s="1"/>
  <c r="K2579" i="2"/>
  <c r="L2579" i="2" s="1"/>
  <c r="K2578" i="2"/>
  <c r="L2578" i="2" s="1"/>
  <c r="K2577" i="2"/>
  <c r="L2577" i="2" s="1"/>
  <c r="L2576" i="2"/>
  <c r="K2576" i="2"/>
  <c r="L2575" i="2"/>
  <c r="K2575" i="2"/>
  <c r="L2574" i="2"/>
  <c r="K2574" i="2"/>
  <c r="K2573" i="2"/>
  <c r="L2573" i="2" s="1"/>
  <c r="K2572" i="2"/>
  <c r="L2572" i="2" s="1"/>
  <c r="K2571" i="2"/>
  <c r="L2571" i="2" s="1"/>
  <c r="K2570" i="2"/>
  <c r="L2570" i="2" s="1"/>
  <c r="L2569" i="2"/>
  <c r="K2569" i="2"/>
  <c r="L2568" i="2"/>
  <c r="K2568" i="2"/>
  <c r="K2567" i="2"/>
  <c r="L2567" i="2" s="1"/>
  <c r="K2566" i="2"/>
  <c r="L2566" i="2" s="1"/>
  <c r="K2565" i="2"/>
  <c r="L2565" i="2" s="1"/>
  <c r="K2564" i="2"/>
  <c r="L2564" i="2" s="1"/>
  <c r="L2563" i="2"/>
  <c r="K2563" i="2"/>
  <c r="L2562" i="2"/>
  <c r="K2562" i="2"/>
  <c r="K2561" i="2"/>
  <c r="L2561" i="2" s="1"/>
  <c r="K2560" i="2"/>
  <c r="L2560" i="2" s="1"/>
  <c r="L2559" i="2"/>
  <c r="K2559" i="2"/>
  <c r="K2558" i="2"/>
  <c r="L2558" i="2" s="1"/>
  <c r="L2557" i="2"/>
  <c r="K2557" i="2"/>
  <c r="L2556" i="2"/>
  <c r="K2556" i="2"/>
  <c r="K2555" i="2"/>
  <c r="L2555" i="2" s="1"/>
  <c r="K2554" i="2"/>
  <c r="L2554" i="2" s="1"/>
  <c r="K2553" i="2"/>
  <c r="L2553" i="2" s="1"/>
  <c r="L2552" i="2"/>
  <c r="K2552" i="2"/>
  <c r="L2551" i="2"/>
  <c r="K2551" i="2"/>
  <c r="K2550" i="2"/>
  <c r="L2550" i="2" s="1"/>
  <c r="K2549" i="2"/>
  <c r="L2549" i="2" s="1"/>
  <c r="K2548" i="2"/>
  <c r="L2548" i="2" s="1"/>
  <c r="K2547" i="2"/>
  <c r="L2547" i="2" s="1"/>
  <c r="K2546" i="2"/>
  <c r="L2546" i="2" s="1"/>
  <c r="L2545" i="2"/>
  <c r="K2545" i="2"/>
  <c r="K2544" i="2"/>
  <c r="L2544" i="2" s="1"/>
  <c r="K2543" i="2"/>
  <c r="L2543" i="2" s="1"/>
  <c r="K2542" i="2"/>
  <c r="L2542" i="2" s="1"/>
  <c r="L2541" i="2"/>
  <c r="K2541" i="2"/>
  <c r="L2540" i="2"/>
  <c r="K2540" i="2"/>
  <c r="L2539" i="2"/>
  <c r="K2539" i="2"/>
  <c r="K2538" i="2"/>
  <c r="L2538" i="2" s="1"/>
  <c r="L2537" i="2"/>
  <c r="K2537" i="2"/>
  <c r="K2536" i="2"/>
  <c r="L2536" i="2" s="1"/>
  <c r="K2535" i="2"/>
  <c r="L2535" i="2" s="1"/>
  <c r="L2534" i="2"/>
  <c r="K2534" i="2"/>
  <c r="L2533" i="2"/>
  <c r="K2533" i="2"/>
  <c r="K2532" i="2"/>
  <c r="L2532" i="2" s="1"/>
  <c r="K2531" i="2"/>
  <c r="L2531" i="2" s="1"/>
  <c r="K2530" i="2"/>
  <c r="L2530" i="2" s="1"/>
  <c r="L2529" i="2"/>
  <c r="K2529" i="2"/>
  <c r="K2528" i="2"/>
  <c r="L2528" i="2" s="1"/>
  <c r="L2527" i="2"/>
  <c r="K2527" i="2"/>
  <c r="K2526" i="2"/>
  <c r="L2526" i="2" s="1"/>
  <c r="L2525" i="2"/>
  <c r="K2525" i="2"/>
  <c r="K2524" i="2"/>
  <c r="L2524" i="2" s="1"/>
  <c r="K2523" i="2"/>
  <c r="L2523" i="2" s="1"/>
  <c r="L2522" i="2"/>
  <c r="K2522" i="2"/>
  <c r="L2521" i="2"/>
  <c r="K2521" i="2"/>
  <c r="K2520" i="2"/>
  <c r="L2520" i="2" s="1"/>
  <c r="K2519" i="2"/>
  <c r="L2519" i="2" s="1"/>
  <c r="K2518" i="2"/>
  <c r="L2518" i="2" s="1"/>
  <c r="K2517" i="2"/>
  <c r="L2517" i="2" s="1"/>
  <c r="K2516" i="2"/>
  <c r="L2516" i="2" s="1"/>
  <c r="L2515" i="2"/>
  <c r="K2515" i="2"/>
  <c r="K2514" i="2"/>
  <c r="L2514" i="2" s="1"/>
  <c r="K2513" i="2"/>
  <c r="L2513" i="2" s="1"/>
  <c r="K2512" i="2"/>
  <c r="L2512" i="2" s="1"/>
  <c r="K2511" i="2"/>
  <c r="L2511" i="2" s="1"/>
  <c r="K2510" i="2"/>
  <c r="L2510" i="2" s="1"/>
  <c r="L2509" i="2"/>
  <c r="K2509" i="2"/>
  <c r="K2508" i="2"/>
  <c r="L2508" i="2" s="1"/>
  <c r="K2507" i="2"/>
  <c r="L2507" i="2" s="1"/>
  <c r="K2506" i="2"/>
  <c r="L2506" i="2" s="1"/>
  <c r="L2505" i="2"/>
  <c r="K2505" i="2"/>
  <c r="K2504" i="2"/>
  <c r="L2504" i="2" s="1"/>
  <c r="L2503" i="2"/>
  <c r="K2503" i="2"/>
  <c r="K2502" i="2"/>
  <c r="L2502" i="2" s="1"/>
  <c r="L2501" i="2"/>
  <c r="K2501" i="2"/>
  <c r="K2500" i="2"/>
  <c r="L2500" i="2" s="1"/>
  <c r="K2499" i="2"/>
  <c r="L2499" i="2" s="1"/>
  <c r="L2498" i="2"/>
  <c r="K2498" i="2"/>
  <c r="L2497" i="2"/>
  <c r="K2497" i="2"/>
  <c r="K2496" i="2"/>
  <c r="L2496" i="2" s="1"/>
  <c r="K2495" i="2"/>
  <c r="L2495" i="2" s="1"/>
  <c r="K2494" i="2"/>
  <c r="L2494" i="2" s="1"/>
  <c r="L2493" i="2"/>
  <c r="K2493" i="2"/>
  <c r="K2492" i="2"/>
  <c r="L2492" i="2" s="1"/>
  <c r="L2491" i="2"/>
  <c r="K2491" i="2"/>
  <c r="K2490" i="2"/>
  <c r="L2490" i="2" s="1"/>
  <c r="L2489" i="2"/>
  <c r="K2489" i="2"/>
  <c r="K2488" i="2"/>
  <c r="L2488" i="2" s="1"/>
  <c r="K2487" i="2"/>
  <c r="L2487" i="2" s="1"/>
  <c r="L2486" i="2"/>
  <c r="K2486" i="2"/>
  <c r="L2485" i="2"/>
  <c r="K2485" i="2"/>
  <c r="K2484" i="2"/>
  <c r="L2484" i="2" s="1"/>
  <c r="K2483" i="2"/>
  <c r="L2483" i="2" s="1"/>
  <c r="K2482" i="2"/>
  <c r="L2482" i="2" s="1"/>
  <c r="K2481" i="2"/>
  <c r="L2481" i="2" s="1"/>
  <c r="K2480" i="2"/>
  <c r="L2480" i="2" s="1"/>
  <c r="L2479" i="2"/>
  <c r="K2479" i="2"/>
  <c r="K2478" i="2"/>
  <c r="L2478" i="2" s="1"/>
  <c r="K2477" i="2"/>
  <c r="L2477" i="2" s="1"/>
  <c r="K2476" i="2"/>
  <c r="L2476" i="2" s="1"/>
  <c r="L2475" i="2"/>
  <c r="K2475" i="2"/>
  <c r="K2474" i="2"/>
  <c r="L2474" i="2" s="1"/>
  <c r="L2473" i="2"/>
  <c r="K2473" i="2"/>
  <c r="K2472" i="2"/>
  <c r="L2472" i="2" s="1"/>
  <c r="L2471" i="2"/>
  <c r="K2471" i="2"/>
  <c r="L2470" i="2"/>
  <c r="K2470" i="2"/>
  <c r="K2469" i="2"/>
  <c r="L2469" i="2" s="1"/>
  <c r="K2468" i="2"/>
  <c r="L2468" i="2" s="1"/>
  <c r="L2467" i="2"/>
  <c r="K2467" i="2"/>
  <c r="K2466" i="2"/>
  <c r="L2466" i="2" s="1"/>
  <c r="K2465" i="2"/>
  <c r="L2465" i="2" s="1"/>
  <c r="K2464" i="2"/>
  <c r="L2464" i="2" s="1"/>
  <c r="K2463" i="2"/>
  <c r="L2463" i="2" s="1"/>
  <c r="L2462" i="2"/>
  <c r="K2462" i="2"/>
  <c r="L2461" i="2"/>
  <c r="K2461" i="2"/>
  <c r="K2460" i="2"/>
  <c r="L2460" i="2" s="1"/>
  <c r="L2459" i="2"/>
  <c r="K2459" i="2"/>
  <c r="L2458" i="2"/>
  <c r="K2458" i="2"/>
  <c r="L2457" i="2"/>
  <c r="K2457" i="2"/>
  <c r="L2456" i="2"/>
  <c r="K2456" i="2"/>
  <c r="L2455" i="2"/>
  <c r="K2455" i="2"/>
  <c r="K2454" i="2"/>
  <c r="L2454" i="2" s="1"/>
  <c r="L2453" i="2"/>
  <c r="K2453" i="2"/>
  <c r="K2452" i="2"/>
  <c r="L2452" i="2" s="1"/>
  <c r="K2451" i="2"/>
  <c r="L2451" i="2" s="1"/>
  <c r="K2450" i="2"/>
  <c r="L2450" i="2" s="1"/>
  <c r="L2449" i="2"/>
  <c r="K2449" i="2"/>
  <c r="K2448" i="2"/>
  <c r="L2448" i="2" s="1"/>
  <c r="K2447" i="2"/>
  <c r="L2447" i="2" s="1"/>
  <c r="L2446" i="2"/>
  <c r="K2446" i="2"/>
  <c r="L2445" i="2"/>
  <c r="K2445" i="2"/>
  <c r="L2444" i="2"/>
  <c r="K2444" i="2"/>
  <c r="L2443" i="2"/>
  <c r="K2443" i="2"/>
  <c r="K2442" i="2"/>
  <c r="L2442" i="2" s="1"/>
  <c r="K2441" i="2"/>
  <c r="L2441" i="2" s="1"/>
  <c r="L2440" i="2"/>
  <c r="K2440" i="2"/>
  <c r="K2439" i="2"/>
  <c r="L2439" i="2" s="1"/>
  <c r="K2438" i="2"/>
  <c r="L2438" i="2" s="1"/>
  <c r="L2437" i="2"/>
  <c r="K2437" i="2"/>
  <c r="K2436" i="2"/>
  <c r="L2436" i="2" s="1"/>
  <c r="K2435" i="2"/>
  <c r="L2435" i="2" s="1"/>
  <c r="K2434" i="2"/>
  <c r="L2434" i="2" s="1"/>
  <c r="L2433" i="2"/>
  <c r="K2433" i="2"/>
  <c r="L2432" i="2"/>
  <c r="K2432" i="2"/>
  <c r="L2431" i="2"/>
  <c r="K2431" i="2"/>
  <c r="L2430" i="2"/>
  <c r="K2430" i="2"/>
  <c r="K2429" i="2"/>
  <c r="L2429" i="2" s="1"/>
  <c r="K2428" i="2"/>
  <c r="L2428" i="2" s="1"/>
  <c r="L2427" i="2"/>
  <c r="K2427" i="2"/>
  <c r="L2426" i="2"/>
  <c r="K2426" i="2"/>
  <c r="L2425" i="2"/>
  <c r="K2425" i="2"/>
  <c r="L2424" i="2"/>
  <c r="K2424" i="2"/>
  <c r="K2423" i="2"/>
  <c r="L2423" i="2" s="1"/>
  <c r="K2422" i="2"/>
  <c r="L2422" i="2" s="1"/>
  <c r="L2421" i="2"/>
  <c r="K2421" i="2"/>
  <c r="K2420" i="2"/>
  <c r="L2420" i="2" s="1"/>
  <c r="L2419" i="2"/>
  <c r="K2419" i="2"/>
  <c r="L2418" i="2"/>
  <c r="K2418" i="2"/>
  <c r="K2417" i="2"/>
  <c r="L2417" i="2" s="1"/>
  <c r="K2416" i="2"/>
  <c r="L2416" i="2" s="1"/>
  <c r="L2415" i="2"/>
  <c r="K2415" i="2"/>
  <c r="K2414" i="2"/>
  <c r="L2414" i="2" s="1"/>
  <c r="L2413" i="2"/>
  <c r="K2413" i="2"/>
  <c r="L2412" i="2"/>
  <c r="K2412" i="2"/>
  <c r="K2411" i="2"/>
  <c r="L2411" i="2" s="1"/>
  <c r="K2410" i="2"/>
  <c r="L2410" i="2" s="1"/>
  <c r="L2409" i="2"/>
  <c r="K2409" i="2"/>
  <c r="K2408" i="2"/>
  <c r="L2408" i="2" s="1"/>
  <c r="L2407" i="2"/>
  <c r="K2407" i="2"/>
  <c r="L2406" i="2"/>
  <c r="K2406" i="2"/>
  <c r="K2405" i="2"/>
  <c r="L2405" i="2" s="1"/>
  <c r="K2404" i="2"/>
  <c r="L2404" i="2" s="1"/>
  <c r="L2403" i="2"/>
  <c r="K2403" i="2"/>
  <c r="K2402" i="2"/>
  <c r="L2402" i="2" s="1"/>
  <c r="L2401" i="2"/>
  <c r="K2401" i="2"/>
  <c r="L2400" i="2"/>
  <c r="K2400" i="2"/>
  <c r="K2399" i="2"/>
  <c r="L2399" i="2" s="1"/>
  <c r="K2398" i="2"/>
  <c r="L2398" i="2" s="1"/>
  <c r="L2397" i="2"/>
  <c r="K2397" i="2"/>
  <c r="K2396" i="2"/>
  <c r="L2396" i="2" s="1"/>
  <c r="L2395" i="2"/>
  <c r="K2395" i="2"/>
  <c r="L2394" i="2"/>
  <c r="K2394" i="2"/>
  <c r="K2393" i="2"/>
  <c r="L2393" i="2" s="1"/>
  <c r="K2392" i="2"/>
  <c r="L2392" i="2" s="1"/>
  <c r="L2391" i="2"/>
  <c r="K2391" i="2"/>
  <c r="K2390" i="2"/>
  <c r="L2390" i="2" s="1"/>
  <c r="L2389" i="2"/>
  <c r="K2389" i="2"/>
  <c r="L2388" i="2"/>
  <c r="K2388" i="2"/>
  <c r="K2387" i="2"/>
  <c r="L2387" i="2" s="1"/>
  <c r="K2386" i="2"/>
  <c r="L2386" i="2" s="1"/>
  <c r="L2385" i="2"/>
  <c r="K2385" i="2"/>
  <c r="K2384" i="2"/>
  <c r="L2384" i="2" s="1"/>
  <c r="L2383" i="2"/>
  <c r="K2383" i="2"/>
  <c r="L2382" i="2"/>
  <c r="K2382" i="2"/>
  <c r="K2381" i="2"/>
  <c r="L2381" i="2" s="1"/>
  <c r="K2380" i="2"/>
  <c r="L2380" i="2" s="1"/>
  <c r="L2379" i="2"/>
  <c r="K2379" i="2"/>
  <c r="K2378" i="2"/>
  <c r="L2378" i="2" s="1"/>
  <c r="L2377" i="2"/>
  <c r="K2377" i="2"/>
  <c r="L2376" i="2"/>
  <c r="K2376" i="2"/>
  <c r="K2375" i="2"/>
  <c r="L2375" i="2" s="1"/>
  <c r="K2374" i="2"/>
  <c r="L2374" i="2" s="1"/>
  <c r="L2373" i="2"/>
  <c r="K2373" i="2"/>
  <c r="K2372" i="2"/>
  <c r="L2372" i="2" s="1"/>
  <c r="L2371" i="2"/>
  <c r="K2371" i="2"/>
  <c r="L2370" i="2"/>
  <c r="K2370" i="2"/>
  <c r="K2369" i="2"/>
  <c r="L2369" i="2" s="1"/>
  <c r="K2368" i="2"/>
  <c r="L2368" i="2" s="1"/>
  <c r="L2367" i="2"/>
  <c r="K2367" i="2"/>
  <c r="K2366" i="2"/>
  <c r="L2366" i="2" s="1"/>
  <c r="L2365" i="2"/>
  <c r="K2365" i="2"/>
  <c r="L2364" i="2"/>
  <c r="K2364" i="2"/>
  <c r="K2363" i="2"/>
  <c r="L2363" i="2" s="1"/>
  <c r="K2362" i="2"/>
  <c r="L2362" i="2" s="1"/>
  <c r="L2361" i="2"/>
  <c r="K2361" i="2"/>
  <c r="K2360" i="2"/>
  <c r="L2360" i="2" s="1"/>
  <c r="L2359" i="2"/>
  <c r="K2359" i="2"/>
  <c r="L2358" i="2"/>
  <c r="K2358" i="2"/>
  <c r="K2357" i="2"/>
  <c r="L2357" i="2" s="1"/>
  <c r="K2356" i="2"/>
  <c r="L2356" i="2" s="1"/>
  <c r="L2355" i="2"/>
  <c r="K2355" i="2"/>
  <c r="K2354" i="2"/>
  <c r="L2354" i="2" s="1"/>
  <c r="L2353" i="2"/>
  <c r="K2353" i="2"/>
  <c r="L2352" i="2"/>
  <c r="K2352" i="2"/>
  <c r="K2351" i="2"/>
  <c r="L2351" i="2" s="1"/>
  <c r="K2350" i="2"/>
  <c r="L2350" i="2" s="1"/>
  <c r="L2349" i="2"/>
  <c r="K2349" i="2"/>
  <c r="K2348" i="2"/>
  <c r="L2348" i="2" s="1"/>
  <c r="L2347" i="2"/>
  <c r="K2347" i="2"/>
  <c r="L2346" i="2"/>
  <c r="K2346" i="2"/>
  <c r="K2345" i="2"/>
  <c r="L2345" i="2" s="1"/>
  <c r="K2344" i="2"/>
  <c r="L2344" i="2" s="1"/>
  <c r="L2343" i="2"/>
  <c r="K2343" i="2"/>
  <c r="K2342" i="2"/>
  <c r="L2342" i="2" s="1"/>
  <c r="L2341" i="2"/>
  <c r="K2341" i="2"/>
  <c r="L2340" i="2"/>
  <c r="K2340" i="2"/>
  <c r="K2339" i="2"/>
  <c r="L2339" i="2" s="1"/>
  <c r="K2338" i="2"/>
  <c r="L2338" i="2" s="1"/>
  <c r="L2337" i="2"/>
  <c r="K2337" i="2"/>
  <c r="K2336" i="2"/>
  <c r="L2336" i="2" s="1"/>
  <c r="L2335" i="2"/>
  <c r="K2335" i="2"/>
  <c r="L2334" i="2"/>
  <c r="K2334" i="2"/>
  <c r="K2333" i="2"/>
  <c r="L2333" i="2" s="1"/>
  <c r="K2332" i="2"/>
  <c r="L2332" i="2" s="1"/>
  <c r="L2331" i="2"/>
  <c r="K2331" i="2"/>
  <c r="K2330" i="2"/>
  <c r="L2330" i="2" s="1"/>
  <c r="L2329" i="2"/>
  <c r="K2329" i="2"/>
  <c r="L2328" i="2"/>
  <c r="K2328" i="2"/>
  <c r="K2327" i="2"/>
  <c r="L2327" i="2" s="1"/>
  <c r="K2326" i="2"/>
  <c r="L2326" i="2" s="1"/>
  <c r="L2325" i="2"/>
  <c r="K2325" i="2"/>
  <c r="K2324" i="2"/>
  <c r="L2324" i="2" s="1"/>
  <c r="L2323" i="2"/>
  <c r="K2323" i="2"/>
  <c r="L2322" i="2"/>
  <c r="K2322" i="2"/>
  <c r="K2321" i="2"/>
  <c r="L2321" i="2" s="1"/>
  <c r="K2320" i="2"/>
  <c r="L2320" i="2" s="1"/>
  <c r="L2319" i="2"/>
  <c r="K2319" i="2"/>
  <c r="K2318" i="2"/>
  <c r="L2318" i="2" s="1"/>
  <c r="L2317" i="2"/>
  <c r="K2317" i="2"/>
  <c r="L2316" i="2"/>
  <c r="K2316" i="2"/>
  <c r="K2315" i="2"/>
  <c r="L2315" i="2" s="1"/>
  <c r="K2314" i="2"/>
  <c r="L2314" i="2" s="1"/>
  <c r="L2313" i="2"/>
  <c r="K2313" i="2"/>
  <c r="K2312" i="2"/>
  <c r="L2312" i="2" s="1"/>
  <c r="L2311" i="2"/>
  <c r="K2311" i="2"/>
  <c r="L2310" i="2"/>
  <c r="K2310" i="2"/>
  <c r="K2309" i="2"/>
  <c r="L2309" i="2" s="1"/>
  <c r="K2308" i="2"/>
  <c r="L2308" i="2" s="1"/>
  <c r="L2307" i="2"/>
  <c r="K2307" i="2"/>
  <c r="K2306" i="2"/>
  <c r="L2306" i="2" s="1"/>
  <c r="L2305" i="2"/>
  <c r="K2305" i="2"/>
  <c r="K2304" i="2"/>
  <c r="L2304" i="2" s="1"/>
  <c r="L2303" i="2"/>
  <c r="K2303" i="2"/>
  <c r="K2302" i="2"/>
  <c r="L2302" i="2" s="1"/>
  <c r="L2301" i="2"/>
  <c r="K2301" i="2"/>
  <c r="K2300" i="2"/>
  <c r="L2300" i="2" s="1"/>
  <c r="L2299" i="2"/>
  <c r="K2299" i="2"/>
  <c r="K2298" i="2"/>
  <c r="L2298" i="2" s="1"/>
  <c r="L2297" i="2"/>
  <c r="K2297" i="2"/>
  <c r="K2296" i="2"/>
  <c r="L2296" i="2" s="1"/>
  <c r="K2295" i="2"/>
  <c r="L2295" i="2" s="1"/>
  <c r="L2294" i="2"/>
  <c r="K2294" i="2"/>
  <c r="L2293" i="2"/>
  <c r="K2293" i="2"/>
  <c r="K2292" i="2"/>
  <c r="L2292" i="2" s="1"/>
  <c r="K2291" i="2"/>
  <c r="L2291" i="2" s="1"/>
  <c r="L2290" i="2"/>
  <c r="K2290" i="2"/>
  <c r="K2289" i="2"/>
  <c r="L2289" i="2" s="1"/>
  <c r="L2288" i="2"/>
  <c r="K2288" i="2"/>
  <c r="L2287" i="2"/>
  <c r="K2287" i="2"/>
  <c r="K2286" i="2"/>
  <c r="L2286" i="2" s="1"/>
  <c r="L2285" i="2"/>
  <c r="K2285" i="2"/>
  <c r="K2284" i="2"/>
  <c r="L2284" i="2" s="1"/>
  <c r="K2283" i="2"/>
  <c r="L2283" i="2" s="1"/>
  <c r="K2282" i="2"/>
  <c r="L2282" i="2" s="1"/>
  <c r="L2281" i="2"/>
  <c r="K2281" i="2"/>
  <c r="K2280" i="2"/>
  <c r="L2280" i="2" s="1"/>
  <c r="K2279" i="2"/>
  <c r="L2279" i="2" s="1"/>
  <c r="K2278" i="2"/>
  <c r="L2278" i="2" s="1"/>
  <c r="L2277" i="2"/>
  <c r="K2277" i="2"/>
  <c r="K2276" i="2"/>
  <c r="L2276" i="2" s="1"/>
  <c r="L2275" i="2"/>
  <c r="K2275" i="2"/>
  <c r="K2274" i="2"/>
  <c r="L2274" i="2" s="1"/>
  <c r="K2273" i="2"/>
  <c r="L2273" i="2" s="1"/>
  <c r="L2272" i="2"/>
  <c r="K2272" i="2"/>
  <c r="L2271" i="2"/>
  <c r="K2271" i="2"/>
  <c r="K2270" i="2"/>
  <c r="L2270" i="2" s="1"/>
  <c r="L2269" i="2"/>
  <c r="K2269" i="2"/>
  <c r="K2268" i="2"/>
  <c r="L2268" i="2" s="1"/>
  <c r="K2267" i="2"/>
  <c r="L2267" i="2" s="1"/>
  <c r="K2266" i="2"/>
  <c r="L2266" i="2" s="1"/>
  <c r="K2265" i="2"/>
  <c r="L2265" i="2" s="1"/>
  <c r="L2264" i="2"/>
  <c r="K2264" i="2"/>
  <c r="L2263" i="2"/>
  <c r="K2263" i="2"/>
  <c r="K2262" i="2"/>
  <c r="L2262" i="2" s="1"/>
  <c r="L2261" i="2"/>
  <c r="K2261" i="2"/>
  <c r="K2260" i="2"/>
  <c r="L2260" i="2" s="1"/>
  <c r="L2259" i="2"/>
  <c r="K2259" i="2"/>
  <c r="L2258" i="2"/>
  <c r="K2258" i="2"/>
  <c r="L2257" i="2"/>
  <c r="K2257" i="2"/>
  <c r="K2256" i="2"/>
  <c r="L2256" i="2" s="1"/>
  <c r="L2255" i="2"/>
  <c r="K2255" i="2"/>
  <c r="K2254" i="2"/>
  <c r="L2254" i="2" s="1"/>
  <c r="K2253" i="2"/>
  <c r="L2253" i="2" s="1"/>
  <c r="K2252" i="2"/>
  <c r="L2252" i="2" s="1"/>
  <c r="L2251" i="2"/>
  <c r="K2251" i="2"/>
  <c r="K2250" i="2"/>
  <c r="L2250" i="2" s="1"/>
  <c r="K2249" i="2"/>
  <c r="L2249" i="2" s="1"/>
  <c r="L2248" i="2"/>
  <c r="K2248" i="2"/>
  <c r="K2247" i="2"/>
  <c r="L2247" i="2" s="1"/>
  <c r="L2246" i="2"/>
  <c r="K2246" i="2"/>
  <c r="L2245" i="2"/>
  <c r="K2245" i="2"/>
  <c r="K2244" i="2"/>
  <c r="L2244" i="2" s="1"/>
  <c r="K2243" i="2"/>
  <c r="L2243" i="2" s="1"/>
  <c r="L2242" i="2"/>
  <c r="K2242" i="2"/>
  <c r="K2241" i="2"/>
  <c r="L2241" i="2" s="1"/>
  <c r="K2240" i="2"/>
  <c r="L2240" i="2" s="1"/>
  <c r="L2239" i="2"/>
  <c r="K2239" i="2"/>
  <c r="K2238" i="2"/>
  <c r="L2238" i="2" s="1"/>
  <c r="K2237" i="2"/>
  <c r="L2237" i="2" s="1"/>
  <c r="K2236" i="2"/>
  <c r="L2236" i="2" s="1"/>
  <c r="L2235" i="2"/>
  <c r="K2235" i="2"/>
  <c r="K2234" i="2"/>
  <c r="L2234" i="2" s="1"/>
  <c r="L2233" i="2"/>
  <c r="K2233" i="2"/>
  <c r="K2232" i="2"/>
  <c r="L2232" i="2" s="1"/>
  <c r="L2231" i="2"/>
  <c r="K2231" i="2"/>
  <c r="K2230" i="2"/>
  <c r="L2230" i="2" s="1"/>
  <c r="L2229" i="2"/>
  <c r="K2229" i="2"/>
  <c r="K2228" i="2"/>
  <c r="L2228" i="2" s="1"/>
  <c r="K2227" i="2"/>
  <c r="L2227" i="2" s="1"/>
  <c r="K2226" i="2"/>
  <c r="L2226" i="2" s="1"/>
  <c r="L2225" i="2"/>
  <c r="K2225" i="2"/>
  <c r="K2224" i="2"/>
  <c r="L2224" i="2" s="1"/>
  <c r="L2223" i="2"/>
  <c r="K2223" i="2"/>
  <c r="K2222" i="2"/>
  <c r="L2222" i="2" s="1"/>
  <c r="K2221" i="2"/>
  <c r="L2221" i="2" s="1"/>
  <c r="K2220" i="2"/>
  <c r="L2220" i="2" s="1"/>
  <c r="L2219" i="2"/>
  <c r="K2219" i="2"/>
  <c r="K2218" i="2"/>
  <c r="L2218" i="2" s="1"/>
  <c r="L2217" i="2"/>
  <c r="K2217" i="2"/>
  <c r="K2216" i="2"/>
  <c r="L2216" i="2" s="1"/>
  <c r="K2215" i="2"/>
  <c r="L2215" i="2" s="1"/>
  <c r="K2214" i="2"/>
  <c r="L2214" i="2" s="1"/>
  <c r="L2213" i="2"/>
  <c r="K2213" i="2"/>
  <c r="K2212" i="2"/>
  <c r="L2212" i="2" s="1"/>
  <c r="L2211" i="2"/>
  <c r="K2211" i="2"/>
  <c r="K2210" i="2"/>
  <c r="L2210" i="2" s="1"/>
  <c r="K2209" i="2"/>
  <c r="L2209" i="2" s="1"/>
  <c r="K2208" i="2"/>
  <c r="L2208" i="2" s="1"/>
  <c r="L2207" i="2"/>
  <c r="K2207" i="2"/>
  <c r="K2206" i="2"/>
  <c r="L2206" i="2" s="1"/>
  <c r="L2205" i="2"/>
  <c r="K2205" i="2"/>
  <c r="K2204" i="2"/>
  <c r="L2204" i="2" s="1"/>
  <c r="K2203" i="2"/>
  <c r="L2203" i="2" s="1"/>
  <c r="K2202" i="2"/>
  <c r="L2202" i="2" s="1"/>
  <c r="L2201" i="2"/>
  <c r="K2201" i="2"/>
  <c r="K2200" i="2"/>
  <c r="L2200" i="2" s="1"/>
  <c r="L2199" i="2"/>
  <c r="K2199" i="2"/>
  <c r="K2198" i="2"/>
  <c r="L2198" i="2" s="1"/>
  <c r="K2197" i="2"/>
  <c r="L2197" i="2" s="1"/>
  <c r="K2196" i="2"/>
  <c r="L2196" i="2" s="1"/>
  <c r="L2195" i="2"/>
  <c r="K2195" i="2"/>
  <c r="K2194" i="2"/>
  <c r="L2194" i="2" s="1"/>
  <c r="L2193" i="2"/>
  <c r="K2193" i="2"/>
  <c r="K2192" i="2"/>
  <c r="L2192" i="2" s="1"/>
  <c r="K2191" i="2"/>
  <c r="L2191" i="2" s="1"/>
  <c r="K2190" i="2"/>
  <c r="L2190" i="2" s="1"/>
  <c r="L2189" i="2"/>
  <c r="K2189" i="2"/>
  <c r="K2188" i="2"/>
  <c r="L2188" i="2" s="1"/>
  <c r="L2187" i="2"/>
  <c r="K2187" i="2"/>
  <c r="K2186" i="2"/>
  <c r="L2186" i="2" s="1"/>
  <c r="K2185" i="2"/>
  <c r="L2185" i="2" s="1"/>
  <c r="K2184" i="2"/>
  <c r="L2184" i="2" s="1"/>
  <c r="L2183" i="2"/>
  <c r="K2183" i="2"/>
  <c r="K2182" i="2"/>
  <c r="L2182" i="2" s="1"/>
  <c r="L2181" i="2"/>
  <c r="K2181" i="2"/>
  <c r="K2180" i="2"/>
  <c r="L2180" i="2" s="1"/>
  <c r="K2179" i="2"/>
  <c r="L2179" i="2" s="1"/>
  <c r="K2178" i="2"/>
  <c r="L2178" i="2" s="1"/>
  <c r="L2177" i="2"/>
  <c r="K2177" i="2"/>
  <c r="K2176" i="2"/>
  <c r="L2176" i="2" s="1"/>
  <c r="L2175" i="2"/>
  <c r="K2175" i="2"/>
  <c r="K2174" i="2"/>
  <c r="L2174" i="2" s="1"/>
  <c r="K2173" i="2"/>
  <c r="L2173" i="2" s="1"/>
  <c r="K2172" i="2"/>
  <c r="L2172" i="2" s="1"/>
  <c r="L2171" i="2"/>
  <c r="K2171" i="2"/>
  <c r="K2170" i="2"/>
  <c r="L2170" i="2" s="1"/>
  <c r="L2169" i="2"/>
  <c r="K2169" i="2"/>
  <c r="K2168" i="2"/>
  <c r="L2168" i="2" s="1"/>
  <c r="K2167" i="2"/>
  <c r="L2167" i="2" s="1"/>
  <c r="K2166" i="2"/>
  <c r="L2166" i="2" s="1"/>
  <c r="L2165" i="2"/>
  <c r="K2165" i="2"/>
  <c r="K2164" i="2"/>
  <c r="L2164" i="2" s="1"/>
  <c r="L2163" i="2"/>
  <c r="K2163" i="2"/>
  <c r="K2162" i="2"/>
  <c r="L2162" i="2" s="1"/>
  <c r="K2161" i="2"/>
  <c r="L2161" i="2" s="1"/>
  <c r="K2160" i="2"/>
  <c r="L2160" i="2" s="1"/>
  <c r="L2159" i="2"/>
  <c r="K2159" i="2"/>
  <c r="K2158" i="2"/>
  <c r="L2158" i="2" s="1"/>
  <c r="L2157" i="2"/>
  <c r="K2157" i="2"/>
  <c r="K2156" i="2"/>
  <c r="L2156" i="2" s="1"/>
  <c r="K2155" i="2"/>
  <c r="L2155" i="2" s="1"/>
  <c r="K2154" i="2"/>
  <c r="L2154" i="2" s="1"/>
  <c r="L2153" i="2"/>
  <c r="K2153" i="2"/>
  <c r="K2152" i="2"/>
  <c r="L2152" i="2" s="1"/>
  <c r="L2151" i="2"/>
  <c r="K2151" i="2"/>
  <c r="K2150" i="2"/>
  <c r="L2150" i="2" s="1"/>
  <c r="K2149" i="2"/>
  <c r="L2149" i="2" s="1"/>
  <c r="K2148" i="2"/>
  <c r="L2148" i="2" s="1"/>
  <c r="L2147" i="2"/>
  <c r="K2147" i="2"/>
  <c r="K2146" i="2"/>
  <c r="L2146" i="2" s="1"/>
  <c r="L2145" i="2"/>
  <c r="K2145" i="2"/>
  <c r="K2144" i="2"/>
  <c r="L2144" i="2" s="1"/>
  <c r="K2143" i="2"/>
  <c r="L2143" i="2" s="1"/>
  <c r="K2142" i="2"/>
  <c r="L2142" i="2" s="1"/>
  <c r="L2141" i="2"/>
  <c r="K2141" i="2"/>
  <c r="K2140" i="2"/>
  <c r="L2140" i="2" s="1"/>
  <c r="L2139" i="2"/>
  <c r="K2139" i="2"/>
  <c r="K2138" i="2"/>
  <c r="L2138" i="2" s="1"/>
  <c r="K2137" i="2"/>
  <c r="L2137" i="2" s="1"/>
  <c r="K2136" i="2"/>
  <c r="L2136" i="2" s="1"/>
  <c r="L2135" i="2"/>
  <c r="K2135" i="2"/>
  <c r="K2134" i="2"/>
  <c r="L2134" i="2" s="1"/>
  <c r="L2133" i="2"/>
  <c r="K2133" i="2"/>
  <c r="K2132" i="2"/>
  <c r="L2132" i="2" s="1"/>
  <c r="K2131" i="2"/>
  <c r="L2131" i="2" s="1"/>
  <c r="K2130" i="2"/>
  <c r="L2130" i="2" s="1"/>
  <c r="L2129" i="2"/>
  <c r="K2129" i="2"/>
  <c r="K2128" i="2"/>
  <c r="L2128" i="2" s="1"/>
  <c r="L2127" i="2"/>
  <c r="K2127" i="2"/>
  <c r="K2126" i="2"/>
  <c r="L2126" i="2" s="1"/>
  <c r="K2125" i="2"/>
  <c r="L2125" i="2" s="1"/>
  <c r="K2124" i="2"/>
  <c r="L2124" i="2" s="1"/>
  <c r="L2123" i="2"/>
  <c r="K2123" i="2"/>
  <c r="K2122" i="2"/>
  <c r="L2122" i="2" s="1"/>
  <c r="L2121" i="2"/>
  <c r="K2121" i="2"/>
  <c r="K2120" i="2"/>
  <c r="L2120" i="2" s="1"/>
  <c r="K2119" i="2"/>
  <c r="L2119" i="2" s="1"/>
  <c r="K2118" i="2"/>
  <c r="L2118" i="2" s="1"/>
  <c r="L2117" i="2"/>
  <c r="K2117" i="2"/>
  <c r="K2116" i="2"/>
  <c r="L2116" i="2" s="1"/>
  <c r="L2115" i="2"/>
  <c r="K2115" i="2"/>
  <c r="K2114" i="2"/>
  <c r="L2114" i="2" s="1"/>
  <c r="K2113" i="2"/>
  <c r="L2113" i="2" s="1"/>
  <c r="K2112" i="2"/>
  <c r="L2112" i="2" s="1"/>
  <c r="L2111" i="2"/>
  <c r="K2111" i="2"/>
  <c r="K2110" i="2"/>
  <c r="L2110" i="2" s="1"/>
  <c r="L2109" i="2"/>
  <c r="K2109" i="2"/>
  <c r="K2108" i="2"/>
  <c r="L2108" i="2" s="1"/>
  <c r="K2107" i="2"/>
  <c r="L2107" i="2" s="1"/>
  <c r="K2106" i="2"/>
  <c r="L2106" i="2" s="1"/>
  <c r="L2105" i="2"/>
  <c r="K2105" i="2"/>
  <c r="K2104" i="2"/>
  <c r="L2104" i="2" s="1"/>
  <c r="L2103" i="2"/>
  <c r="K2103" i="2"/>
  <c r="K2102" i="2"/>
  <c r="L2102" i="2" s="1"/>
  <c r="K2101" i="2"/>
  <c r="L2101" i="2" s="1"/>
  <c r="K2100" i="2"/>
  <c r="L2100" i="2" s="1"/>
  <c r="L2099" i="2"/>
  <c r="K2099" i="2"/>
  <c r="K2098" i="2"/>
  <c r="L2098" i="2" s="1"/>
  <c r="L2097" i="2"/>
  <c r="K2097" i="2"/>
  <c r="K2096" i="2"/>
  <c r="L2096" i="2" s="1"/>
  <c r="K2095" i="2"/>
  <c r="L2095" i="2" s="1"/>
  <c r="K2094" i="2"/>
  <c r="L2094" i="2" s="1"/>
  <c r="L2093" i="2"/>
  <c r="K2093" i="2"/>
  <c r="K2092" i="2"/>
  <c r="L2092" i="2" s="1"/>
  <c r="L2091" i="2"/>
  <c r="K2091" i="2"/>
  <c r="K2090" i="2"/>
  <c r="L2090" i="2" s="1"/>
  <c r="K2089" i="2"/>
  <c r="L2089" i="2" s="1"/>
  <c r="K2088" i="2"/>
  <c r="L2088" i="2" s="1"/>
  <c r="L2087" i="2"/>
  <c r="K2087" i="2"/>
  <c r="K2086" i="2"/>
  <c r="L2086" i="2" s="1"/>
  <c r="L2085" i="2"/>
  <c r="K2085" i="2"/>
  <c r="K2084" i="2"/>
  <c r="L2084" i="2" s="1"/>
  <c r="K2083" i="2"/>
  <c r="L2083" i="2" s="1"/>
  <c r="K2082" i="2"/>
  <c r="L2082" i="2" s="1"/>
  <c r="L2081" i="2"/>
  <c r="K2081" i="2"/>
  <c r="K2080" i="2"/>
  <c r="L2080" i="2" s="1"/>
  <c r="L2079" i="2"/>
  <c r="K2079" i="2"/>
  <c r="K2078" i="2"/>
  <c r="L2078" i="2" s="1"/>
  <c r="K2077" i="2"/>
  <c r="L2077" i="2" s="1"/>
  <c r="K2076" i="2"/>
  <c r="L2076" i="2" s="1"/>
  <c r="L2075" i="2"/>
  <c r="K2075" i="2"/>
  <c r="K2074" i="2"/>
  <c r="L2074" i="2" s="1"/>
  <c r="L2073" i="2"/>
  <c r="K2073" i="2"/>
  <c r="K2072" i="2"/>
  <c r="L2072" i="2" s="1"/>
  <c r="K2071" i="2"/>
  <c r="L2071" i="2" s="1"/>
  <c r="K2070" i="2"/>
  <c r="L2070" i="2" s="1"/>
  <c r="L2069" i="2"/>
  <c r="K2069" i="2"/>
  <c r="K2068" i="2"/>
  <c r="L2068" i="2" s="1"/>
  <c r="L2067" i="2"/>
  <c r="K2067" i="2"/>
  <c r="K2066" i="2"/>
  <c r="L2066" i="2" s="1"/>
  <c r="K2065" i="2"/>
  <c r="L2065" i="2" s="1"/>
  <c r="K2064" i="2"/>
  <c r="L2064" i="2" s="1"/>
  <c r="L2063" i="2"/>
  <c r="K2063" i="2"/>
  <c r="K2062" i="2"/>
  <c r="L2062" i="2" s="1"/>
  <c r="L2061" i="2"/>
  <c r="K2061" i="2"/>
  <c r="K2060" i="2"/>
  <c r="L2060" i="2" s="1"/>
  <c r="K2059" i="2"/>
  <c r="L2059" i="2" s="1"/>
  <c r="K2058" i="2"/>
  <c r="L2058" i="2" s="1"/>
  <c r="L2057" i="2"/>
  <c r="K2057" i="2"/>
  <c r="K2056" i="2"/>
  <c r="L2056" i="2" s="1"/>
  <c r="L2055" i="2"/>
  <c r="K2055" i="2"/>
  <c r="K2054" i="2"/>
  <c r="L2054" i="2" s="1"/>
  <c r="K2053" i="2"/>
  <c r="L2053" i="2" s="1"/>
  <c r="K2052" i="2"/>
  <c r="L2052" i="2" s="1"/>
  <c r="L2051" i="2"/>
  <c r="K2051" i="2"/>
  <c r="K2050" i="2"/>
  <c r="L2050" i="2" s="1"/>
  <c r="L2049" i="2"/>
  <c r="K2049" i="2"/>
  <c r="K2048" i="2"/>
  <c r="L2048" i="2" s="1"/>
  <c r="K2047" i="2"/>
  <c r="L2047" i="2" s="1"/>
  <c r="K2046" i="2"/>
  <c r="L2046" i="2" s="1"/>
  <c r="L2045" i="2"/>
  <c r="K2045" i="2"/>
  <c r="K2044" i="2"/>
  <c r="L2044" i="2" s="1"/>
  <c r="L2043" i="2"/>
  <c r="K2043" i="2"/>
  <c r="K2042" i="2"/>
  <c r="L2042" i="2" s="1"/>
  <c r="K2041" i="2"/>
  <c r="L2041" i="2" s="1"/>
  <c r="K2040" i="2"/>
  <c r="L2040" i="2" s="1"/>
  <c r="L2039" i="2"/>
  <c r="K2039" i="2"/>
  <c r="K2038" i="2"/>
  <c r="L2038" i="2" s="1"/>
  <c r="L2037" i="2"/>
  <c r="K2037" i="2"/>
  <c r="K2036" i="2"/>
  <c r="L2036" i="2" s="1"/>
  <c r="K2035" i="2"/>
  <c r="L2035" i="2" s="1"/>
  <c r="K2034" i="2"/>
  <c r="L2034" i="2" s="1"/>
  <c r="L2033" i="2"/>
  <c r="K2033" i="2"/>
  <c r="K2032" i="2"/>
  <c r="L2032" i="2" s="1"/>
  <c r="L2031" i="2"/>
  <c r="K2031" i="2"/>
  <c r="K2030" i="2"/>
  <c r="L2030" i="2" s="1"/>
  <c r="K2029" i="2"/>
  <c r="L2029" i="2" s="1"/>
  <c r="K2028" i="2"/>
  <c r="L2028" i="2" s="1"/>
  <c r="L2027" i="2"/>
  <c r="K2027" i="2"/>
  <c r="K2026" i="2"/>
  <c r="L2026" i="2" s="1"/>
  <c r="L2025" i="2"/>
  <c r="K2025" i="2"/>
  <c r="K2024" i="2"/>
  <c r="L2024" i="2" s="1"/>
  <c r="K2023" i="2"/>
  <c r="L2023" i="2" s="1"/>
  <c r="K2022" i="2"/>
  <c r="L2022" i="2" s="1"/>
  <c r="L2021" i="2"/>
  <c r="K2021" i="2"/>
  <c r="K2020" i="2"/>
  <c r="L2020" i="2" s="1"/>
  <c r="L2019" i="2"/>
  <c r="K2019" i="2"/>
  <c r="K2018" i="2"/>
  <c r="L2018" i="2" s="1"/>
  <c r="K2017" i="2"/>
  <c r="L2017" i="2" s="1"/>
  <c r="K2016" i="2"/>
  <c r="L2016" i="2" s="1"/>
  <c r="L2015" i="2"/>
  <c r="K2015" i="2"/>
  <c r="K2014" i="2"/>
  <c r="L2014" i="2" s="1"/>
  <c r="L2013" i="2"/>
  <c r="K2013" i="2"/>
  <c r="K2012" i="2"/>
  <c r="L2012" i="2" s="1"/>
  <c r="K2011" i="2"/>
  <c r="L2011" i="2" s="1"/>
  <c r="K2010" i="2"/>
  <c r="L2010" i="2" s="1"/>
  <c r="L2009" i="2"/>
  <c r="K2009" i="2"/>
  <c r="K2008" i="2"/>
  <c r="L2008" i="2" s="1"/>
  <c r="L2007" i="2"/>
  <c r="K2007" i="2"/>
  <c r="K2006" i="2"/>
  <c r="L2006" i="2" s="1"/>
  <c r="K2005" i="2"/>
  <c r="L2005" i="2" s="1"/>
  <c r="K2004" i="2"/>
  <c r="L2004" i="2" s="1"/>
  <c r="L2003" i="2"/>
  <c r="K2003" i="2"/>
  <c r="K2002" i="2"/>
  <c r="L2002" i="2" s="1"/>
  <c r="L2001" i="2"/>
  <c r="K2001" i="2"/>
  <c r="K2000" i="2"/>
  <c r="L2000" i="2" s="1"/>
  <c r="K1999" i="2"/>
  <c r="L1999" i="2" s="1"/>
  <c r="K1998" i="2"/>
  <c r="L1998" i="2" s="1"/>
  <c r="L1997" i="2"/>
  <c r="K1997" i="2"/>
  <c r="K1996" i="2"/>
  <c r="L1996" i="2" s="1"/>
  <c r="L1995" i="2"/>
  <c r="K1995" i="2"/>
  <c r="K1994" i="2"/>
  <c r="L1994" i="2" s="1"/>
  <c r="K1993" i="2"/>
  <c r="L1993" i="2" s="1"/>
  <c r="K1992" i="2"/>
  <c r="L1992" i="2" s="1"/>
  <c r="L1991" i="2"/>
  <c r="K1991" i="2"/>
  <c r="K1990" i="2"/>
  <c r="L1990" i="2" s="1"/>
  <c r="L1989" i="2"/>
  <c r="K1989" i="2"/>
  <c r="K1988" i="2"/>
  <c r="L1988" i="2" s="1"/>
  <c r="K1987" i="2"/>
  <c r="L1987" i="2" s="1"/>
  <c r="K1986" i="2"/>
  <c r="L1986" i="2" s="1"/>
  <c r="L1985" i="2"/>
  <c r="K1985" i="2"/>
  <c r="K1984" i="2"/>
  <c r="L1984" i="2" s="1"/>
  <c r="L1983" i="2"/>
  <c r="K1983" i="2"/>
  <c r="K1982" i="2"/>
  <c r="L1982" i="2" s="1"/>
  <c r="K1981" i="2"/>
  <c r="L1981" i="2" s="1"/>
  <c r="K1980" i="2"/>
  <c r="L1980" i="2" s="1"/>
  <c r="L1979" i="2"/>
  <c r="K1979" i="2"/>
  <c r="K1978" i="2"/>
  <c r="L1978" i="2" s="1"/>
  <c r="L1977" i="2"/>
  <c r="K1977" i="2"/>
  <c r="K1976" i="2"/>
  <c r="L1976" i="2" s="1"/>
  <c r="K1975" i="2"/>
  <c r="L1975" i="2" s="1"/>
  <c r="K1974" i="2"/>
  <c r="L1974" i="2" s="1"/>
  <c r="L1973" i="2"/>
  <c r="K1973" i="2"/>
  <c r="K1972" i="2"/>
  <c r="L1972" i="2" s="1"/>
  <c r="L1971" i="2"/>
  <c r="K1971" i="2"/>
  <c r="K1970" i="2"/>
  <c r="L1970" i="2" s="1"/>
  <c r="K1969" i="2"/>
  <c r="L1969" i="2" s="1"/>
  <c r="K1968" i="2"/>
  <c r="L1968" i="2" s="1"/>
  <c r="L1967" i="2"/>
  <c r="K1967" i="2"/>
  <c r="K1966" i="2"/>
  <c r="L1966" i="2" s="1"/>
  <c r="L1965" i="2"/>
  <c r="K1965" i="2"/>
  <c r="K1964" i="2"/>
  <c r="L1964" i="2" s="1"/>
  <c r="K1963" i="2"/>
  <c r="L1963" i="2" s="1"/>
  <c r="K1962" i="2"/>
  <c r="L1962" i="2" s="1"/>
  <c r="L1961" i="2"/>
  <c r="K1961" i="2"/>
  <c r="K1960" i="2"/>
  <c r="L1960" i="2" s="1"/>
  <c r="L1959" i="2"/>
  <c r="K1959" i="2"/>
  <c r="K1958" i="2"/>
  <c r="L1958" i="2" s="1"/>
  <c r="K1957" i="2"/>
  <c r="L1957" i="2" s="1"/>
  <c r="K1956" i="2"/>
  <c r="L1956" i="2" s="1"/>
  <c r="L1955" i="2"/>
  <c r="K1955" i="2"/>
  <c r="K1954" i="2"/>
  <c r="L1954" i="2" s="1"/>
  <c r="L1953" i="2"/>
  <c r="K1953" i="2"/>
  <c r="K1952" i="2"/>
  <c r="L1952" i="2" s="1"/>
  <c r="K1951" i="2"/>
  <c r="L1951" i="2" s="1"/>
  <c r="K1950" i="2"/>
  <c r="L1950" i="2" s="1"/>
  <c r="L1949" i="2"/>
  <c r="K1949" i="2"/>
  <c r="K1948" i="2"/>
  <c r="L1948" i="2" s="1"/>
  <c r="L1947" i="2"/>
  <c r="K1947" i="2"/>
  <c r="K1946" i="2"/>
  <c r="L1946" i="2" s="1"/>
  <c r="K1945" i="2"/>
  <c r="L1945" i="2" s="1"/>
  <c r="K1944" i="2"/>
  <c r="L1944" i="2" s="1"/>
  <c r="L1943" i="2"/>
  <c r="K1943" i="2"/>
  <c r="K1942" i="2"/>
  <c r="L1942" i="2" s="1"/>
  <c r="L1941" i="2"/>
  <c r="K1941" i="2"/>
  <c r="K1940" i="2"/>
  <c r="L1940" i="2" s="1"/>
  <c r="K1939" i="2"/>
  <c r="L1939" i="2" s="1"/>
  <c r="K1938" i="2"/>
  <c r="L1938" i="2" s="1"/>
  <c r="L1937" i="2"/>
  <c r="K1937" i="2"/>
  <c r="K1936" i="2"/>
  <c r="L1936" i="2" s="1"/>
  <c r="L1935" i="2"/>
  <c r="K1935" i="2"/>
  <c r="K1934" i="2"/>
  <c r="L1934" i="2" s="1"/>
  <c r="K1933" i="2"/>
  <c r="L1933" i="2" s="1"/>
  <c r="K1932" i="2"/>
  <c r="L1932" i="2" s="1"/>
  <c r="L1931" i="2"/>
  <c r="K1931" i="2"/>
  <c r="K1930" i="2"/>
  <c r="L1930" i="2" s="1"/>
  <c r="L1929" i="2"/>
  <c r="K1929" i="2"/>
  <c r="K1928" i="2"/>
  <c r="L1928" i="2" s="1"/>
  <c r="K1927" i="2"/>
  <c r="L1927" i="2" s="1"/>
  <c r="K1926" i="2"/>
  <c r="L1926" i="2" s="1"/>
  <c r="L1925" i="2"/>
  <c r="K1925" i="2"/>
  <c r="K1924" i="2"/>
  <c r="L1924" i="2" s="1"/>
  <c r="L1923" i="2"/>
  <c r="K1923" i="2"/>
  <c r="K1922" i="2"/>
  <c r="L1922" i="2" s="1"/>
  <c r="K1921" i="2"/>
  <c r="L1921" i="2" s="1"/>
  <c r="K1920" i="2"/>
  <c r="L1920" i="2" s="1"/>
  <c r="L1919" i="2"/>
  <c r="K1919" i="2"/>
  <c r="K1918" i="2"/>
  <c r="L1918" i="2" s="1"/>
  <c r="L1917" i="2"/>
  <c r="K1917" i="2"/>
  <c r="K1916" i="2"/>
  <c r="L1916" i="2" s="1"/>
  <c r="K1915" i="2"/>
  <c r="L1915" i="2" s="1"/>
  <c r="K1914" i="2"/>
  <c r="L1914" i="2" s="1"/>
  <c r="L1913" i="2"/>
  <c r="K1913" i="2"/>
  <c r="K1912" i="2"/>
  <c r="L1912" i="2" s="1"/>
  <c r="L1911" i="2"/>
  <c r="K1911" i="2"/>
  <c r="K1910" i="2"/>
  <c r="L1910" i="2" s="1"/>
  <c r="K1909" i="2"/>
  <c r="L1909" i="2" s="1"/>
  <c r="K1908" i="2"/>
  <c r="L1908" i="2" s="1"/>
  <c r="L1907" i="2"/>
  <c r="K1907" i="2"/>
  <c r="K1906" i="2"/>
  <c r="L1906" i="2" s="1"/>
  <c r="L1905" i="2"/>
  <c r="K1905" i="2"/>
  <c r="K1904" i="2"/>
  <c r="L1904" i="2" s="1"/>
  <c r="K1903" i="2"/>
  <c r="L1903" i="2" s="1"/>
  <c r="K1902" i="2"/>
  <c r="L1902" i="2" s="1"/>
  <c r="L1901" i="2"/>
  <c r="K1901" i="2"/>
  <c r="K1900" i="2"/>
  <c r="L1900" i="2" s="1"/>
  <c r="L1899" i="2"/>
  <c r="K1899" i="2"/>
  <c r="K1898" i="2"/>
  <c r="L1898" i="2" s="1"/>
  <c r="K1897" i="2"/>
  <c r="L1897" i="2" s="1"/>
  <c r="L1896" i="2"/>
  <c r="K1896" i="2"/>
  <c r="L1895" i="2"/>
  <c r="K1895" i="2"/>
  <c r="K1894" i="2"/>
  <c r="L1894" i="2" s="1"/>
  <c r="L1893" i="2"/>
  <c r="K1893" i="2"/>
  <c r="K1892" i="2"/>
  <c r="L1892" i="2" s="1"/>
  <c r="K1891" i="2"/>
  <c r="L1891" i="2" s="1"/>
  <c r="K1890" i="2"/>
  <c r="L1890" i="2" s="1"/>
  <c r="L1889" i="2"/>
  <c r="K1889" i="2"/>
  <c r="K1888" i="2"/>
  <c r="L1888" i="2" s="1"/>
  <c r="L1887" i="2"/>
  <c r="K1887" i="2"/>
  <c r="K1886" i="2"/>
  <c r="L1886" i="2" s="1"/>
  <c r="K1885" i="2"/>
  <c r="L1885" i="2" s="1"/>
  <c r="K1884" i="2"/>
  <c r="L1884" i="2" s="1"/>
  <c r="L1883" i="2"/>
  <c r="K1883" i="2"/>
  <c r="L1882" i="2"/>
  <c r="K1882" i="2"/>
  <c r="L1881" i="2"/>
  <c r="K1881" i="2"/>
  <c r="K1880" i="2"/>
  <c r="L1880" i="2" s="1"/>
  <c r="K1879" i="2"/>
  <c r="L1879" i="2" s="1"/>
  <c r="K1878" i="2"/>
  <c r="L1878" i="2" s="1"/>
  <c r="L1877" i="2"/>
  <c r="K1877" i="2"/>
  <c r="L1876" i="2"/>
  <c r="K1876" i="2"/>
  <c r="L1875" i="2"/>
  <c r="K1875" i="2"/>
  <c r="K1874" i="2"/>
  <c r="L1874" i="2" s="1"/>
  <c r="K1873" i="2"/>
  <c r="L1873" i="2" s="1"/>
  <c r="K1872" i="2"/>
  <c r="L1872" i="2" s="1"/>
  <c r="L1871" i="2"/>
  <c r="K1871" i="2"/>
  <c r="K1870" i="2"/>
  <c r="L1870" i="2" s="1"/>
  <c r="L1869" i="2"/>
  <c r="K1869" i="2"/>
  <c r="K1868" i="2"/>
  <c r="L1868" i="2" s="1"/>
  <c r="K1867" i="2"/>
  <c r="L1867" i="2" s="1"/>
  <c r="L1866" i="2"/>
  <c r="K1866" i="2"/>
  <c r="L1865" i="2"/>
  <c r="K1865" i="2"/>
  <c r="K1864" i="2"/>
  <c r="L1864" i="2" s="1"/>
  <c r="L1863" i="2"/>
  <c r="K1863" i="2"/>
  <c r="K1862" i="2"/>
  <c r="L1862" i="2" s="1"/>
  <c r="L1861" i="2"/>
  <c r="K1861" i="2"/>
  <c r="K1860" i="2"/>
  <c r="L1860" i="2" s="1"/>
  <c r="L1859" i="2"/>
  <c r="K1859" i="2"/>
  <c r="K1858" i="2"/>
  <c r="L1858" i="2" s="1"/>
  <c r="L1857" i="2"/>
  <c r="K1857" i="2"/>
  <c r="K1856" i="2"/>
  <c r="L1856" i="2" s="1"/>
  <c r="L1855" i="2"/>
  <c r="K1855" i="2"/>
  <c r="L1854" i="2"/>
  <c r="K1854" i="2"/>
  <c r="L1853" i="2"/>
  <c r="K1853" i="2"/>
  <c r="K1852" i="2"/>
  <c r="L1852" i="2" s="1"/>
  <c r="L1851" i="2"/>
  <c r="K1851" i="2"/>
  <c r="K1850" i="2"/>
  <c r="L1850" i="2" s="1"/>
  <c r="L1849" i="2"/>
  <c r="K1849" i="2"/>
  <c r="L1848" i="2"/>
  <c r="K1848" i="2"/>
  <c r="L1847" i="2"/>
  <c r="K1847" i="2"/>
  <c r="K1846" i="2"/>
  <c r="L1846" i="2" s="1"/>
  <c r="L1845" i="2"/>
  <c r="K1845" i="2"/>
  <c r="K1844" i="2"/>
  <c r="L1844" i="2" s="1"/>
  <c r="K1843" i="2"/>
  <c r="L1843" i="2" s="1"/>
  <c r="L1842" i="2"/>
  <c r="K1842" i="2"/>
  <c r="L1841" i="2"/>
  <c r="K1841" i="2"/>
  <c r="K1840" i="2"/>
  <c r="L1840" i="2" s="1"/>
  <c r="K1839" i="2"/>
  <c r="L1839" i="2" s="1"/>
  <c r="K1838" i="2"/>
  <c r="L1838" i="2" s="1"/>
  <c r="L1837" i="2"/>
  <c r="K1837" i="2"/>
  <c r="K1836" i="2"/>
  <c r="L1836" i="2" s="1"/>
  <c r="L1835" i="2"/>
  <c r="K1835" i="2"/>
  <c r="K1834" i="2"/>
  <c r="L1834" i="2" s="1"/>
  <c r="K1833" i="2"/>
  <c r="L1833" i="2" s="1"/>
  <c r="K1832" i="2"/>
  <c r="L1832" i="2" s="1"/>
  <c r="L1831" i="2"/>
  <c r="K1831" i="2"/>
  <c r="L1830" i="2"/>
  <c r="K1830" i="2"/>
  <c r="L1829" i="2"/>
  <c r="K1829" i="2"/>
  <c r="K1828" i="2"/>
  <c r="L1828" i="2" s="1"/>
  <c r="K1827" i="2"/>
  <c r="L1827" i="2" s="1"/>
  <c r="K1826" i="2"/>
  <c r="L1826" i="2" s="1"/>
  <c r="L1825" i="2"/>
  <c r="K1825" i="2"/>
  <c r="K1824" i="2"/>
  <c r="L1824" i="2" s="1"/>
  <c r="L1823" i="2"/>
  <c r="K1823" i="2"/>
  <c r="K1822" i="2"/>
  <c r="L1822" i="2" s="1"/>
  <c r="L1821" i="2"/>
  <c r="K1821" i="2"/>
  <c r="K1820" i="2"/>
  <c r="L1820" i="2" s="1"/>
  <c r="K1819" i="2"/>
  <c r="L1819" i="2" s="1"/>
  <c r="K1818" i="2"/>
  <c r="L1818" i="2" s="1"/>
  <c r="L1817" i="2"/>
  <c r="K1817" i="2"/>
  <c r="L1816" i="2"/>
  <c r="K1816" i="2"/>
  <c r="K1815" i="2"/>
  <c r="L1815" i="2" s="1"/>
  <c r="K1814" i="2"/>
  <c r="L1814" i="2" s="1"/>
  <c r="L1813" i="2"/>
  <c r="K1813" i="2"/>
  <c r="L1812" i="2"/>
  <c r="K1812" i="2"/>
  <c r="L1811" i="2"/>
  <c r="K1811" i="2"/>
  <c r="L1810" i="2"/>
  <c r="K1810" i="2"/>
  <c r="K1809" i="2"/>
  <c r="L1809" i="2" s="1"/>
  <c r="K1808" i="2"/>
  <c r="L1808" i="2" s="1"/>
  <c r="K1807" i="2"/>
  <c r="L1807" i="2" s="1"/>
  <c r="K1806" i="2"/>
  <c r="L1806" i="2" s="1"/>
  <c r="K1805" i="2"/>
  <c r="L1805" i="2" s="1"/>
  <c r="L1804" i="2"/>
  <c r="K1804" i="2"/>
  <c r="L1803" i="2"/>
  <c r="K1803" i="2"/>
  <c r="K1802" i="2"/>
  <c r="L1802" i="2" s="1"/>
  <c r="L1801" i="2"/>
  <c r="K1801" i="2"/>
  <c r="L1800" i="2"/>
  <c r="K1800" i="2"/>
  <c r="L1799" i="2"/>
  <c r="K1799" i="2"/>
  <c r="L1798" i="2"/>
  <c r="K1798" i="2"/>
  <c r="L1797" i="2"/>
  <c r="K1797" i="2"/>
  <c r="K1796" i="2"/>
  <c r="L1796" i="2" s="1"/>
  <c r="K1795" i="2"/>
  <c r="L1795" i="2" s="1"/>
  <c r="K1794" i="2"/>
  <c r="L1794" i="2" s="1"/>
  <c r="K1793" i="2"/>
  <c r="L1793" i="2" s="1"/>
  <c r="K1792" i="2"/>
  <c r="L1792" i="2" s="1"/>
  <c r="L1791" i="2"/>
  <c r="K1791" i="2"/>
  <c r="K1790" i="2"/>
  <c r="L1790" i="2" s="1"/>
  <c r="K1789" i="2"/>
  <c r="L1789" i="2" s="1"/>
  <c r="L1788" i="2"/>
  <c r="K1788" i="2"/>
  <c r="L1787" i="2"/>
  <c r="K1787" i="2"/>
  <c r="L1786" i="2"/>
  <c r="K1786" i="2"/>
  <c r="K1785" i="2"/>
  <c r="L1785" i="2" s="1"/>
  <c r="K1784" i="2"/>
  <c r="L1784" i="2" s="1"/>
  <c r="L1783" i="2"/>
  <c r="K1783" i="2"/>
  <c r="K1782" i="2"/>
  <c r="L1782" i="2" s="1"/>
  <c r="K1781" i="2"/>
  <c r="L1781" i="2" s="1"/>
  <c r="K1780" i="2"/>
  <c r="L1780" i="2" s="1"/>
  <c r="K1779" i="2"/>
  <c r="L1779" i="2" s="1"/>
  <c r="K1778" i="2"/>
  <c r="L1778" i="2" s="1"/>
  <c r="L1777" i="2"/>
  <c r="K1777" i="2"/>
  <c r="K1776" i="2"/>
  <c r="L1776" i="2" s="1"/>
  <c r="L1775" i="2"/>
  <c r="K1775" i="2"/>
  <c r="L1774" i="2"/>
  <c r="K1774" i="2"/>
  <c r="L1773" i="2"/>
  <c r="K1773" i="2"/>
  <c r="K1772" i="2"/>
  <c r="L1772" i="2" s="1"/>
  <c r="L1771" i="2"/>
  <c r="K1771" i="2"/>
  <c r="L1770" i="2"/>
  <c r="K1770" i="2"/>
  <c r="K1769" i="2"/>
  <c r="L1769" i="2" s="1"/>
  <c r="K1768" i="2"/>
  <c r="L1768" i="2" s="1"/>
  <c r="K1767" i="2"/>
  <c r="L1767" i="2" s="1"/>
  <c r="K1766" i="2"/>
  <c r="L1766" i="2" s="1"/>
  <c r="K1765" i="2"/>
  <c r="L1765" i="2" s="1"/>
  <c r="L1764" i="2"/>
  <c r="K1764" i="2"/>
  <c r="K1763" i="2"/>
  <c r="L1763" i="2" s="1"/>
  <c r="L1762" i="2"/>
  <c r="K1762" i="2"/>
  <c r="L1761" i="2"/>
  <c r="K1761" i="2"/>
  <c r="K1760" i="2"/>
  <c r="L1760" i="2" s="1"/>
  <c r="K1759" i="2"/>
  <c r="L1759" i="2" s="1"/>
  <c r="L1758" i="2"/>
  <c r="K1758" i="2"/>
  <c r="L1757" i="2"/>
  <c r="K1757" i="2"/>
  <c r="K1756" i="2"/>
  <c r="L1756" i="2" s="1"/>
  <c r="K1755" i="2"/>
  <c r="L1755" i="2" s="1"/>
  <c r="K1754" i="2"/>
  <c r="L1754" i="2" s="1"/>
  <c r="L1753" i="2"/>
  <c r="K1753" i="2"/>
  <c r="K1752" i="2"/>
  <c r="L1752" i="2" s="1"/>
  <c r="L1751" i="2"/>
  <c r="K1751" i="2"/>
  <c r="K1750" i="2"/>
  <c r="L1750" i="2" s="1"/>
  <c r="L1749" i="2"/>
  <c r="K1749" i="2"/>
  <c r="K1748" i="2"/>
  <c r="L1748" i="2" s="1"/>
  <c r="K1747" i="2"/>
  <c r="L1747" i="2" s="1"/>
  <c r="K1746" i="2"/>
  <c r="L1746" i="2" s="1"/>
  <c r="L1745" i="2"/>
  <c r="K1745" i="2"/>
  <c r="L1744" i="2"/>
  <c r="K1744" i="2"/>
  <c r="K1743" i="2"/>
  <c r="L1743" i="2" s="1"/>
  <c r="K1742" i="2"/>
  <c r="L1742" i="2" s="1"/>
  <c r="L1741" i="2"/>
  <c r="K1741" i="2"/>
  <c r="L1740" i="2"/>
  <c r="K1740" i="2"/>
  <c r="K1739" i="2"/>
  <c r="L1739" i="2" s="1"/>
  <c r="L1738" i="2"/>
  <c r="K1738" i="2"/>
  <c r="K1737" i="2"/>
  <c r="L1737" i="2" s="1"/>
  <c r="K1736" i="2"/>
  <c r="L1736" i="2" s="1"/>
  <c r="K1735" i="2"/>
  <c r="L1735" i="2" s="1"/>
  <c r="K1734" i="2"/>
  <c r="L1734" i="2" s="1"/>
  <c r="K1733" i="2"/>
  <c r="L1733" i="2" s="1"/>
  <c r="L1732" i="2"/>
  <c r="K1732" i="2"/>
  <c r="L1731" i="2"/>
  <c r="K1731" i="2"/>
  <c r="K1730" i="2"/>
  <c r="L1730" i="2" s="1"/>
  <c r="L1729" i="2"/>
  <c r="K1729" i="2"/>
  <c r="L1728" i="2"/>
  <c r="K1728" i="2"/>
  <c r="L1727" i="2"/>
  <c r="K1727" i="2"/>
  <c r="K1726" i="2"/>
  <c r="L1726" i="2" s="1"/>
  <c r="L1725" i="2"/>
  <c r="K1725" i="2"/>
  <c r="K1724" i="2"/>
  <c r="L1724" i="2" s="1"/>
  <c r="K1723" i="2"/>
  <c r="L1723" i="2" s="1"/>
  <c r="K1722" i="2"/>
  <c r="L1722" i="2" s="1"/>
  <c r="K1721" i="2"/>
  <c r="L1721" i="2" s="1"/>
  <c r="K1720" i="2"/>
  <c r="L1720" i="2" s="1"/>
  <c r="L1719" i="2"/>
  <c r="K1719" i="2"/>
  <c r="K1718" i="2"/>
  <c r="L1718" i="2" s="1"/>
  <c r="K1717" i="2"/>
  <c r="L1717" i="2" s="1"/>
  <c r="L1716" i="2"/>
  <c r="K1716" i="2"/>
  <c r="L1715" i="2"/>
  <c r="K1715" i="2"/>
  <c r="L1714" i="2"/>
  <c r="K1714" i="2"/>
  <c r="L1713" i="2"/>
  <c r="K1713" i="2"/>
  <c r="K1712" i="2"/>
  <c r="L1712" i="2" s="1"/>
  <c r="L1711" i="2"/>
  <c r="K1711" i="2"/>
  <c r="K1710" i="2"/>
  <c r="L1710" i="2" s="1"/>
  <c r="K1709" i="2"/>
  <c r="L1709" i="2" s="1"/>
  <c r="K1708" i="2"/>
  <c r="L1708" i="2" s="1"/>
  <c r="K1707" i="2"/>
  <c r="L1707" i="2" s="1"/>
  <c r="K1706" i="2"/>
  <c r="L1706" i="2" s="1"/>
  <c r="L1705" i="2"/>
  <c r="K1705" i="2"/>
  <c r="K1704" i="2"/>
  <c r="L1704" i="2" s="1"/>
  <c r="L1703" i="2"/>
  <c r="K1703" i="2"/>
  <c r="L1702" i="2"/>
  <c r="K1702" i="2"/>
  <c r="L1701" i="2"/>
  <c r="K1701" i="2"/>
  <c r="K1700" i="2"/>
  <c r="L1700" i="2" s="1"/>
  <c r="L1699" i="2"/>
  <c r="K1699" i="2"/>
  <c r="K1698" i="2"/>
  <c r="L1698" i="2" s="1"/>
  <c r="L1697" i="2"/>
  <c r="K1697" i="2"/>
  <c r="L1696" i="2"/>
  <c r="K1696" i="2"/>
  <c r="L1695" i="2"/>
  <c r="K1695" i="2"/>
  <c r="L1694" i="2"/>
  <c r="K1694" i="2"/>
  <c r="L1693" i="2"/>
  <c r="K1693" i="2"/>
  <c r="K1692" i="2"/>
  <c r="L1692" i="2" s="1"/>
  <c r="L1691" i="2"/>
  <c r="K1691" i="2"/>
  <c r="L1690" i="2"/>
  <c r="K1690" i="2"/>
  <c r="L1689" i="2"/>
  <c r="K1689" i="2"/>
  <c r="K1688" i="2"/>
  <c r="L1688" i="2" s="1"/>
  <c r="L1687" i="2"/>
  <c r="K1687" i="2"/>
  <c r="K1686" i="2"/>
  <c r="L1686" i="2" s="1"/>
  <c r="L1685" i="2"/>
  <c r="K1685" i="2"/>
  <c r="L1684" i="2"/>
  <c r="K1684" i="2"/>
  <c r="L1683" i="2"/>
  <c r="K1683" i="2"/>
  <c r="K1682" i="2"/>
  <c r="L1682" i="2" s="1"/>
  <c r="L1681" i="2"/>
  <c r="K1681" i="2"/>
  <c r="K1680" i="2"/>
  <c r="L1680" i="2" s="1"/>
  <c r="L1679" i="2"/>
  <c r="K1679" i="2"/>
  <c r="L1678" i="2"/>
  <c r="K1678" i="2"/>
  <c r="L1677" i="2"/>
  <c r="K1677" i="2"/>
  <c r="L1676" i="2"/>
  <c r="K1676" i="2"/>
  <c r="L1675" i="2"/>
  <c r="K1675" i="2"/>
  <c r="K1674" i="2"/>
  <c r="L1674" i="2" s="1"/>
  <c r="L1673" i="2"/>
  <c r="K1673" i="2"/>
  <c r="L1672" i="2"/>
  <c r="K1672" i="2"/>
  <c r="L1671" i="2"/>
  <c r="K1671" i="2"/>
  <c r="K1670" i="2"/>
  <c r="L1670" i="2" s="1"/>
  <c r="L1669" i="2"/>
  <c r="K1669" i="2"/>
  <c r="K1668" i="2"/>
  <c r="L1668" i="2" s="1"/>
  <c r="L1667" i="2"/>
  <c r="K1667" i="2"/>
  <c r="L1666" i="2"/>
  <c r="K1666" i="2"/>
  <c r="L1665" i="2"/>
  <c r="K1665" i="2"/>
  <c r="K1664" i="2"/>
  <c r="L1664" i="2" s="1"/>
  <c r="L1663" i="2"/>
  <c r="K1663" i="2"/>
  <c r="K1662" i="2"/>
  <c r="L1662" i="2" s="1"/>
  <c r="L1661" i="2"/>
  <c r="K1661" i="2"/>
  <c r="L1660" i="2"/>
  <c r="K1660" i="2"/>
  <c r="L1659" i="2"/>
  <c r="K1659" i="2"/>
  <c r="L1658" i="2"/>
  <c r="K1658" i="2"/>
  <c r="L1657" i="2"/>
  <c r="K1657" i="2"/>
  <c r="K1656" i="2"/>
  <c r="L1656" i="2" s="1"/>
  <c r="L1655" i="2"/>
  <c r="K1655" i="2"/>
  <c r="L1654" i="2"/>
  <c r="K1654" i="2"/>
  <c r="L1653" i="2"/>
  <c r="K1653" i="2"/>
  <c r="L1652" i="2"/>
  <c r="K1652" i="2"/>
  <c r="L1651" i="2"/>
  <c r="K1651" i="2"/>
  <c r="K1650" i="2"/>
  <c r="L1650" i="2" s="1"/>
  <c r="L1649" i="2"/>
  <c r="K1649" i="2"/>
  <c r="L1648" i="2"/>
  <c r="K1648" i="2"/>
  <c r="L1647" i="2"/>
  <c r="K1647" i="2"/>
  <c r="K1646" i="2"/>
  <c r="L1646" i="2" s="1"/>
  <c r="L1645" i="2"/>
  <c r="K1645" i="2"/>
  <c r="K1644" i="2"/>
  <c r="L1644" i="2" s="1"/>
  <c r="L1643" i="2"/>
  <c r="K1643" i="2"/>
  <c r="L1642" i="2"/>
  <c r="K1642" i="2"/>
  <c r="L1641" i="2"/>
  <c r="K1641" i="2"/>
  <c r="K1640" i="2"/>
  <c r="L1640" i="2" s="1"/>
  <c r="L1639" i="2"/>
  <c r="K1639" i="2"/>
  <c r="K1638" i="2"/>
  <c r="L1638" i="2" s="1"/>
  <c r="L1637" i="2"/>
  <c r="K1637" i="2"/>
  <c r="L1636" i="2"/>
  <c r="K1636" i="2"/>
  <c r="L1635" i="2"/>
  <c r="K1635" i="2"/>
  <c r="L1634" i="2"/>
  <c r="K1634" i="2"/>
  <c r="L1633" i="2"/>
  <c r="K1633" i="2"/>
  <c r="K1632" i="2"/>
  <c r="L1632" i="2" s="1"/>
  <c r="L1631" i="2"/>
  <c r="K1631" i="2"/>
  <c r="L1630" i="2"/>
  <c r="K1630" i="2"/>
  <c r="L1629" i="2"/>
  <c r="K1629" i="2"/>
  <c r="K1628" i="2"/>
  <c r="L1628" i="2" s="1"/>
  <c r="L1627" i="2"/>
  <c r="K1627" i="2"/>
  <c r="K1626" i="2"/>
  <c r="L1626" i="2" s="1"/>
  <c r="L1625" i="2"/>
  <c r="K1625" i="2"/>
  <c r="L1624" i="2"/>
  <c r="K1624" i="2"/>
  <c r="L1623" i="2"/>
  <c r="K1623" i="2"/>
  <c r="L1622" i="2"/>
  <c r="K1622" i="2"/>
  <c r="L1621" i="2"/>
  <c r="K1621" i="2"/>
  <c r="K1620" i="2"/>
  <c r="L1620" i="2" s="1"/>
  <c r="L1619" i="2"/>
  <c r="K1619" i="2"/>
  <c r="L1618" i="2"/>
  <c r="K1618" i="2"/>
  <c r="L1617" i="2"/>
  <c r="K1617" i="2"/>
  <c r="K1616" i="2"/>
  <c r="L1616" i="2" s="1"/>
  <c r="L1615" i="2"/>
  <c r="K1615" i="2"/>
  <c r="K1614" i="2"/>
  <c r="L1614" i="2" s="1"/>
  <c r="L1613" i="2"/>
  <c r="K1613" i="2"/>
  <c r="L1612" i="2"/>
  <c r="K1612" i="2"/>
  <c r="L1611" i="2"/>
  <c r="K1611" i="2"/>
  <c r="K1610" i="2"/>
  <c r="L1610" i="2" s="1"/>
  <c r="L1609" i="2"/>
  <c r="K1609" i="2"/>
  <c r="K1608" i="2"/>
  <c r="L1608" i="2" s="1"/>
  <c r="L1607" i="2"/>
  <c r="K1607" i="2"/>
  <c r="L1606" i="2"/>
  <c r="K1606" i="2"/>
  <c r="L1605" i="2"/>
  <c r="K1605" i="2"/>
  <c r="L1604" i="2"/>
  <c r="K1604" i="2"/>
  <c r="L1603" i="2"/>
  <c r="K1603" i="2"/>
  <c r="K1602" i="2"/>
  <c r="L1602" i="2" s="1"/>
  <c r="L1601" i="2"/>
  <c r="K1601" i="2"/>
  <c r="L1600" i="2"/>
  <c r="K1600" i="2"/>
  <c r="L1599" i="2"/>
  <c r="K1599" i="2"/>
  <c r="K1598" i="2"/>
  <c r="L1598" i="2" s="1"/>
  <c r="L1597" i="2"/>
  <c r="K1597" i="2"/>
  <c r="K1596" i="2"/>
  <c r="L1596" i="2" s="1"/>
  <c r="L1595" i="2"/>
  <c r="K1595" i="2"/>
  <c r="L1594" i="2"/>
  <c r="K1594" i="2"/>
  <c r="L1593" i="2"/>
  <c r="K1593" i="2"/>
  <c r="K1592" i="2"/>
  <c r="L1592" i="2" s="1"/>
  <c r="L1591" i="2"/>
  <c r="K1591" i="2"/>
  <c r="K1590" i="2"/>
  <c r="L1590" i="2" s="1"/>
  <c r="L1589" i="2"/>
  <c r="K1589" i="2"/>
  <c r="L1588" i="2"/>
  <c r="K1588" i="2"/>
  <c r="L1587" i="2"/>
  <c r="K1587" i="2"/>
  <c r="L1586" i="2"/>
  <c r="K1586" i="2"/>
  <c r="L1585" i="2"/>
  <c r="K1585" i="2"/>
  <c r="K1584" i="2"/>
  <c r="L1584" i="2" s="1"/>
  <c r="L1583" i="2"/>
  <c r="K1583" i="2"/>
  <c r="L1582" i="2"/>
  <c r="K1582" i="2"/>
  <c r="L1581" i="2"/>
  <c r="K1581" i="2"/>
  <c r="L1580" i="2"/>
  <c r="K1580" i="2"/>
  <c r="L1579" i="2"/>
  <c r="K1579" i="2"/>
  <c r="K1578" i="2"/>
  <c r="L1578" i="2" s="1"/>
  <c r="L1577" i="2"/>
  <c r="K1577" i="2"/>
  <c r="L1576" i="2"/>
  <c r="K1576" i="2"/>
  <c r="L1575" i="2"/>
  <c r="K1575" i="2"/>
  <c r="K1574" i="2"/>
  <c r="L1574" i="2" s="1"/>
  <c r="L1573" i="2"/>
  <c r="K1573" i="2"/>
  <c r="K1572" i="2"/>
  <c r="L1572" i="2" s="1"/>
  <c r="L1571" i="2"/>
  <c r="K1571" i="2"/>
  <c r="L1570" i="2"/>
  <c r="K1570" i="2"/>
  <c r="L1569" i="2"/>
  <c r="K1569" i="2"/>
  <c r="K1568" i="2"/>
  <c r="L1568" i="2" s="1"/>
  <c r="L1567" i="2"/>
  <c r="K1567" i="2"/>
  <c r="K1566" i="2"/>
  <c r="L1566" i="2" s="1"/>
  <c r="L1565" i="2"/>
  <c r="K1565" i="2"/>
  <c r="L1564" i="2"/>
  <c r="K1564" i="2"/>
  <c r="L1563" i="2"/>
  <c r="K1563" i="2"/>
  <c r="L1562" i="2"/>
  <c r="K1562" i="2"/>
  <c r="L1561" i="2"/>
  <c r="K1561" i="2"/>
  <c r="K1560" i="2"/>
  <c r="L1560" i="2" s="1"/>
  <c r="L1559" i="2"/>
  <c r="K1559" i="2"/>
  <c r="L1558" i="2"/>
  <c r="K1558" i="2"/>
  <c r="L1557" i="2"/>
  <c r="K1557" i="2"/>
  <c r="K1556" i="2"/>
  <c r="L1556" i="2" s="1"/>
  <c r="L1555" i="2"/>
  <c r="K1555" i="2"/>
  <c r="K1554" i="2"/>
  <c r="L1554" i="2" s="1"/>
  <c r="L1553" i="2"/>
  <c r="K1553" i="2"/>
  <c r="L1552" i="2"/>
  <c r="K1552" i="2"/>
  <c r="L1551" i="2"/>
  <c r="K1551" i="2"/>
  <c r="L1550" i="2"/>
  <c r="K1550" i="2"/>
  <c r="L1549" i="2"/>
  <c r="K1549" i="2"/>
  <c r="K1548" i="2"/>
  <c r="L1548" i="2" s="1"/>
  <c r="L1547" i="2"/>
  <c r="K1547" i="2"/>
  <c r="L1546" i="2"/>
  <c r="K1546" i="2"/>
  <c r="L1545" i="2"/>
  <c r="K1545" i="2"/>
  <c r="K1544" i="2"/>
  <c r="L1544" i="2" s="1"/>
  <c r="L1543" i="2"/>
  <c r="K1543" i="2"/>
  <c r="K1542" i="2"/>
  <c r="L1542" i="2" s="1"/>
  <c r="L1541" i="2"/>
  <c r="K1541" i="2"/>
  <c r="L1540" i="2"/>
  <c r="K1540" i="2"/>
  <c r="L1539" i="2"/>
  <c r="K1539" i="2"/>
  <c r="K1538" i="2"/>
  <c r="L1538" i="2" s="1"/>
  <c r="L1537" i="2"/>
  <c r="K1537" i="2"/>
  <c r="K1536" i="2"/>
  <c r="L1536" i="2" s="1"/>
  <c r="L1535" i="2"/>
  <c r="K1535" i="2"/>
  <c r="L1534" i="2"/>
  <c r="K1534" i="2"/>
  <c r="L1533" i="2"/>
  <c r="K1533" i="2"/>
  <c r="L1532" i="2"/>
  <c r="K1532" i="2"/>
  <c r="L1531" i="2"/>
  <c r="K1531" i="2"/>
  <c r="K1530" i="2"/>
  <c r="L1530" i="2" s="1"/>
  <c r="L1529" i="2"/>
  <c r="K1529" i="2"/>
  <c r="L1528" i="2"/>
  <c r="K1528" i="2"/>
  <c r="L1527" i="2"/>
  <c r="K1527" i="2"/>
  <c r="K1526" i="2"/>
  <c r="L1526" i="2" s="1"/>
  <c r="L1525" i="2"/>
  <c r="K1525" i="2"/>
  <c r="K1524" i="2"/>
  <c r="L1524" i="2" s="1"/>
  <c r="L1523" i="2"/>
  <c r="K1523" i="2"/>
  <c r="L1522" i="2"/>
  <c r="K1522" i="2"/>
  <c r="L1521" i="2"/>
  <c r="K1521" i="2"/>
  <c r="K1520" i="2"/>
  <c r="L1520" i="2" s="1"/>
  <c r="L1519" i="2"/>
  <c r="K1519" i="2"/>
  <c r="K1518" i="2"/>
  <c r="L1518" i="2" s="1"/>
  <c r="L1517" i="2"/>
  <c r="K1517" i="2"/>
  <c r="L1516" i="2"/>
  <c r="K1516" i="2"/>
  <c r="L1515" i="2"/>
  <c r="K1515" i="2"/>
  <c r="L1514" i="2"/>
  <c r="K1514" i="2"/>
  <c r="L1513" i="2"/>
  <c r="K1513" i="2"/>
  <c r="K1512" i="2"/>
  <c r="L1512" i="2" s="1"/>
  <c r="L1511" i="2"/>
  <c r="K1511" i="2"/>
  <c r="L1510" i="2"/>
  <c r="K1510" i="2"/>
  <c r="L1509" i="2"/>
  <c r="K1509" i="2"/>
  <c r="L1508" i="2"/>
  <c r="K1508" i="2"/>
  <c r="L1507" i="2"/>
  <c r="K1507" i="2"/>
  <c r="K1506" i="2"/>
  <c r="L1506" i="2" s="1"/>
  <c r="L1505" i="2"/>
  <c r="K1505" i="2"/>
  <c r="L1504" i="2"/>
  <c r="K1504" i="2"/>
  <c r="L1503" i="2"/>
  <c r="K1503" i="2"/>
  <c r="K1502" i="2"/>
  <c r="L1502" i="2" s="1"/>
  <c r="L1501" i="2"/>
  <c r="K1501" i="2"/>
  <c r="K1500" i="2"/>
  <c r="L1500" i="2" s="1"/>
  <c r="L1499" i="2"/>
  <c r="K1499" i="2"/>
  <c r="L1498" i="2"/>
  <c r="K1498" i="2"/>
  <c r="L1497" i="2"/>
  <c r="K1497" i="2"/>
  <c r="K1496" i="2"/>
  <c r="L1496" i="2" s="1"/>
  <c r="L1495" i="2"/>
  <c r="K1495" i="2"/>
  <c r="K1494" i="2"/>
  <c r="L1494" i="2" s="1"/>
  <c r="L1493" i="2"/>
  <c r="K1493" i="2"/>
  <c r="L1492" i="2"/>
  <c r="K1492" i="2"/>
  <c r="L1491" i="2"/>
  <c r="K1491" i="2"/>
  <c r="L1490" i="2"/>
  <c r="K1490" i="2"/>
  <c r="L1489" i="2"/>
  <c r="K1489" i="2"/>
  <c r="K1488" i="2"/>
  <c r="L1488" i="2" s="1"/>
  <c r="L1487" i="2"/>
  <c r="K1487" i="2"/>
  <c r="L1486" i="2"/>
  <c r="K1486" i="2"/>
  <c r="L1485" i="2"/>
  <c r="K1485" i="2"/>
  <c r="K1484" i="2"/>
  <c r="L1484" i="2" s="1"/>
  <c r="L1483" i="2"/>
  <c r="K1483" i="2"/>
  <c r="K1482" i="2"/>
  <c r="L1482" i="2" s="1"/>
  <c r="L1481" i="2"/>
  <c r="K1481" i="2"/>
  <c r="L1480" i="2"/>
  <c r="K1480" i="2"/>
  <c r="L1479" i="2"/>
  <c r="K1479" i="2"/>
  <c r="L1478" i="2"/>
  <c r="K1478" i="2"/>
  <c r="L1477" i="2"/>
  <c r="K1477" i="2"/>
  <c r="K1476" i="2"/>
  <c r="L1476" i="2" s="1"/>
  <c r="L1475" i="2"/>
  <c r="K1475" i="2"/>
  <c r="L1474" i="2"/>
  <c r="K1474" i="2"/>
  <c r="L1473" i="2"/>
  <c r="K1473" i="2"/>
  <c r="K1472" i="2"/>
  <c r="L1472" i="2" s="1"/>
  <c r="L1471" i="2"/>
  <c r="K1471" i="2"/>
  <c r="K1470" i="2"/>
  <c r="L1470" i="2" s="1"/>
  <c r="L1469" i="2"/>
  <c r="K1469" i="2"/>
  <c r="L1468" i="2"/>
  <c r="K1468" i="2"/>
  <c r="K1467" i="2"/>
  <c r="L1467" i="2" s="1"/>
  <c r="K1466" i="2"/>
  <c r="L1466" i="2" s="1"/>
  <c r="L1465" i="2"/>
  <c r="K1465" i="2"/>
  <c r="K1464" i="2"/>
  <c r="L1464" i="2" s="1"/>
  <c r="L1463" i="2"/>
  <c r="K1463" i="2"/>
  <c r="L1462" i="2"/>
  <c r="K1462" i="2"/>
  <c r="K1461" i="2"/>
  <c r="L1461" i="2" s="1"/>
  <c r="L1460" i="2"/>
  <c r="K1460" i="2"/>
  <c r="L1459" i="2"/>
  <c r="K1459" i="2"/>
  <c r="K1458" i="2"/>
  <c r="L1458" i="2" s="1"/>
  <c r="L1457" i="2"/>
  <c r="K1457" i="2"/>
  <c r="L1456" i="2"/>
  <c r="K1456" i="2"/>
  <c r="L1455" i="2"/>
  <c r="K1455" i="2"/>
  <c r="K1454" i="2"/>
  <c r="L1454" i="2" s="1"/>
  <c r="L1453" i="2"/>
  <c r="K1453" i="2"/>
  <c r="K1452" i="2"/>
  <c r="L1452" i="2" s="1"/>
  <c r="L1451" i="2"/>
  <c r="K1451" i="2"/>
  <c r="L1450" i="2"/>
  <c r="K1450" i="2"/>
  <c r="L1449" i="2"/>
  <c r="K1449" i="2"/>
  <c r="K1448" i="2"/>
  <c r="L1448" i="2" s="1"/>
  <c r="L1447" i="2"/>
  <c r="K1447" i="2"/>
  <c r="K1446" i="2"/>
  <c r="L1446" i="2" s="1"/>
  <c r="L1445" i="2"/>
  <c r="K1445" i="2"/>
  <c r="L1444" i="2"/>
  <c r="K1444" i="2"/>
  <c r="K1443" i="2"/>
  <c r="L1443" i="2" s="1"/>
  <c r="L1442" i="2"/>
  <c r="K1442" i="2"/>
  <c r="L1441" i="2"/>
  <c r="K1441" i="2"/>
  <c r="K1440" i="2"/>
  <c r="L1440" i="2" s="1"/>
  <c r="L1439" i="2"/>
  <c r="K1439" i="2"/>
  <c r="L1438" i="2"/>
  <c r="K1438" i="2"/>
  <c r="K1437" i="2"/>
  <c r="L1437" i="2" s="1"/>
  <c r="L1436" i="2"/>
  <c r="K1436" i="2"/>
  <c r="L1435" i="2"/>
  <c r="K1435" i="2"/>
  <c r="K1434" i="2"/>
  <c r="L1434" i="2" s="1"/>
  <c r="L1433" i="2"/>
  <c r="K1433" i="2"/>
  <c r="L1432" i="2"/>
  <c r="K1432" i="2"/>
  <c r="L1431" i="2"/>
  <c r="K1431" i="2"/>
  <c r="K1430" i="2"/>
  <c r="L1430" i="2" s="1"/>
  <c r="L1429" i="2"/>
  <c r="K1429" i="2"/>
  <c r="K1428" i="2"/>
  <c r="L1428" i="2" s="1"/>
  <c r="L1427" i="2"/>
  <c r="K1427" i="2"/>
  <c r="L1426" i="2"/>
  <c r="K1426" i="2"/>
  <c r="K1425" i="2"/>
  <c r="L1425" i="2" s="1"/>
  <c r="K1424" i="2"/>
  <c r="L1424" i="2" s="1"/>
  <c r="L1423" i="2"/>
  <c r="K1423" i="2"/>
  <c r="K1422" i="2"/>
  <c r="L1422" i="2" s="1"/>
  <c r="L1421" i="2"/>
  <c r="K1421" i="2"/>
  <c r="L1420" i="2"/>
  <c r="K1420" i="2"/>
  <c r="L1419" i="2"/>
  <c r="K1419" i="2"/>
  <c r="L1418" i="2"/>
  <c r="K1418" i="2"/>
  <c r="L1417" i="2"/>
  <c r="K1417" i="2"/>
  <c r="K1416" i="2"/>
  <c r="L1416" i="2" s="1"/>
  <c r="L1415" i="2"/>
  <c r="K1415" i="2"/>
  <c r="L1414" i="2"/>
  <c r="K1414" i="2"/>
  <c r="L1413" i="2"/>
  <c r="K1413" i="2"/>
  <c r="K1412" i="2"/>
  <c r="L1412" i="2" s="1"/>
  <c r="L1411" i="2"/>
  <c r="K1411" i="2"/>
  <c r="K1410" i="2"/>
  <c r="L1410" i="2" s="1"/>
  <c r="L1409" i="2"/>
  <c r="K1409" i="2"/>
  <c r="L1408" i="2"/>
  <c r="K1408" i="2"/>
  <c r="K1407" i="2"/>
  <c r="L1407" i="2" s="1"/>
  <c r="L1406" i="2"/>
  <c r="K1406" i="2"/>
  <c r="L1405" i="2"/>
  <c r="K1405" i="2"/>
  <c r="K1404" i="2"/>
  <c r="L1404" i="2" s="1"/>
  <c r="L1403" i="2"/>
  <c r="K1403" i="2"/>
  <c r="K1402" i="2"/>
  <c r="L1402" i="2" s="1"/>
  <c r="L1401" i="2"/>
  <c r="K1401" i="2"/>
  <c r="K1400" i="2"/>
  <c r="L1400" i="2" s="1"/>
  <c r="L1399" i="2"/>
  <c r="K1399" i="2"/>
  <c r="K1398" i="2"/>
  <c r="L1398" i="2" s="1"/>
  <c r="L1397" i="2"/>
  <c r="K1397" i="2"/>
  <c r="L1396" i="2"/>
  <c r="K1396" i="2"/>
  <c r="K1395" i="2"/>
  <c r="L1395" i="2" s="1"/>
  <c r="K1394" i="2"/>
  <c r="L1394" i="2" s="1"/>
  <c r="L1393" i="2"/>
  <c r="K1393" i="2"/>
  <c r="K1392" i="2"/>
  <c r="L1392" i="2" s="1"/>
  <c r="L1391" i="2"/>
  <c r="K1391" i="2"/>
  <c r="L1390" i="2"/>
  <c r="K1390" i="2"/>
  <c r="K1389" i="2"/>
  <c r="L1389" i="2" s="1"/>
  <c r="L1388" i="2"/>
  <c r="K1388" i="2"/>
  <c r="L1387" i="2"/>
  <c r="K1387" i="2"/>
  <c r="K1386" i="2"/>
  <c r="L1386" i="2" s="1"/>
  <c r="L1385" i="2"/>
  <c r="K1385" i="2"/>
  <c r="K1384" i="2"/>
  <c r="L1384" i="2" s="1"/>
  <c r="L1383" i="2"/>
  <c r="K1383" i="2"/>
  <c r="K1382" i="2"/>
  <c r="L1382" i="2" s="1"/>
  <c r="L1381" i="2"/>
  <c r="K1381" i="2"/>
  <c r="K1380" i="2"/>
  <c r="L1380" i="2" s="1"/>
  <c r="L1379" i="2"/>
  <c r="K1379" i="2"/>
  <c r="K1378" i="2"/>
  <c r="L1378" i="2" s="1"/>
  <c r="L1377" i="2"/>
  <c r="K1377" i="2"/>
  <c r="K1376" i="2"/>
  <c r="L1376" i="2" s="1"/>
  <c r="L1375" i="2"/>
  <c r="K1375" i="2"/>
  <c r="K1374" i="2"/>
  <c r="L1374" i="2" s="1"/>
  <c r="R1373" i="2"/>
  <c r="Q1373" i="2"/>
  <c r="P1373" i="2"/>
  <c r="K1373" i="2"/>
  <c r="L1373" i="2" s="1"/>
  <c r="R1372" i="2"/>
  <c r="Q1372" i="2"/>
  <c r="P1372" i="2"/>
  <c r="L1372" i="2"/>
  <c r="K1372" i="2"/>
  <c r="R1371" i="2"/>
  <c r="Q1371" i="2"/>
  <c r="P1371" i="2"/>
  <c r="K1371" i="2"/>
  <c r="L1371" i="2" s="1"/>
  <c r="R1370" i="2"/>
  <c r="Q1370" i="2"/>
  <c r="P1370" i="2"/>
  <c r="L1370" i="2"/>
  <c r="K1370" i="2"/>
  <c r="R1369" i="2"/>
  <c r="Q1369" i="2"/>
  <c r="P1369" i="2"/>
  <c r="K1369" i="2"/>
  <c r="L1369" i="2" s="1"/>
  <c r="R1368" i="2"/>
  <c r="Q1368" i="2"/>
  <c r="P1368" i="2"/>
  <c r="L1368" i="2"/>
  <c r="K1368" i="2"/>
  <c r="R1367" i="2"/>
  <c r="Q1367" i="2"/>
  <c r="P1367" i="2"/>
  <c r="L1367" i="2"/>
  <c r="K1367" i="2"/>
  <c r="R1366" i="2"/>
  <c r="Q1366" i="2"/>
  <c r="P1366" i="2"/>
  <c r="L1366" i="2"/>
  <c r="K1366" i="2"/>
  <c r="R1365" i="2"/>
  <c r="Q1365" i="2"/>
  <c r="P1365" i="2"/>
  <c r="L1365" i="2"/>
  <c r="K1365" i="2"/>
  <c r="R1364" i="2"/>
  <c r="Q1364" i="2"/>
  <c r="P1364" i="2"/>
  <c r="L1364" i="2"/>
  <c r="K1364" i="2"/>
  <c r="R1363" i="2"/>
  <c r="Q1363" i="2"/>
  <c r="P1363" i="2"/>
  <c r="K1363" i="2"/>
  <c r="L1363" i="2" s="1"/>
  <c r="R1362" i="2"/>
  <c r="Q1362" i="2"/>
  <c r="P1362" i="2"/>
  <c r="K1362" i="2"/>
  <c r="L1362" i="2" s="1"/>
  <c r="R1361" i="2"/>
  <c r="Q1361" i="2"/>
  <c r="P1361" i="2"/>
  <c r="L1361" i="2"/>
  <c r="K1361" i="2"/>
  <c r="R1360" i="2"/>
  <c r="Q1360" i="2"/>
  <c r="P1360" i="2"/>
  <c r="L1360" i="2"/>
  <c r="K1360" i="2"/>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L1355" i="2"/>
  <c r="K1355" i="2"/>
  <c r="R1354" i="2"/>
  <c r="Q1354" i="2"/>
  <c r="P1354" i="2"/>
  <c r="L1354" i="2"/>
  <c r="K1354" i="2"/>
  <c r="R1353" i="2"/>
  <c r="Q1353" i="2"/>
  <c r="P1353" i="2"/>
  <c r="K1353" i="2"/>
  <c r="L1353" i="2" s="1"/>
  <c r="R1352" i="2"/>
  <c r="Q1352" i="2"/>
  <c r="P1352" i="2"/>
  <c r="L1352" i="2"/>
  <c r="K1352" i="2"/>
  <c r="R1351" i="2"/>
  <c r="Q1351" i="2"/>
  <c r="P1351" i="2"/>
  <c r="L1351" i="2"/>
  <c r="K1351" i="2"/>
  <c r="R1350" i="2"/>
  <c r="Q1350" i="2"/>
  <c r="P1350" i="2"/>
  <c r="K1350" i="2"/>
  <c r="L1350" i="2" s="1"/>
  <c r="R1349" i="2"/>
  <c r="Q1349" i="2"/>
  <c r="P1349" i="2"/>
  <c r="K1349" i="2"/>
  <c r="L1349" i="2" s="1"/>
  <c r="R1348" i="2"/>
  <c r="Q1348" i="2"/>
  <c r="P1348" i="2"/>
  <c r="L1348" i="2"/>
  <c r="K1348" i="2"/>
  <c r="R1347" i="2"/>
  <c r="Q1347" i="2"/>
  <c r="P1347" i="2"/>
  <c r="L1347" i="2"/>
  <c r="K1347" i="2"/>
  <c r="R1346" i="2"/>
  <c r="Q1346" i="2"/>
  <c r="P1346" i="2"/>
  <c r="L1346" i="2"/>
  <c r="K1346" i="2"/>
  <c r="R1345" i="2"/>
  <c r="Q1345" i="2"/>
  <c r="P1345" i="2"/>
  <c r="K1345" i="2"/>
  <c r="L1345" i="2" s="1"/>
  <c r="R1344" i="2"/>
  <c r="Q1344" i="2"/>
  <c r="P1344" i="2"/>
  <c r="L1344" i="2"/>
  <c r="K1344" i="2"/>
  <c r="R1343" i="2"/>
  <c r="Q1343" i="2"/>
  <c r="P1343" i="2"/>
  <c r="L1343" i="2"/>
  <c r="K1343" i="2"/>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L1336" i="2"/>
  <c r="K1336" i="2"/>
  <c r="R1335" i="2"/>
  <c r="Q1335" i="2"/>
  <c r="P1335" i="2"/>
  <c r="K1335" i="2"/>
  <c r="L1335" i="2" s="1"/>
  <c r="R1334" i="2"/>
  <c r="Q1334" i="2"/>
  <c r="P1334" i="2"/>
  <c r="K1334" i="2"/>
  <c r="L1334" i="2" s="1"/>
  <c r="R1333" i="2"/>
  <c r="Q1333" i="2"/>
  <c r="P1333" i="2"/>
  <c r="L1333" i="2"/>
  <c r="K1333" i="2"/>
  <c r="R1332" i="2"/>
  <c r="Q1332" i="2"/>
  <c r="P1332" i="2"/>
  <c r="K1332" i="2"/>
  <c r="L1332" i="2" s="1"/>
  <c r="R1331" i="2"/>
  <c r="Q1331" i="2"/>
  <c r="P1331" i="2"/>
  <c r="L1331" i="2"/>
  <c r="K1331" i="2"/>
  <c r="R1330" i="2"/>
  <c r="Q1330" i="2"/>
  <c r="P1330" i="2"/>
  <c r="L1330" i="2"/>
  <c r="K1330" i="2"/>
  <c r="R1329" i="2"/>
  <c r="Q1329" i="2"/>
  <c r="P1329" i="2"/>
  <c r="L1329" i="2"/>
  <c r="K1329" i="2"/>
  <c r="R1328" i="2"/>
  <c r="Q1328" i="2"/>
  <c r="P1328" i="2"/>
  <c r="K1328" i="2"/>
  <c r="L1328" i="2" s="1"/>
  <c r="R1327" i="2"/>
  <c r="Q1327" i="2"/>
  <c r="P1327" i="2"/>
  <c r="L1327" i="2"/>
  <c r="K1327" i="2"/>
  <c r="R1326" i="2"/>
  <c r="Q1326" i="2"/>
  <c r="P1326" i="2"/>
  <c r="K1326" i="2"/>
  <c r="L1326" i="2" s="1"/>
  <c r="R1325" i="2"/>
  <c r="Q1325" i="2"/>
  <c r="P1325" i="2"/>
  <c r="L1325" i="2"/>
  <c r="K1325" i="2"/>
  <c r="R1324" i="2"/>
  <c r="Q1324" i="2"/>
  <c r="P1324" i="2"/>
  <c r="L1324" i="2"/>
  <c r="K1324" i="2"/>
  <c r="R1323" i="2"/>
  <c r="Q1323" i="2"/>
  <c r="P1323" i="2"/>
  <c r="K1323" i="2"/>
  <c r="L1323" i="2" s="1"/>
  <c r="R1322" i="2"/>
  <c r="Q1322" i="2"/>
  <c r="P1322" i="2"/>
  <c r="L1322" i="2"/>
  <c r="K1322" i="2"/>
  <c r="R1321" i="2"/>
  <c r="Q1321" i="2"/>
  <c r="P1321" i="2"/>
  <c r="L1321" i="2"/>
  <c r="K1321" i="2"/>
  <c r="R1320" i="2"/>
  <c r="Q1320" i="2"/>
  <c r="P1320" i="2"/>
  <c r="K1320" i="2"/>
  <c r="L1320" i="2" s="1"/>
  <c r="R1319" i="2"/>
  <c r="Q1319" i="2"/>
  <c r="P1319" i="2"/>
  <c r="L1319" i="2"/>
  <c r="K1319" i="2"/>
  <c r="R1318" i="2"/>
  <c r="Q1318" i="2"/>
  <c r="P1318" i="2"/>
  <c r="K1318" i="2"/>
  <c r="L1318" i="2" s="1"/>
  <c r="R1317" i="2"/>
  <c r="Q1317" i="2"/>
  <c r="P1317" i="2"/>
  <c r="K1317" i="2"/>
  <c r="L1317" i="2" s="1"/>
  <c r="R1316" i="2"/>
  <c r="Q1316" i="2"/>
  <c r="P1316" i="2"/>
  <c r="L1316" i="2"/>
  <c r="K1316" i="2"/>
  <c r="R1315" i="2"/>
  <c r="Q1315" i="2"/>
  <c r="P1315" i="2"/>
  <c r="L1315" i="2"/>
  <c r="K1315" i="2"/>
  <c r="R1314" i="2"/>
  <c r="Q1314" i="2"/>
  <c r="P1314" i="2"/>
  <c r="K1314" i="2"/>
  <c r="L1314" i="2" s="1"/>
  <c r="R1313" i="2"/>
  <c r="Q1313" i="2"/>
  <c r="P1313" i="2"/>
  <c r="K1313" i="2"/>
  <c r="L1313" i="2" s="1"/>
  <c r="R1312" i="2"/>
  <c r="Q1312" i="2"/>
  <c r="P1312" i="2"/>
  <c r="L1312" i="2"/>
  <c r="K1312" i="2"/>
  <c r="R1311" i="2"/>
  <c r="Q1311" i="2"/>
  <c r="P1311" i="2"/>
  <c r="L1311" i="2"/>
  <c r="K1311" i="2"/>
  <c r="R1310" i="2"/>
  <c r="Q1310" i="2"/>
  <c r="P1310" i="2"/>
  <c r="K1310" i="2"/>
  <c r="L1310" i="2" s="1"/>
  <c r="R1309" i="2"/>
  <c r="Q1309" i="2"/>
  <c r="P1309" i="2"/>
  <c r="L1309" i="2"/>
  <c r="K1309" i="2"/>
  <c r="R1308" i="2"/>
  <c r="Q1308" i="2"/>
  <c r="P1308" i="2"/>
  <c r="L1308" i="2"/>
  <c r="K1308" i="2"/>
  <c r="R1307" i="2"/>
  <c r="Q1307" i="2"/>
  <c r="P1307" i="2"/>
  <c r="K1307" i="2"/>
  <c r="L1307" i="2" s="1"/>
  <c r="R1306" i="2"/>
  <c r="Q1306" i="2"/>
  <c r="P1306" i="2"/>
  <c r="L1306" i="2"/>
  <c r="K1306" i="2"/>
  <c r="R1305" i="2"/>
  <c r="Q1305" i="2"/>
  <c r="P1305" i="2"/>
  <c r="K1305" i="2"/>
  <c r="L1305" i="2" s="1"/>
  <c r="R1304" i="2"/>
  <c r="Q1304" i="2"/>
  <c r="P1304" i="2"/>
  <c r="L1304" i="2"/>
  <c r="K1304" i="2"/>
  <c r="R1303" i="2"/>
  <c r="Q1303" i="2"/>
  <c r="P1303" i="2"/>
  <c r="L1303" i="2"/>
  <c r="K1303" i="2"/>
  <c r="R1302" i="2"/>
  <c r="Q1302" i="2"/>
  <c r="P1302" i="2"/>
  <c r="K1302" i="2"/>
  <c r="L1302" i="2" s="1"/>
  <c r="K1301" i="2"/>
  <c r="L1301" i="2" s="1"/>
  <c r="L1300" i="2"/>
  <c r="K1300" i="2"/>
  <c r="K1299" i="2"/>
  <c r="L1299" i="2" s="1"/>
  <c r="L1298" i="2"/>
  <c r="K1298" i="2"/>
  <c r="L1297" i="2"/>
  <c r="K1297" i="2"/>
  <c r="K1296" i="2"/>
  <c r="L1296" i="2" s="1"/>
  <c r="L1295" i="2"/>
  <c r="K1295" i="2"/>
  <c r="L1294" i="2"/>
  <c r="K1294" i="2"/>
  <c r="L1293" i="2"/>
  <c r="K1293" i="2"/>
  <c r="K1292" i="2"/>
  <c r="L1292" i="2" s="1"/>
  <c r="L1291" i="2"/>
  <c r="K1291" i="2"/>
  <c r="K1290" i="2"/>
  <c r="L1290" i="2" s="1"/>
  <c r="K1289" i="2"/>
  <c r="L1289" i="2" s="1"/>
  <c r="K1288" i="2"/>
  <c r="L1288" i="2" s="1"/>
  <c r="L1287" i="2"/>
  <c r="K1287" i="2"/>
  <c r="K1286" i="2"/>
  <c r="L1286" i="2" s="1"/>
  <c r="L1285" i="2"/>
  <c r="K1285" i="2"/>
  <c r="K1284" i="2"/>
  <c r="L1284" i="2" s="1"/>
  <c r="L1283" i="2"/>
  <c r="K1283" i="2"/>
  <c r="L1282" i="2"/>
  <c r="K1282" i="2"/>
  <c r="L1281" i="2"/>
  <c r="K1281" i="2"/>
  <c r="L1280" i="2"/>
  <c r="K1280" i="2"/>
  <c r="L1279" i="2"/>
  <c r="K1279" i="2"/>
  <c r="K1278" i="2"/>
  <c r="L1278" i="2" s="1"/>
  <c r="K1277" i="2"/>
  <c r="L1277" i="2" s="1"/>
  <c r="K1276" i="2"/>
  <c r="L1276" i="2" s="1"/>
  <c r="K1275" i="2"/>
  <c r="L1275" i="2" s="1"/>
  <c r="L1274" i="2"/>
  <c r="K1274" i="2"/>
  <c r="L1273" i="2"/>
  <c r="K1273" i="2"/>
  <c r="K1272" i="2"/>
  <c r="L1272" i="2" s="1"/>
  <c r="K1271" i="2"/>
  <c r="L1271" i="2" s="1"/>
  <c r="L1270" i="2"/>
  <c r="K1270" i="2"/>
  <c r="L1269" i="2"/>
  <c r="K1269" i="2"/>
  <c r="L1268" i="2"/>
  <c r="K1268" i="2"/>
  <c r="L1267" i="2"/>
  <c r="K1267" i="2"/>
  <c r="K1266" i="2"/>
  <c r="L1266" i="2" s="1"/>
  <c r="L1265" i="2"/>
  <c r="K1265" i="2"/>
  <c r="L1264" i="2"/>
  <c r="K1264" i="2"/>
  <c r="K1263" i="2"/>
  <c r="L1263" i="2" s="1"/>
  <c r="K1262" i="2"/>
  <c r="L1262" i="2" s="1"/>
  <c r="L1261" i="2"/>
  <c r="K1261" i="2"/>
  <c r="K1260" i="2"/>
  <c r="L1260" i="2" s="1"/>
  <c r="K1259" i="2"/>
  <c r="L1259" i="2" s="1"/>
  <c r="K1258" i="2"/>
  <c r="L1258" i="2" s="1"/>
  <c r="L1257" i="2"/>
  <c r="K1257" i="2"/>
  <c r="L1256" i="2"/>
  <c r="K1256" i="2"/>
  <c r="L1255" i="2"/>
  <c r="K1255" i="2"/>
  <c r="K1254" i="2"/>
  <c r="L1254" i="2" s="1"/>
  <c r="K1253" i="2"/>
  <c r="L1253" i="2" s="1"/>
  <c r="L1252" i="2"/>
  <c r="K1252" i="2"/>
  <c r="K1251" i="2"/>
  <c r="L1251" i="2" s="1"/>
  <c r="K1250" i="2"/>
  <c r="L1250" i="2" s="1"/>
  <c r="L1249" i="2"/>
  <c r="K1249" i="2"/>
  <c r="K1248" i="2"/>
  <c r="L1248" i="2" s="1"/>
  <c r="L1247" i="2"/>
  <c r="K1247" i="2"/>
  <c r="K1246" i="2"/>
  <c r="L1246" i="2" s="1"/>
  <c r="K1245" i="2"/>
  <c r="L1245" i="2" s="1"/>
  <c r="L1244" i="2"/>
  <c r="K1244" i="2"/>
  <c r="L1243" i="2"/>
  <c r="K1243" i="2"/>
  <c r="K1242" i="2"/>
  <c r="L1242" i="2" s="1"/>
  <c r="K1241" i="2"/>
  <c r="L1241" i="2" s="1"/>
  <c r="K1240" i="2"/>
  <c r="L1240" i="2" s="1"/>
  <c r="L1239" i="2"/>
  <c r="K1239" i="2"/>
  <c r="K1238" i="2"/>
  <c r="L1238" i="2" s="1"/>
  <c r="L1237" i="2"/>
  <c r="K1237" i="2"/>
  <c r="K1236" i="2"/>
  <c r="L1236" i="2" s="1"/>
  <c r="L1235" i="2"/>
  <c r="K1235" i="2"/>
  <c r="L1234" i="2"/>
  <c r="K1234" i="2"/>
  <c r="K1233" i="2"/>
  <c r="L1233" i="2" s="1"/>
  <c r="K1232" i="2"/>
  <c r="L1232" i="2" s="1"/>
  <c r="L1231" i="2"/>
  <c r="K1231" i="2"/>
  <c r="L1230" i="2"/>
  <c r="K1230" i="2"/>
  <c r="K1229" i="2"/>
  <c r="L1229" i="2" s="1"/>
  <c r="L1228" i="2"/>
  <c r="K1228" i="2"/>
  <c r="K1227" i="2"/>
  <c r="L1227" i="2" s="1"/>
  <c r="K1226" i="2"/>
  <c r="L1226" i="2" s="1"/>
  <c r="L1225" i="2"/>
  <c r="K1225" i="2"/>
  <c r="L1224" i="2"/>
  <c r="K1224" i="2"/>
  <c r="K1223" i="2"/>
  <c r="L1223" i="2" s="1"/>
  <c r="L1222" i="2"/>
  <c r="K1222" i="2"/>
  <c r="K1221" i="2"/>
  <c r="L1221" i="2" s="1"/>
  <c r="K1220" i="2"/>
  <c r="L1220" i="2" s="1"/>
  <c r="L1219" i="2"/>
  <c r="K1219" i="2"/>
  <c r="L1218" i="2"/>
  <c r="K1218" i="2"/>
  <c r="L1217" i="2"/>
  <c r="K1217" i="2"/>
  <c r="L1216" i="2"/>
  <c r="K1216" i="2"/>
  <c r="K1215" i="2"/>
  <c r="L1215" i="2" s="1"/>
  <c r="K1214" i="2"/>
  <c r="L1214" i="2" s="1"/>
  <c r="L1213" i="2"/>
  <c r="K1213" i="2"/>
  <c r="L1212" i="2"/>
  <c r="K1212" i="2"/>
  <c r="K1211" i="2"/>
  <c r="L1211" i="2" s="1"/>
  <c r="L1210" i="2"/>
  <c r="K1210" i="2"/>
  <c r="K1209" i="2"/>
  <c r="L1209" i="2" s="1"/>
  <c r="K1208" i="2"/>
  <c r="L1208" i="2" s="1"/>
  <c r="L1207" i="2"/>
  <c r="K1207" i="2"/>
  <c r="L1206" i="2"/>
  <c r="K1206" i="2"/>
  <c r="L1205" i="2"/>
  <c r="K1205" i="2"/>
  <c r="L1204" i="2"/>
  <c r="K1204" i="2"/>
  <c r="K1203" i="2"/>
  <c r="L1203" i="2" s="1"/>
  <c r="K1202" i="2"/>
  <c r="L1202" i="2" s="1"/>
  <c r="L1201" i="2"/>
  <c r="K1201" i="2"/>
  <c r="L1200" i="2"/>
  <c r="K1200" i="2"/>
  <c r="L1199" i="2"/>
  <c r="K1199" i="2"/>
  <c r="L1198" i="2"/>
  <c r="K1198" i="2"/>
  <c r="K1197" i="2"/>
  <c r="L1197" i="2" s="1"/>
  <c r="K1196" i="2"/>
  <c r="L1196" i="2" s="1"/>
  <c r="L1195" i="2"/>
  <c r="K1195" i="2"/>
  <c r="L1194" i="2"/>
  <c r="K1194" i="2"/>
  <c r="K1193" i="2"/>
  <c r="L1193" i="2" s="1"/>
  <c r="L1192" i="2"/>
  <c r="K1192" i="2"/>
  <c r="K1191" i="2"/>
  <c r="L1191" i="2" s="1"/>
  <c r="K1190" i="2"/>
  <c r="L1190" i="2" s="1"/>
  <c r="L1189" i="2"/>
  <c r="K1189" i="2"/>
  <c r="L1188" i="2"/>
  <c r="K1188" i="2"/>
  <c r="K1187" i="2"/>
  <c r="L1187" i="2" s="1"/>
  <c r="L1186" i="2"/>
  <c r="K1186" i="2"/>
  <c r="K1185" i="2"/>
  <c r="L1185" i="2" s="1"/>
  <c r="K1184" i="2"/>
  <c r="L1184" i="2" s="1"/>
  <c r="L1183" i="2"/>
  <c r="K1183" i="2"/>
  <c r="L1182" i="2"/>
  <c r="K1182" i="2"/>
  <c r="K1181" i="2"/>
  <c r="L1181" i="2" s="1"/>
  <c r="L1180" i="2"/>
  <c r="K1180" i="2"/>
  <c r="K1179" i="2"/>
  <c r="L1179" i="2" s="1"/>
  <c r="K1178" i="2"/>
  <c r="L1178" i="2" s="1"/>
  <c r="L1177" i="2"/>
  <c r="K1177" i="2"/>
  <c r="L1176" i="2"/>
  <c r="K1176" i="2"/>
  <c r="K1175" i="2"/>
  <c r="L1175" i="2" s="1"/>
  <c r="L1174" i="2"/>
  <c r="K1174" i="2"/>
  <c r="K1173" i="2"/>
  <c r="L1173" i="2" s="1"/>
  <c r="K1172" i="2"/>
  <c r="L1172" i="2" s="1"/>
  <c r="L1171" i="2"/>
  <c r="K1171" i="2"/>
  <c r="L1170" i="2"/>
  <c r="K1170" i="2"/>
  <c r="K1169" i="2"/>
  <c r="L1169" i="2" s="1"/>
  <c r="L1168" i="2"/>
  <c r="K1168" i="2"/>
  <c r="K1167" i="2"/>
  <c r="L1167" i="2" s="1"/>
  <c r="K1166" i="2"/>
  <c r="L1166" i="2" s="1"/>
  <c r="L1165" i="2"/>
  <c r="K1165" i="2"/>
  <c r="L1164" i="2"/>
  <c r="K1164" i="2"/>
  <c r="K1163" i="2"/>
  <c r="L1163" i="2" s="1"/>
  <c r="L1162" i="2"/>
  <c r="K1162" i="2"/>
  <c r="K1161" i="2"/>
  <c r="L1161" i="2" s="1"/>
  <c r="K1160" i="2"/>
  <c r="L1160" i="2" s="1"/>
  <c r="L1159" i="2"/>
  <c r="K1159" i="2"/>
  <c r="L1158" i="2"/>
  <c r="K1158" i="2"/>
  <c r="K1157" i="2"/>
  <c r="L1157" i="2" s="1"/>
  <c r="L1156" i="2"/>
  <c r="K1156" i="2"/>
  <c r="K1155" i="2"/>
  <c r="L1155" i="2" s="1"/>
  <c r="K1154" i="2"/>
  <c r="L1154" i="2" s="1"/>
  <c r="L1153" i="2"/>
  <c r="K1153" i="2"/>
  <c r="L1152" i="2"/>
  <c r="K1152" i="2"/>
  <c r="K1151" i="2"/>
  <c r="L1151" i="2" s="1"/>
  <c r="L1150" i="2"/>
  <c r="K1150" i="2"/>
  <c r="K1149" i="2"/>
  <c r="L1149" i="2" s="1"/>
  <c r="K1148" i="2"/>
  <c r="L1148" i="2" s="1"/>
  <c r="L1147" i="2"/>
  <c r="K1147" i="2"/>
  <c r="L1146" i="2"/>
  <c r="K1146" i="2"/>
  <c r="K1145" i="2"/>
  <c r="L1145" i="2" s="1"/>
  <c r="L1144" i="2"/>
  <c r="K1144" i="2"/>
  <c r="K1143" i="2"/>
  <c r="L1143" i="2" s="1"/>
  <c r="K1142" i="2"/>
  <c r="L1142" i="2" s="1"/>
  <c r="L1141" i="2"/>
  <c r="K1141" i="2"/>
  <c r="L1140" i="2"/>
  <c r="K1140" i="2"/>
  <c r="K1139" i="2"/>
  <c r="L1139" i="2" s="1"/>
  <c r="L1138" i="2"/>
  <c r="K1138" i="2"/>
  <c r="K1137" i="2"/>
  <c r="L1137" i="2" s="1"/>
  <c r="K1136" i="2"/>
  <c r="L1136" i="2" s="1"/>
  <c r="L1135" i="2"/>
  <c r="K1135" i="2"/>
  <c r="L1134" i="2"/>
  <c r="K1134" i="2"/>
  <c r="K1133" i="2"/>
  <c r="L1133" i="2" s="1"/>
  <c r="L1132" i="2"/>
  <c r="K1132" i="2"/>
  <c r="K1131" i="2"/>
  <c r="L1131" i="2" s="1"/>
  <c r="K1130" i="2"/>
  <c r="L1130" i="2" s="1"/>
  <c r="L1129" i="2"/>
  <c r="K1129" i="2"/>
  <c r="L1128" i="2"/>
  <c r="K1128" i="2"/>
  <c r="K1127" i="2"/>
  <c r="L1127" i="2" s="1"/>
  <c r="L1126" i="2"/>
  <c r="K1126" i="2"/>
  <c r="K1125" i="2"/>
  <c r="L1125" i="2" s="1"/>
  <c r="K1124" i="2"/>
  <c r="L1124" i="2" s="1"/>
  <c r="L1123" i="2"/>
  <c r="K1123" i="2"/>
  <c r="L1122" i="2"/>
  <c r="K1122" i="2"/>
  <c r="K1121" i="2"/>
  <c r="L1121" i="2" s="1"/>
  <c r="L1120" i="2"/>
  <c r="K1120" i="2"/>
  <c r="K1119" i="2"/>
  <c r="L1119" i="2" s="1"/>
  <c r="K1118" i="2"/>
  <c r="L1118" i="2" s="1"/>
  <c r="L1117" i="2"/>
  <c r="K1117" i="2"/>
  <c r="L1116" i="2"/>
  <c r="K1116" i="2"/>
  <c r="K1115" i="2"/>
  <c r="L1115" i="2" s="1"/>
  <c r="L1114" i="2"/>
  <c r="K1114" i="2"/>
  <c r="K1113" i="2"/>
  <c r="L1113" i="2" s="1"/>
  <c r="K1112" i="2"/>
  <c r="L1112" i="2" s="1"/>
  <c r="L1111" i="2"/>
  <c r="K1111" i="2"/>
  <c r="L1110" i="2"/>
  <c r="K1110" i="2"/>
  <c r="K1109" i="2"/>
  <c r="L1109" i="2" s="1"/>
  <c r="L1108" i="2"/>
  <c r="K1108" i="2"/>
  <c r="K1107" i="2"/>
  <c r="L1107" i="2" s="1"/>
  <c r="K1106" i="2"/>
  <c r="L1106" i="2" s="1"/>
  <c r="L1105" i="2"/>
  <c r="K1105" i="2"/>
  <c r="L1104" i="2"/>
  <c r="K1104" i="2"/>
  <c r="K1103" i="2"/>
  <c r="L1103" i="2" s="1"/>
  <c r="L1102" i="2"/>
  <c r="K1102" i="2"/>
  <c r="K1101" i="2"/>
  <c r="L1101" i="2" s="1"/>
  <c r="K1100" i="2"/>
  <c r="L1100" i="2" s="1"/>
  <c r="L1099" i="2"/>
  <c r="K1099" i="2"/>
  <c r="L1098" i="2"/>
  <c r="K1098" i="2"/>
  <c r="K1097" i="2"/>
  <c r="L1097" i="2" s="1"/>
  <c r="L1096" i="2"/>
  <c r="K1096" i="2"/>
  <c r="K1095" i="2"/>
  <c r="L1095" i="2" s="1"/>
  <c r="K1094" i="2"/>
  <c r="L1094" i="2" s="1"/>
  <c r="L1093" i="2"/>
  <c r="K1093" i="2"/>
  <c r="L1092" i="2"/>
  <c r="K1092" i="2"/>
  <c r="K1091" i="2"/>
  <c r="L1091" i="2" s="1"/>
  <c r="L1090" i="2"/>
  <c r="K1090" i="2"/>
  <c r="K1089" i="2"/>
  <c r="L1089" i="2" s="1"/>
  <c r="K1088" i="2"/>
  <c r="L1088" i="2" s="1"/>
  <c r="L1087" i="2"/>
  <c r="K1087" i="2"/>
  <c r="L1086" i="2"/>
  <c r="K1086" i="2"/>
  <c r="K1085" i="2"/>
  <c r="L1085" i="2" s="1"/>
  <c r="L1084" i="2"/>
  <c r="K1084" i="2"/>
  <c r="K1083" i="2"/>
  <c r="L1083" i="2" s="1"/>
  <c r="K1082" i="2"/>
  <c r="L1082" i="2" s="1"/>
  <c r="L1081" i="2"/>
  <c r="K1081" i="2"/>
  <c r="L1080" i="2"/>
  <c r="K1080" i="2"/>
  <c r="K1079" i="2"/>
  <c r="L1079" i="2" s="1"/>
  <c r="L1078" i="2"/>
  <c r="K1078" i="2"/>
  <c r="K1077" i="2"/>
  <c r="L1077" i="2" s="1"/>
  <c r="K1076" i="2"/>
  <c r="L1076" i="2" s="1"/>
  <c r="L1075" i="2"/>
  <c r="K1075" i="2"/>
  <c r="L1074" i="2"/>
  <c r="K1074" i="2"/>
  <c r="K1073" i="2"/>
  <c r="L1073" i="2" s="1"/>
  <c r="L1072" i="2"/>
  <c r="K1072" i="2"/>
  <c r="K1071" i="2"/>
  <c r="L1071" i="2" s="1"/>
  <c r="K1070" i="2"/>
  <c r="L1070" i="2" s="1"/>
  <c r="L1069" i="2"/>
  <c r="K1069" i="2"/>
  <c r="L1068" i="2"/>
  <c r="K1068" i="2"/>
  <c r="K1067" i="2"/>
  <c r="L1067" i="2" s="1"/>
  <c r="L1066" i="2"/>
  <c r="K1066" i="2"/>
  <c r="K1065" i="2"/>
  <c r="L1065" i="2" s="1"/>
  <c r="K1064" i="2"/>
  <c r="L1064" i="2" s="1"/>
  <c r="L1063" i="2"/>
  <c r="K1063" i="2"/>
  <c r="L1062" i="2"/>
  <c r="K1062" i="2"/>
  <c r="K1061" i="2"/>
  <c r="L1061" i="2" s="1"/>
  <c r="L1060" i="2"/>
  <c r="K1060" i="2"/>
  <c r="K1059" i="2"/>
  <c r="L1059" i="2" s="1"/>
  <c r="K1058" i="2"/>
  <c r="L1058" i="2" s="1"/>
  <c r="L1057" i="2"/>
  <c r="K1057" i="2"/>
  <c r="L1056" i="2"/>
  <c r="K1056" i="2"/>
  <c r="K1055" i="2"/>
  <c r="L1055" i="2" s="1"/>
  <c r="L1054" i="2"/>
  <c r="K1054" i="2"/>
  <c r="K1053" i="2"/>
  <c r="L1053" i="2" s="1"/>
  <c r="K1052" i="2"/>
  <c r="L1052" i="2" s="1"/>
  <c r="L1051" i="2"/>
  <c r="K1051" i="2"/>
  <c r="L1050" i="2"/>
  <c r="K1050" i="2"/>
  <c r="K1049" i="2"/>
  <c r="L1049" i="2" s="1"/>
  <c r="L1048" i="2"/>
  <c r="K1048" i="2"/>
  <c r="K1047" i="2"/>
  <c r="L1047" i="2" s="1"/>
  <c r="K1046" i="2"/>
  <c r="L1046" i="2" s="1"/>
  <c r="L1045" i="2"/>
  <c r="K1045" i="2"/>
  <c r="L1044" i="2"/>
  <c r="K1044" i="2"/>
  <c r="K1043" i="2"/>
  <c r="L1043" i="2" s="1"/>
  <c r="L1042" i="2"/>
  <c r="K1042" i="2"/>
  <c r="K1041" i="2"/>
  <c r="L1041" i="2" s="1"/>
  <c r="K1040" i="2"/>
  <c r="L1040" i="2" s="1"/>
  <c r="L1039" i="2"/>
  <c r="K1039" i="2"/>
  <c r="L1038" i="2"/>
  <c r="K1038" i="2"/>
  <c r="K1037" i="2"/>
  <c r="L1037" i="2" s="1"/>
  <c r="L1036" i="2"/>
  <c r="K1036" i="2"/>
  <c r="K1035" i="2"/>
  <c r="L1035" i="2" s="1"/>
  <c r="K1034" i="2"/>
  <c r="L1034" i="2" s="1"/>
  <c r="L1033" i="2"/>
  <c r="K1033" i="2"/>
  <c r="L1032" i="2"/>
  <c r="K1032" i="2"/>
  <c r="K1031" i="2"/>
  <c r="L1031" i="2" s="1"/>
  <c r="L1030" i="2"/>
  <c r="K1030" i="2"/>
  <c r="K1029" i="2"/>
  <c r="L1029" i="2" s="1"/>
  <c r="K1028" i="2"/>
  <c r="L1028" i="2" s="1"/>
  <c r="L1027" i="2"/>
  <c r="K1027" i="2"/>
  <c r="L1026" i="2"/>
  <c r="K1026" i="2"/>
  <c r="K1025" i="2"/>
  <c r="L1025" i="2" s="1"/>
  <c r="L1024" i="2"/>
  <c r="K1024" i="2"/>
  <c r="K1023" i="2"/>
  <c r="L1023" i="2" s="1"/>
  <c r="K1022" i="2"/>
  <c r="L1022" i="2" s="1"/>
  <c r="L1021" i="2"/>
  <c r="K1021" i="2"/>
  <c r="L1020" i="2"/>
  <c r="K1020" i="2"/>
  <c r="K1019" i="2"/>
  <c r="L1019" i="2" s="1"/>
  <c r="L1018" i="2"/>
  <c r="K1018" i="2"/>
  <c r="K1017" i="2"/>
  <c r="L1017" i="2" s="1"/>
  <c r="K1016" i="2"/>
  <c r="L1016" i="2" s="1"/>
  <c r="L1015" i="2"/>
  <c r="K1015" i="2"/>
  <c r="L1014" i="2"/>
  <c r="K1014" i="2"/>
  <c r="K1013" i="2"/>
  <c r="L1013" i="2" s="1"/>
  <c r="L1012" i="2"/>
  <c r="K1012" i="2"/>
  <c r="K1011" i="2"/>
  <c r="L1011" i="2" s="1"/>
  <c r="K1010" i="2"/>
  <c r="L1010" i="2" s="1"/>
  <c r="L1009" i="2"/>
  <c r="K1009" i="2"/>
  <c r="L1008" i="2"/>
  <c r="K1008" i="2"/>
  <c r="K1007" i="2"/>
  <c r="L1007" i="2" s="1"/>
  <c r="L1006" i="2"/>
  <c r="K1006" i="2"/>
  <c r="K1005" i="2"/>
  <c r="L1005" i="2" s="1"/>
  <c r="K1004" i="2"/>
  <c r="L1004" i="2" s="1"/>
  <c r="L1003" i="2"/>
  <c r="K1003" i="2"/>
  <c r="L1002" i="2"/>
  <c r="K1002" i="2"/>
  <c r="K1001" i="2"/>
  <c r="L1001" i="2" s="1"/>
  <c r="L1000" i="2"/>
  <c r="K1000" i="2"/>
  <c r="K999" i="2"/>
  <c r="L999" i="2" s="1"/>
  <c r="K998" i="2"/>
  <c r="L998" i="2" s="1"/>
  <c r="L997" i="2"/>
  <c r="K997" i="2"/>
  <c r="L996" i="2"/>
  <c r="K996" i="2"/>
  <c r="K995" i="2"/>
  <c r="L995" i="2" s="1"/>
  <c r="L994" i="2"/>
  <c r="K994" i="2"/>
  <c r="K993" i="2"/>
  <c r="L993" i="2" s="1"/>
  <c r="K992" i="2"/>
  <c r="L992" i="2" s="1"/>
  <c r="L991" i="2"/>
  <c r="K991" i="2"/>
  <c r="L990" i="2"/>
  <c r="K990" i="2"/>
  <c r="K989" i="2"/>
  <c r="L989" i="2" s="1"/>
  <c r="L988" i="2"/>
  <c r="K988" i="2"/>
  <c r="K987" i="2"/>
  <c r="L987" i="2" s="1"/>
  <c r="K986" i="2"/>
  <c r="L986" i="2" s="1"/>
  <c r="L985" i="2"/>
  <c r="K985" i="2"/>
  <c r="L984" i="2"/>
  <c r="K984" i="2"/>
  <c r="K983" i="2"/>
  <c r="L983" i="2" s="1"/>
  <c r="L982" i="2"/>
  <c r="K982" i="2"/>
  <c r="K981" i="2"/>
  <c r="L981" i="2" s="1"/>
  <c r="K980" i="2"/>
  <c r="L980" i="2" s="1"/>
  <c r="L979" i="2"/>
  <c r="K979" i="2"/>
  <c r="L978" i="2"/>
  <c r="K978" i="2"/>
  <c r="K977" i="2"/>
  <c r="L977" i="2" s="1"/>
  <c r="L976" i="2"/>
  <c r="K976" i="2"/>
  <c r="K975" i="2"/>
  <c r="L975" i="2" s="1"/>
  <c r="K974" i="2"/>
  <c r="L974" i="2" s="1"/>
  <c r="L973" i="2"/>
  <c r="K973" i="2"/>
  <c r="L972" i="2"/>
  <c r="K972" i="2"/>
  <c r="K971" i="2"/>
  <c r="L971" i="2" s="1"/>
  <c r="L970" i="2"/>
  <c r="K970" i="2"/>
  <c r="K969" i="2"/>
  <c r="L969" i="2" s="1"/>
  <c r="K968" i="2"/>
  <c r="L968" i="2" s="1"/>
  <c r="L967" i="2"/>
  <c r="K967" i="2"/>
  <c r="L966" i="2"/>
  <c r="K966" i="2"/>
  <c r="K965" i="2"/>
  <c r="L965" i="2" s="1"/>
  <c r="L964" i="2"/>
  <c r="K964" i="2"/>
  <c r="K963" i="2"/>
  <c r="L963" i="2" s="1"/>
  <c r="K962" i="2"/>
  <c r="L962" i="2" s="1"/>
  <c r="L961" i="2"/>
  <c r="K961" i="2"/>
  <c r="L960" i="2"/>
  <c r="K960" i="2"/>
  <c r="K959" i="2"/>
  <c r="L959" i="2" s="1"/>
  <c r="L958" i="2"/>
  <c r="K958" i="2"/>
  <c r="K957" i="2"/>
  <c r="L957" i="2" s="1"/>
  <c r="K956" i="2"/>
  <c r="L956" i="2" s="1"/>
  <c r="L955" i="2"/>
  <c r="K955" i="2"/>
  <c r="L954" i="2"/>
  <c r="K954" i="2"/>
  <c r="K953" i="2"/>
  <c r="L953" i="2" s="1"/>
  <c r="L952" i="2"/>
  <c r="K952" i="2"/>
  <c r="K951" i="2"/>
  <c r="L951" i="2" s="1"/>
  <c r="K950" i="2"/>
  <c r="L950" i="2" s="1"/>
  <c r="L949" i="2"/>
  <c r="K949" i="2"/>
  <c r="L948" i="2"/>
  <c r="K948" i="2"/>
  <c r="K947" i="2"/>
  <c r="L947" i="2" s="1"/>
  <c r="L946" i="2"/>
  <c r="K946" i="2"/>
  <c r="K945" i="2"/>
  <c r="L945" i="2" s="1"/>
  <c r="K944" i="2"/>
  <c r="L944" i="2" s="1"/>
  <c r="L943" i="2"/>
  <c r="K943" i="2"/>
  <c r="L942" i="2"/>
  <c r="K942" i="2"/>
  <c r="K941" i="2"/>
  <c r="L941" i="2" s="1"/>
  <c r="L940" i="2"/>
  <c r="K940" i="2"/>
  <c r="K939" i="2"/>
  <c r="L939" i="2" s="1"/>
  <c r="K938" i="2"/>
  <c r="L938" i="2" s="1"/>
  <c r="L937" i="2"/>
  <c r="K937" i="2"/>
  <c r="L936" i="2"/>
  <c r="K936" i="2"/>
  <c r="K935" i="2"/>
  <c r="L935" i="2" s="1"/>
  <c r="L934" i="2"/>
  <c r="K934" i="2"/>
  <c r="K933" i="2"/>
  <c r="L933" i="2" s="1"/>
  <c r="K932" i="2"/>
  <c r="L932" i="2" s="1"/>
  <c r="L931" i="2"/>
  <c r="K931" i="2"/>
  <c r="L930" i="2"/>
  <c r="K930" i="2"/>
  <c r="K929" i="2"/>
  <c r="L929" i="2" s="1"/>
  <c r="L928" i="2"/>
  <c r="K928" i="2"/>
  <c r="K927" i="2"/>
  <c r="L927" i="2" s="1"/>
  <c r="K926" i="2"/>
  <c r="L926" i="2" s="1"/>
  <c r="L925" i="2"/>
  <c r="K925" i="2"/>
  <c r="L924" i="2"/>
  <c r="K924" i="2"/>
  <c r="K923" i="2"/>
  <c r="L923" i="2" s="1"/>
  <c r="L922" i="2"/>
  <c r="K922" i="2"/>
  <c r="K921" i="2"/>
  <c r="L921" i="2" s="1"/>
  <c r="K920" i="2"/>
  <c r="L920" i="2" s="1"/>
  <c r="L919" i="2"/>
  <c r="K919" i="2"/>
  <c r="L918" i="2"/>
  <c r="K918" i="2"/>
  <c r="K917" i="2"/>
  <c r="L917" i="2" s="1"/>
  <c r="L916" i="2"/>
  <c r="K916" i="2"/>
  <c r="K915" i="2"/>
  <c r="L915" i="2" s="1"/>
  <c r="K914" i="2"/>
  <c r="L914" i="2" s="1"/>
  <c r="L913" i="2"/>
  <c r="K913" i="2"/>
  <c r="L912" i="2"/>
  <c r="K912" i="2"/>
  <c r="K911" i="2"/>
  <c r="L911" i="2" s="1"/>
  <c r="L910" i="2"/>
  <c r="K910" i="2"/>
  <c r="K909" i="2"/>
  <c r="L909" i="2" s="1"/>
  <c r="K908" i="2"/>
  <c r="L908" i="2" s="1"/>
  <c r="L907" i="2"/>
  <c r="K907" i="2"/>
  <c r="L906" i="2"/>
  <c r="K906" i="2"/>
  <c r="K905" i="2"/>
  <c r="L905" i="2" s="1"/>
  <c r="L904" i="2"/>
  <c r="K904" i="2"/>
  <c r="K903" i="2"/>
  <c r="L903" i="2" s="1"/>
  <c r="K902" i="2"/>
  <c r="L902" i="2" s="1"/>
  <c r="L901" i="2"/>
  <c r="K901" i="2"/>
  <c r="L900" i="2"/>
  <c r="K900" i="2"/>
  <c r="K899" i="2"/>
  <c r="L899" i="2" s="1"/>
  <c r="L898" i="2"/>
  <c r="K898" i="2"/>
  <c r="K897" i="2"/>
  <c r="L897" i="2" s="1"/>
  <c r="K896" i="2"/>
  <c r="L896" i="2" s="1"/>
  <c r="L895" i="2"/>
  <c r="K895" i="2"/>
  <c r="L894" i="2"/>
  <c r="K894" i="2"/>
  <c r="K893" i="2"/>
  <c r="L893" i="2" s="1"/>
  <c r="L892" i="2"/>
  <c r="K892" i="2"/>
  <c r="K891" i="2"/>
  <c r="L891" i="2" s="1"/>
  <c r="K890" i="2"/>
  <c r="L890" i="2" s="1"/>
  <c r="L889" i="2"/>
  <c r="K889" i="2"/>
  <c r="L888" i="2"/>
  <c r="K888" i="2"/>
  <c r="K887" i="2"/>
  <c r="L887" i="2" s="1"/>
  <c r="L886" i="2"/>
  <c r="K886" i="2"/>
  <c r="K885" i="2"/>
  <c r="L885" i="2" s="1"/>
  <c r="K884" i="2"/>
  <c r="L884" i="2" s="1"/>
  <c r="L883" i="2"/>
  <c r="K883" i="2"/>
  <c r="L882" i="2"/>
  <c r="K882" i="2"/>
  <c r="K881" i="2"/>
  <c r="L881" i="2" s="1"/>
  <c r="L880" i="2"/>
  <c r="K880" i="2"/>
  <c r="K879" i="2"/>
  <c r="L879" i="2" s="1"/>
  <c r="K878" i="2"/>
  <c r="L878" i="2" s="1"/>
  <c r="L877" i="2"/>
  <c r="K877" i="2"/>
  <c r="L876" i="2"/>
  <c r="K876" i="2"/>
  <c r="K875" i="2"/>
  <c r="L875" i="2" s="1"/>
  <c r="L874" i="2"/>
  <c r="K874" i="2"/>
  <c r="K873" i="2"/>
  <c r="L873" i="2" s="1"/>
  <c r="K872" i="2"/>
  <c r="L872" i="2" s="1"/>
  <c r="L871" i="2"/>
  <c r="K871" i="2"/>
  <c r="L870" i="2"/>
  <c r="K870" i="2"/>
  <c r="K869" i="2"/>
  <c r="L869" i="2" s="1"/>
  <c r="L868" i="2"/>
  <c r="K868" i="2"/>
  <c r="K867" i="2"/>
  <c r="L867" i="2" s="1"/>
  <c r="K866" i="2"/>
  <c r="L866" i="2" s="1"/>
  <c r="L865" i="2"/>
  <c r="K865" i="2"/>
  <c r="L864" i="2"/>
  <c r="K864" i="2"/>
  <c r="K863" i="2"/>
  <c r="L863" i="2" s="1"/>
  <c r="L862" i="2"/>
  <c r="K862" i="2"/>
  <c r="K861" i="2"/>
  <c r="L861" i="2" s="1"/>
  <c r="K860" i="2"/>
  <c r="L860" i="2" s="1"/>
  <c r="L859" i="2"/>
  <c r="K859" i="2"/>
  <c r="L858" i="2"/>
  <c r="K858" i="2"/>
  <c r="L857" i="2"/>
  <c r="K857" i="2"/>
  <c r="L856" i="2"/>
  <c r="K856" i="2"/>
  <c r="K855" i="2"/>
  <c r="L855" i="2" s="1"/>
  <c r="K854" i="2"/>
  <c r="L854" i="2" s="1"/>
  <c r="L853" i="2"/>
  <c r="K853" i="2"/>
  <c r="L852" i="2"/>
  <c r="K852" i="2"/>
  <c r="L851" i="2"/>
  <c r="K851" i="2"/>
  <c r="L850" i="2"/>
  <c r="K850" i="2"/>
  <c r="K849" i="2"/>
  <c r="L849" i="2" s="1"/>
  <c r="K848" i="2"/>
  <c r="L848" i="2" s="1"/>
  <c r="L847" i="2"/>
  <c r="K847" i="2"/>
  <c r="L846" i="2"/>
  <c r="K846" i="2"/>
  <c r="K845" i="2"/>
  <c r="L845" i="2" s="1"/>
  <c r="L844" i="2"/>
  <c r="K844" i="2"/>
  <c r="K843" i="2"/>
  <c r="L843" i="2" s="1"/>
  <c r="K842" i="2"/>
  <c r="L842" i="2" s="1"/>
  <c r="L841" i="2"/>
  <c r="K841" i="2"/>
  <c r="L840" i="2"/>
  <c r="K840" i="2"/>
  <c r="K839" i="2"/>
  <c r="L839" i="2" s="1"/>
  <c r="L838" i="2"/>
  <c r="K838" i="2"/>
  <c r="K837" i="2"/>
  <c r="L837" i="2" s="1"/>
  <c r="K836" i="2"/>
  <c r="L836" i="2" s="1"/>
  <c r="L835" i="2"/>
  <c r="K835" i="2"/>
  <c r="L834" i="2"/>
  <c r="K834" i="2"/>
  <c r="K833" i="2"/>
  <c r="L833" i="2" s="1"/>
  <c r="L832" i="2"/>
  <c r="K832" i="2"/>
  <c r="K831" i="2"/>
  <c r="L831" i="2" s="1"/>
  <c r="L830" i="2"/>
  <c r="K830" i="2"/>
  <c r="L829" i="2"/>
  <c r="K829" i="2"/>
  <c r="L828" i="2"/>
  <c r="K828" i="2"/>
  <c r="L827" i="2"/>
  <c r="K827" i="2"/>
  <c r="L826" i="2"/>
  <c r="K826" i="2"/>
  <c r="K825" i="2"/>
  <c r="L825" i="2" s="1"/>
  <c r="K824" i="2"/>
  <c r="L824" i="2" s="1"/>
  <c r="L823" i="2"/>
  <c r="K823" i="2"/>
  <c r="L822" i="2"/>
  <c r="K822" i="2"/>
  <c r="L821" i="2"/>
  <c r="K821" i="2"/>
  <c r="L820" i="2"/>
  <c r="K820" i="2"/>
  <c r="L819" i="2"/>
  <c r="K819" i="2"/>
  <c r="K818" i="2"/>
  <c r="L818" i="2" s="1"/>
  <c r="L817" i="2"/>
  <c r="K817" i="2"/>
  <c r="L816" i="2"/>
  <c r="K816" i="2"/>
  <c r="L815" i="2"/>
  <c r="K815" i="2"/>
  <c r="L814" i="2"/>
  <c r="K814" i="2"/>
  <c r="L813" i="2"/>
  <c r="K813" i="2"/>
  <c r="K812" i="2"/>
  <c r="L812" i="2" s="1"/>
  <c r="L811" i="2"/>
  <c r="K811" i="2"/>
  <c r="L810" i="2"/>
  <c r="K810" i="2"/>
  <c r="L809" i="2"/>
  <c r="K809" i="2"/>
  <c r="L808" i="2"/>
  <c r="K808" i="2"/>
  <c r="L807" i="2"/>
  <c r="K807" i="2"/>
  <c r="K806" i="2"/>
  <c r="L806" i="2" s="1"/>
  <c r="L805" i="2"/>
  <c r="K805" i="2"/>
  <c r="L804" i="2"/>
  <c r="K804" i="2"/>
  <c r="L803" i="2"/>
  <c r="K803" i="2"/>
  <c r="L802" i="2"/>
  <c r="K802" i="2"/>
  <c r="L801" i="2"/>
  <c r="K801" i="2"/>
  <c r="K800" i="2"/>
  <c r="L800" i="2" s="1"/>
  <c r="L799" i="2"/>
  <c r="K799" i="2"/>
  <c r="L798" i="2"/>
  <c r="K798" i="2"/>
  <c r="P797" i="2"/>
  <c r="L797" i="2"/>
  <c r="K797" i="2"/>
  <c r="P796" i="2"/>
  <c r="L796" i="2"/>
  <c r="K796" i="2"/>
  <c r="P795" i="2"/>
  <c r="L795" i="2"/>
  <c r="K795" i="2"/>
  <c r="P794" i="2"/>
  <c r="L794" i="2"/>
  <c r="K794" i="2"/>
  <c r="P793" i="2"/>
  <c r="L793" i="2"/>
  <c r="K793" i="2"/>
  <c r="P792" i="2"/>
  <c r="L792" i="2"/>
  <c r="K792" i="2"/>
  <c r="P791" i="2"/>
  <c r="L791" i="2"/>
  <c r="K791" i="2"/>
  <c r="P790" i="2"/>
  <c r="L790" i="2"/>
  <c r="K790" i="2"/>
  <c r="P789" i="2"/>
  <c r="L789" i="2"/>
  <c r="K789" i="2"/>
  <c r="P788" i="2"/>
  <c r="L788" i="2"/>
  <c r="K788" i="2"/>
  <c r="P787" i="2"/>
  <c r="L787" i="2"/>
  <c r="K787" i="2"/>
  <c r="P786" i="2"/>
  <c r="L786" i="2"/>
  <c r="K786" i="2"/>
  <c r="P785" i="2"/>
  <c r="L785" i="2"/>
  <c r="K785" i="2"/>
  <c r="P784" i="2"/>
  <c r="L784" i="2"/>
  <c r="K784" i="2"/>
  <c r="P783" i="2"/>
  <c r="L783" i="2"/>
  <c r="K783" i="2"/>
  <c r="P782" i="2"/>
  <c r="L782" i="2"/>
  <c r="K782" i="2"/>
  <c r="P781" i="2"/>
  <c r="L781" i="2"/>
  <c r="K781" i="2"/>
  <c r="P780" i="2"/>
  <c r="L780" i="2"/>
  <c r="K780" i="2"/>
  <c r="P779" i="2"/>
  <c r="L779" i="2"/>
  <c r="K779" i="2"/>
  <c r="P778" i="2"/>
  <c r="L778" i="2"/>
  <c r="K778" i="2"/>
  <c r="P777" i="2"/>
  <c r="L777" i="2"/>
  <c r="K777" i="2"/>
  <c r="P776" i="2"/>
  <c r="L776" i="2"/>
  <c r="K776" i="2"/>
  <c r="P775" i="2"/>
  <c r="L775" i="2"/>
  <c r="K775" i="2"/>
  <c r="P774" i="2"/>
  <c r="L774" i="2"/>
  <c r="K774" i="2"/>
  <c r="P773" i="2"/>
  <c r="L773" i="2"/>
  <c r="K773" i="2"/>
  <c r="P772" i="2"/>
  <c r="L772" i="2"/>
  <c r="K772" i="2"/>
  <c r="P771" i="2"/>
  <c r="L771" i="2"/>
  <c r="K771" i="2"/>
  <c r="P770" i="2"/>
  <c r="L770" i="2"/>
  <c r="K770" i="2"/>
  <c r="P769" i="2"/>
  <c r="L769" i="2"/>
  <c r="K769" i="2"/>
  <c r="P768" i="2"/>
  <c r="L768" i="2"/>
  <c r="K768" i="2"/>
  <c r="P767" i="2"/>
  <c r="L767" i="2"/>
  <c r="K767" i="2"/>
  <c r="P766" i="2"/>
  <c r="L766" i="2"/>
  <c r="K766" i="2"/>
  <c r="P765" i="2"/>
  <c r="L765" i="2"/>
  <c r="K765" i="2"/>
  <c r="P764" i="2"/>
  <c r="L764" i="2"/>
  <c r="K764" i="2"/>
  <c r="P763" i="2"/>
  <c r="L763" i="2"/>
  <c r="K763" i="2"/>
  <c r="P762" i="2"/>
  <c r="L762" i="2"/>
  <c r="K762" i="2"/>
  <c r="P761" i="2"/>
  <c r="L761" i="2"/>
  <c r="K761" i="2"/>
  <c r="P760" i="2"/>
  <c r="L760" i="2"/>
  <c r="K760" i="2"/>
  <c r="P759" i="2"/>
  <c r="L759" i="2"/>
  <c r="K759" i="2"/>
  <c r="P758" i="2"/>
  <c r="L758" i="2"/>
  <c r="K758" i="2"/>
  <c r="P757" i="2"/>
  <c r="L757" i="2"/>
  <c r="K757" i="2"/>
  <c r="P756" i="2"/>
  <c r="L756" i="2"/>
  <c r="K756" i="2"/>
  <c r="P755" i="2"/>
  <c r="L755" i="2"/>
  <c r="K755" i="2"/>
  <c r="P754" i="2"/>
  <c r="L754" i="2"/>
  <c r="K754" i="2"/>
  <c r="P753" i="2"/>
  <c r="L753" i="2"/>
  <c r="K753" i="2"/>
  <c r="P752" i="2"/>
  <c r="L752" i="2"/>
  <c r="K752" i="2"/>
  <c r="P751" i="2"/>
  <c r="L751" i="2"/>
  <c r="K751" i="2"/>
  <c r="P750" i="2"/>
  <c r="L750" i="2"/>
  <c r="K750" i="2"/>
  <c r="P749" i="2"/>
  <c r="L749" i="2"/>
  <c r="K749" i="2"/>
  <c r="P748" i="2"/>
  <c r="L748" i="2"/>
  <c r="K748" i="2"/>
  <c r="P747" i="2"/>
  <c r="L747" i="2"/>
  <c r="K747" i="2"/>
  <c r="P746" i="2"/>
  <c r="L746" i="2"/>
  <c r="K746" i="2"/>
  <c r="P745" i="2"/>
  <c r="L745" i="2"/>
  <c r="K745" i="2"/>
  <c r="P744" i="2"/>
  <c r="L744" i="2"/>
  <c r="K744" i="2"/>
  <c r="P743" i="2"/>
  <c r="L743" i="2"/>
  <c r="K743" i="2"/>
  <c r="P742" i="2"/>
  <c r="L742" i="2"/>
  <c r="K742" i="2"/>
  <c r="P741" i="2"/>
  <c r="L741" i="2"/>
  <c r="K741" i="2"/>
  <c r="P740" i="2"/>
  <c r="L740" i="2"/>
  <c r="K740" i="2"/>
  <c r="P739" i="2"/>
  <c r="L739" i="2"/>
  <c r="K739" i="2"/>
  <c r="P738" i="2"/>
  <c r="L738" i="2"/>
  <c r="K738" i="2"/>
  <c r="P737" i="2"/>
  <c r="L737" i="2"/>
  <c r="K737" i="2"/>
  <c r="P736" i="2"/>
  <c r="L736" i="2"/>
  <c r="K736" i="2"/>
  <c r="P735" i="2"/>
  <c r="L735" i="2"/>
  <c r="K735" i="2"/>
  <c r="P734" i="2"/>
  <c r="L734" i="2"/>
  <c r="K734" i="2"/>
  <c r="P733" i="2"/>
  <c r="K733" i="2"/>
  <c r="L733" i="2" s="1"/>
  <c r="P732" i="2"/>
  <c r="L732" i="2"/>
  <c r="K732" i="2"/>
  <c r="P731" i="2"/>
  <c r="L731" i="2"/>
  <c r="K731" i="2"/>
  <c r="P730" i="2"/>
  <c r="L730" i="2"/>
  <c r="K730" i="2"/>
  <c r="P729" i="2"/>
  <c r="K729" i="2"/>
  <c r="L729" i="2" s="1"/>
  <c r="P728" i="2"/>
  <c r="L728" i="2"/>
  <c r="K728" i="2"/>
  <c r="P727" i="2"/>
  <c r="L727" i="2"/>
  <c r="K727" i="2"/>
  <c r="P726" i="2"/>
  <c r="L726" i="2"/>
  <c r="K726" i="2"/>
  <c r="L725" i="2"/>
  <c r="K725" i="2"/>
  <c r="K724" i="2"/>
  <c r="L724" i="2" s="1"/>
  <c r="L723" i="2"/>
  <c r="K723" i="2"/>
  <c r="K722" i="2"/>
  <c r="L722" i="2" s="1"/>
  <c r="K721" i="2"/>
  <c r="L721" i="2" s="1"/>
  <c r="L720" i="2"/>
  <c r="K720" i="2"/>
  <c r="L719" i="2"/>
  <c r="K719" i="2"/>
  <c r="K718" i="2"/>
  <c r="L718" i="2" s="1"/>
  <c r="L717" i="2"/>
  <c r="K717" i="2"/>
  <c r="K716" i="2"/>
  <c r="L716" i="2" s="1"/>
  <c r="K715" i="2"/>
  <c r="L715" i="2" s="1"/>
  <c r="L714" i="2"/>
  <c r="K714" i="2"/>
  <c r="L713" i="2"/>
  <c r="K713" i="2"/>
  <c r="K712" i="2"/>
  <c r="L712" i="2" s="1"/>
  <c r="L711" i="2"/>
  <c r="K711" i="2"/>
  <c r="K710" i="2"/>
  <c r="L710" i="2" s="1"/>
  <c r="K709" i="2"/>
  <c r="L709" i="2" s="1"/>
  <c r="L708" i="2"/>
  <c r="K708" i="2"/>
  <c r="L707" i="2"/>
  <c r="K707" i="2"/>
  <c r="K706" i="2"/>
  <c r="L706" i="2" s="1"/>
  <c r="L705" i="2"/>
  <c r="K705" i="2"/>
  <c r="K704" i="2"/>
  <c r="L704" i="2" s="1"/>
  <c r="K703" i="2"/>
  <c r="L703" i="2" s="1"/>
  <c r="L702" i="2"/>
  <c r="K702" i="2"/>
  <c r="L701" i="2"/>
  <c r="K701" i="2"/>
  <c r="K700" i="2"/>
  <c r="L700" i="2" s="1"/>
  <c r="L699" i="2"/>
  <c r="K699" i="2"/>
  <c r="K698" i="2"/>
  <c r="L698" i="2" s="1"/>
  <c r="K697" i="2"/>
  <c r="L697" i="2" s="1"/>
  <c r="L696" i="2"/>
  <c r="K696" i="2"/>
  <c r="L695" i="2"/>
  <c r="K695" i="2"/>
  <c r="K694" i="2"/>
  <c r="L694" i="2" s="1"/>
  <c r="L693" i="2"/>
  <c r="K693" i="2"/>
  <c r="K692" i="2"/>
  <c r="L692" i="2" s="1"/>
  <c r="K691" i="2"/>
  <c r="L691" i="2" s="1"/>
  <c r="L690" i="2"/>
  <c r="K690" i="2"/>
  <c r="L689" i="2"/>
  <c r="K689" i="2"/>
  <c r="K688" i="2"/>
  <c r="L688" i="2" s="1"/>
  <c r="L687" i="2"/>
  <c r="K687" i="2"/>
  <c r="K686" i="2"/>
  <c r="L686" i="2" s="1"/>
  <c r="K685" i="2"/>
  <c r="L685" i="2" s="1"/>
  <c r="L684" i="2"/>
  <c r="K684" i="2"/>
  <c r="L683" i="2"/>
  <c r="K683" i="2"/>
  <c r="K682" i="2"/>
  <c r="L682" i="2" s="1"/>
  <c r="L681" i="2"/>
  <c r="K681" i="2"/>
  <c r="K680" i="2"/>
  <c r="L680" i="2" s="1"/>
  <c r="K679" i="2"/>
  <c r="L679" i="2" s="1"/>
  <c r="L678" i="2"/>
  <c r="K678" i="2"/>
  <c r="L677" i="2"/>
  <c r="K677" i="2"/>
  <c r="K676" i="2"/>
  <c r="L676" i="2" s="1"/>
  <c r="K675" i="2"/>
  <c r="L675" i="2" s="1"/>
  <c r="K674" i="2"/>
  <c r="L674" i="2" s="1"/>
  <c r="K673" i="2"/>
  <c r="L673" i="2" s="1"/>
  <c r="L672" i="2"/>
  <c r="K672" i="2"/>
  <c r="L671" i="2"/>
  <c r="K671" i="2"/>
  <c r="K670" i="2"/>
  <c r="L670" i="2" s="1"/>
  <c r="K669" i="2"/>
  <c r="L669" i="2" s="1"/>
  <c r="K668" i="2"/>
  <c r="L668" i="2" s="1"/>
  <c r="K667" i="2"/>
  <c r="L667" i="2" s="1"/>
  <c r="L666" i="2"/>
  <c r="K666" i="2"/>
  <c r="L665" i="2"/>
  <c r="K665" i="2"/>
  <c r="K664" i="2"/>
  <c r="L664" i="2" s="1"/>
  <c r="K663" i="2"/>
  <c r="L663" i="2" s="1"/>
  <c r="K662" i="2"/>
  <c r="L662" i="2" s="1"/>
  <c r="K661" i="2"/>
  <c r="L661" i="2" s="1"/>
  <c r="L660" i="2"/>
  <c r="K660" i="2"/>
  <c r="L659" i="2"/>
  <c r="K659" i="2"/>
  <c r="K658" i="2"/>
  <c r="L658" i="2" s="1"/>
  <c r="K657" i="2"/>
  <c r="L657" i="2" s="1"/>
  <c r="K656" i="2"/>
  <c r="L656" i="2" s="1"/>
  <c r="K655" i="2"/>
  <c r="L655" i="2" s="1"/>
  <c r="L654" i="2"/>
  <c r="K654" i="2"/>
  <c r="L653" i="2"/>
  <c r="K653" i="2"/>
  <c r="K652" i="2"/>
  <c r="L652" i="2" s="1"/>
  <c r="K651" i="2"/>
  <c r="L651" i="2" s="1"/>
  <c r="K650" i="2"/>
  <c r="L650" i="2" s="1"/>
  <c r="K649" i="2"/>
  <c r="L649" i="2" s="1"/>
  <c r="L648" i="2"/>
  <c r="K648" i="2"/>
  <c r="L647" i="2"/>
  <c r="K647" i="2"/>
  <c r="K646" i="2"/>
  <c r="L646" i="2" s="1"/>
  <c r="K645" i="2"/>
  <c r="L645" i="2" s="1"/>
  <c r="K644" i="2"/>
  <c r="L644" i="2" s="1"/>
  <c r="K643" i="2"/>
  <c r="L643" i="2" s="1"/>
  <c r="L642" i="2"/>
  <c r="K642" i="2"/>
  <c r="L641" i="2"/>
  <c r="K641" i="2"/>
  <c r="K640" i="2"/>
  <c r="L640" i="2" s="1"/>
  <c r="K639" i="2"/>
  <c r="L639" i="2" s="1"/>
  <c r="K638" i="2"/>
  <c r="L638" i="2" s="1"/>
  <c r="K637" i="2"/>
  <c r="L637" i="2" s="1"/>
  <c r="L636" i="2"/>
  <c r="K636" i="2"/>
  <c r="L635" i="2"/>
  <c r="K635" i="2"/>
  <c r="K634" i="2"/>
  <c r="L634" i="2" s="1"/>
  <c r="K633" i="2"/>
  <c r="L633" i="2" s="1"/>
  <c r="K632" i="2"/>
  <c r="L632" i="2" s="1"/>
  <c r="K631" i="2"/>
  <c r="L631" i="2" s="1"/>
  <c r="K630" i="2"/>
  <c r="L630" i="2" s="1"/>
  <c r="L629" i="2"/>
  <c r="K629" i="2"/>
  <c r="K628" i="2"/>
  <c r="L628" i="2" s="1"/>
  <c r="K627" i="2"/>
  <c r="L627" i="2" s="1"/>
  <c r="K626" i="2"/>
  <c r="L626" i="2" s="1"/>
  <c r="K625" i="2"/>
  <c r="L625" i="2" s="1"/>
  <c r="L624" i="2"/>
  <c r="K624" i="2"/>
  <c r="L623" i="2"/>
  <c r="K623" i="2"/>
  <c r="K622" i="2"/>
  <c r="L622" i="2" s="1"/>
  <c r="L621" i="2"/>
  <c r="K621" i="2"/>
  <c r="K620" i="2"/>
  <c r="L620" i="2" s="1"/>
  <c r="K619" i="2"/>
  <c r="L619" i="2" s="1"/>
  <c r="L618" i="2"/>
  <c r="K618" i="2"/>
  <c r="L617" i="2"/>
  <c r="K617" i="2"/>
  <c r="K616" i="2"/>
  <c r="L616" i="2" s="1"/>
  <c r="L615" i="2"/>
  <c r="K615" i="2"/>
  <c r="K614" i="2"/>
  <c r="L614" i="2" s="1"/>
  <c r="K613" i="2"/>
  <c r="L613" i="2" s="1"/>
  <c r="K612" i="2"/>
  <c r="L612" i="2" s="1"/>
  <c r="L611" i="2"/>
  <c r="K611" i="2"/>
  <c r="K610" i="2"/>
  <c r="L610" i="2" s="1"/>
  <c r="K609" i="2"/>
  <c r="L609" i="2" s="1"/>
  <c r="K608" i="2"/>
  <c r="L608" i="2" s="1"/>
  <c r="K607" i="2"/>
  <c r="L607" i="2" s="1"/>
  <c r="L606" i="2"/>
  <c r="K606" i="2"/>
  <c r="L605" i="2"/>
  <c r="K605" i="2"/>
  <c r="K604" i="2"/>
  <c r="L604" i="2" s="1"/>
  <c r="K603" i="2"/>
  <c r="L603" i="2" s="1"/>
  <c r="K602" i="2"/>
  <c r="L602" i="2" s="1"/>
  <c r="K601" i="2"/>
  <c r="L601" i="2" s="1"/>
  <c r="L600" i="2"/>
  <c r="K600" i="2"/>
  <c r="L599" i="2"/>
  <c r="K599" i="2"/>
  <c r="K598" i="2"/>
  <c r="L598" i="2" s="1"/>
  <c r="K597" i="2"/>
  <c r="L597" i="2" s="1"/>
  <c r="K596" i="2"/>
  <c r="L596" i="2" s="1"/>
  <c r="K595" i="2"/>
  <c r="L595" i="2" s="1"/>
  <c r="K594" i="2"/>
  <c r="L594" i="2" s="1"/>
  <c r="L593" i="2"/>
  <c r="K593" i="2"/>
  <c r="K592" i="2"/>
  <c r="L592" i="2" s="1"/>
  <c r="K591" i="2"/>
  <c r="L591" i="2" s="1"/>
  <c r="K590" i="2"/>
  <c r="L590" i="2" s="1"/>
  <c r="K589" i="2"/>
  <c r="L589" i="2" s="1"/>
  <c r="L588" i="2"/>
  <c r="K588" i="2"/>
  <c r="L587" i="2"/>
  <c r="K587" i="2"/>
  <c r="K586" i="2"/>
  <c r="L586" i="2" s="1"/>
  <c r="K585" i="2"/>
  <c r="L585" i="2" s="1"/>
  <c r="K584" i="2"/>
  <c r="L584" i="2" s="1"/>
  <c r="K583" i="2"/>
  <c r="L583" i="2" s="1"/>
  <c r="L582" i="2"/>
  <c r="K582" i="2"/>
  <c r="L581" i="2"/>
  <c r="K581" i="2"/>
  <c r="K580" i="2"/>
  <c r="L580" i="2" s="1"/>
  <c r="K579" i="2"/>
  <c r="L579" i="2" s="1"/>
  <c r="K578" i="2"/>
  <c r="L578" i="2" s="1"/>
  <c r="K577" i="2"/>
  <c r="L577" i="2" s="1"/>
  <c r="K576" i="2"/>
  <c r="L576" i="2" s="1"/>
  <c r="L575" i="2"/>
  <c r="K575" i="2"/>
  <c r="K574" i="2"/>
  <c r="L574" i="2" s="1"/>
  <c r="K573" i="2"/>
  <c r="L573" i="2" s="1"/>
  <c r="K572" i="2"/>
  <c r="L572" i="2" s="1"/>
  <c r="K571" i="2"/>
  <c r="L571" i="2" s="1"/>
  <c r="L570" i="2"/>
  <c r="K570" i="2"/>
  <c r="L569" i="2"/>
  <c r="K569" i="2"/>
  <c r="K568" i="2"/>
  <c r="L568" i="2" s="1"/>
  <c r="K567" i="2"/>
  <c r="L567" i="2" s="1"/>
  <c r="K566" i="2"/>
  <c r="L566" i="2" s="1"/>
  <c r="K565" i="2"/>
  <c r="L565" i="2" s="1"/>
  <c r="L564" i="2"/>
  <c r="K564" i="2"/>
  <c r="L563" i="2"/>
  <c r="K563" i="2"/>
  <c r="K562" i="2"/>
  <c r="L562" i="2" s="1"/>
  <c r="K561" i="2"/>
  <c r="L561" i="2" s="1"/>
  <c r="K560" i="2"/>
  <c r="L560" i="2" s="1"/>
  <c r="L559" i="2"/>
  <c r="K559" i="2"/>
  <c r="K558" i="2"/>
  <c r="L558" i="2" s="1"/>
  <c r="L557" i="2"/>
  <c r="K557" i="2"/>
  <c r="K556" i="2"/>
  <c r="L556" i="2" s="1"/>
  <c r="K555" i="2"/>
  <c r="L555" i="2" s="1"/>
  <c r="K554" i="2"/>
  <c r="L554" i="2" s="1"/>
  <c r="L553" i="2"/>
  <c r="K553" i="2"/>
  <c r="K552" i="2"/>
  <c r="L552" i="2" s="1"/>
  <c r="L551" i="2"/>
  <c r="K551" i="2"/>
  <c r="K550" i="2"/>
  <c r="L550" i="2" s="1"/>
  <c r="K549" i="2"/>
  <c r="L549" i="2" s="1"/>
  <c r="K548" i="2"/>
  <c r="L548" i="2" s="1"/>
  <c r="K547" i="2"/>
  <c r="L547" i="2" s="1"/>
  <c r="K546" i="2"/>
  <c r="L546" i="2" s="1"/>
  <c r="L545" i="2"/>
  <c r="K545" i="2"/>
  <c r="K544" i="2"/>
  <c r="L544" i="2" s="1"/>
  <c r="K543" i="2"/>
  <c r="L543" i="2" s="1"/>
  <c r="K542" i="2"/>
  <c r="L542" i="2" s="1"/>
  <c r="L541" i="2"/>
  <c r="K541" i="2"/>
  <c r="L540" i="2"/>
  <c r="K540" i="2"/>
  <c r="L539" i="2"/>
  <c r="K539" i="2"/>
  <c r="K538" i="2"/>
  <c r="L538" i="2" s="1"/>
  <c r="L537" i="2"/>
  <c r="K537" i="2"/>
  <c r="K536" i="2"/>
  <c r="L536" i="2" s="1"/>
  <c r="K535" i="2"/>
  <c r="L535" i="2" s="1"/>
  <c r="L534" i="2"/>
  <c r="K534" i="2"/>
  <c r="L533" i="2"/>
  <c r="K533" i="2"/>
  <c r="K532" i="2"/>
  <c r="L532" i="2" s="1"/>
  <c r="L531" i="2"/>
  <c r="K531" i="2"/>
  <c r="K530" i="2"/>
  <c r="L530" i="2" s="1"/>
  <c r="K529" i="2"/>
  <c r="L529" i="2" s="1"/>
  <c r="K528" i="2"/>
  <c r="L528" i="2" s="1"/>
  <c r="L527" i="2"/>
  <c r="K527" i="2"/>
  <c r="K526" i="2"/>
  <c r="L526" i="2" s="1"/>
  <c r="L525" i="2"/>
  <c r="K525" i="2"/>
  <c r="K524" i="2"/>
  <c r="L524" i="2" s="1"/>
  <c r="L523" i="2"/>
  <c r="K523" i="2"/>
  <c r="K522" i="2"/>
  <c r="L522" i="2" s="1"/>
  <c r="L521" i="2"/>
  <c r="K521" i="2"/>
  <c r="K520" i="2"/>
  <c r="L520" i="2" s="1"/>
  <c r="K519" i="2"/>
  <c r="L519" i="2" s="1"/>
  <c r="K518" i="2"/>
  <c r="L518" i="2" s="1"/>
  <c r="K517" i="2"/>
  <c r="L517" i="2" s="1"/>
  <c r="K516" i="2"/>
  <c r="L516" i="2" s="1"/>
  <c r="L515" i="2"/>
  <c r="K515" i="2"/>
  <c r="K514" i="2"/>
  <c r="L514" i="2" s="1"/>
  <c r="K513" i="2"/>
  <c r="L513" i="2" s="1"/>
  <c r="K512" i="2"/>
  <c r="L512" i="2" s="1"/>
  <c r="L511" i="2"/>
  <c r="K511" i="2"/>
  <c r="L510" i="2"/>
  <c r="K510" i="2"/>
  <c r="L509" i="2"/>
  <c r="K509" i="2"/>
  <c r="K508" i="2"/>
  <c r="L508" i="2" s="1"/>
  <c r="K507" i="2"/>
  <c r="L507" i="2" s="1"/>
  <c r="K506" i="2"/>
  <c r="L506" i="2" s="1"/>
  <c r="L505" i="2"/>
  <c r="K505" i="2"/>
  <c r="K504" i="2"/>
  <c r="L504" i="2" s="1"/>
  <c r="L503" i="2"/>
  <c r="K503" i="2"/>
  <c r="K502" i="2"/>
  <c r="L502" i="2" s="1"/>
  <c r="K501" i="2"/>
  <c r="L501" i="2" s="1"/>
  <c r="K500" i="2"/>
  <c r="L500" i="2" s="1"/>
  <c r="L499" i="2"/>
  <c r="K499" i="2"/>
  <c r="K498" i="2"/>
  <c r="L498" i="2" s="1"/>
  <c r="L497" i="2"/>
  <c r="K497" i="2"/>
  <c r="K496" i="2"/>
  <c r="L496" i="2" s="1"/>
  <c r="K495" i="2"/>
  <c r="L495" i="2" s="1"/>
  <c r="K494" i="2"/>
  <c r="L494" i="2" s="1"/>
  <c r="K493" i="2"/>
  <c r="L493" i="2" s="1"/>
  <c r="K492" i="2"/>
  <c r="L492" i="2" s="1"/>
  <c r="L491" i="2"/>
  <c r="K491" i="2"/>
  <c r="K490" i="2"/>
  <c r="L490" i="2" s="1"/>
  <c r="K489" i="2"/>
  <c r="L489" i="2" s="1"/>
  <c r="K488" i="2"/>
  <c r="L488" i="2" s="1"/>
  <c r="L487" i="2"/>
  <c r="K487" i="2"/>
  <c r="L486" i="2"/>
  <c r="K486" i="2"/>
  <c r="L485" i="2"/>
  <c r="K485" i="2"/>
  <c r="K484" i="2"/>
  <c r="L484" i="2" s="1"/>
  <c r="K483" i="2"/>
  <c r="L483" i="2" s="1"/>
  <c r="K482" i="2"/>
  <c r="L482" i="2" s="1"/>
  <c r="L481" i="2"/>
  <c r="K481" i="2"/>
  <c r="K480" i="2"/>
  <c r="L480" i="2" s="1"/>
  <c r="L479" i="2"/>
  <c r="K479" i="2"/>
  <c r="K478" i="2"/>
  <c r="L478" i="2" s="1"/>
  <c r="K477" i="2"/>
  <c r="L477" i="2" s="1"/>
  <c r="K476" i="2"/>
  <c r="L476" i="2" s="1"/>
  <c r="L475" i="2"/>
  <c r="K475" i="2"/>
  <c r="K474" i="2"/>
  <c r="L474" i="2" s="1"/>
  <c r="L473" i="2"/>
  <c r="K473" i="2"/>
  <c r="K472" i="2"/>
  <c r="L472" i="2" s="1"/>
  <c r="K471" i="2"/>
  <c r="L471" i="2" s="1"/>
  <c r="K470" i="2"/>
  <c r="L470" i="2" s="1"/>
  <c r="K469" i="2"/>
  <c r="L469" i="2" s="1"/>
  <c r="K468" i="2"/>
  <c r="L468" i="2" s="1"/>
  <c r="L467" i="2"/>
  <c r="K467" i="2"/>
  <c r="K466" i="2"/>
  <c r="L466" i="2" s="1"/>
  <c r="K465" i="2"/>
  <c r="L465" i="2" s="1"/>
  <c r="K464" i="2"/>
  <c r="L464" i="2" s="1"/>
  <c r="L463" i="2"/>
  <c r="K463" i="2"/>
  <c r="L462" i="2"/>
  <c r="K462" i="2"/>
  <c r="L461" i="2"/>
  <c r="K461" i="2"/>
  <c r="K460" i="2"/>
  <c r="L460" i="2" s="1"/>
  <c r="K459" i="2"/>
  <c r="L459" i="2" s="1"/>
  <c r="K458" i="2"/>
  <c r="L458" i="2" s="1"/>
  <c r="L457" i="2"/>
  <c r="K457" i="2"/>
  <c r="K456" i="2"/>
  <c r="L456" i="2" s="1"/>
  <c r="L455" i="2"/>
  <c r="K455" i="2"/>
  <c r="K454" i="2"/>
  <c r="L454" i="2" s="1"/>
  <c r="K453" i="2"/>
  <c r="L453" i="2" s="1"/>
  <c r="K452" i="2"/>
  <c r="L452" i="2" s="1"/>
  <c r="L451" i="2"/>
  <c r="K451" i="2"/>
  <c r="K450" i="2"/>
  <c r="L450" i="2" s="1"/>
  <c r="L449" i="2"/>
  <c r="K449" i="2"/>
  <c r="K448" i="2"/>
  <c r="L448" i="2" s="1"/>
  <c r="K447" i="2"/>
  <c r="L447" i="2" s="1"/>
  <c r="K446" i="2"/>
  <c r="L446" i="2" s="1"/>
  <c r="L445" i="2"/>
  <c r="K445" i="2"/>
  <c r="K444" i="2"/>
  <c r="L444" i="2" s="1"/>
  <c r="L443" i="2"/>
  <c r="K443" i="2"/>
  <c r="K442" i="2"/>
  <c r="L442" i="2" s="1"/>
  <c r="K441" i="2"/>
  <c r="L441" i="2" s="1"/>
  <c r="K440" i="2"/>
  <c r="L440" i="2" s="1"/>
  <c r="L439" i="2"/>
  <c r="K439" i="2"/>
  <c r="L438" i="2"/>
  <c r="K438" i="2"/>
  <c r="L437" i="2"/>
  <c r="K437" i="2"/>
  <c r="K436" i="2"/>
  <c r="L436" i="2" s="1"/>
  <c r="K435" i="2"/>
  <c r="L435" i="2" s="1"/>
  <c r="K434" i="2"/>
  <c r="L434" i="2" s="1"/>
  <c r="L433" i="2"/>
  <c r="K433" i="2"/>
  <c r="K432" i="2"/>
  <c r="L432" i="2" s="1"/>
  <c r="L431" i="2"/>
  <c r="K431" i="2"/>
  <c r="K430" i="2"/>
  <c r="L430" i="2" s="1"/>
  <c r="K429" i="2"/>
  <c r="L429" i="2" s="1"/>
  <c r="K428" i="2"/>
  <c r="L428" i="2" s="1"/>
  <c r="L427" i="2"/>
  <c r="K427" i="2"/>
  <c r="K426" i="2"/>
  <c r="L426" i="2" s="1"/>
  <c r="L425" i="2"/>
  <c r="K425" i="2"/>
  <c r="K424" i="2"/>
  <c r="L424" i="2" s="1"/>
  <c r="K423" i="2"/>
  <c r="L423" i="2" s="1"/>
  <c r="K422" i="2"/>
  <c r="L422" i="2" s="1"/>
  <c r="L421" i="2"/>
  <c r="K421" i="2"/>
  <c r="K420" i="2"/>
  <c r="L420" i="2" s="1"/>
  <c r="L419" i="2"/>
  <c r="K419" i="2"/>
  <c r="K418" i="2"/>
  <c r="L418" i="2" s="1"/>
  <c r="K417" i="2"/>
  <c r="L417" i="2" s="1"/>
  <c r="K416" i="2"/>
  <c r="L416" i="2" s="1"/>
  <c r="L415" i="2"/>
  <c r="K415" i="2"/>
  <c r="L414" i="2"/>
  <c r="K414" i="2"/>
  <c r="L413" i="2"/>
  <c r="K413" i="2"/>
  <c r="K412" i="2"/>
  <c r="L412" i="2" s="1"/>
  <c r="K411" i="2"/>
  <c r="L411" i="2" s="1"/>
  <c r="K410" i="2"/>
  <c r="L410" i="2" s="1"/>
  <c r="L409" i="2"/>
  <c r="K409" i="2"/>
  <c r="K408" i="2"/>
  <c r="L408" i="2" s="1"/>
  <c r="L407" i="2"/>
  <c r="K407" i="2"/>
  <c r="K406" i="2"/>
  <c r="L406" i="2" s="1"/>
  <c r="K405" i="2"/>
  <c r="L405" i="2" s="1"/>
  <c r="K404" i="2"/>
  <c r="L404" i="2" s="1"/>
  <c r="L403" i="2"/>
  <c r="K403" i="2"/>
  <c r="K402" i="2"/>
  <c r="L402" i="2" s="1"/>
  <c r="L401" i="2"/>
  <c r="K401" i="2"/>
  <c r="K400" i="2"/>
  <c r="L400" i="2" s="1"/>
  <c r="K399" i="2"/>
  <c r="L399" i="2" s="1"/>
  <c r="K398" i="2"/>
  <c r="L398" i="2" s="1"/>
  <c r="L397" i="2"/>
  <c r="K397" i="2"/>
  <c r="K396" i="2"/>
  <c r="L396" i="2" s="1"/>
  <c r="L395" i="2"/>
  <c r="K395" i="2"/>
  <c r="K394" i="2"/>
  <c r="L394" i="2" s="1"/>
  <c r="K393" i="2"/>
  <c r="L393" i="2" s="1"/>
  <c r="K392" i="2"/>
  <c r="L392" i="2" s="1"/>
  <c r="L391" i="2"/>
  <c r="K391" i="2"/>
  <c r="L390" i="2"/>
  <c r="K390" i="2"/>
  <c r="L389" i="2"/>
  <c r="K389" i="2"/>
  <c r="K388" i="2"/>
  <c r="L388" i="2" s="1"/>
  <c r="K387" i="2"/>
  <c r="L387" i="2" s="1"/>
  <c r="K386" i="2"/>
  <c r="L386" i="2" s="1"/>
  <c r="L385" i="2"/>
  <c r="K385" i="2"/>
  <c r="K384" i="2"/>
  <c r="L384" i="2" s="1"/>
  <c r="L383" i="2"/>
  <c r="K383" i="2"/>
  <c r="K382" i="2"/>
  <c r="L382" i="2" s="1"/>
  <c r="K381" i="2"/>
  <c r="L381" i="2" s="1"/>
  <c r="K380" i="2"/>
  <c r="L380" i="2" s="1"/>
  <c r="L379" i="2"/>
  <c r="K379" i="2"/>
  <c r="K378" i="2"/>
  <c r="L378" i="2" s="1"/>
  <c r="L377" i="2"/>
  <c r="K377" i="2"/>
  <c r="K376" i="2"/>
  <c r="L376" i="2" s="1"/>
  <c r="K375" i="2"/>
  <c r="L375" i="2" s="1"/>
  <c r="K374" i="2"/>
  <c r="L374" i="2" s="1"/>
  <c r="K373" i="2"/>
  <c r="L373" i="2" s="1"/>
  <c r="K372" i="2"/>
  <c r="L372" i="2" s="1"/>
  <c r="L371" i="2"/>
  <c r="K371" i="2"/>
  <c r="K370" i="2"/>
  <c r="L370" i="2" s="1"/>
  <c r="K369" i="2"/>
  <c r="L369" i="2" s="1"/>
  <c r="K368" i="2"/>
  <c r="L368" i="2" s="1"/>
  <c r="L367" i="2"/>
  <c r="K367" i="2"/>
  <c r="L366" i="2"/>
  <c r="K366" i="2"/>
  <c r="L365" i="2"/>
  <c r="K365" i="2"/>
  <c r="K364" i="2"/>
  <c r="L364" i="2" s="1"/>
  <c r="K363" i="2"/>
  <c r="L363" i="2" s="1"/>
  <c r="K362" i="2"/>
  <c r="L362" i="2" s="1"/>
  <c r="L361" i="2"/>
  <c r="K361" i="2"/>
  <c r="K360" i="2"/>
  <c r="L360" i="2" s="1"/>
  <c r="L359" i="2"/>
  <c r="K359" i="2"/>
  <c r="K358" i="2"/>
  <c r="L358" i="2" s="1"/>
  <c r="K357" i="2"/>
  <c r="L357" i="2" s="1"/>
  <c r="K356" i="2"/>
  <c r="L356" i="2" s="1"/>
  <c r="L355" i="2"/>
  <c r="K355" i="2"/>
  <c r="K354" i="2"/>
  <c r="L354" i="2" s="1"/>
  <c r="L353" i="2"/>
  <c r="K353" i="2"/>
  <c r="K352" i="2"/>
  <c r="L352" i="2" s="1"/>
  <c r="K351" i="2"/>
  <c r="L351" i="2" s="1"/>
  <c r="K350" i="2"/>
  <c r="L350" i="2" s="1"/>
  <c r="L349" i="2"/>
  <c r="K349" i="2"/>
  <c r="K348" i="2"/>
  <c r="L348" i="2" s="1"/>
  <c r="L347" i="2"/>
  <c r="K347" i="2"/>
  <c r="K346" i="2"/>
  <c r="L346" i="2" s="1"/>
  <c r="K345" i="2"/>
  <c r="L345" i="2" s="1"/>
  <c r="K344" i="2"/>
  <c r="L344" i="2" s="1"/>
  <c r="L343" i="2"/>
  <c r="K343" i="2"/>
  <c r="L342" i="2"/>
  <c r="K342" i="2"/>
  <c r="L341" i="2"/>
  <c r="K341" i="2"/>
  <c r="K340" i="2"/>
  <c r="L340" i="2" s="1"/>
  <c r="K339" i="2"/>
  <c r="L339" i="2" s="1"/>
  <c r="K338" i="2"/>
  <c r="L338" i="2" s="1"/>
  <c r="L337" i="2"/>
  <c r="K337" i="2"/>
  <c r="K336" i="2"/>
  <c r="L336" i="2" s="1"/>
  <c r="L335" i="2"/>
  <c r="K335" i="2"/>
  <c r="K334" i="2"/>
  <c r="L334" i="2" s="1"/>
  <c r="K333" i="2"/>
  <c r="L333" i="2" s="1"/>
  <c r="K332" i="2"/>
  <c r="L332" i="2" s="1"/>
  <c r="L331" i="2"/>
  <c r="K331" i="2"/>
  <c r="K330" i="2"/>
  <c r="L330" i="2" s="1"/>
  <c r="L329" i="2"/>
  <c r="K329" i="2"/>
  <c r="K328" i="2"/>
  <c r="L328" i="2" s="1"/>
  <c r="K327" i="2"/>
  <c r="L327" i="2" s="1"/>
  <c r="K326" i="2"/>
  <c r="L326" i="2" s="1"/>
  <c r="L325" i="2"/>
  <c r="K325" i="2"/>
  <c r="K324" i="2"/>
  <c r="L324" i="2" s="1"/>
  <c r="L323" i="2"/>
  <c r="K323" i="2"/>
  <c r="K322" i="2"/>
  <c r="L322" i="2" s="1"/>
  <c r="K321" i="2"/>
  <c r="L321" i="2" s="1"/>
  <c r="K320" i="2"/>
  <c r="L320" i="2" s="1"/>
  <c r="L319" i="2"/>
  <c r="K319" i="2"/>
  <c r="L318" i="2"/>
  <c r="K318" i="2"/>
  <c r="L317" i="2"/>
  <c r="K317" i="2"/>
  <c r="K316" i="2"/>
  <c r="L316" i="2" s="1"/>
  <c r="K315" i="2"/>
  <c r="L315" i="2" s="1"/>
  <c r="K314" i="2"/>
  <c r="L314" i="2" s="1"/>
  <c r="L313" i="2"/>
  <c r="K313" i="2"/>
  <c r="K312" i="2"/>
  <c r="L312" i="2" s="1"/>
  <c r="L311" i="2"/>
  <c r="K311" i="2"/>
  <c r="K310" i="2"/>
  <c r="L310" i="2" s="1"/>
  <c r="K309" i="2"/>
  <c r="L309" i="2" s="1"/>
  <c r="K308" i="2"/>
  <c r="L308" i="2" s="1"/>
  <c r="L307" i="2"/>
  <c r="K307" i="2"/>
  <c r="K306" i="2"/>
  <c r="L306" i="2" s="1"/>
  <c r="L305" i="2"/>
  <c r="K305" i="2"/>
  <c r="K304" i="2"/>
  <c r="L304" i="2" s="1"/>
  <c r="K303" i="2"/>
  <c r="L303" i="2" s="1"/>
  <c r="K302" i="2"/>
  <c r="L302" i="2" s="1"/>
  <c r="L301" i="2"/>
  <c r="K301" i="2"/>
  <c r="K300" i="2"/>
  <c r="L300" i="2" s="1"/>
  <c r="L299" i="2"/>
  <c r="K299" i="2"/>
  <c r="K298" i="2"/>
  <c r="L298" i="2" s="1"/>
  <c r="K297" i="2"/>
  <c r="L297" i="2" s="1"/>
  <c r="K296" i="2"/>
  <c r="L296" i="2" s="1"/>
  <c r="L295" i="2"/>
  <c r="K295" i="2"/>
  <c r="L294" i="2"/>
  <c r="K294" i="2"/>
  <c r="L293" i="2"/>
  <c r="K293" i="2"/>
  <c r="K292" i="2"/>
  <c r="L292" i="2" s="1"/>
  <c r="K291" i="2"/>
  <c r="L291" i="2" s="1"/>
  <c r="K290" i="2"/>
  <c r="L290" i="2" s="1"/>
  <c r="L289" i="2"/>
  <c r="K289" i="2"/>
  <c r="K288" i="2"/>
  <c r="L288" i="2" s="1"/>
  <c r="L287" i="2"/>
  <c r="K287" i="2"/>
  <c r="K286" i="2"/>
  <c r="L286" i="2" s="1"/>
  <c r="K285" i="2"/>
  <c r="L285" i="2" s="1"/>
  <c r="K284" i="2"/>
  <c r="L284" i="2" s="1"/>
  <c r="L283" i="2"/>
  <c r="K283" i="2"/>
  <c r="K282" i="2"/>
  <c r="L282" i="2" s="1"/>
  <c r="L281" i="2"/>
  <c r="K281" i="2"/>
  <c r="K280" i="2"/>
  <c r="L280" i="2" s="1"/>
  <c r="K279" i="2"/>
  <c r="L279" i="2" s="1"/>
  <c r="L278" i="2"/>
  <c r="K278" i="2"/>
  <c r="L277" i="2"/>
  <c r="K277" i="2"/>
  <c r="L276" i="2"/>
  <c r="K276" i="2"/>
  <c r="L275" i="2"/>
  <c r="K275" i="2"/>
  <c r="K274" i="2"/>
  <c r="L274" i="2" s="1"/>
  <c r="K273" i="2"/>
  <c r="L273" i="2" s="1"/>
  <c r="L272" i="2"/>
  <c r="K272" i="2"/>
  <c r="L271" i="2"/>
  <c r="K271" i="2"/>
  <c r="L270" i="2"/>
  <c r="K270" i="2"/>
  <c r="L269" i="2"/>
  <c r="K269" i="2"/>
  <c r="K268" i="2"/>
  <c r="L268" i="2" s="1"/>
  <c r="K267" i="2"/>
  <c r="L267" i="2" s="1"/>
  <c r="K266" i="2"/>
  <c r="L266" i="2" s="1"/>
  <c r="L265" i="2"/>
  <c r="K265" i="2"/>
  <c r="L264" i="2"/>
  <c r="K264" i="2"/>
  <c r="L263" i="2"/>
  <c r="K263" i="2"/>
  <c r="K262" i="2"/>
  <c r="L262" i="2" s="1"/>
  <c r="K261" i="2"/>
  <c r="L261" i="2" s="1"/>
  <c r="K260" i="2"/>
  <c r="L260" i="2" s="1"/>
  <c r="K259" i="2"/>
  <c r="L259" i="2" s="1"/>
  <c r="L258" i="2"/>
  <c r="K258" i="2"/>
  <c r="L257" i="2"/>
  <c r="K257" i="2"/>
  <c r="K256" i="2"/>
  <c r="L256" i="2" s="1"/>
  <c r="K255" i="2"/>
  <c r="L255" i="2" s="1"/>
  <c r="L254" i="2"/>
  <c r="K254" i="2"/>
  <c r="K253" i="2"/>
  <c r="L253" i="2" s="1"/>
  <c r="K252" i="2"/>
  <c r="L252" i="2" s="1"/>
  <c r="L251" i="2"/>
  <c r="K251" i="2"/>
  <c r="K250" i="2"/>
  <c r="L250" i="2" s="1"/>
  <c r="K249" i="2"/>
  <c r="L249" i="2" s="1"/>
  <c r="L248" i="2"/>
  <c r="K248" i="2"/>
  <c r="L247" i="2"/>
  <c r="K247" i="2"/>
  <c r="K246" i="2"/>
  <c r="L246" i="2" s="1"/>
  <c r="L245" i="2"/>
  <c r="K245" i="2"/>
  <c r="K244" i="2"/>
  <c r="L244" i="2" s="1"/>
  <c r="K243" i="2"/>
  <c r="L243" i="2" s="1"/>
  <c r="L242" i="2"/>
  <c r="K242" i="2"/>
  <c r="L241" i="2"/>
  <c r="K241" i="2"/>
  <c r="L240" i="2"/>
  <c r="K240" i="2"/>
  <c r="L239" i="2"/>
  <c r="K239" i="2"/>
  <c r="K238" i="2"/>
  <c r="L238" i="2" s="1"/>
  <c r="K237" i="2"/>
  <c r="L237" i="2" s="1"/>
  <c r="L236" i="2"/>
  <c r="K236" i="2"/>
  <c r="L235" i="2"/>
  <c r="K235" i="2"/>
  <c r="L234" i="2"/>
  <c r="K234" i="2"/>
  <c r="L233" i="2"/>
  <c r="K233" i="2"/>
  <c r="K232" i="2"/>
  <c r="L232" i="2" s="1"/>
  <c r="K231" i="2"/>
  <c r="L231" i="2" s="1"/>
  <c r="K230" i="2"/>
  <c r="L230" i="2" s="1"/>
  <c r="L229" i="2"/>
  <c r="K229" i="2"/>
  <c r="L228" i="2"/>
  <c r="K228" i="2"/>
  <c r="L227" i="2"/>
  <c r="K227" i="2"/>
  <c r="K226" i="2"/>
  <c r="L226" i="2" s="1"/>
  <c r="K225" i="2"/>
  <c r="L225" i="2" s="1"/>
  <c r="K224" i="2"/>
  <c r="L224" i="2" s="1"/>
  <c r="K223" i="2"/>
  <c r="L223" i="2" s="1"/>
  <c r="L222" i="2"/>
  <c r="K222" i="2"/>
  <c r="L221" i="2"/>
  <c r="K221" i="2"/>
  <c r="K220" i="2"/>
  <c r="L220" i="2" s="1"/>
  <c r="K219" i="2"/>
  <c r="L219" i="2" s="1"/>
  <c r="L218" i="2"/>
  <c r="K218" i="2"/>
  <c r="K217" i="2"/>
  <c r="L217" i="2" s="1"/>
  <c r="K216" i="2"/>
  <c r="L216" i="2" s="1"/>
  <c r="L215" i="2"/>
  <c r="K215" i="2"/>
  <c r="K214" i="2"/>
  <c r="L214" i="2" s="1"/>
  <c r="K213" i="2"/>
  <c r="L213" i="2" s="1"/>
  <c r="L212" i="2"/>
  <c r="K212" i="2"/>
  <c r="L211" i="2"/>
  <c r="K211" i="2"/>
  <c r="K210" i="2"/>
  <c r="L210" i="2" s="1"/>
  <c r="L209" i="2"/>
  <c r="K209" i="2"/>
  <c r="K208" i="2"/>
  <c r="L208" i="2" s="1"/>
  <c r="K207" i="2"/>
  <c r="L207" i="2" s="1"/>
  <c r="L206" i="2"/>
  <c r="K206" i="2"/>
  <c r="L205" i="2"/>
  <c r="K205" i="2"/>
  <c r="L204" i="2"/>
  <c r="K204" i="2"/>
  <c r="L203" i="2"/>
  <c r="K203" i="2"/>
  <c r="K202" i="2"/>
  <c r="L202" i="2" s="1"/>
  <c r="K201" i="2"/>
  <c r="L201" i="2" s="1"/>
  <c r="L200" i="2"/>
  <c r="K200" i="2"/>
  <c r="L199" i="2"/>
  <c r="K199" i="2"/>
  <c r="L198" i="2"/>
  <c r="K198" i="2"/>
  <c r="L197" i="2"/>
  <c r="K197" i="2"/>
  <c r="K196" i="2"/>
  <c r="L196" i="2" s="1"/>
  <c r="K195" i="2"/>
  <c r="L195" i="2" s="1"/>
  <c r="K194" i="2"/>
  <c r="L194" i="2" s="1"/>
  <c r="L193" i="2"/>
  <c r="K193" i="2"/>
  <c r="L192" i="2"/>
  <c r="K192" i="2"/>
  <c r="L191" i="2"/>
  <c r="K191" i="2"/>
  <c r="K190" i="2"/>
  <c r="L190" i="2" s="1"/>
  <c r="K189" i="2"/>
  <c r="L189" i="2" s="1"/>
  <c r="K188" i="2"/>
  <c r="L188" i="2" s="1"/>
  <c r="K187" i="2"/>
  <c r="L187" i="2" s="1"/>
  <c r="L186" i="2"/>
  <c r="K186" i="2"/>
  <c r="L185" i="2"/>
  <c r="K185" i="2"/>
  <c r="K184" i="2"/>
  <c r="L184" i="2" s="1"/>
  <c r="K183" i="2"/>
  <c r="L183" i="2" s="1"/>
  <c r="L182" i="2"/>
  <c r="K182" i="2"/>
  <c r="K181" i="2"/>
  <c r="L181" i="2" s="1"/>
  <c r="K180" i="2"/>
  <c r="L180" i="2" s="1"/>
  <c r="L179" i="2"/>
  <c r="K179" i="2"/>
  <c r="K178" i="2"/>
  <c r="L178" i="2" s="1"/>
  <c r="K177" i="2"/>
  <c r="L177" i="2" s="1"/>
  <c r="L176" i="2"/>
  <c r="K176" i="2"/>
  <c r="L175" i="2"/>
  <c r="K175" i="2"/>
  <c r="K174" i="2"/>
  <c r="L174" i="2" s="1"/>
  <c r="L173" i="2"/>
  <c r="K173" i="2"/>
  <c r="K172" i="2"/>
  <c r="L172" i="2" s="1"/>
  <c r="K171" i="2"/>
  <c r="L171" i="2" s="1"/>
  <c r="L170" i="2"/>
  <c r="K170" i="2"/>
  <c r="L169" i="2"/>
  <c r="K169" i="2"/>
  <c r="L168" i="2"/>
  <c r="K168" i="2"/>
  <c r="L167" i="2"/>
  <c r="K167" i="2"/>
  <c r="K166" i="2"/>
  <c r="L166" i="2" s="1"/>
  <c r="K165" i="2"/>
  <c r="L165" i="2" s="1"/>
  <c r="L164" i="2"/>
  <c r="K164" i="2"/>
  <c r="L163" i="2"/>
  <c r="K163" i="2"/>
  <c r="L162" i="2"/>
  <c r="K162" i="2"/>
  <c r="L161" i="2"/>
  <c r="K161" i="2"/>
  <c r="K160" i="2"/>
  <c r="L160" i="2" s="1"/>
  <c r="K159" i="2"/>
  <c r="L159" i="2" s="1"/>
  <c r="K158" i="2"/>
  <c r="L158" i="2" s="1"/>
  <c r="L157" i="2"/>
  <c r="K157" i="2"/>
  <c r="L156" i="2"/>
  <c r="K156" i="2"/>
  <c r="L155" i="2"/>
  <c r="K155" i="2"/>
  <c r="K154" i="2"/>
  <c r="L154" i="2" s="1"/>
  <c r="K153" i="2"/>
  <c r="L153" i="2" s="1"/>
  <c r="L152" i="2"/>
  <c r="K152" i="2"/>
  <c r="K151" i="2"/>
  <c r="L151" i="2" s="1"/>
  <c r="K150" i="2"/>
  <c r="L150" i="2" s="1"/>
  <c r="L149" i="2"/>
  <c r="K149" i="2"/>
  <c r="K148" i="2"/>
  <c r="L148" i="2" s="1"/>
  <c r="L147" i="2"/>
  <c r="K147" i="2"/>
  <c r="K146" i="2"/>
  <c r="L146" i="2" s="1"/>
  <c r="K145" i="2"/>
  <c r="L145" i="2" s="1"/>
  <c r="L144" i="2"/>
  <c r="K144" i="2"/>
  <c r="L143" i="2"/>
  <c r="K143" i="2"/>
  <c r="K142" i="2"/>
  <c r="L142" i="2" s="1"/>
  <c r="K141" i="2"/>
  <c r="L141" i="2" s="1"/>
  <c r="K140" i="2"/>
  <c r="L140" i="2" s="1"/>
  <c r="L139" i="2"/>
  <c r="K139" i="2"/>
  <c r="K138" i="2"/>
  <c r="L138" i="2" s="1"/>
  <c r="L137" i="2"/>
  <c r="K137" i="2"/>
  <c r="K136" i="2"/>
  <c r="L136" i="2" s="1"/>
  <c r="L135" i="2"/>
  <c r="K135" i="2"/>
  <c r="L134" i="2"/>
  <c r="K134" i="2"/>
  <c r="K133" i="2"/>
  <c r="L133" i="2" s="1"/>
  <c r="K132" i="2"/>
  <c r="L132" i="2" s="1"/>
  <c r="L131" i="2"/>
  <c r="K131" i="2"/>
  <c r="L130" i="2"/>
  <c r="K130" i="2"/>
  <c r="L129" i="2"/>
  <c r="K129" i="2"/>
  <c r="L128" i="2"/>
  <c r="K128" i="2"/>
  <c r="K127" i="2"/>
  <c r="L127" i="2" s="1"/>
  <c r="K126" i="2"/>
  <c r="L126" i="2" s="1"/>
  <c r="L125" i="2"/>
  <c r="K125" i="2"/>
  <c r="K124" i="2"/>
  <c r="L124" i="2" s="1"/>
  <c r="K123" i="2"/>
  <c r="L123" i="2" s="1"/>
  <c r="K122" i="2"/>
  <c r="L122" i="2" s="1"/>
  <c r="K121" i="2"/>
  <c r="L121" i="2" s="1"/>
  <c r="L120" i="2"/>
  <c r="K120" i="2"/>
  <c r="L119" i="2"/>
  <c r="K119" i="2"/>
  <c r="K118" i="2"/>
  <c r="L118" i="2" s="1"/>
  <c r="L117" i="2"/>
  <c r="K117" i="2"/>
  <c r="L116" i="2"/>
  <c r="K116" i="2"/>
  <c r="L115" i="2"/>
  <c r="K115" i="2"/>
  <c r="K114" i="2"/>
  <c r="L114" i="2" s="1"/>
  <c r="L113" i="2"/>
  <c r="K113" i="2"/>
  <c r="K112" i="2"/>
  <c r="L112" i="2" s="1"/>
  <c r="K111" i="2"/>
  <c r="L111" i="2" s="1"/>
  <c r="K110" i="2"/>
  <c r="L110" i="2" s="1"/>
  <c r="K109" i="2"/>
  <c r="L109" i="2" s="1"/>
  <c r="K108" i="2"/>
  <c r="L108" i="2" s="1"/>
  <c r="L107" i="2"/>
  <c r="K107" i="2"/>
  <c r="K106" i="2"/>
  <c r="L106" i="2" s="1"/>
  <c r="L105" i="2"/>
  <c r="K105" i="2"/>
  <c r="L104" i="2"/>
  <c r="K104" i="2"/>
  <c r="L103" i="2"/>
  <c r="K103" i="2"/>
  <c r="L102" i="2"/>
  <c r="K102" i="2"/>
  <c r="L101" i="2"/>
  <c r="K101" i="2"/>
  <c r="K100" i="2"/>
  <c r="L100" i="2" s="1"/>
  <c r="K99" i="2"/>
  <c r="L99" i="2" s="1"/>
  <c r="K98" i="2"/>
  <c r="L98" i="2" s="1"/>
  <c r="K97" i="2"/>
  <c r="L97" i="2" s="1"/>
  <c r="K96" i="2"/>
  <c r="L96" i="2" s="1"/>
  <c r="L95" i="2"/>
  <c r="K95" i="2"/>
  <c r="K94" i="2"/>
  <c r="L94" i="2" s="1"/>
  <c r="K93" i="2"/>
  <c r="L93" i="2" s="1"/>
  <c r="L92" i="2"/>
  <c r="K92" i="2"/>
  <c r="L91" i="2"/>
  <c r="K91" i="2"/>
  <c r="L90" i="2"/>
  <c r="K90" i="2"/>
  <c r="L89" i="2"/>
  <c r="K89" i="2"/>
  <c r="K88" i="2"/>
  <c r="L88" i="2" s="1"/>
  <c r="L87" i="2"/>
  <c r="K87" i="2"/>
  <c r="K86" i="2"/>
  <c r="L86" i="2" s="1"/>
  <c r="K85" i="2"/>
  <c r="L85" i="2" s="1"/>
  <c r="K84" i="2"/>
  <c r="L84" i="2" s="1"/>
  <c r="L83" i="2"/>
  <c r="K83" i="2"/>
  <c r="K82" i="2"/>
  <c r="L82" i="2" s="1"/>
  <c r="K81" i="2"/>
  <c r="L81" i="2" s="1"/>
  <c r="K80" i="2"/>
  <c r="L80" i="2" s="1"/>
  <c r="L79" i="2"/>
  <c r="K79" i="2"/>
  <c r="L78" i="2"/>
  <c r="K78" i="2"/>
  <c r="L77" i="2"/>
  <c r="K77" i="2"/>
  <c r="K76" i="2"/>
  <c r="L76" i="2" s="1"/>
  <c r="K75" i="2"/>
  <c r="L75" i="2" s="1"/>
  <c r="L74" i="2"/>
  <c r="K74" i="2"/>
  <c r="K73" i="2"/>
  <c r="L73" i="2" s="1"/>
  <c r="K72" i="2"/>
  <c r="L72" i="2" s="1"/>
  <c r="L71" i="2"/>
  <c r="K71" i="2"/>
  <c r="K70" i="2"/>
  <c r="L70" i="2" s="1"/>
  <c r="L69" i="2"/>
  <c r="K69" i="2"/>
  <c r="K68" i="2"/>
  <c r="L68" i="2" s="1"/>
  <c r="K67" i="2"/>
  <c r="L67" i="2" s="1"/>
  <c r="L66" i="2"/>
  <c r="K66" i="2"/>
  <c r="L65" i="2"/>
  <c r="K65" i="2"/>
  <c r="K64" i="2"/>
  <c r="L64" i="2" s="1"/>
  <c r="K63" i="2"/>
  <c r="L63" i="2" s="1"/>
  <c r="K62" i="2"/>
  <c r="L62" i="2" s="1"/>
  <c r="L61" i="2"/>
  <c r="K61" i="2"/>
  <c r="K60" i="2"/>
  <c r="L60" i="2" s="1"/>
  <c r="L59" i="2"/>
  <c r="K59" i="2"/>
  <c r="K58" i="2"/>
  <c r="L58" i="2" s="1"/>
  <c r="L57" i="2"/>
  <c r="K57" i="2"/>
  <c r="L56" i="2"/>
  <c r="K56" i="2"/>
  <c r="K55" i="2"/>
  <c r="L55" i="2" s="1"/>
  <c r="K54" i="2"/>
  <c r="L54" i="2" s="1"/>
  <c r="L53" i="2"/>
  <c r="K53" i="2"/>
  <c r="K52" i="2"/>
  <c r="L52" i="2" s="1"/>
  <c r="K51" i="2"/>
  <c r="L51" i="2" s="1"/>
  <c r="K50" i="2"/>
  <c r="L50" i="2" s="1"/>
  <c r="K49" i="2"/>
  <c r="L49" i="2" s="1"/>
  <c r="L48" i="2"/>
  <c r="K48" i="2"/>
  <c r="L47" i="2"/>
  <c r="K47" i="2"/>
  <c r="K46" i="2"/>
  <c r="L46" i="2" s="1"/>
  <c r="L45" i="2"/>
  <c r="K45" i="2"/>
  <c r="L44" i="2"/>
  <c r="K44" i="2"/>
  <c r="L43" i="2"/>
  <c r="K43" i="2"/>
  <c r="K42" i="2"/>
  <c r="L42" i="2" s="1"/>
  <c r="L41" i="2"/>
  <c r="K41" i="2"/>
  <c r="K40" i="2"/>
  <c r="L40" i="2" s="1"/>
  <c r="K39" i="2"/>
  <c r="L39" i="2" s="1"/>
  <c r="K38" i="2"/>
  <c r="L38" i="2" s="1"/>
  <c r="K37" i="2"/>
  <c r="L37" i="2" s="1"/>
  <c r="K36" i="2"/>
  <c r="L36" i="2" s="1"/>
  <c r="L35" i="2"/>
  <c r="K35" i="2"/>
  <c r="K34" i="2"/>
  <c r="L34" i="2" s="1"/>
  <c r="L33" i="2"/>
  <c r="K33" i="2"/>
  <c r="L32" i="2"/>
  <c r="K32" i="2"/>
  <c r="L31" i="2"/>
  <c r="K31" i="2"/>
  <c r="L30" i="2"/>
  <c r="K30" i="2"/>
  <c r="L29" i="2"/>
  <c r="K29" i="2"/>
  <c r="K28" i="2"/>
  <c r="L28" i="2" s="1"/>
  <c r="K27" i="2"/>
  <c r="L27" i="2" s="1"/>
  <c r="K26" i="2"/>
  <c r="L26" i="2" s="1"/>
  <c r="K25" i="2"/>
  <c r="L25" i="2" s="1"/>
  <c r="K24" i="2"/>
  <c r="L24" i="2" s="1"/>
  <c r="L23" i="2"/>
  <c r="K23" i="2"/>
  <c r="K22" i="2"/>
  <c r="L22" i="2" s="1"/>
  <c r="K21" i="2"/>
  <c r="L21" i="2" s="1"/>
  <c r="L20" i="2"/>
  <c r="K20" i="2"/>
  <c r="L19" i="2"/>
  <c r="K19" i="2"/>
  <c r="L18" i="2"/>
  <c r="K18" i="2"/>
  <c r="L17" i="2"/>
  <c r="K17" i="2"/>
  <c r="K16" i="2"/>
  <c r="L16" i="2" s="1"/>
  <c r="L15" i="2"/>
  <c r="K15" i="2"/>
  <c r="K14" i="2"/>
  <c r="L14" i="2" s="1"/>
  <c r="K13" i="2"/>
  <c r="L13" i="2" s="1"/>
  <c r="K12" i="2"/>
  <c r="L12" i="2" s="1"/>
  <c r="L11" i="2"/>
  <c r="K11" i="2"/>
  <c r="K10" i="2"/>
  <c r="L10" i="2" s="1"/>
  <c r="K9" i="2"/>
  <c r="L9" i="2" s="1"/>
  <c r="K8" i="2"/>
  <c r="L8" i="2" s="1"/>
  <c r="L7" i="2"/>
  <c r="K7" i="2"/>
  <c r="L6" i="2"/>
  <c r="K6" i="2"/>
  <c r="V3" i="3"/>
  <c r="S3" i="3"/>
  <c r="P3" i="3"/>
  <c r="M3" i="3"/>
</calcChain>
</file>

<file path=xl/sharedStrings.xml><?xml version="1.0" encoding="utf-8"?>
<sst xmlns="http://schemas.openxmlformats.org/spreadsheetml/2006/main" count="19587" uniqueCount="161">
  <si>
    <t>Interactive Excel Dashboard</t>
  </si>
  <si>
    <r>
      <rPr>
        <sz val="16"/>
        <color theme="1"/>
        <rFont val="Calibri"/>
        <family val="2"/>
      </rPr>
      <t>Get 10%</t>
    </r>
    <r>
      <rPr>
        <b/>
        <sz val="16"/>
        <color theme="1"/>
        <rFont val="Calibri"/>
        <family val="2"/>
      </rPr>
      <t xml:space="preserve"> OFF</t>
    </r>
    <r>
      <rPr>
        <sz val="16"/>
        <color theme="1"/>
        <rFont val="Calibri"/>
        <family val="2"/>
      </rPr>
      <t xml:space="preserve"> our Excel for Business &amp; Finance Course using coupon code </t>
    </r>
    <r>
      <rPr>
        <b/>
        <sz val="16"/>
        <color theme="1"/>
        <rFont val="Calibri"/>
        <family val="2"/>
      </rPr>
      <t>EMAIL10</t>
    </r>
  </si>
  <si>
    <t>Get Our Excel for Business &amp; Finance Course</t>
  </si>
  <si>
    <t>Made by Kenji Explains / Career Principles</t>
  </si>
  <si>
    <t>Note</t>
  </si>
  <si>
    <t>All content is copyright material of Kenji Explains / Career Principles</t>
  </si>
  <si>
    <t>This Excel model may not be reproduced or distributed by any means, including printing, 
screencapturing, or any other method without the prior permission of the publisher.</t>
  </si>
  <si>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</si>
  <si>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</si>
  <si>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</si>
  <si>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</si>
  <si>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</si>
  <si>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</si>
  <si>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</si>
  <si>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</si>
  <si>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</si>
  <si>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</si>
  <si>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</si>
  <si>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</si>
  <si>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</si>
  <si>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</si>
  <si>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</si>
  <si>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</si>
  <si>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</si>
  <si>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</si>
  <si>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</si>
  <si>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</si>
  <si>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</si>
  <si>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</si>
  <si>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</si>
  <si>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</si>
  <si>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</si>
  <si>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</si>
  <si>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</si>
  <si>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</si>
  <si>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</si>
  <si>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</si>
  <si>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</si>
  <si>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</si>
  <si>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</si>
  <si>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</si>
  <si>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</si>
  <si>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</si>
  <si>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</si>
  <si>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</si>
  <si>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</si>
  <si>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</si>
  <si>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</si>
  <si>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</si>
  <si>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</si>
  <si>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</si>
  <si>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</si>
  <si>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</si>
  <si>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</si>
  <si>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</si>
  <si>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</si>
  <si>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</si>
  <si>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</si>
  <si>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</si>
  <si>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</si>
  <si>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</si>
  <si>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</si>
  <si>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</si>
  <si>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</si>
  <si>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</si>
  <si>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</si>
  <si>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</si>
  <si>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</si>
  <si>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</si>
  <si>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</si>
  <si>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</si>
  <si>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</si>
  <si>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</si>
  <si>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</si>
  <si>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</si>
  <si>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</si>
  <si>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</si>
  <si>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</si>
  <si>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</si>
  <si>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</si>
  <si>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</si>
  <si>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</si>
  <si>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</si>
  <si>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</si>
  <si>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</si>
  <si>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</si>
  <si>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</si>
  <si>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</si>
  <si>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</si>
  <si>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</si>
  <si>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</si>
  <si>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</si>
  <si>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</si>
  <si>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</si>
  <si>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</si>
  <si>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</si>
  <si>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</si>
  <si>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</si>
  <si>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</si>
  <si>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</si>
  <si>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</si>
  <si>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</si>
  <si>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</si>
  <si>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</si>
  <si>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</si>
  <si>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</si>
  <si>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</si>
  <si>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</si>
  <si>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</si>
  <si>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</si>
  <si>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</si>
  <si>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</si>
  <si>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</si>
  <si>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</si>
  <si>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</si>
  <si>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</si>
  <si>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</si>
  <si>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</si>
  <si>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</si>
  <si>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</si>
  <si>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</si>
  <si>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</si>
  <si>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</si>
  <si>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</si>
  <si>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</si>
  <si>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</si>
  <si>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</si>
  <si>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</si>
  <si>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</si>
  <si>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</si>
  <si>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</si>
  <si>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</si>
  <si>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</si>
  <si>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</si>
  <si>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</si>
  <si>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</si>
  <si>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</si>
  <si>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</si>
  <si>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</si>
  <si>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Sum of Units Sold</t>
  </si>
  <si>
    <t>Sum of Total Sales</t>
  </si>
  <si>
    <t>Sum of Operating Profit</t>
  </si>
  <si>
    <t>Average of Operating Margin</t>
  </si>
  <si>
    <t>Total Unit Sold</t>
  </si>
  <si>
    <t>Total Operating Profit</t>
  </si>
  <si>
    <t>Average Operating Profit</t>
  </si>
  <si>
    <t>Row Labels</t>
  </si>
  <si>
    <t>Grand Total</t>
  </si>
  <si>
    <t>Jan</t>
  </si>
  <si>
    <t>Feb</t>
  </si>
  <si>
    <t>Mar</t>
  </si>
  <si>
    <t>Apr</t>
  </si>
  <si>
    <t>May</t>
  </si>
  <si>
    <t>Jun</t>
  </si>
  <si>
    <t>Jul</t>
  </si>
  <si>
    <t>Aug</t>
  </si>
  <si>
    <t>Sep</t>
  </si>
  <si>
    <t>Oct</t>
  </si>
  <si>
    <t>Nov</t>
  </si>
  <si>
    <t>Dec</t>
  </si>
  <si>
    <t>Units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</si>
</sst>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6" formatCode="&quot;$&quot;#,##0_);[Red]\(&quot;$&quot;#,##0\)"/>
    <numFmt numFmtId="8" formatCode="&quot;$&quot;#,##0.00_);[Red]\(&quot;$&quot;#,##0.00\)"/>
    <numFmt numFmtId="164" formatCode="&quot;$&quot;#,##0.0_);[Red]\(&quot;$&quot;#,##0.0\)"/>
    <numFmt numFmtId="165" formatCode="&quot;$&quot;#,##0"/>
    <numFmt numFmtId="166" formatCode="_-* #,##0_-;\-* #,##0_-;_-* &quot;-&quot;??_-;_-@"/>
    <numFmt numFmtId="167" formatCode="0.0%"/>
  </numFmts>
  <fonts count="25" x14ac:knownFonts="1">
    <font>
      <sz val="11"/>
      <color theme="1"/>
      <name val="Calibri"/>
      <scheme val="minor"/>
    </font>
    <font>
      <sz val="11"/>
      <color theme="1"/>
      <name val="Calibri"/>
      <family val="2"/>
    </font>
    <font>
      <b/>
      <sz val="50"/>
      <color theme="1"/>
      <name val="Calibri"/>
      <family val="2"/>
    </font>
    <font>
      <sz val="12"/>
      <color theme="1"/>
      <name val="Calibri"/>
      <family val="2"/>
    </font>
    <font>
      <sz val="16"/>
      <color theme="1"/>
      <name val="Calibri"/>
      <family val="2"/>
    </font>
    <font>
      <i/>
      <u/>
      <sz val="14"/>
      <color rgb="FF1155CC"/>
      <name val="Calibri"/>
      <family val="2"/>
    </font>
    <font>
      <b/>
      <sz val="11"/>
      <color theme="1"/>
      <name val="Calibri"/>
      <family val="2"/>
    </font>
    <font>
      <sz val="11"/>
      <color theme="1"/>
      <name val="Calibri"/>
      <family val="2"/>
      <scheme val="minor"/>
    </font>
    <font>
      <b/>
      <sz val="18"/>
      <color rgb="FF2A3E68"/>
      <name val="Calibri"/>
      <family val="2"/>
    </font>
    <font>
      <b/>
      <sz val="12"/>
      <color rgb="FF2A3E68"/>
      <name val="Calibri"/>
      <family val="2"/>
    </font>
    <font>
      <sz val="11"/>
      <color theme="0"/>
      <name val="Calibri"/>
      <family val="2"/>
    </font>
    <font>
      <b/>
      <sz val="39"/>
      <color theme="0"/>
      <name val="Calibri"/>
      <family val="2"/>
    </font>
    <font>
      <sz val="11"/>
      <name val="Calibri"/>
      <family val="2"/>
    </font>
    <font>
      <b/>
      <sz val="36"/>
      <color theme="0"/>
      <name val="Calibri"/>
      <family val="2"/>
    </font>
    <font>
      <b/>
      <sz val="14"/>
      <color theme="0"/>
      <name val="Calibri"/>
      <family val="2"/>
    </font>
    <font>
      <sz val="14"/>
      <color theme="0"/>
      <name val="Calibri"/>
      <family val="2"/>
    </font>
    <font>
      <sz val="18"/>
      <color theme="0"/>
      <name val="Calibri"/>
      <family val="2"/>
    </font>
    <font>
      <b/>
      <sz val="20"/>
      <color theme="0"/>
      <name val="Calibri"/>
      <family val="2"/>
    </font>
    <font>
      <b/>
      <sz val="18"/>
      <color theme="0"/>
      <name val="Calibri"/>
      <family val="2"/>
    </font>
    <font>
      <b/>
      <sz val="16"/>
      <color theme="1"/>
      <name val="Calibri"/>
      <family val="2"/>
    </font>
    <font>
      <u/>
      <sz val="11"/>
      <color theme="10"/>
      <name val="Calibri"/>
      <family val="2"/>
      <scheme val="minor"/>
    </font>
    <font>
      <u/>
      <sz val="20"/>
      <color theme="10"/>
      <name val="Calibri"/>
      <family val="2"/>
      <scheme val="minor"/>
    </font>
    <font>
      <sz val="20"/>
      <name val="Arial"/>
      <family val="2"/>
    </font>
    <font>
      <sz val="14"/>
      <color theme="0"/>
      <name val="Arial"/>
      <family val="2"/>
    </font>
    <font>
      <sz val="16"/>
      <color theme="0"/>
      <name val="Arial"/>
      <family val="2"/>
    </font>
  </fonts>
  <fills count="6">
    <fill>
      <patternFill patternType="none"/>
    </fill>
    <fill>
      <patternFill patternType="gray125"/>
    </fill>
    <fill>
      <patternFill patternType="solid">
        <fgColor rgb="FFD9E2F3"/>
        <bgColor rgb="FFD9E2F3"/>
      </patternFill>
    </fill>
    <fill>
      <patternFill patternType="solid">
        <fgColor rgb="FFFEF2CB"/>
        <bgColor rgb="FFFEF2CB"/>
      </patternFill>
    </fill>
    <fill>
      <patternFill patternType="solid">
        <fgColor rgb="FF2A3E68"/>
        <bgColor rgb="FF2A3E68"/>
      </patternFill>
    </fill>
    <fill>
      <patternFill patternType="solid">
        <fgColor theme="0"/>
        <bgColor theme="0"/>
      </patternFill>
    </fill>
  </fills>
  <borders count="20">
    <border>
      <left/>
      <right/>
      <top/>
      <bottom/>
      <diagonal/>
    </border>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right style="thin">
        <color theme="1"/>
      </right>
      <top/>
      <bottom/>
      <diagonal/>
    </border>
    <border>
      <left style="thin">
        <color theme="1"/>
      </left>
      <right style="thin">
        <color theme="1"/>
      </right>
      <top style="thin">
        <color theme="1"/>
      </top>
      <bottom style="thin">
        <color theme="1"/>
      </bottom>
      <diagonal/>
    </border>
    <border>
      <left/>
      <right/>
      <top/>
      <bottom style="thin">
        <color theme="1"/>
      </bottom>
      <diagonal/>
    </border>
    <border>
      <left style="thin">
        <color theme="1"/>
      </left>
      <right/>
      <top/>
      <bottom style="thin">
        <color theme="1"/>
      </bottom>
      <diagonal/>
    </border>
    <border>
      <left/>
      <right style="thin">
        <color theme="1"/>
      </right>
      <top/>
      <bottom style="thin">
        <color theme="1"/>
      </bottom>
      <diagonal/>
    </border>
    <border>
      <left/>
      <right/>
      <top/>
      <bottom style="thin">
        <color rgb="FF000000"/>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s>
  <cellStyleXfs count="2">
    <xf numFmtId="0" fontId="0" fillId="0" borderId="0"/>
    <xf numFmtId="0" fontId="20" fillId="0" borderId="0" applyNumberFormat="0" applyFill="0" applyBorder="0" applyAlignment="0" applyProtection="0"/>
  </cellStyleXfs>
  <cellXfs count="66">
    <xf numFmtId="0" fontId="0" fillId="0" borderId="0" xfId="0"/>
    <xf numFmtId="0" fontId="1" fillId="2" borderId="1" xfId="0" applyFont="1" applyFill="1" applyBorder="1"/>
    <xf numFmtId="0" fontId="1" fillId="0" borderId="2" xfId="0" applyFont="1" applyBorder="1"/>
    <xf numFmtId="0" fontId="2" fillId="0" borderId="3" xfId="0" applyFont="1" applyBorder="1" applyAlignment="1">
      <alignment horizontal="center" vertical="center"/>
    </xf>
    <xf numFmtId="0" fontId="1" fillId="0" borderId="4" xfId="0" applyFont="1" applyBorder="1"/>
    <xf numFmtId="0" fontId="1" fillId="0" borderId="5" xfId="0" applyFont="1" applyBorder="1"/>
    <xf numFmtId="0" fontId="2" fillId="0" borderId="0" xfId="0" applyFont="1" applyAlignment="1">
      <alignment horizontal="center" vertical="center"/>
    </xf>
    <xf numFmtId="0" fontId="1" fillId="0" borderId="6" xfId="0" applyFont="1" applyBorder="1"/>
    <xf numFmtId="0" fontId="3" fillId="2" borderId="1" xfId="0" applyFont="1" applyFill="1" applyBorder="1"/>
    <xf numFmtId="0" fontId="3" fillId="0" borderId="5" xfId="0" applyFont="1" applyBorder="1"/>
    <xf numFmtId="0" fontId="4" fillId="0" borderId="0" xfId="0" applyFont="1"/>
    <xf numFmtId="0" fontId="3" fillId="0" borderId="6" xfId="0" applyFont="1" applyBorder="1"/>
    <xf numFmtId="0" fontId="1" fillId="2" borderId="1" xfId="0" applyFont="1" applyFill="1" applyBorder="1" applyAlignment="1">
      <alignment vertical="center"/>
    </xf>
    <xf numFmtId="0" fontId="1" fillId="0" borderId="5" xfId="0" applyFont="1" applyBorder="1" applyAlignment="1">
      <alignment vertical="center"/>
    </xf>
    <xf numFmtId="0" fontId="1" fillId="0" borderId="6" xfId="0" applyFont="1" applyBorder="1" applyAlignment="1">
      <alignment vertical="center"/>
    </xf>
    <xf numFmtId="0" fontId="5" fillId="0" borderId="0" xfId="0" applyFont="1"/>
    <xf numFmtId="0" fontId="6" fillId="0" borderId="8" xfId="0" applyFont="1" applyBorder="1"/>
    <xf numFmtId="0" fontId="7" fillId="0" borderId="0" xfId="0" applyFont="1"/>
    <xf numFmtId="0" fontId="1" fillId="0" borderId="0" xfId="0" applyFont="1" applyAlignment="1">
      <alignment vertical="top" wrapText="1"/>
    </xf>
    <xf numFmtId="0" fontId="1" fillId="0" borderId="9" xfId="0" applyFont="1" applyBorder="1"/>
    <xf numFmtId="0" fontId="1" fillId="0" borderId="8" xfId="0" applyFont="1" applyBorder="1"/>
    <xf numFmtId="0" fontId="1" fillId="0" borderId="10" xfId="0" applyFont="1" applyBorder="1"/>
    <xf numFmtId="0" fontId="1" fillId="0" borderId="0" xfId="0" applyFont="1"/>
    <xf numFmtId="0" fontId="8" fillId="0" borderId="11" xfId="0" applyFont="1" applyBorder="1"/>
    <xf numFmtId="0" fontId="1" fillId="0" borderId="11" xfId="0" applyFont="1" applyBorder="1"/>
    <xf numFmtId="0" fontId="9" fillId="0" borderId="0" xfId="0" applyFont="1"/>
    <xf numFmtId="0" fontId="10" fillId="4"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3" fontId="1" fillId="0" borderId="0" xfId="0" applyNumberFormat="1" applyFont="1"/>
    <xf numFmtId="9" fontId="1" fillId="0" borderId="0" xfId="0" applyNumberFormat="1" applyFont="1"/>
    <xf numFmtId="8" fontId="1" fillId="0" borderId="0" xfId="0" applyNumberFormat="1" applyFont="1"/>
    <xf numFmtId="10" fontId="1" fillId="0" borderId="0" xfId="0" applyNumberFormat="1" applyFont="1"/>
    <xf numFmtId="14" fontId="1" fillId="0" borderId="0" xfId="0" applyNumberFormat="1" applyFont="1"/>
    <xf numFmtId="164" fontId="1" fillId="0" borderId="0" xfId="0" applyNumberFormat="1" applyFont="1"/>
    <xf numFmtId="0" fontId="10" fillId="4" borderId="1" xfId="0" applyFont="1" applyFill="1" applyBorder="1"/>
    <xf numFmtId="0" fontId="13" fillId="4" borderId="1" xfId="0" applyFont="1" applyFill="1" applyBorder="1" applyAlignment="1">
      <alignment vertical="center"/>
    </xf>
    <xf numFmtId="0" fontId="14" fillId="4" borderId="1" xfId="0" applyFont="1" applyFill="1" applyBorder="1"/>
    <xf numFmtId="0" fontId="15" fillId="4" borderId="1" xfId="0" applyFont="1" applyFill="1" applyBorder="1"/>
    <xf numFmtId="0" fontId="16" fillId="4" borderId="1" xfId="0" applyFont="1" applyFill="1" applyBorder="1" applyAlignment="1">
      <alignment vertical="top"/>
    </xf>
    <xf numFmtId="165" fontId="18" fillId="4" borderId="1" xfId="0" applyNumberFormat="1" applyFont="1" applyFill="1" applyBorder="1" applyAlignment="1">
      <alignment vertical="top"/>
    </xf>
    <xf numFmtId="0" fontId="1" fillId="4" borderId="1" xfId="0" applyFont="1" applyFill="1" applyBorder="1"/>
    <xf numFmtId="0" fontId="1" fillId="5" borderId="1" xfId="0" applyFont="1" applyFill="1" applyBorder="1"/>
    <xf numFmtId="0" fontId="21" fillId="3" borderId="7" xfId="1" applyFont="1" applyFill="1" applyBorder="1" applyAlignment="1">
      <alignment horizontal="center" vertical="center"/>
    </xf>
    <xf numFmtId="0" fontId="12" fillId="0" borderId="16" xfId="0" applyFont="1" applyBorder="1"/>
    <xf numFmtId="167" fontId="17" fillId="4" borderId="15" xfId="0" applyNumberFormat="1" applyFont="1" applyFill="1" applyBorder="1" applyAlignment="1">
      <alignment horizontal="center" vertical="top"/>
    </xf>
    <xf numFmtId="0" fontId="11" fillId="4" borderId="12" xfId="0" applyFont="1" applyFill="1" applyBorder="1" applyAlignment="1">
      <alignment horizontal="center" vertical="center"/>
    </xf>
    <xf numFmtId="0" fontId="12" fillId="0" borderId="13" xfId="0" applyFont="1" applyBorder="1"/>
    <xf numFmtId="0" fontId="12" fillId="0" borderId="14" xfId="0" applyFont="1" applyBorder="1"/>
    <xf numFmtId="0" fontId="12" fillId="0" borderId="17" xfId="0" applyFont="1" applyBorder="1"/>
    <xf numFmtId="0" fontId="12" fillId="0" borderId="18" xfId="0" applyFont="1" applyBorder="1"/>
    <xf numFmtId="0" fontId="12" fillId="0" borderId="19" xfId="0" applyFont="1" applyBorder="1"/>
    <xf numFmtId="165" fontId="17" fillId="4" borderId="15" xfId="0" applyNumberFormat="1" applyFont="1" applyFill="1" applyBorder="1" applyAlignment="1">
      <alignment horizontal="center" vertical="top"/>
    </xf>
    <xf numFmtId="166" fontId="17" fillId="4" borderId="15" xfId="0" applyNumberFormat="1" applyFont="1" applyFill="1" applyBorder="1" applyAlignment="1">
      <alignment horizontal="center" vertical="top"/>
    </xf>
    <xf numFmtId="0" fontId="0" fillId="0" borderId="0" xfId="0" applyNumberFormat="1"/>
    <xf numFmtId="0" fontId="22" fillId="0" borderId="16" xfId="0" applyFont="1" applyBorder="1"/>
    <xf numFmtId="0" fontId="24" fillId="4" borderId="15" xfId="0" applyFont="1" applyFill="1" applyBorder="1" applyAlignment="1">
      <alignment horizontal="center"/>
    </xf>
    <xf numFmtId="0" fontId="23" fillId="4" borderId="15" xfId="0" applyFont="1" applyFill="1" applyBorder="1" applyAlignment="1">
      <alignment horizontal="center"/>
    </xf>
    <xf numFmtId="0" fontId="0" fillId="0" borderId="0" xfId="0" pivotButton="1"/>
    <xf numFmtId="0" fontId="0" fillId="0" borderId="0" xfId="0" applyAlignment="1">
      <alignment horizontal="left"/>
    </xf>
    <xf numFmtId="165" fontId="0" fillId="0" borderId="0" xfId="0" applyNumberFormat="1"/>
    <xf numFmtId="3" fontId="0" fillId="0" borderId="0" xfId="0" applyNumberFormat="1"/>
  </cellXfs>
  <cellStyles count="2">
    <cellStyle name="Hyperlink" xfId="1" builtinId="8"/>
    <cellStyle name="Normal" xfId="0" builtinId="0"/>
  </cellStyles>
  <dxfs count="45">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numFmt numFmtId="165" formatCode="&quot;$&quot;#,##0"/>
    </dxf>
    <dxf>
      <font>
        <b val="0"/>
        <i val="0"/>
        <strike val="0"/>
        <condense val="0"/>
        <extend val="0"/>
        <outline val="0"/>
        <shadow val="0"/>
        <u val="none"/>
        <vertAlign val="baseline"/>
        <sz val="11"/>
        <color theme="0"/>
        <name val="Calibri"/>
        <family val="2"/>
        <scheme val="none"/>
      </font>
      <fill>
        <patternFill patternType="solid">
          <fgColor rgb="FF2A3E68"/>
          <bgColor rgb="FF2A3E68"/>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yyyy/mm/dd"/>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0" Type="http://customschemas.google.com/relationships/workbookmetadata" Target="metadata"/><Relationship Id="rId4" Type="http://schemas.openxmlformats.org/officeDocument/2006/relationships/worksheet" Target="worksheets/sheet4.xml"/><Relationship Id="rId9" Type="http://schemas.microsoft.com/office/2011/relationships/timelineCache" Target="timelineCaches/timeline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Sales Dashboard.xlsx]Sheet1!PivotTable2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c:f>
              <c:strCache>
                <c:ptCount val="1"/>
                <c:pt idx="0">
                  <c:v>Total</c:v>
                </c:pt>
              </c:strCache>
            </c:strRef>
          </c:tx>
          <c:spPr>
            <a:solidFill>
              <a:schemeClr val="accent1"/>
            </a:solidFill>
            <a:ln>
              <a:noFill/>
            </a:ln>
            <a:effectLst/>
          </c:spPr>
          <c:invertIfNegative val="0"/>
          <c:cat>
            <c:strRef>
              <c:f>Sheet1!$A$8:$A$20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Sheet1!$B$8:$B$20</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E328-E94B-B251-4B14C8DF775D}"/>
            </c:ext>
          </c:extLst>
        </c:ser>
        <c:dLbls>
          <c:showLegendKey val="0"/>
          <c:showVal val="0"/>
          <c:showCatName val="0"/>
          <c:showSerName val="0"/>
          <c:showPercent val="0"/>
          <c:showBubbleSize val="0"/>
        </c:dLbls>
        <c:gapWidth val="219"/>
        <c:overlap val="-27"/>
        <c:axId val="38162800"/>
        <c:axId val="23869488"/>
      </c:barChart>
      <c:catAx>
        <c:axId val="381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9488"/>
        <c:crosses val="autoZero"/>
        <c:auto val="1"/>
        <c:lblAlgn val="ctr"/>
        <c:lblOffset val="100"/>
        <c:noMultiLvlLbl val="0"/>
      </c:catAx>
      <c:valAx>
        <c:axId val="238694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2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Sales Dashboard.xlsx]Sheet1!PivotTable2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t>Monthly</a:t>
            </a:r>
            <a:r>
              <a:rPr lang="en-US" sz="2000" b="1" baseline="0"/>
              <a:t> Sales</a:t>
            </a:r>
          </a:p>
        </c:rich>
      </c:tx>
      <c:layout>
        <c:manualLayout>
          <c:xMode val="edge"/>
          <c:yMode val="edge"/>
          <c:x val="0.33870122484689408"/>
          <c:y val="3.70370370370370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Sheet1!$B$7</c:f>
              <c:strCache>
                <c:ptCount val="1"/>
                <c:pt idx="0">
                  <c:v>Total</c:v>
                </c:pt>
              </c:strCache>
            </c:strRef>
          </c:tx>
          <c:spPr>
            <a:solidFill>
              <a:schemeClr val="accent1">
                <a:lumMod val="75000"/>
              </a:schemeClr>
            </a:solidFill>
            <a:ln>
              <a:noFill/>
            </a:ln>
            <a:effectLst/>
          </c:spPr>
          <c:invertIfNegative val="0"/>
          <c:cat>
            <c:strRef>
              <c:f>Sheet1!$A$8:$A$20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Sheet1!$B$8:$B$20</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F17E-264E-80DB-9AAE213717E1}"/>
            </c:ext>
          </c:extLst>
        </c:ser>
        <c:dLbls>
          <c:showLegendKey val="0"/>
          <c:showVal val="0"/>
          <c:showCatName val="0"/>
          <c:showSerName val="0"/>
          <c:showPercent val="0"/>
          <c:showBubbleSize val="0"/>
        </c:dLbls>
        <c:gapWidth val="39"/>
        <c:overlap val="-27"/>
        <c:axId val="38162800"/>
        <c:axId val="23869488"/>
      </c:barChart>
      <c:catAx>
        <c:axId val="38162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69488"/>
        <c:crosses val="autoZero"/>
        <c:auto val="1"/>
        <c:lblAlgn val="ctr"/>
        <c:lblOffset val="100"/>
        <c:noMultiLvlLbl val="0"/>
      </c:catAx>
      <c:valAx>
        <c:axId val="23869488"/>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1628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4C5EA65F-7A75-8D43-8F78-8C58070EE55A}">
          <cx:dataId val="0"/>
          <cx:layoutPr>
            <cx:geography cultureLanguage="en-US" cultureRegion="CA" attribution="Powered by Bing">
              <cx:geoCache provider="{E9337A44-BEBE-4D9F-B70C-5C5E7DAFC167}">
                <cx:binary>1H3ZcuO21u6rdPX1oYOJJLhrZ1cFHCTR8tR2252+YSm2mvM88+nPIiVbNqPe7b/iv86RkzAkQUgg
PqzpWwD078fuX4/RdlN86uIoKf/12P3+2auq7F+//VY+ett4U57F/mORlumP6uwxjX9Lf/zwH7e/
PRWb1k/c3wjC7LdHb1NU2+7zf/4Nn+Zu03X6uKn8NLmpt0X/ZVvWUVX+l7KjRZ8e0zqpxuoufNLv
n78mfrV9+nRbbapt+fnTNqn8qr/rs+3vn988+fnTb/PP+9t3f4qgeVX9BHWpdiYjKiuKSrXpT/38
KUoTd18sadoZwpwiouFdufL83ZebGOq/u1lTozZPT8W2LD/t//+36m/e5G+lfpnqu07R07HtX2+n
l/3tbaf/59+zG/D6szuvcJn31a+KoOmxnxh+WRX+Y4V///zgl49pUvrJc7/sMHnz2P8QE8bOFEBD
pgra9bn2FhOunamUaLKsUTT90efv3mHyriYdx+NV1TdvAO+5+vyLIfn/Jzzbsvp07xeun/ib5276
5xBRfqYwIqsck6Niw9GZginIFMLHIXpvs34C09vqc6juTxKqy237abmJs9Lzi+3HQcXomcJlBWtU
foHitYZT8ZmsqgrRkLYrJ8/fvZOmdzfrOFSz6jOoLpcnCdX9tojTpHruqH8uT6DykCoT+Ad02Rt0
yJmiEEVT+N4+yc9fukPnHS05jstLxRki93cnichtWlfeJ31TpJGffKSio2caohoj+KDIXuMDio5r
DHGMj/sH72/XcZjm9Wdo3eonidZim4JF+kiYQEwYJ5yrP7FH9IwxRlVA6kUJ7lzInRi9o0HH8Xmp
OANm8cdJAnPhJ8m2TKsPhIYpZ5RpmFFt3/X4rYbT2BnWwMOmZGZ43tWW46i8qjrD5eLyJHG53iZJ
2UfN5kO9ODYqL0V5BgahGTSqesYp55qq7h1x/tb4vLdVx0F6W3uG0/Vpys8XDyKzT6sy2iRPz331
Ad4BPlMIh4iH7+MhwOG1ERpdOMw5Upi8e2AWEL23Vcdxelt7htOX0wyL9E3k/0iLD5Umqp4RmYE4
4b0jPZMm8BAgKFKJqiG2g+l5hOxs0PvadByj13VnCOmnKUlXYbTx0njz3Ef/XIqofCZzypiyj4Pm
2k5TgQoCQ4RUdS9mz9+9w+c9LTqOzqHmDJur85O0RpdpAc62sQk/1lFQwUdTKPjS+1BnRvuAA37G
FA38hL2rDeWvfbj3tuo4Rm9rz3C6NE4Yp/+FoAgkiWpUleneL5iRpqp2hrnMsIr3Lt/Ms9v19Xva
9d+wOtSfo3WaQdEd+HhADm8/kPsBlccZRERM2XsOM8eBj745Bav1E+7nXU06jtGrqjN47k7TBb/c
NpunjzRH2hnkHRiERnsW+2/ugnKmyCBnsryjHqD8jbr7ZXuOA/P8HjNULk+VNP2r2JThB+LCwJkm
KpDXqvLCh752tiEjxDEaeYa9cpsxcpfbX7foZ8g815xjY56k+bkAinTzkWQcU88QpTLWgMeZ/mZk
KUbgYTMZE4Wyt8LyjqYcx+Sl4gySi9OkSS/8skzrwn/unQ/wqvkZVVSZI7YnSMHWvxEXcsZUlSr0
OXidJVDf06KfQPPyLnNsrk5TXOB9xn+z7CPhIWcqQVzle2ZAmznVkEtVZIUgRshOpI7A845G/Ryh
l8pzkG5PEqQrz08/TniAgGMYbDzT1KMKjQN6CBJ3/Cchz69acxyWXa0ZHlenmYm78B8939187OwD
rjJVg9z2jgaY+8wyzD5AGnAExzM+72nRcVwONWfYXKxOUlb0NEqLzdMHygtMOwC3S5ZBXe3kZe4z
I4hMmcrB3DwL6Z5be0dTjoNyeIkZKPppWplVBAnS1C+f++efewCgxDBhmAEsxwUG2ADGRwfg2QY9
f/cOm/e06Dg2h5ozbFbrkxSYhw3M/UjcKv1IdQasGh6n4uC9zzzzzzBBZ7KsUJjJM5OZ97XmODKv
686wefjjJLH5Wm2853H7z2UGph1SQlWIIPcyMWPQYDrBmaJyQogyc8h+1Y7jeOxqzZD4epoxzDmw
IPVj2H8gGsD8E5hSyNlhCtTrGIbLZ4RDEhTo6Z2Gm0WX72nRcVwONWfYnP95klJyt+02H2haKAbG
n3IG02uO2nvgYiiFqaDq87QP8NVec2S/bM5xVPbVZpDcfTtJSC42Zbl59OpyW1UfCA0jZ5DLpGA6
gP96LSyQjFYQpNiAqHlxB15j8u72HMdmVn2G0cVpGpf/hQm6oNJgbi4aJ6dNf2Dc36AEE3g1mPUJ
E9teJOs1Su9p0XGADjVn2NyfJjbjBNaLbec/fmQcw86g46mK2Z5jnqGDkXKGIRcN+EGE8xqX97Xm
ODKv686wubw4Sd22eoI5As8d9M+9MpiFS7kG3D47HvpjDCsTYNUBeAKzjOYvG3IckX21GRgr4yTB
uNgU/cfOexrD/dExk2ekpaoALQbaDebl7kwMiM9rIXlPS44Dcqg5w+TiNDH5o/CH9CNTMJSdQb8T
wvG+648FLuM8NGCVJ8My01/vaNBxZF4qzoD54/tJCss6rf3S/9DsGEVnGmQmEZ+vIdAwTPPEEEzy
PUEzC1/e1ZbjqLyqOsNlfZrW/nyTlB8awfAzxhmEJxA+PsvDaz9Mg/QZhxWGsAZxp8pAnl6rsl+3
5zgwz/VmqJzfnqS0XBVb90NJMVjVQbkCpOQ+oJ8ZmB0pBlEnnamvXzfkOBzP9WZwXH05STj+iDZ/
bT50aibkuRRYUAgLPndSMvOHYZ4SZxBREliHu/t7KyXvaNBxXF4qzoD54zQJ5IuNn3zg9DEmw/Qw
wEV+pZxeKy9FOyNYAWJZ3TsDM8Pyy+YcB2VfbQbJxWlOglklTx9s5rWzMfMIs8j3ojDTXSAr4J3B
YgBtP895Bso7GnQclpeKM2BWpzmf748i/Ghbz8DPgllhFB+Yr9fiosFUGKpBvh9my0x/wJy9tvXv
adFxaA41Z9j8cZoGxoLEsf+Rky0JP5PHiZSEzqUFMOEqZWSc+D/+zULJd7TkOCQvFWeIWKdpWYxt
tGk3H7kuHVJgEKsABflsXGbIqDJw/1xhFO/nLs+k5T0tOg7NoeYMG+NETUzabp41yQeQYASWosMi
GZUdZ441CstkEFIw2pfPEpSrX7TmOCa7WjM8VqcZQ4JT+aEzkhVYIctgWitYlUlFoXkKXyZnsKoM
NJg2016/bslxNJ7rzfD44zSXKz30KexZ436oiIDvBdsy/MTQw/RwmFMxYob2Ttrzd+9mvLyjQcdx
eak4A+bhz5OMI8eExJ9pET73zocoL2CFCdiMGS8J1gRmuSLGYfb49DfjWd7TlOOYHGrOQLk8TVD0
FJYhPVb+Y119IC7jJjOgwSApvFNhwKu8do1VIAAo7N+AyczKv7M1x6F5U3mGjn53kiKz2w/kw5de
Qj6SQiAPGwG9SMdreIBVPiMUli1jZRZNvrc9xwF6W3uG0K1xkggtwU/2/Y8TnWnV+OgoP29dMhMd
iCfH2UtM+9uil1+35Dgqz/VmeCxXJ4nHqJ/tbVFu+4/DZJzyCsl52KJuP3ti5pGpkCeGJRewOeJO
nLSZ1LyvTcfReV13htCl/f8GoZ9vL/iy9aKxqTbmtGfjqx0G/3vp9Pqwm+Ss6p4yOeor7NiU1RPs
66hoBEz8y16Q44e8IVteXKm/1dluyur3zxLEN2cIAObgxcFnAUfw+VML+86NRTA7E8mjxw2b2sCu
QmCzknFJ/O+fgTFFGDhTDf6B6YLauKcNLLiaiiA9B7TdmKAb9xgAU/eyX+Z1GvWQ33jpjv31p6SO
r1M/qcrfP8PEtmz31Ph2sE8BTLEa99QBSgM2NoIlIlD+uPkCbi48jP8PHkgZFlreXtL8m1fpqlyL
XLKSTsjsGsXiVc8c+TIKId1//bax/NW35S5FWdfCtzkX/Y+uEcp92hlpJJwbORFFIuSHNDx3L+gi
vfMzwb5lpr91F/6KWXEtilTnurdu7/G6M9QVEl2qt54YJLNKzRRCjhcQjzQVQ8pg3ljYCgVwIxSW
1cijC/62sT0ucSRHDF+oJXJFlg+lnYwHraVdJJiklnbjeqqeVYQLmtyp5dCtpLhvIlHncmFXuC3s
6SxwtUq4XcEMj8jYyFkyCFL74fl0aPAQWA5D3/Ms6WzJbTub4qHV4yBL9ele4rSKwEqfGXmgaUYI
GWHdyfPGGniciUrKE3s68NJzQpEMTWDCPHtX0Ignto9SLxK+HKb2dN2UVWpPlxlqrhOet1boktRW
ZH/QU5z5Oi2k3D4cajct7F4NFMsd0suwjnJ7OsSFgxeZ7C4PtwrsZ5EYVBwK6CTNwF2R2ShCmV2r
WQT9UmehWXWqK/zxK2W1Jcskz3R1cFKbSU0YCWU6TjdQkmT2wBpf9yLc6y0vnAVtGitlWW6zhmW2
FHj7M208my7LYp1WmKzkss/tmHplJEpPze3pkI9nuJMyo0V+JzQJFbaDtMJWE1ZHr65TFmlm1DkP
eZQvqxyRRYPDyo6LqrIHGV0gv3Ks6VY1SCgSnFDFdLj/J0d5abtV+IM3QW4q49V0azocLnEefJPb
IBJSXqViel157ISgcrtBn958QoUX7lotY38xve/0ltOZ09AEBuHYCYiHmRUPwe3hDUko5fvXVqu2
iASi9VPmSaXp5GVh8y6DQXp4+ekMsyhagjiYvVSXtoRoaU9nfp42i4YNK97lrqWp8v1UFvmOuyoz
KhpSMkCtlPTOr3PbSyL4ao1UrsXr9H53STlN7H5BxpEArHZmT2fT6CAyIsuWlfp0f7oFiHO90mDM
u1oIXZSTLrVzJ6oHHXuVJHjZqHrnSqpdabksmFyFhuTlfixo3bV226pw6iZ9bvpD4opO8zvbx0Vn
t0zVwzQZlrAONdsN4mZs8zSAm6G+iWWnsl6N1yxQYdROjSrTlFulU1xMrUmnJr0cZD9LbS1ToJnj
PaekIHHpIC+bHgaNw0FVxCmMnOlyOnRjweFy9kjEslAUZS8ZLAW8UA8j1I3DKhJyUqgLRUsXsHlQ
YU+lw3g2u0ycnghNK32DBY1slBFNBKUOweZURcGDamZR/e3w8dNZBfvzLuuo2T1VeCVIXdcHesGg
v9oSJL8fD9PZdK/POlDfSeEzPWw8R0w3B1y7Qs61yNwVv3qyQlupkeJVMOqssB8SezrrWJAV36bT
3k3wYE6n0yHn8sYDk2GWrsRDcSiYaueHm4dPm56ReIxFlPDAmHoetqDZ97fCWgxiR77UXt6ucrCz
gw4yktmuPKooHOfash2YaKdXU10YH9P7TgdCm3Chueh8V8qUAfSd149ab1fuEW76BX1I+y4xlYCu
nV415fFDds9OT03XKSb7T54up4Lp3u7jXtVJpDpe9G10jguiLiiSrC4YhezYxxzukZbyQSdF9aSW
aWZQrdK9cZjyVm5NHKmb6SoYb6FxvEbeoBjTvRbDGJ7ODof5vbgDo6LI1F9I0BuxJLnQA2O9ZPB+
9OPLH607VTuUpFO9w/V0Nv+qsYWHe27NPFhVuaA9afQCkR8paDOzGQ0u9bCpdlm0lBL0jTm+bAaj
1ZsO7Wj18qEVaiSRLls0BMEQdSsRDqnU64NfNAJVfWm0rKhBUcCBy+gLDeLCoqMdOhyQ2ry+nAoS
P9+OK7LNfvwelKWBnpRBpwejmUvaKkZm1ZJaULcujHoc/NOBjAb6cPnq3mj1ijDvQF9F47BXHWQm
DDo5aUts1H1O9FIelkGbxxbR2IpHdWqFRfUduqNZgVO6DhQvWviK2okELC2KG9DpzS27YmEY7r6z
AWm31UmCcpaGRhfGquCdlpo+hCSiKEKzl3N1mfh+ZZIqd4Uz2ssmLltw2cZTD4Nimg7g1crCU9zB
4H1qdW3vLLPmceobmUpJukyTbFiV5DIae2TqJWW0d6FaXgXaECzcspTNuJV/1AHNz2s/En3HN3np
uVarukstLPullhg1Tl2buV+9AIS3HD2sbnRPNLWOkd5kzhc/bXJrujcOB0pYtCy6ABpcSoO2asm6
xWBCylwtDXCWbmC/4/sKfN2+d0Pbb8/TAod2U8bKQna9VS67xMYSxbvDwOorTVbCZVP1Sxam/DLj
ifDIcJfHTmMFfWw3bfbFx+DgpFgtDFlqReEk6k3AikwnVYcNJMuxPR1GZWtrcbe/3BX4faOHURLq
XuDE9nTYjYDp1FdCcILDttF9rwIjq0qXqqcSHZVDYRQeW7dOq+kqCRtRDeWq4a17VXUyFnIbgr9M
wG9VavVKGaJukSG5AYMa4x9lh2KTjK7adMCTldb8/WVCG7wYFL5IUvaUdfg6iWhjh1xq7OksD+JO
YM8rDC8FIYzhDSKQKkDm1bWGQNkFu9uh5pW7Mg6qo5GLaHG4NVXcfUZcN+CSlUqlidJNZb0cjVA+
HqKI00GfTmsW1MLxm8pQWQ0eEWq1GCqNT2UheBvTQ9NZN1qu6exQMD23qzJ0/lMUkNKc7ql5ri14
wSwlS0ATjAc0JAy6bzyFwY4FHpLYAJ+tsqd7qsSgOCvWTY/l1XRrKvTctrans1QKXb3JoXlRXbgC
FvWZRevwVVLL152jMAtGCph04q2iwmkXreKGSN/dq2BeG3cLk2TgmU+35BhLBmw4HIhqrHUoOFy2
Vxl4uEzgyGw60bQmlwwYALgX6gLz5jJauIFV0XOsmTI324dky3F80RpOCtZxURrKXXQJYccXyXQ0
4gmjib/0sfC6RRWYcEKc81wB99zoiy9luy78yzFKCozAtfvmviabpkmFFy4ibobE9MJ7FlzhYBGX
eiydp8GVGiwqAjKzUPE5b0ohOSDf6yS4zLt13a2HQDiaETvnlbTimq7INy4SrWa4/iqMV2Gf6kVn
OfBelmIna66zASy2Xj0OrpGb8Y/c04tqUXu6Kn0vUiHD+99W6koOAh31V30h4vCBFIIGwjW8r4or
8r+wJFigN+Su9kwvFgzrtegCQYleSZYSCkYXKrKUeFVnputbYSVydsVjEXwtgusS/RVdICsTa9nO
NlwEl53IQER1Xx9sast68L1fl0bwo7fopkxFY6aGdC2DJkpE911bdDpfkSd8k5jtKvyGjOw+N7jR
LbVBeFd02SwrkQj/WjUVSSjXEHQWAq24EV/gZfaXD4FldYldUWVmyETkW460KluhrGljZLWFwcOu
jFQSjvFXKehVspKt4U4ZdGaGN9Klu+2fvPvsR7rO1x1E/nphxt8SWSgQZn+tEkO+JHflN2Zsq+Vw
vqq/Oytolb8YFr4ODQY/xE6vbdot1UXWi56ZyDXTFEyWMciCLpLYVPJvVbD0vS+ta5LcKApLyZeO
BXONRRQv4q4Qmqort0NksEpHTyy98Ty9/9NNLQmZCjWG3uhioRV6Wy87CGsDvVNFAORAZ1euCEp9
wGaGK4GK78X5Wr3R4LWSlaInt0pn88bUTH+FW0NyHuiwTN3F0JugIQcYHF9ra3DW3lK7IUZy4Vrd
90rTyyeydgMRl0aoLV3fyDqjv41CQ9GsqltWmtk6q6AUqfKFpSLZ0OwcDdafVWwE5CYJl1l62Vro
MZPMbDBNDyzp+J+fiP4v9UlNYCTqqXweqkJF5w64wq1Or7Amwvu818/lu0YS0jm2MiN9kJ88sINl
oJcwktbOFxcZ6p9NoveOHn3XKkOiYyE7Z2zZfO/vtGxN2BKtwfe6ib7jLap0YCbQX1qiR3azQTAq
8zVOdfB+FkloZLrmriLwURTd6/SeCx9DpCzIQ7KoGsPNhHqv/NXcxNf8W77qLmIkslZkyRrEX2pW
3DHa20YRsSPqJ1cvthqIDzYTRXdSo8MwrcVibAEthI+PWgj6dXxBbXqT9HrXmVq8bAPhb9FFu5Ee
o2tmpjoEaXfkm/sU3uW+yFMgC3RFVLpzGT7kD+k5ugF2wLU8sz6XM6FcpsvIF8O3aMUu7/sv8q20
pNfBNsmF6uo0F7KBfsAPkCh2Z6VmXglQNMXXatHckCU7R6vQF8U98YxmA9FxuCqNTjBT+oZSXbUc
oxK1Ud/5rQBdiHWICoJeNJGRY6Py9BBUNgQQN833eFUUgmjwioL5Aq1dA3TqA8N2KNzb1DHg1VMz
Fk0jCES/rSCCWHyZ3Gh/hoZ235mKMSzD7/FCNqVM9/kVLQUqTU0HpWm4dlLqraEw3RHpGsQtsICk
W7ohkGQwDteVL7AA6suOWwGST4LFcBl4Ou8sedHdPDpLdw2R5zJZDiCoUajz62qJVi1onsJimhhA
A1IdaYIY+S306ao670QYGiTVExip7tKHd2iMCBkBiPW19i1Het+J1NVzajmKoDDyicgv1aUj6xzG
4cIBemfhmqGeL4I/24u0+AqxVyDpLnyiZskPuNFTGHuxTtfccFf52rFiW7ln0OaFJPCyC/UrNdbV
8zyzsiUFm6IzsOq6C3Sko9eBue2vwrW2YdfhV/fCXXh/JViXL7sobvWD+eNJDoTPZCIpqI24iaol
kEc2Ymqx8KhziTk4NtUYqTgpxOtsjI3qtqXCL5Xa9An/pgQcfOslU1oiaJbVBgUGzG7GKtOZOwYk
01kr0ypZ7k415CMziJrzkJXBwh+fiabo5ue1aZiDF1MSCEoqOTDSWtHDKi3PufrDSxMVAipPq+36
5RAUqLYlGjX2dDYVlGX2XUqRAjwSz4XWFsx2h8HywpCsSmCueCthfRgYaMrptEPAPZZylhuqwkpm
lh44nG3upLrLm872MjWKRZx4Aehd4CCC6dpRoUilkdGHYb9UCg3caZTEQIVyoIqms8obg4LDdQGk
48L30LnSsMjIoqIXBMeJjcaD6oNvO50d7mGtaRdxUV87qDF8DINf6QFgCE8g0s0TnBl9gKWF4165
sGDI5moEPoiS4FXgFeWiHn3p6VCF8mXeS9hqR3bhcHDHUPBwSVoPeqlBVxPL1o1R23RWZBxU7uEm
U0pfqH7hmWSMAhVS64gNbDnRwdVICU5nysgG+yFBy9jTdJjrfBsh6lhcA2oq65pQ7zMwE06d5ecF
wthiFPRxfd/lfbtq/daS5E5bHAgkxJNa70NlFEa/joWfV4MdD8DE0KoAra7lEK4T8Dzrxjc6uaa7
S9T6jc7BVdIa5051S2R7cdeCzzbgu6zguQU5gM6GPEBna7ijC+rzpTuMiBdMfoj7jJtN1KWDHox8
HQtpI1SHZwZPG4hURuQOh8O9pkH9ijjrpMWxjZtCBVepTnujZ/kdKstLFaIeqjrKshmJuImiG7Mg
utw0oPVGOpmVI4u0I48PZDIhzXdZVkGxSikTUtpRO+mrc4h9PdCs+V99FWogI5A0sdKSPjQlxxC5
wQHFgUhQW5tloWBzolUngKfD4ZJXqQ8vCYEhAp98ghePob3UqxgCo1yT9axvueh7DvROPpLOu8PI
IctZATddFxux5oFLkleOLg0YGLqJYQ1IUNi7a466GOYLQnJin/7aZyd2WZzHNOsL3/X2P3z2cvmf
uzSGf6c6h5vj76YdrmAfqN0Prv3Xp+CXJ8bZROX8obE1L58Fjdm3bkyAvbn4WzbuJ/m23e+3/aTw
vck42ILuVR7n78m4t7/n9DolN9Xcp+Tg9whU+IUcmBCKOGyzzhDkofYpOdgpDVgrWLfLYLNbAg9A
0XNODn6LisLvUKlchRw5V9RDTg62bIffngC9oyqwKTuBrN3/JCcHOR9IMb5OlDHYeQo2PR7nUcBa
YY3iWaLM7VkbJQEwEK0kBxYn6TZu8lInrX9VqlVx3lIamVGWIpHX9aaqebzqpXXY4vqysXqPKau2
bkAKIHlWD8BFJaFjyCyGcKN1rUxRN37gXNVgDMxU6RyIr13wOvLMWUSB14vWdS585TzrgRHskU1o
r+mFq0l6TYATctrhod3Aao/MHOpcNephyeusNVQ3W7aoIXqRhrkF6wrMpgLfPc9XBe/SFWNSbDS9
VIGotRvV9eI1460VKImrY6c7b9xoWLdDD+mjEMI8L7+KmwEcAy3XIwgUvNATbUTwCtgDb5E4yYWU
4nyktxUTk9vai32DhnVjIdZcgPIdrjsllcy4V5iZlxCKllVQQPAbapCwyzSzoxBPyNiLF4ynOTg2
EGpEfliLjHS3YS1zS/aNouk80Se5r5N6XLXMwM+reiCskG9ERHWNLBA95BxMyM1dFG1Xg6lQJUPJ
wbvHEgSPblTlhgupOsDJt1q/DizPgyCZZODJDn13Rxv+JealXsLGY6tOhiCCyOUFBOLgEcUZucuq
pl0jT7rDwN33VXmveO2NzAq9aRUrV7BQwLImRW6k/sNAfOFrvZkjCfhp7UpJh4um1r4iNduwxBFN
1tcipIVVhX1hSBVfjaU0chNReSpkTMrvbaClupy4rl7FGjCimF1WftEKpFSllUXpOe06rIN5boXk
4WVYKXbrgtLrgRICjiY656i5IA365qdluB56wg3S4dTyqCKSHDXCJ5JjROkYGocML4JmAGqay7Xh
YKVaBKy00sYLIfYiECHDABeVDIwBylV55ATzbwOFuD45r1Rg11TXTY2co8rIxnxpTmI97Ym7iGLX
B0f4sYrdO0TizMJA5xqtG16QwgNaAdEvGSbr0JFvSKRdpaEHXm37HdhV1Sxw8C3PvOKqiIAw84d2
KVGHi7BWhex33KzjojSlUrP8Aiuik0JvXcqNiCPfs9oEL0JEBuhJSDc22SBYqwFRXfdGHiqe6VKp
XdSuY8Z1/UCiKF65ThqYNVBnoAlAzLpMR+BIAIvkrJ0CIgwig5+WF1cebS+csljgsmmNlFFZpHFq
RrHKTex7t2HJwDsftEavSizyTL2sWJxfqH5jNVXVfvXuGAFasvjCYyItUgaxPcqGp6CKEyCHyZPM
80vH6S0tQSCLrIwXdVREOhjDWvRD0Zopr7xvrXztREq11DpfMpqhpGblqEuv0UFsvgXBl1yGgKxu
M6NRiW/C4pZLtQhyC4ybXvQPCe62vdSoC68BB03pVjVkMywV5xAM894aQpwaXtcAEetFRp3Kid5w
UomilowAwn4caflCcdwb4N4sDTk3ZXPlkHIwC82DT4gu1SSVQQEoFIIBArErU3O9GeTOcFMa65pc
a8Lz0RKVG60fZB2Xm66rY0NFqtG7aIOGESAXOAGYKGGpTr1QGw9UWVC6S4knjS67xWNNUGTEMcS1
UTGscqKRddQ2PWRXnS9drjlfvTiy8+g29vLUrOD3xfraY0ZKPdcuEwVeJvW2WYZMDFMIrvy2dEVE
1SvqOo3dee29qlGgfNm9owQ5kC8RMAV85Ycev2koBGdZE+tdM8Q61wrX0Nw0MyPPk802q9Yxl7dK
8MOXlPtogNAw7oEekEOybetEtDFqRa/0vZBkdKfGcWm25aPrUwgo5TSEnQsREk2cWhRmKhua+hdP
FFePe+4ZGgWFVVGdBrwweAaaKU+HRZc2rqgj5t4oC6zWxUUl9bGe+RmgW/jxwpF7Q6mKUjTSyArk
aB2qrUhCet5ltXzuaZDb8NjXOENAr3kQi5TBqh8i33YSX/A0IiaVKkjIASMX+xhZHnGhj9X6Io/d
rzlaljy/aiFc6LKM61KQuEYDVtIpHHITa0gPWZaAFMStXcpSY2DZhKVURilpBJLVnem2DYe+gaxR
HgKpoWAFchbJbQExih5pLgTS/5e9M9tulNmy9RNFDQgggFsaNZYlW+7TNww7M396oiMCiKevKdeu
2lVX5wXORWrYstPqINZac34z6NNPbHpjD+M/6TB/dEnY5/Egrxp25hGDqqumLOm3h8G7hANjWOGw
vMwYFJuQwgKdg6RovZvpXqt9wDDxVila1naoTzKqvMfBpDCmAhw77Rtqgcyr3uv3Man9i22Co1Uo
a8soH4NeJ4/cD6GXThkL4+ljpWFzYg2RqJHt0cyTKAY18/uWibM+TAEjD+FNEGuYvUAOR4W03gl7
9j+3mgR33JL+kRgPN8MyHknHDo3Qh6iLS382zy6Wr1GYvvQVDpS6f8cImmRrsrxj43n09avcLcJs
Rx7DlJIs2I81ccUSpEfZCnew+oh1Ve42gjnIyYdkaey1T05iSaDGxOqSLnCkuUtEhhiV3CmX7jab
Xl1AtmtlJITvzf0xG1SEdpXJDqfap1DLk5k3SJk1jv9U2nwUODDRcyyHtqJz7rbgroGoAnCqxPH7
EC1RwXmPgX5Km4IvAgyR+Muj0Ozkyv9Ks7GcyS0pfAACyoZq10aLv+NLcqf7bcL00Pwa1+BFmaTf
2TB8qtGAtENnM5OmpmyqLUsNT3Jv9I7VNt9rNULOQDlqFdkK6/U5ioI9x/ajpe2hcisEWrllbKwP
0TqOD55KYIvS+lPGsd61PukPnpUN3pbm1XIIKdtIP5uq3S8uRYHvcjj46ztTvYBsOr74ffweGaje
bs3ZHV+86hAIv4G6NdEDS2domTU+UO77dre2XxFxy4fy6t+88ae9Svo9thI8MblonEB4xzz4WlC3
01c7mSJuE3ZPEa3epfXiFyyGxFtH9G0c0HcxNnx1szdnwzxmsawNrFPOckLs07jNb4OxruCyqQs+
V0Xs5HED8HRfrxDOXGxfZRrUmeuwcumF9GfeBfgrsRNnvoY6M2BnxLdXyeASTCSLYjYXa7t2d26b
j2PbXFtfQC4V0ZewrSp95a4tEQCa6py5+mMTKVZE+ckUeem7OSyCpqqyEC5jVq1EH7a4Oeuw11kz
uOvQ3vi2oIuuVeL/M46Y3EJmM7QPyVGhfcrVEndHXFm1HJIOZFr13t8OVEW7XYzP+YhuZbhP/BUt
Eta6dqnUbtSyLme9iDKpI563vd12coNcrdS5ruJh5+Lvrodyui6D2EMjGXr6Tchq4TSIJSfU+9Y1
/QwpZ0dN2gcgZ+3JH9OwGJ2QGXmYPCzR0+JESbbpCdjXgw9DP4tM99S5i+TNtQr7sZxZi5YS4Eg2
pQmEeafGTGCGjBd4kTq8bpOihWdUvkkv2CntPfHVTpcZvU/coEVPE9SxRTRZRG+LexfKvbtNDeYp
8hY/X7m6YoOd+2Scz1UPPILb1RwGwlBeKtkBh9MaVdYFxbpacsCKZEoHV/LXGMp3tLzo7bQ1eWC5
n09CP5oJ8s3ikzQPeXMUYSBf+nlOssl25uwPkEx1QBKc3Xi/47jJBP5Pna4rOCjzusa+RVsOYLBN
1mrn5nE7WdIBdgmCrF+D+ji7FUZWRw1EuH+wxnToyc34GdljLP27KjBvytM70sVoUkN6sXUS5CFe
c7Y4TjNfqONm4Z2sKexzHakqS7Cuxn6K3ow4cEAbJM+ZxP1DV3kOjbWRoPfWKJsCYQ6ugnkVkLop
2SjD3FbLW9jGexdPZ2B0XcbncfmoRPfbJuhGu3590I39awId5F3I4F+N0aOHYeM+MlhR2g7mRw3C
sGL+sb79CMcfr0J9ZEv7rQN78hIcoz1OgKIZ6Hcz3JMxwkMR3u5Azrxv0faXyv5Jd564daxTZlZ6
r88hifaTnM6TH+I5aR0WUaduckgCZ6L5rnvjMnQin6NWx4RtqHuPqmvvtBFfmKKuzG5vC1E7j0yu
oPQ0DvJzJsu8B8Ajs9alT6Ot91EFDhFedeN1YeHqwebuiYn0KVrrrySp8Q6rUkUqG6jHC1V/VcQc
UwVhN/R3NcabOFzOtB9oVvmmSC2/Aw4BojA+tmPTZtTCpw+bgml2YFXznfqvq3Olw/RmV/FLwB3x
WfoaxmubQVhf05dqS3+j+/wVW6whYeXlRPyi/jkN+0Ix6PwoLYk3YDaYHt2M5S+uHl1NT1Mj3lpi
SwFD3yX6MUxrWOxD/BR1rgA5A+Hen7qs6XoJzzCHtISZ2oL8G+67YbwKKNmWBXf+2EOTrijcU7I+
RKy5F4t67Bz9mBQHzLFAFJvvpgorNKnKIYLrMdUXHsGW8VcqASelK95NHI7sBjnQK/f8t0CqAzBV
qFF99N1b+Lf87EgCy0n2L2kYnMFWPWwxeaTVUGr2ywhekp7f10mVx5oUQoWlw8UE7j9UO3U7XGbm
pZm8g+mwKvvHilOGxTt8AL76KbmApEfPtawupi8pIWgK47Je+0/EptHvyejbjOk9+l+a982aZH5o
fq+S7Ta0OH3V5MIfCmAtKAVoBNgKtq/GQTZdYmrKUTe/02i9DhXMogq2nkfjxyhhRSDsS9vSXI4Q
DW4fzdROeZSOu1Ed0gbDOzwQQuVzx+u+8Jc+i9cYzkay5IKMdyund3MaHJpA5GDt3xNnlrzD2r6g
It3ec7IkL4qH4Lqal0qcgXB8xd6+neiWVZaxjEewMrf00dDlrYZmKTQsxaoTWIJyyCCvaCveoF4M
aKMwPZOmeuyZ3dUdLD8AmtHzk2CNOk3EN+U69yIzY//Yr6Q9Bgv6KSguZ9J73n0b6b3HgW3MFouG
aNABOMxRfKQgHgmsGHas7c1s0gKDMpF5kNg9ar+5q4P53Nbew2qgAKBwdZkW45kt5LnldEdwnfAD
qcJHAOKqwAQoMj7Ma9lv1Wmq4bT3MdbddCwVl385wxOo4AlgG+6dW+PhAajMezpae+CYIhq2uGw1
8CNdlxqw1+4ydFXWw7ynRmB89ZovhbautfDOBj6W2LLoPqjFHsoV2rg6uERNZ3bxhSVnJdEWdA3F
MN+c0Tt+xzb4JqB6FNq4bkG1APoBq1eyy7YF8OIxomXr0B6c4N+itclxDIXNIfAtwFiWXZPqR1HD
+J8Jf2esO62xSLIKzrwiy/bitQ8yqeosrSaeV3P0EtbJGaXv0QYdPHUv3scbeWGWPJhgeaMaEgzX
UKs8ke5ISx/iaEBd5O7T76UETNmEuznZcLaZA47LHVWehLuV1tky9efWS5JLW/unvqLNLhFNqVzb
3JF+2NmqFzmXC+QmHHeRr82+EfQz4BxNtPgdWijJq2JFx4foGHhx2SFRlfOef/HqhhnOxeDi+z6l
HMBFO79MbX+s0q4EgTOfBiieReQ1MIH23tLA07XMZfGN72M97EmYEJNfATeoQ8zt/vJn7LTIh5jc
TAJ10ALLBq4/mZRjv9wHi/XLNaYnGmHk4Otz1wAnSMcqH6f5ExuFAT5BY7MMCtQc2Y6RD2C9jubT
1kBgm031UYcsk4q0+dJ7uynVunAq8A++Wi689VvMoxAnsfOcwETxz2hxgppYYpKM7Aebe8wLy/Mw
kDGvlTIAajus4immkmWIg1OqHNvB+LuagU4FfruH147Bb4zi/RrM/YHSCtMdIFzU1DgbEgpBwGpM
CWjO0g7Fdonn4dhH0WFb2Z1qBpXJMS7DsCLQUSBvjP5mn1bzhwfLWiyaK1TuBWpVcJYmTI5+7S1F
GuqSU4O+YFzvZ3EjGoS+LJ16jFdAupBis2W1a4lQRe/L31EFKbBj3R+3MrDIGOhydKK/4yr6O8b+
tFuGimQmibuTFd6zSvXBI0IXoakfZ6++Bi25VInFUZ3CKg03iRZvEegFV5PftnKBcdU9iiH83eq0
K5LO3re8Pju/2vVU3U7RYCxULLucCw5ntifHib5UbiqdjfGHB52v23AZPMiXUzdfBx68GLiLGWTb
z4nQoBhj7262cYBpjDV57ZFzFaAzIWLXekzmrEXf5gX9Phqtl8d7Vc1vXNfQY2tWirQby7C3eUgD
nU8jlNEJeJ3RZbOo9A/x6CtzUKRYV/f5CDhtD0H1UNnxUMWYO0g7gFxS6wS6vt2LugM2D1i3nGI0
v6tBNMSmuaNHWd0Pvs5mJX8rEtKywqF8G5mu6bDRO9iG9K7WgoKtG6Id8/VjsM7+oe38nPQdegvO
4rul0f/6StXKlcsCjDytCLnDiYKJELNOESXQPn9uxmZgdxs2pbqjG+Ia2c+dc9puOQ1wqmusmXem
bs0O/LU+dgFIuNr4Fwgy0Y5LuKhi8poC0gzN2M02Dn/85boGYDtbOM/bdGNtgzptM6gwGDY6/xBu
LYCCG7sunD0s47jtf1jL4BYI+PlqmdHUJNtxEChgA2uOhl9HX7ZdicDPCZggRpGfR//BN0VYFWzi
KQicBBP7z+P+PJmfryCJc3zseC7/vg9daLF2gh70jZG0I4CNJY0BhSiX5LSB7gMZmt5NjP7rppkw
tsJZeQ9uRuJ6wyCbkafAQW5fxkkL31DebNzk5g63M+rPRKN72Xr4gQ6jk+Vtt8eZB/u+RdijEbbK
/NaEuX+zon9uDM6acqHe17/volGC2M4k9pKaG/32P78rNiQc/v0t4E2/2GYs7f/+wcJhYMDa4xlc
uiMUQL3HKMnv/n2TqqC+4Ya48wbJSgV+oktxFiQakZ+RGrKPDQHKUc/FXNO+SEb5HA/VeOY1+mFL
UE0XCNjgR09jPAHpAkgyeNaVvvEBi9oxKNSs8sGMSdH0R+53aB+MRmIZw0qXEoKFpyd7VILrOKHw
L5vxnoZKXVqBHqlDLQX26Sjq6dLex13tstFB5GW0r8rGsr+OkvkgJnvETBDdm63dqzkZSwFViqzP
tJZzPqK7hQqJNEaYvCw4DQufQFXc2vF16/SyD7cbwND5py4MfrcUhQXEqd31W/fiV4O4JwIeuB83
Jdbou61eb0WgbjFnLrTklXlE0kaDoGpKn29qJ6YJsSYJ6GUNusMMaSgXcX3ngpTlWOZ47qxBtMF4
az723mHyNnPHK/tLkvHVWzUtO+hBADvMMl4xJwZ5E4n4OFQG45KKcyySAfygPekMbjiaOFp/Y/Yd
HgXx2x2rhhSmTW6mcCnUJP5Iyh+0d6lDepABRpVg2w8xdM8xeuv92Wa9Cv6OhD0rDNWDFKdh2IZj
sAGzIWGVh0N3xm50r71MtyyKAB0mRxYaBfOkjcDXrC96i++6/sVSYBl1sDxUJnxKlTguaXfx2q0Q
kr9BjMe8P20rRsnpdQux4jqY9NbYz2ZMH28PKxIfVsmos5gJDxR/9wfXbsksFHwYcdtHJb1yrIIm
g9X9jAvfvIcEDo6FKDs03sdksLJyp/4sKviY8QqjDsLIDPg2MFT/ajZo2Jw+q/m2iydIk9qPs3DT
77dXl4eQG849Y26fuvkrtvVjStCc8wjPskFoBP3EbC9dnWByC7PRi15Ehf7H4fQYxDDtK+G9ynkF
kO8wJbbmj15mtFeYc6GAo1bSo/BCctLzC+3WqgTIPmM9Aywp231LVYm1EVVejipb2vFvDwgXjonl
xbRlXctV3tQK1TJas61SLgv87UXQ9DerI3fSAhqUb5Yp7wGkP5CNLSBoJPq+OcJ03ygoDvvIQKZP
SBzlQZ/Yg2xahtAcWujIjZkHLwP596lELszkk8NLmODs3d46GEXBl+y30gbk8zJyTKm0ggkRm+iD
sKWoZ/bsm24PlzI8U1hwnZ1JjoQOKE0fgm8lz4oFbXb7PBTCnTvVqBQUhD77W/JulfeFtTIoJh78
slwlmGXxmiVSDIPdfvdqExkZypqqej8vw4IfqxcW9hAQNobGJnioJyF2yyLVDnpNn7VddI9QkD2w
mHt3w9x9b1MCL0RfW6b/iXsIoc712TZyC12QLHmbuiHvYUR4+BSLAFjm1ASfTiT4eNIEcHZ671L5
VJngzzJalekKmisH7Spm0HMhvrj9qG1jCewMxKX2Mp6Eb6zFSQqeG6cjf1Ox/5BudtlFPfBlFZL9
IN8wZKV5AO8+r4eQ5eGiumNa1bnuMVKOY/QCRx24SA3xN11iTG4Bgdooy6DrQRxqi9a5bQv5yzNO
FtFYoaq2+EgSdYpi/u6R6BK241BARuga966tPNJweZj9etfODI+Mq3/kfWuOZIn8g2XNS9dEcpcw
dWtTYd4lJNzX9YbemEgsnN2td8e0ldL9phmEEWowvh+gZn+QJqh3VYJiDhrUv1eKfUq0YDqaAtTS
vqhE8iRT9p3EcG5w2EyB+Uu5uwr5GFNebmDXshV8DlQn8xcpFxjBsvq4HfCqcaVp05KE9TEIyd2q
OcQJE177Pi7I1n1pWx9Sxnd4aq4wDFpcuniPWwUlBs0CLaJtfW24UHnXk6exH+6F/SZ1pbLEzkfk
H4+b7MKcqToA9AnzEAB5oE3uIgPCVyTAZeK0qAJy6Nl2gU51ZTF7DIb5OhmSTRND6Dd4+HncbR66
zOv7BtPesFMxf2q0xzMKKsF3aLlDDyQiYixVhgYJHVG/7Uw4vMbNmsJ1rTVogu0vSec9T2iDynOb
EUF5o7zIsjNPOsa5ZL0YsQk1ndOpemJ+XwTbovZj+JVCx0WKKfotsG4tyItqJV872e21ak7RRC5B
au/aBqvimj4mUJOCGUJRPTdYwUJw3MN2o4U+5yT5Jxm+PY70Lbyzlwnsg+66wptiP+s5XHflHbC4
IgyioLCu3gHxiE/IuBgWEzD4ybyfsNCSSX519fgEmOJBgT4aROgOs60GoPexK9GD3Ddefeel4Quu
bPYuON6zES8AveWx3eKhSPFcEBCX2QblXQClELBhMgL5FD05cp0AByNWwg4EewbJ2AzitQPZZ9sn
L5p/ezV6HNojDKf3A84TFNr9MNsHD8XAb2DZhNtRcMjEvoMumQh/zKUPt10RjPEbPDHR0b3yHCRm
Ts9J25abF35I593cq+rEq7mYQCeYeBswJcJL8aI8luJXZ+y77mcvp237EDQKieauvS7z9CdJoCD1
oflIBlnqWX/LLfwc5fQ2DWgLTPsqmf0Vxn2f2Wm9oteYdpgfYxSAdgV03H81c7BL4U5kkEszM6nv
CJ9nlawUJ0Ocrdwvk8HvD8n2XHdkvnbcuwfsTT0pAeytwcNQ+UOOSjMVmNtcHuFU4kHRxvhEhQHG
PC0tjoRISfiU4gOCftFOrQfDa4Yv6fdfswQRUKFQwBYLdmyWZ+SwNhRPLwRO0DVweOHf0vqXJmzn
bfI0zeh8wgSVEgjJCcorIgJek8XNsVvDr8WC7u+2l2TzvyCaDbm/2D1JwTQE44RLt4TXitcStDjL
IbGJfKSzy9eQvWDn1aNtLFYfBhduCbb7KIbTligGhpLGG5ZSc6hBoT5o02MApeQ3l/grEXmbsGp6
WpqMjehbIhW+Aw04hBNTJfZ2244NJOOfdj+e/1AGfWquCXh+4t9K88NkKzQqEksmYEzQkr9JiGeh
if+tVZ07shQuHXH43LKSliGtGKXAOvxjj/93IHfSb197OpldzfsIg9Wj13ftycApCcabbebgyHAY
pLx6SVv24TXwBepqPW999TZ79sR00pe+1CAvG41HEX83OWHJoO46dW4ft/2Y6bE/cYxDUBVghcyg
aOMA2QUTfwW6dVkfR0W8dj6EJDCx/XqYRoRo4fDnSKKBnIcMksE9WPacRO/StYiU6hEqnQ9/Mm7f
JXUPBk3kvkoQAkhpf0ULBEZhiz8A3hyUU2mOdkvllbfhFQXwuM1W+t4ky8FcNoir1sgVSwb7XCFX
lI5jXcGHG+4m0jxJWcvSr3iVLd2O8fqBN/qDus4vlzVwBQGYpNMASmhc731EgPHum7u0vkVhoRjE
cFxhBp2ExlTBdXTxK4tgZbK+4lBQKCaPNFqWI7CfK4m718UbJujWKLXthEImq7ns1oUXwMNkgWYN
eZkJrxxL1HECO1Rt0H20HnCq4FzJNtmjyYsJgCmWmt3STfIg6qNzS5vVGAg9GcCeX2CX+nO4QCdg
j+kGMIRH7XmAbrWH5+zdQvhPkQi+Rd139150TPuLwpB9Nb47rU0dHGGZzZ7DRzIjuLmiYI2dBTJf
J+4YCsQ/kXrLnOjASkHNE2ZEH9kg6piurzNkoYVOTzNf7qWlLIeH/zZrPhZB9JGK32xGZJDotso8
2j6NrXuaAsh0Cp7lpuvlCWHChNcnB00kJpDFONR7ZoZlNzjyj3IOllKLSLtwa5pzao9RZP6h6ciK
odr2Yee9huRz6Nlf4MX5MtHpFEwgZwLb3ju/dmVa0wjte1C2y3ShbngLIxzWUyrgYIAncLoYk2Ha
EdawnRH1AYHXC5h1rwg3CnFwnndV47cl9OgkowDPMxd4WBO3qWgC1BB8auhtuqM2280PRPxmqHLH
0z1bwwThzXifrG+QZ6ARgnXeJbP9nihsmVFUz8saf/h0fYMc8WomRMXAwqg9GdllnQy06O2Pr6DI
DgYtjYJrUw+szUdTgVcnRyc8s+8TgxTDUiO0wVFIyKAfOxY2WcPVVMS93c1TdJQptPo66b7cgKnN
jB8LomV+ZT51k+6mWcGXF5VEQ7WcYYifER9lhSdrdoU3GwfTXzbZJO8ruB7GrF2xYPys3XjQLn5I
WmRsR2f9fEPJPjBHH6I6RKMFqTMKdo1u93ahfYb44/eyTTMimgB/6+6A2lfvuf9q0nDMYRMDPhnG
aReQJkuG8bGLmgbdmb2mE3228R/djQV2/m1ydOvfYjbIGuSVUON5iLDPwYx/DsgS0lDDsK8qdx94
BmMu1Rphi/AOdvehb1k5p0jSgu4+YOoj0P3KBYOYWkvGx9e2NVkzBi4ToQqK1HPrLbJSmekfOfW8
TA2I5aRl3+G2iqwfO1ba1n9qQm8+rgvCM3pjH+Y74bQ59BJuEiRGg71osmgbIPfMGLkmsWsqjLT9
8ppE8txQ1u6TBEkdN21FJF/bSst9OrpnRgkitTh/0fANXTlTERZmbfRODYaWoGT2dJ7hrE0HP5iX
HP7Ws6sripP1IVJQ1v2q/WIJbY+W2gdNIrjzq0EkZR07JNnXrXBhtE8nGz+RaMsZQ+SZBEvZQF4B
TjnlhiuTt2sIXHE4wMypSr4t9hCRAxXWXPsaz4x2FoSehYdbizLw1j8/9PH/B7X/X7smBdgD7uet
AkT+r62X/s+uSf/ngno/+yz91//4F6D9szdskkCM8SMahD87I/33nkm4pBULKI1xSSuaJtjr738A
7YD9B3YvC28XL4lT3/MjUNP/2jSJRv+R4BpzuISGd7uI+Q3r/m8S/f/g9niu//r+f2+aFIURNkv7
34C2jw0GsddzervEExQjIN/4+f/aycibAb9Izr1j2CkMzdo+S4t2fq5HSAMxO7M0qBCRFU/jbWpK
3XY/mbRoXVTaDb9CoYsFlQNrmwI0TtRTEI1fSkMGIF6MBCGyKZ6FeYuNdIK0uYooeV5mjIhgHDHb
RXllG4ONfsLXniAkAuhU30eB+po8UxAIgxIVeYVnxaDUBC3S6x2GAiOqg0qGXWz0O9AObJzSTPe9
uDEIMrrKQF8itSZQFheskIA8ESkKAKsxXU4aWjyQqGidsWXRXBeIGOWK/MZmRDWSsTTOIK1l4w3F
in1aLJCehsEfSxcfFTJAgKJ94DG92xvfvI0eYnt+v+CFTXtC2hedwkpYYhglBh2xk8sMKWel0DS3
HBV6l1T6Uyb+zqjw3sQxZl5EpFmM9yMPltje+QpoW7zdAQ8e0ckRPAEKgBkjHT1DGPdOMQJdP9+F
q6Tnn698aCtHYI9nXMLbv7gN7zMEs3TP+xptCA01mgt/PQGbAwG/Or+gLAWKE/H6sQpc/cglQR5+
cUCcg65UsFOLNJLeY+0iVyaj4f/1reGVfNzCrPfaFHTl1mBnhTZ8ia2mdzy2GAJG25yBfr3X1UQe
vLQWO1gFFqnlpHr4ucFKSB4E5c8wR+H+I2/n4hmO8MDcZay5OU0j3YtwxH2ekiWp8Cl3LcF0HoCW
y1yvORoYDqWho35zElMc5Agd3ELNfXK/THF8rzZs3UBWcYrsGt+nC1fFgL8DYtE2j6uK20u7DOBB
zZAAFEcsE9turPthmR6xeRk5s34zz3prm/1WtxqNczQ/TyoKr753semxCX31iggPbrzPOnDV8883
NEIOceH2MY4ANywde7UjAqoTaT+AdwynACJ43jPdfaBDQPjLw+QK0+5j5Xp7qYL5zVbcfncAJWEM
h+HVssq/43Jagel5qCbGMyco/BdwleSvZAQH8CouVvohkpwJLz2vRpwJ2fsXyoJLyrr5wpCfKoBJ
Pa+Eb38SCT4byCPwKbDzPhqrX/wH2U33qg8xtCQre2qWvvv0IdiBZeLJ89YhFFF7cbPTC0uhBVh3
HLClExxi21zBjWLjhj6JPhNXH4Xtq2+LKQFC+0O6zsurjrk7NM1KdokO9Ad2JimHiqEVqRAs8KAf
7FcSVZjyl/qt75NwJyArltiwo34b+wDZraj2dj8/TRe69w2w1Q4XOT/04DbfY+2/bz3hjzqE7b4q
3SPCC4Yu0tr+Gb+Ij70zekDd+ZrI0zDa9KLXEb0a+Jn9sLbJfeODjwsnLV4aZiAR46EH7ZNSds6+
JJXSd8zS15SG51AM9ddIWpmpOnRAWL3tjPgGcmvjGmYYXvuTFEF8tyYO4M+Qrs+cLOvzROnBROmQ
L3rCZhq3+wGROoDUm1/+/EasVXpQVsvMNmNu43G79ipekYeYlzN2Kbn79134LPt97bWnFo1BptdJ
vHsiGPcuQSjk59tto4joNxWe1Vif1GKH98jvHyre62sEheM/6TqvHleZaNv+IqQiw6vBOLU75xfU
aZNjkX/9HXjr3D7a+s5Ly6adjatqrTnnqKe5wrqZje9W4yznsYnLR1nm1wlazs3l2hSNka/FVHEZ
v4mJ9eYjIxCwsmKOruYkEy+FiHynNc3HeRr7W2rbZ1OoWM6t/B7ST37HBt47eC6GZ6AFbgVOobPR
Tjl2ELKyOlkRJ9IAD9CJSE6hholfH49V4thBhWD8UBtWS6cnbH5id9c3iL1DY2u+RT3gLXmGsauR
7Q3fn4LSMMTYG8JyL9zqOcKs96CUanHqmS7xIyV1YGMA2tcWfWExJDRe1BsnF8rXFPSqdUDxmF8U
YgPH3s0FdgGu+uQ0DL+ltj200rBfc86qPFazl3WLl5O9mANu1sJ5Hd0FIw+n1yYZa31rW1H12m+Z
8ttXsYzhKU9otqh192dQ+D1plnpT0y9+thRdCUSiErEeQjPACIvHMFLCu1I1q40r9dXDQXfXGRrj
tp0lcQHBT7gpHYLjblH6Q4/gTQ1RP9tQvb3C7pLTlJTXYUUyZlz6AmUAXYmXnD5h7aACyudXLXRb
0iJR8lCIqr9zBqKXhogfmpGWshla9d6sqvxKS7urrHGGWyOrFX7maf/SmkqA3lAeLYW+1ITu5uHY
ltSjSfKktU22TQTv6PJfTO52prAiKJZDFAn6wZbdLrem1d9R6fWnv8fWq7ghq21diOewXrqzs/65
XBpLXs84mGhqUzZgdNGG0+VSlk+Rly011UkcTls9YvadSoYn0Ups7kkS04CmTZVmBTFfF5c5JpC9
nck/cLDUnTv0uEEMwt1DRA/WsPJjUoZRoDokJBc+BM4fZ69HhYvEm68ugDdwwBArkmiPDtMfCjyH
M478Hd1xVjmtHV7VNJrUskuvNegr7W2hdMWdwii76aNMpV79URcWRAaTwq4Q9CwzTTanIatz3ATi
YQwTPHxpqO4XDJC+7bQuTev6oOvNW+QWOzUatC0B23Fvju0ng/BCp0Fxb0jQyY1V9S+NnaXnwZg+
jAavaV/T9jCZH/oM/0U9PyRD3gbaEBobnWJkyNoJy6HRHXX7y0bAXAiwuHPmjaSdNrKd7lRzibjQ
/AkT+h19K/zGwhgtO/VW6aAF6NrwrU/I7u0kN1g6kqBTTMwzRtrsndQ2PNOQr/S8NiLtAW2IXAts
a/XWJ3W4ieMUf039FUlQB/xan5XOpJLTtwBk11B+sXUTF7+f9qUWyrmzxbUi8Mr1xhsOo92oOnd9
RVo6zccfu6fr2zQFFVBiPUW9fKaRtZNWaCGhw5Wp55+sltbGzEn1ddOLGdZfQ2UNnrtEJ5Yato4L
XMzC76BzjHF8B/sR23cgSPhtwyF8r1yFqvR7FQTtDPEL0VLuoj4cPNGqu44QzTzOsWfmpvSGJPrS
spZGYmHe1bQIm/wrSdtXCjh/yYFRzNh7kO+uaLcem7EuNoupvlSdeAjt7L7CfB8UKD22+EMDZRzn
53DWtzVqeh2Z+1BTjtHQ3YSLcmxn9J6CXCLrv2W4naRD27/AiBEr9+hwH9ko70QkDjLrQRNYmMOr
fcZIjAV9egThGHkVdhvSXhVYpx7XJYyUKiJ7M+T3pT0+aslS+Iujxr6ekj3MVsCOY30hcGDy0vhJ
okU1BPg2Op0Aktf8snXrqsl0PzKap8ruNp3LXK8fk7q5afBgodTIK9ZPOGaws6wBg0mdrglIun5u
jNJvBy8OTfRu/PG72LVvpFtv9Fb3SrsMT1rDpXXZnQgGmCJ6NfuwvM7d4c0umlO1lF9lJ+qdVHC/
8Xv0u5ZMgWHr+0Ijakl3Y2PiWODBVY9CzIbTMN+qM5ItWlnpdU5Iv4yvp437hzkrToVAVykdQYNf
x+cStmrAqR7jV7JivL3iWVT6dSZAnEyunmwbM31bGt3eyJz3LZ3Ic3GfLC4RHLzgz7LQ3+T6OKpq
vkVtfq334QiGBDLHHP+gH4JzVJqvoU7GjezRXqwnu3DfAeJ+ps43M8Bt2La81BolvSFdJNFgivmT
VO+V1kk4MmWB+pv0t5k0iT/llp8o88egO8+zavwM1vgzJ80V+RCcz4IWMnHUMoYayldu5vFXbCZ3
3Yi0UJn1h4qj4MqOZ6YvhFXBXDQk9buVci4zD+wcc9pXcXxmwfxKS/4l6s17aVnXTu3e5dp8W1Uk
HuZiehNOf64gghqNcmJphMGtjb9jFVzJegIWxhxu8koGQ5+2dCmtmzazTj20mggYD/nUCI2nwn0c
lhk/yrbkJEFxw4vINWW8VdT0Nq2Nd1MktxHzr6WUtJSnpQoG2V9F0tg3gx5vZZJ4AjRHW9wOQ1jv
+sX2lghRljQLcAVyqkTsgL+hHPVkOpox9mvn3VjD9s2y/PTOKDdt1pykda0UtBbTMPRYNDj0rkCj
6WtEOde6naUOtw5CSZW376HbHyp6yIExEPjLpYQwnJz7BmNc16nqjuyCrxoku+bG3EoFq2Np9QcD
csCmXBVZ6v3AiGoYZz3GYoNgK1MSn4G7TPHZwIA6uzK+tdvwEcn/D2q+vukHmmB6DljXcL6i+/TB
6fUHyy2Tx6zSX0JsZRtsYApQoPE4mLIIWGXJg+lySpVuP+0Xrbwxmu5FjY38amw1GtrJnAXZuJ1a
v6GU27vKeJZNKu6V/DGBtbjRTDpcOcZQrx9uqPwMP5oZTbB5EAB1YQ3MNCpViwZkM6TmTploBPaG
9Rx3SQWCq7yx8cwEg9tLX4T2KeNbOym8U9nFBwK20bYW+Y2ijCBbTOdmHB25j0QRWKmLa9toXb8W
qLkOQ7+nKxOJGLuHC2gdaEKG28Vxin1rZm9Jih+6LajiSym+1Q6ETZ0rjj+6FYkRHQSWVsxBrnbN
q6SHTl8VCuDUPWQFtqYltD40XacPWzH2vZsKBkYnXmVKh7rZ4ssnXkM3rUrsu3gOA8pavACtc28V
a5+/1Z+FRhBStrSOlRZLUefcoHffzSEDvJ2Ls+xx2Zdp6JxcQsxMr07hdkdIbBTo9aw8yXD2FEAS
fusmr2aeIxmb43ksxZ941vHtkLrc11kRofoYFNaRG8jVMdZagB3SPEYX/b1+OYiv6CXTwKFejo/o
qUdLrvrpP7e7XE1FcqQaa3aXu9LH5I3SjPjnppd/ipAVoTGJq8tDXg6NDYmSxqb17jDRhnpUnoQ9
o0sV4CKNcSd18zC21XU600gqx5+4YDHbzeKVhscZ+7RCwx671qHCrGJ0hDJo+2wSTEhlb72ayfCZ
1cuPnc4/jU76kCydj/iDyXz8WbDeb6oqfmQSOxWx17jwmLpiZYhqhtgQgfmZZ4+aMvbbWj1Xc1J5
w/eyVHaQ58wCg6leNbXlG0lZelWPH9nuyN1KRGBGTuSkX7zq5dKSk5lGzLHJzdv9vh8Fyf//Ad6i
RRTBMppPKELKdtCSj4uDUnT5fhiNhnIVt+5E43vSQP+lFdKcMEBfXbx6f118zsqduVy/mPXI3MDG
vatMVexoseMJlRX+c7pJsxvHx8zKy61usjpbtOIlN5aYUBaAk2ZRyT/H6fvikFAZdHIeYtDVv3+0
/3/Jov/HUiriRzyhFTqDlh1mXLellj7kq+9R6tf4g1A/6cGJh06LnvMxOsms8LuEaInZfsUyfLKT
aY/4YWrTNaLPmBVXoy6IUABaUfvdkC5nXQXPRATvCubN1oANp/XCh2e5IxFJPUPOhKKHc4MiBXSX
dgor0AlYWbckkkmoJndDTQx/7smC2YgEyjvyPDODXV4nk/tdz4SJJbQulgimyXK2Javn5khn5skG
Idg1d1PUn+uyuVaIkrkIXapQ3rtw9On9scRvtibmn6aP39VFnNG4+Y0s0UCPLqSbAtAlNcStU7qN
H9+XmUY4sR+v3UlbZUcWUiThpHEacMpUMYGB+soQ0AAnYmp9g+7iaDdamILjmRpvSnsLHPy4Gyio
Mf7CTZQ2Z3DZ5I9VT+Oyyo/mGhXOH+eZ8BKx2xdVGXahklJfALfRbsA9AWHLu8/Qwd3UpqHpA+m9
1VIs9Z0Ky6/+k9Wz5+bK0ZkdedI6KI0WHQGnpPiBgXpdM/CTf6VD4lQHrZxm/GpDfZBmsZ0cwnhd
f4Vr86mqLeELgyRYg8mkqm9mo3R2rfE2h+GDkselx9R0rNLb3ozhLMjaxpEIK5Uu9nHpu12BLXaT
SeheVfES9s52UnWsH0lMhzVOHmtj1xc2DLGGKoAFx8ZxJIpq+7Cw3N/AFyKjbuHCkcb8FJsM3saA
J0tp3mLaDs6yDamYNkUrv4wKXLaRYYpJ0q+0wk5K45bO5Dz62ng2svx9Cvv2qIM+xZbdbo2x3ncW
HL4Cb/CmCuPvNYRxnRisHnVyZBnTWO64L2mGZyjs+8cU2oBtweg2yvG1yRMv7fKf0ZIvqjHv0mz5
AtbtbnqSR4Gp2YwM4XhAJco1comu6BXPmGbPFMqTs/I/jBgE8dxrAADMk0h2eZ7cYz6/iZRpU3bz
3RDVykHtXg1D7pXupbcT8L/1duybg8iN+7QEECls9RoiSuLlTSI9ZzD/tIp+VlSEoCa9qZCaWaGf
81CqiKGzTg/lWubDDyL+GzZ6XW1eclDzflmT8hWlpQejxYhmml0wjPEVjKVozVJ9qVZ20KVyNUGH
DaNnhx+iPrAKcXSsq054p5I78yOWIpjNHxopXgwzPZlT+RBpBWTukTk6Oy1N7snWfijS9mB01UfW
zNlGJKGKJ4DUYZf1b7Hhxrt6MT7DFNuG7cwL4mT1GMfZA1FRkGHDTluaPzXJIBFi3heMOdjKJhna
tDA/l2T6DBkUVLX4wzbv566vofpjGErr935xqTFbXxpkY+qK3v+gVkUwqgwrGba/BKXsrTWmFB7l
8ghj6SFv0DANiPfKE7mgu9xx3uswQ/BPiG6OvUtyj66ZM017d37qi84JohkS8rpUDevyT6d0O6H1
5I9D/allCkCXvDHcpdqIvoLSUgbVYgdzQimYLtGZqS+g23aXqxOZkS+NKawOyQdl2puuXves3oCF
XVfLeOim6A6oyL1lsChb6BT3tD2gaFhjdmtU48hbUW6mrgANAPvTNc6JKqZNotsPDbEMQBUHUwex
UYYO3Wn1bRTuPelVHB6JtrVZG4oIvsfYaC0gad5ulS982llKP2RmBZ1vrYgFz1JNd+tH3Bf1o5sj
0VuMCBBAAq2LvxTqMn+uK5Y5vIX4LV3glLuSCMsMmlWm7pM2qecRb81mJaHjEGH0LBbzYCIoO8nX
IM35bCSxuzFN5TVP8jcdXD6lles7S/bcRqjI49NYVrBhiuTm8kPqck79+g+Lj6cisSsCe7lPoJsa
zbltrAa74ezSbVc0zbOFSv3RYmoQ04tt8aa0kDW7slAsWj3TZLacNZW6yMqukMd4LCynOmcMM3rj
aahdu7gXn2Fc+2oW3yaj+pnbDoO829xGasfvXo7buWKbiVzjA2xTOthruV3N4GaqSL3CwExDMHOv
+fYPA/wzz4lohygTPihs2Jt+3RIgctbUDpZLfIWtH5pPZoNBxmzo7qhPYUyDYxj/sMbFO/1g9kMV
JKT+2UWj8jm3YHSRvNsgOzGvJFBxUaUj1pHzMcTjtqHo+2OOltg2oxNk03wf1Tw/Ifc+qHuDCVXT
PgsCmLCUjulshmez759GQJqFFM310rj5HrQzmQVx0vJl2eQWhfYatyj6GYqNwbpU0nwSMI0GFdFt
gT7egMjJwZYwo2NS1dS3Rf0oxvR5RoLBNQ7n1l1HyAaT4DR8WDp2Bax95IsH9crJWYfmoF02nCot
rjYTthqZAtwvzBsTbgVNwzOOs2Bm/rG9xlY9ZK/A6klgtWaKPzLv1S0NbuAvqVP4NXhj2H3Rra3E
1jaZu7X1mjnHLnYIKGFpTJP4qe31iRGrDdrOfVkE+ZOx++pxem0mA/Cig4pv5+6d1OiSdvpD10wv
te6StEbLyBvllY6tKUpSfXAm9oVCi9KKE+ZZJrQkmT+TeN7DkcBnmLV/Fmthe5iBmhWdDwwlKcfO
ZiLAJL+lv+4ewuSTtr3NT2ihmd55pa69sRcKU3aefE+Alo3C5ouDikjS1RswsN9vLNkNkEXYosLo
t+wYoiAqCBs85uoZhvagFlV0pZiO37uc4mq1qptD1BDV0HeNMZhBp7pfLG+eooUqVy6KH/ULwY+c
nW3i7qsAHt0lOOyFm6zpZYsCMgxEqVfX0DaeVZf6qZc3sOH4ek92RD9prsYbpYp1vx8QgiVm8bzN
nuyFxHbss1jqjWvbaqbTIDS6tFGlXsWwXDZpFMbPoiZI24yRu0Vhw80rP4yFQFaE38sOh3M5GaTj
nYUPLsbntMiA4Rm7BnFtVBsKLOluEmV6FFl9tiPGPJcYPHCj+WC7wKM05KQ4OnTFRBNr+HFq4rEW
dZOaahuof0/TiC03aQRd+DgNTKs+lJnAsarO13Mlf0qlMYPVAWnQ51frZ7VDl7YSm2ZeknzWp0kW
ZKUHsVPqXWymN1ZB9i+bnZ9ewmUY0PVK2tXK6oSMCgMJetzy0oj/rrb/YSjIvZVik9akSkrNfbEm
PvE2Gj5K8iwbbGqu2pIK1Xus2JXYSmnfUdA+xuH4oWWOvZk73MslJtxO6G9tYc+7sOtBdU/tOw5f
1EmwXbCJDKyEvWRyUgGNJD4ol9qLHUY+HaiFUicBsDASDpyTGWrKVguZ0lmy13tpu4g4rcUSNHf2
NVsIzT1gomJQZGBZ36MhjnVvE5QAAeCHAh5NahH+GWRK/KSYcIOljzbkpY1GJ8BrCRJvALC2PLOG
IuAPyFw+qIt3M4yTzaSzMBahtnWJVHnQMp4jRQkZezThjc6YeFbpzD7xma/e5pBZaLdOHxNZn44R
yotPY4yj031n9svWjrEZxNVpIIhYtyBBQsvpPFVt/bnAVl9ryoANcrmfpRv6swp7u25K9gpwrMIf
E7GaClhMmi+hrd8ZE7maMKFL6KgOlKHyrQLT5fbPfdpjQiMJts+HUD3pYK5KuwkMrWdt+2jXmg1t
SszwL/NrhocgQda3rsOcXzLKk75PbQVnXGSIINQHPegnJpkaLBrzj/qTUPyBN2aidc2grSqG7I0y
FuQ+Z9zUoxz3Rb6A0jMg5rlMcWnZHlhL31U9Yk86Es3GXnhI8gkQk4tGl4tDlKvLfnFYhliGAWwf
i60rw52Cvc1M9SQoJUsEAzq5MxBXkgnxrdSiIF+k8lq19jFpwiyoa182xPujevJERENFbx18pXNK
li4fug2MDcaiypXB3M2fGuYJQpSDj3qW+6K4T9ZdghrFPod9NiHS8sOIBNTtNLsqw+Qh7EcWHmz/
QXt2RVfi+UOqhcCdBSnqJOHI/p46NujZd3arpii1A7zZ41BWuwXCg1bemiXCQk2dvVGc/H4cIvcF
0j09nKo2lW+6c9uls3Y5tD91ZpoxXAmOyxl8JR2SHc/3EQ81o+bQM1ID6J2MGrzUUH6KFDCPTCN/
iW3GWEXvtjMdESNKr81SOzKF3te2dRjsFa7f9XgJjQqWuMV6M7QM/LY2XGbEGfw/5d4kSc+onmID
ZI6yKtJflQZkwKTjM6JHRrb6WSqRPPW1ctMQe4xt+8mZ4WKHYZ7dKKnH5gNBzVvaRxWwRcqSk2Lk
4BAi2iFYIw4Z+2xgOYKIKorbuceRZ5N/Q9zZiE7eFm2G1AGbSNVsGM8DnEB76CAUZVRMLZb9JYsf
dKfUvSYqMdMntbgjgo6UqOhQcar7Ie56yo6YknPQcc41wWKQtjMQHQ/DmqZu3RGMikuKSxadH5bL
ba5cG0pX7jjvznqmXGMqwPkxtXhCB/oS1HCYdxIApYvy0cTpk/NKQ/+UK88j9n0dBxwgPBOntcvU
I370ka0BOpk/ZyUuWXpBKA79h6D4smocQtgb7sD4k6TJ+CYXfWLl6hTW1rAU5EF9fBk0B/mt1IMZ
WA3mFnYkmeu7YY5w2Eds15EV3QQr2nLoIznXsWsMAekObMRlfC7a3L5WsLlH6Upb1DNaa/1bgnto
B4l24jQPaVSchRK/0R2kEumwjFtwJbTe2VBRlJ4Blhflw7jOgQWMvcd0Ye3hm2legbisECofpN9p
dLKZbk8DIt3Kbvi0KgPOkNEQWxpeGdtr9En1W4Uq5qU2GfNCFwTg3f5c7Jxw8Mc23ocKtvEpY/0L
YnLn5lXD6nA79wklFU35Ri81H82y9KnpXA+0YbhVM0ZskyRYO9D4Ni3IAA2QPSBHuc2cXZymek1J
9oC1sZrsDVv+idSUNlf2xyDQ5dd8Iw7QEOj5ybHHEsM8ENix8YmNmF1IlKOmplt2F+JWyfDUVelD
yg5efGXpMVzGp5l3ow3d+5x8dCb7AuT4ULax0PzYssvAwJKJHVJwqg/j+jWl953OpicF/h9VBcLM
NnMl3xrlfvGQGVOHbxmg81ABV++q7FuLUXmEVT2G4bTHNvHWI79vZMZA5DbyY0ljUk0bYS/2Po8G
9O6q+oNQ9bywZ52gujPo2m7CqH+21ekMTScMwpl23Tiwi0tZFWQ78g9rZuuF1NJOria+Q6tkRcva
n/Wt8wj2JR50K6jSEWBgc+26nUUgNd5jrOlJfJe1N1aa3DkkyzKAIBSfrIBzYTd3fWOcEtt0t0WX
BY2thMdc1R66bk+2MkMoFCmTNhsF1GUb0Kzgu+liGk5a6meSPFTB5GnQ0cBYWrxbjt1tq3VacuKJ
cd89pszjXp+nu7oY4EQyY5oT9WQNjgJKifxBioNLpWO8isDFDPTpytnNId3pR2tC2YYFDUsTR4g1
cMLx0IwMqTR27cmyGzodhvugxDmUs0F+Y+2iiMqh/WnW3O1mnVQ98tVKcALymLDYVNXnRSjfbTQZ
R1lXh1a42b1z5TyqU1yeZARJoUot+p3Rg6X/WHkqb6t0uYt6Ur9V4odTPF1PbPXQrxUXsXH8diYZ
QGuZIXKeybUM5wqmyM7Ra+El7OayaayuBGnO1gWOEK+WNO9b3fyszOw1KtQQm/ssAka1AXAODdad
zv5uJ6xROMFX7lJVduYZWhptKcPxaDO1vrCHlSnhHKb6JVs3WAzXXdaE2XxWcmB/v1r3ejLEXa1j
ytZYYlY9DZ+6VcjqdrUfReYu7rBIzrKOtk1jbEolvyaakB3UYZ5BaaVXedSxCWDSioO1iBsaB3Sz
CYe0lZ82K9gn7uGoG6qkLgHa0dGhJ2uYkfYbJQvsUV6RSw+/4wKJbWrqbWq5O4UcMahyWftCU7Z9
s8KosmQ3meE1TPh1c0ROA2dIAZuQAq1C/d4A/+qOrQGZQ31I0KL2wHkjlqbhsTItlV00wNMh7B+B
Gp8VWwt9MalPKh1C0xiWIAuF4mUQuKGIOh9pTdtxbo08mAsT8TADAaDCijE6cuVG3/F7r0sPf1d2
gmT7rC4y9kOnI89muDv8015pweqdWzpkYdztMn2Sngru8UAhPJBEduUBHwg5Y+s9x1LhFWOpBGjv
LQxIZCAukXFKxK1sCiz/IwD6Pv8YzEa9UfuB/NlnKMzsOQ/zuyTXP80cS3tdKDRjwfS24Za0dNDH
433OqYCjtoNVe6l+FT+0re+u7V6UBoZiYpVBaMcFkqlm7hrmZVG331YEoaF2bUkdWN+MncZMORzH
ir04hiY6ME5RTZXxy5gqjL461r7CDXfTWnF+J05Xkv5M3uqKebmgXZ0o7IaQy+xYcFLvdcc4CpxJ
B71hbT1WU++3RAtYPs3R8q5TDE82smudZltRoWIk3WuotcnWzbo3CYDDC2nheayQf8a2ZtcjWcae
23XSdxOadk3JArkf52xr20GhcL4uYy8x3UpGrpYXq5WuFyVJy+tPkSHsU81gY1fsfDM04kWwuvft
YXgEO8nWNGub2KgSWIhV91gkbhd00prpOZm6b8Y9KA0GpyHNwuNsluzyIOMncAuFp1UG3llNZ3O1
RSkDETPy4SVpoNfOH21X/OmyqcYoZd9WrTB2lruYQY7u4GFcec4SloDjUj4TqgZ+pPfAsezqehAN
PV4N/oNTj49iGJZ946+4hVznSBNKM/OQqA6xG028USCXv9tiXS79s1XW/3lMo3rPNr93nle0hFj/
XI7VLIUAQMYQG1XyR97l4OU2dWNhtLtcp4/vzN7vM4Lr4V+X68kc86/LHf7Xxd/H//sfMI5Scw7/
56v4+yL/PiPzHQzb/30kMsLUtxt2Iz1Zrc75sW4Qdnn2vy/k8mxaTNZj//vEtZKxhLjctMmspf37
+f198MvR30e5XBL2BNZk4CQ9uMN7BJLg6BSyOpTFpB26daeLf7bJ+OeYsyzskvB7mxSTFV21lbtw
ueXlUrSO1L/HZJh7U5ga+8vxv49w+e/fO//X/f55GJOwjUcYSgXqRh99m4DIYN0Q3fy+kEZTUCAu
j/W/Llawe8T299EgB0aBNplPWUHOmpammAOnFzf8Ctkvd/2TrptHxOuff479Xr1cKjv7ys7Y3+Sf
45f7X45dHuT36sIqlNqn7Gi3/M/z/N7un2OXq/llU9/f2/w+1uXYf93F7cCYqNKMPTogu987/H27
l+uXl1X2dbp4/zzM3xv918Ne7pMt7tGFAbizKqsDa8yyTDUUtnJer9phgoy2/vnnqpg6EFT//HsU
QQpMMXXXjotgx8XLnX7//HNMVABf9Mkwvd9n+Odpfu/7z1P91+1UN+Q1/T4W/kI2Vzsul8OXOxj1
iAb4z4P+r///8ySXq//+W3GLej+n/fY/P4L/el3/+TCXG/6+1sttLsdiHGTb0dZ/+hWFg88XG6GK
hLZh10mkD7XQ2+426sYk+DtcjPqzYso8XM6xVj9dRoOKFh44pApGv57ZMTM43Qd2BMyIAuN8ZYc1
XVknsWzLD+4Dqnq1Q/1tTzM2pJO5XqJb1xqU2BY7caoZqayivtYyWmfCKR5FSPqdkPIum4ZHMPi0
HFcIpc1+KptJ4v7rLfYkCMl4qdXZXJg4IEOMvizm27kevo0w9LMYP4GedtQe6LD0AJvVrjv7wgE9
Wmoi3BWq+Hbz6VGt3SyIG0wRxQSDu2vNzUyQbKuxmUAAAb6A3bRp2ROb9EwdX1m4oM7RqsNUbL40
zsV1oeIFQMQ2fdcqMQSwFEZFrwmkdiGBwP4wiZmtu8ZF3BmOpZHk55VZlKuT/cLShNKmy1Qs7Cx0
NEeu0Ih1JYYGPhSU+nymQHLxvajpjaGplofmw/56sPhZDmIFJfsixuVJN/IDfI4zLl22SJHGWzM2
x6qa84AFVLI1mdtZoVyBeqDtGdN2o2KvfFke5ri/oitBjZHSBlREJf2I7LLQUQHCzmALgobPzuz0
fejE8WOEhrjUGgjE0JF+TWEuHXZZGqY/0uaDcQb3DU0deXRwr6I5g9WW8zhlKo5qXU87tLMrbQBe
lespdUsbvzTDnxToLRxAVgQTHM5dCH5Oqbt9pyF/K62zSwyLT9qgnV7Lkb0ZpvGZteQUyIbNt/JO
ftvJLWzpbPUFcl+LVvIOSPR8r617zPajwso8Xzw7zN7l4MZb5PtiXys0CGpI+oGzqCCJQEk4eDS2
msEbj/A17jPnbkrcdu9IXvRE/BcNqVLYvIgvug702HY9NEh940SOQDbgt9RpVPax8qcLi8Vv2QCN
M0hLre4M7/MHCZtlskQeaAywp3Z4DQXuqym0ydP4+a3J/GEzzVjl4tiuPWPFn4aka5ApAAuRDTGk
nGA6FoFuwG9aMoHfuQMoSUMWDUfrXkK2E/IhL2/wrEG7LVReMM9l4STzy24ZoCEN87HtTXx0SlBE
Mryb2QNvaZxPiCzGJhLRxzwoQecoijeqrMtU/Uw/IT7FJVEuN/5WVudrNcX0tafl1W1mQDrGXlV+
bJdQs5boECpVATw/FXdLFwLyJgQaxsPjrDrk09yr3mH1XSl0XrMBeJ6SfWWNCoW6YWFM47EOFOc5
XlfQZlqEpKTgTBtDSS9Eqa4WftLe2IF6TFT1JiJbui1QX3vxYTbsCQbKYtj27YPMmifM9Lnn0qm0
3PpNhSaEhgbzWe8C8BTPlQhh90r2PmtDUdCkIcW7EHzeQMgPsU8hd6R2vIfdAMeuUe+t1Hgmhd4Y
xNbynBpJFo3wyxRumqNGACv7vapjuITk9BK5w0cYNS2qcfX/2DuPJduRbLn+Cu2NiUcgEEAAA06O
1ie1msBSQmsgIL7+rVNsGq1HNM456LKuqpt1b56E2OHbfflPMr/NIh2wqUXfZhyxuxfPXh09a9IH
xyLurM1w9K2N6Wr/8wakA2eL/ooZL6HtaOEG4q+gTq0z3fdkcC74Ml915p+k4Jfl1nC2Tfx33SyT
tcbS0lXtKcAfgjQ1bdMI+lY8F9Fu+nIpYw+yp7ToP6y+YC/UTXcyMVZDT2bQRUkkJMGzW7IIq2lt
sooegbWBN8Q1QTNLjzsu+dR8SIumwghDzGIPuJioNRyXZccZMTKZ2RV5n5a2j2rT0Il+jxulo/Xw
HxqnenZHMvEUVBFZQ3HIsrch7IGC+STq2wY5om3z18oBveV0E3HdNF6F6TCv3MZEkBnZiOGyX7dG
9uJSmKjHmzj9ql22vnWcEqXEEBGLH9pSf/JYfLe1jcrR4HI3HfibKicx0zOu5UFKsBcjjZex1Yqm
8M3CpTDm+DqHqXw0k/pSU1+eF9Op6hE6WwQrMfAHjkCct0TvzO5GjzJcdE2zurK3guvngg9XIefW
cAS1xkshp7XArcD0JcijHfD5xNo3bNVVqwgPZeUlTxG2bLWvaxcgU7UGaX4XEf1eSTPbRRZ0ozDo
OhrmAvwf3nDo2KyHbiFXNW/ddW9TESjBeqxciGA3cx+kH6cYb+icb69mwRfokZoum83AgEdJuVu2
3k/Sgl3R5ZIqD7F15uGcRsVzMZobKMAY0SPsIVOdvccOl5lRvvlmmRz0MgQHSvHbAx7gp9zJXqa5
A/fXtE9RM3+Xo/sqSnw1SMM5cGE3HM+zR/YewdVqsbJarnsuK2w0ZcsmtWQp44KgTgMcKrG7HagE
QYbcxu9s7T/8MHtyq/40us4iMQcMrtmuldk7aG5gFzTJiJ7ZwNanaMZENJFzoy7BWaWVuIuNZmU3
3J9QRZxsx6kb9yFVb5uYvht6kKYl9+bH1I0fYctOkDbv5xbswqKL2fjm6feg4me7Ht91Pf8mLGl1
aG9nHe97mT+xX2UjZ5YPFanSPjbYjqcWf7GjRzljSCnnWK9Ty+5XOYFXEM+frdfuw55YDurmuvBy
rB+d+m1lO6863rCLvsPCUMgbmAG7hSEHmupMYDG3jFBXEDE3OSVhjFgTioL05e/f8za5CWTevhxZ
0xNSC5fGRI1oFPNuNsSxpsf7ogMM7VKJ3c1HTSsTaB2VHjvn28wJHpnDW88fam9Wr3EFbxpU+Ivf
GEeefI9xE8AX7hUffXixqG8pHUFf77Aby2ADVRoJueVj4SGBVSImcrUYWBN+RBOLwV5Vl9i7uRe6
dm0CAliN/ikty8est3EzCOikMXfv4AW/WTYeynRwlsXYvOIKOQm/u+s9KmP64b7qwg8nx0zQ+8hQ
yZC9Kx8IyUzYc9nOiFq2RBueuTZSmrnA8jA2NBbADChZnm2euCW3sp/mPeXGQZlfyAbgtiEMRGaG
26V/dem2XsyZB5o9LK9ZgkBCyodPU+LntPPwqXSz3+oWXMm7bMB63T/D/acHPGKrgqFHkVogY4Dv
vAj1EesWePk++CAGs+KRKzZuXm9Uq89245+7EnohGAjXyGIyX6zWbQNfARHqPMWd6oXKgMbnIPLb
fMiKj1EpEgQ5LqtVL6BQt2TY0VnYrOaP+KkrrjnMTHioF07bxA+dpkXH7Z54wTFJ3vs/5tj3J2vq
llQSOjsv6J6MG+fV8vsPPL+U0RkUfw79R0MHUag9thoxyBQfy1yGSNOwFcnKErKqaXDzMITVeALr
kPUZuz4MqXm6g3Ph7b05e1UM9RVvcKiZ+MCZjSf440mpeRnGJ0keS4fDdfQTLpc6fgBoo1Ztz70W
BClrwvoUxuWfamPkcYt1eWo/B613wXDyZY24Umb6XyaLkFAQexvWvec+rI8uw2KIyKb98MIIskga
5yzi9IVZ+8Vz4f86oYU/WozfqFIsWzw9XjyfV407rYCEfIYVuDbl3hthcivgrbFu19wdAygytFtH
52yb3IwCQo8ZzM3kJgnjP73xZXd0SqtZsHenUmwcnp1yWFsC1saUG7xbFedgt78jhsqyl5oUG22c
nesXklixZc12rWsapsY50lt8uXbLftvyimccRF+clOulk9bYXi02/oqLxvgTgfiMS8DMLttButqP
lbxQdyOXfoSZOMsZRGd4oqs29ZY+oZxkds5N7z/lRv/Lasf25SmGdojlfTWRlF4QNVp3MMoSLSUm
kvp9bJJDX8wPs30js1YftTRwq/qYxswyeq4kltGxCp69G86wNkPmTkL5eGUJgHt4OUBvBZhTWK9Q
3eJOtBM7n0kPU0kP01KGrqChcnoSJuGlhDsw4hNOZRzeLGe/oKOgcHRqwRkxslycIOPHPB7Y+zxn
irs0zwcauC0+JznISzjm4Jgw9nFIEoxj7blNnVcDxoAkRoZdVb+J9khfp2uOrAEc41GWcqMlxzEe
UiXBQI8c6PTi3bK7Q7Cu0pQHm2Ef7ah9py/nS7jGtAmEfjQhfEydlSwnWOzLuGEidHyu/tKYwLE1
BB6yiNJuZnz4sVitUvvPZl1B01L/y1L7n+cmzHxHLCdh3se46xdRreiAZndPjxE5N0d8Op73G7Nf
IipY7m0x7PQkqM4T1kPt+FinLIC2vk10Li2d2xes49jpqEeQu5ECFumIaWlhilQWEOcQP+/S8rHw
YO54SyxaOILuaGBQrEtMf+0Nz5YV58h0D5qGt7lkfh4ACyPm0wXgZrfIX7KC3DRfkALeKvkzYUmq
8jlZsbAiJ9b296oY3lU7fMc55d0stV1hfeDvdFaVPVArMte0pDTE+mYomC0XTyUfdarue5ahiynJ
z5rEksGOclEm/nvi4D/B//QUdA+9NFmEcnSnfQ7enwn6l6USIBt5khabzzTs1u48EtQw1bXi1KEB
S0AmNe98OTwLbTybfl9swmh6IOGmV6AN7vPAZxGeBHuOWm+e/+ChtWMyydUCWjSBhS5hwGbAdBW5
pESUq2lwDtjGFrrpt1Dk8Q+Res6eaxKgBzMJoCy2S4h79hqAFycxjeGNvEGxNgQ9Yd6hDQldWi05
vzCGsEQ5nijUeqjNNyPLDl7Ti20wTtuSjpFSZ4ReatVjqeq+o7pdTY5NjbomE86AMVAPx1TJ6Wu4
mumeSdrZGzfniY6pgy21y28DaiejQzGw/beitvHgeckP7TRvURetp4lAsqF7GkB8gelqei1lnK0D
sc3AkCwKXdxAZSGUtFt/W/+WQs5eBGw7KTnhp+a7DV4YfyDtSM2yr3b8suRmvnLT53Hk7e2UGFqr
gZFDu93S90BlsgQoMAn5B1n+VIEKF2lUXbow2tipExN6HY8VTTWAIHbBDdnvIIIjhnzHw/Sc4mLb
GKXvL2ru+LVvKM6GPrfSMLSXgh45QGHTFId4PYF8B2nIKrSEG1YHa5npisZ2l8VAgBYSxz9lkJ1M
haeJI5jDsd6pFnPc7qKx7BYeczataeJnsAl1ZM8Wu+stxrcPhZtFwVBfTn6+T+3qB0Cts1Fl9pNk
RH0HmKG1iC5ziFG15i/L9ra/N+drE/k7dTfyNuVWvJBU/oxFsBGO/gPJcgl8cl4xzyhLNetcqxff
Go9TY+DkqDnFl3Zz1Y3EV8b2T7G9gsK/NW5SeFRNp8wxu3UWQ6uLMTBSKABKuhpeuEdxg1gVJpdB
uusmnLZ8HbSpPlylSbS3MvOZDKqxitn+vUjAzPiLg/su+vHH19qzX/HPPKkc4nIPdcXBZ7FsA6il
mDpwJOGlVJwWGHi5N/HslvW2btyN/W66gvyH/TLmPejWuHko+fAQBe17I6OEpJP2m4b7YdGGtoLB
hkWS7rMTEYKncHZ31s33JsMIqlgLLB/DiMcZlpAi+S4g8uhwpB61uKP79h6oXrAOQsx8tX0aI32f
SU5qLijsRTLQ/yfNNyqaxWIS5cXJhqcRn8JmiuK7ROmT7eMj89jJStawKw6Bp4GY9zjZj9YnVupP
RXK5NbkwU+dFRe6jcIsV+fxz5M/btCOCAoKzbbhbQqLT3rhrbfOt75wvQ2EJ4fvaE6rakMZFjEl4
/6s5tuG36X3dX9LaPbc8AHx4r8ums96D2+HVM8ITfOpFbZWnVFCeYOj2u6rHm1eApiuq6VFIB5Z/
DN4mBKk84Gphiumhp+9mkzSVwwYZ2OVXIfV9FVGi4yU0EzY93G95xGRBjSs0V0oiYZKyseQPRo2K
zJNfBgCLpYzoFjIpv6M82iVOemjIFpup8xN5DToVANGVzIDRjvFWTNUlddNx2dTZvgLkOfcmpXal
85la7aERbGJ9J14nKfnbpLO/oqC4b2JnzR/h2EdXBQ2hnYdTAalykbpYN2LwF4P9EAAiFkHwNxfG
k7hl1kjsPBnph8bj4MxiaYRmxcwl8HbmtHd29Bf03V748SNEnHBfFulPF9w+7Cj7mCz9mhZEVYDl
iUVLA7wXD5cpHc60OTwSofhkhPg0bzZnVeqNU00f0OuGhWfyIjdyP11GN8LjLBT25v4fpXLcjjwy
V1AHGfljccC1jpoQfQBzjW871RNY2CMu6IfcG+RCmcb7HNKhWvuHyC/Ogkc4UJRtV1Lklg8CV00H
Uy9+i7NGLv9qp/p27OwrqCq6rwTMfAOioMp5uLikYwLCH259nIthHRB7dVH0stSqjnaWP2KGXBQK
D0mB+2UaiDBFVvCaJLhinR7yyzyoYzxLmzU1ZnqjDLduXQxLc0lZVbJQwCjpb1NHeNKfrqw/sI5f
dR5465jrlDvklbSDWhu0IBXlOe69cCuaZKkGiLswbmH3zRcjKA5FRnFC7dhrp4f0wyvPWDvZ0hPc
XbgowZ9pHOY3P/XoEbG7fVOV7T+MCvEGTBOnciY6ruLibGcvEGSolCrvmqh7izTe19slOE+1WBSM
R/QzcaGg5V+I+21RxN/oabig3F6DNjA5JQjw4jUF3AlYdJk/dpF4z0dXctCLGGuHauv58zqSHS/G
In7EvcB72ESUQTyudpzGHrspf6u65JvT79Pgdd1ekQexizlYQRB4c6pTUwXvjAf9PooYUQKE+pPh
yVuJKy6cyUlBMQkYfRJZL5lsRoY6POUUJZeqMi6cNV/HHG137tWmAZe/wmkxcKbHiEOgBmVcZumu
aM5FabAg4D8AwwowKuiqqddPMgbdPM7GpeJUDlc7RcT0QmC6A4dGerHsqTWWVYLpvpqc7dTm1sHI
8DLXcx2yiVAc1LzI3OaBtZ0mv947hocdf4KdTQIsfzCmFk8NZI7tP3/7v/5ZkO8S7kvWNytF6ype
4ErwruocjvF5uc0ibxUW4xslAmcWP/3GVWSqYM/T2pinJA7Uh4uObBGgXii7N3Z8P5vZYlDtZYDS
B9GXo83LnDXtVjOhNwPvMN0gQMbdYzWWn30HAip2efuAbt1LS/tbFfwpRV/QlLEaqtGN55aixoTE
JtbX7N3oJ4DgNqO9O1i/pIG5aZiw8yD4shMJNsdFQgecRgk2FTQmFqzG5bHk1QeSIzfx3MC06e1U
oL4jXxB+uQFweQgHfbC35/hkShSrzhevkEB7rAhkhM/17beLbxsY27WodIs+Bt978SREDK/YSfI3
Sz0lp9l0H/LqWiVgGHDWPBYhCXeCTPumkkia6kqGcdEo76cZHcXLEJKXk91T1oUkb+TIhmNDuWY4
kIKwuSP8Arax2R16je8RLuu4KCcsaxjduK3tfaHlr286nN7gp+ATr9MIJdQN+oWlqpYry1YLMRG8
AyF1bRL9NuYt49CYEGu0878hnttzl9KuhrwNQbZCB/N5wU5AWEhVrX04/jCgz374hwsqOZrNLYvA
gbOKvYLHY/KYDy+BTSxFe5zRQKXCtSL6PXY0CYwlzgw/4eyssOXBkNkmsWm9prRZeWkHpC5FYoEG
5Wyt+Ch71BdXywtn7CfXzF9bwKNroyFgoC0QFKEBK8wT2/hmhUtwZPJDhPCrzJ1EOUSkwqeJ7Enw
F4C84GdMh099mA1ooU6abnEG8VXiaLML21Df/jkTSMwHpMpAs1zRIV/V3hhvHQDL0rAhLBUZXE/X
tdbBrJ+srGRQtWuSxZB+FjC3IV/8pEl91/jFsMumW7ooIzMi5L7LOwqOQxZT7Yz4pFT62SPy8bYp
oZTXKGYZ5YThPwTZUrw7LvlX1Mpwy69u7swcz9IgsLfdVk/BR43CQnCJzsmIalA0y6VJoDKERtkz
jNwHYF6AzCF29qbhb/VFGzcETd5Xa79wGmZ+1h6uHrx9X6P4xXNPqRkYtQ3tmSkMjmaFeQ74XZP2
93XOEqh1Wn40Q3lElz+HDlyFHt1mzLAjD8iazFLVPtFEaDhNbaOaOgqWr+a5Y+1OopSHmBKKjE18
LqR59Stpb6XZ1xs9lfu5TghopAWNSlBYqe3DSx3K9jigt6cekQZKC19cyg5R0Z/ZmvHzL2Zgcyiy
Qdwmh6xEVufcmhN8dY+NrTeFaTfLoS7iU6fYn9bUYQEbGI1jw1UMAwxYYIfdkwPEm+8X68K5zZ/0
MBxnSLkpT9IsLl8Kd7Z3ZM4SHmHldJDtbSfUmACrrZzclkob5trMWdAHq9cy4rIwBimgQCMEcqNx
zHIdGk2JjdG1FCw9uSwElAhnqMjNcou2lXe7Ja/ZyG+RTtzCdtY4SymljYuuPpGvfe1cPtvA6lwo
eykeGm77VT6+NC7fMQ3YdN+kBMzG0OWxxkrG9fQr1XgWVvD85CFKHsPy3kRC4Uh2K3nAKBylLZRH
kAjrgN/bqqaNXfMIpV6KGmt2PWvXwwmehHonObgvTCM31qKXxZZlsR05xcbHhhlRzdX29afpyu4h
F8FaJ9MrOAbA/UpDTUhK/JREK4qJFdEMQIBuc36R8SdzOmgcJ/yqbJcaWI82OXaoCIe+8BsAFsjm
bvUjoPQvSSfc6VtS1wu8lyzS3o6ckl6HdQWyHQ/qStT1ri+OTcGV7ASkpriRILNUZzlRn1mOhdgr
QbKTscLhmpOV9TOGzqcp/vRI+W9R3/tVsnac+m5uXfMAaxkdOvjEu8dXSwEiPXsKIEutxopHZsbE
4xqDvgzsmCmqXFFPtm4j491vJEXtVgOIPU6xFEhDrbPZ+45SyU6HtdcSZyyzxswsMjGxcq7dipJn
ZT5O6YrXNiVNwXRwieIsYo4+sugZZsNy3BgVFRRV/NgZmblpvDshDQZDc3rRI4Cq1kQVHpvnTrMR
cQdyd2FBo9bgg9cZs5k/fXiO2u49c1mR2X9Cx3cep30OwbwVtR5fpeA40JNXW9CfxMy+a0onuoYl
qYTSZm3ArDK0+HlL/Q48Ak93cE77VC9k/zN4CPpVggSvQ+OpQxQo6bZfhKJwET/sZx1wPEzo713j
Bfk0OLo3kZogh8VynyfJvSEhZ3sOdBuKeUsqPNCvLc2ZD2oc4n9V/Jr28NVpk4nFHXYWz55tWpSw
PrMvEuVUWjiESwyPk7FQzQPfERUMdP0hvzjZNrLBeFK3kRrJLjdhCzWBfVe3fnIo8SXDy4ePRBaQ
Lt8j11GxtGqyNlE3DJeKaJYEs+2NoLOi/nOayitv2IQpmOqJqoxhohb4QKrNlJTtiWQZqr+fVHfm
XP0kLV6QLkoehekHy6hGeo3gEfP/EE4I0PXXAsx3bnyjtQ8fRrhj+4qN3ZAX3bJmm8fiWyn4oEpy
NGraS31L5iSWOW9DqHZXKlDaq4P6lhu+Ovzzj8ipfGsH5aFKXb7b1nsCXDDucgziixQLBAJRuvEM
2oDcRt/afXgOB5X1lPTUvMax+dpW0bCyhFDL0N55LpkxOfuvYRwBlWnQtMs2pwkl4CCTDzOz0KIZ
y3pfj+2TVtW8FQSQ1hqY0pjSu8pDjoR1k9Vbbh5SxB4Rpc4j+2uxiWOE4xnr4rLn5AUa2m7a/qKp
HMkKPtBiJq9aWc2l8ztA0TFISr4eA7zRsd6oh+TaBBMiPzIjicKvobdgkirW8klvvdhurXB3fFR1
EWyjkYA1TZB+o645G7EVEXbsxDjng8rYaFasVma0FIIMvwmhrcDVRMPLQ9rQdJ3ndPbFwQUo2Tl0
OatwLMMHSzfmYNxaFC380H5FI2c8/vLIBcamvDvLbu7rPkWGcSFxTOw/Je+lMOs4CZDNDPRdEpAa
jx0KfrsiDzdGBv6ttrw/5Wiyh93LSOkGCS7GDTXhsG0nns/2/CNHb9fY0FmTP+Vygc559l2PkDRM
1TH7Gbj+iyk8Dnb13KSYKShQiEX7NKYtZYU4fMhprvGZP1spXAPly29J1zuDuAVazhc25T/qJMJq
kbF/WevQ3ftYfg5VMj5bMxG+sDLYtpd8AEr+wA3Y9pGxJCmSwbn34Jkn2ROECPamiiQ/NnLsdNNV
22wPHBm8R3c4UHiqLIOBbhjRrQzdnAGPZVtsGbQdB9eqZUGs0CJSa8Sqo/hvEoN6zQvnt5nHswRv
wJS6ioKIVkt+BVengSGo3dDQwdV9m87Yo1zdJCLSnbYENrW9q51ub0FM6vPx0Zhm69zjBRKVw2sg
3sGlcBje7V+R2uCMYUUYZTejc6W8DPjcaGzMa0xPjRcdO3ZpaG6fQnbdCf8nT3vaAYyu81ctHGVf
RlwtMZWFcPlCnvVls22ltXc19TIpgOR1ZlUfgOeJ1o3ElYTxGzr9ZyrTr+7WloM6sR1qfi4yHpbk
oNKNO7fgahEhE2oLDSNhg2aT5xMlSBBJig2FgY2tw8es8SxjfOIJe0g6ehLs6kF9NeQlVyF6ATIt
on/rm+QOOVY54e/Yjg+tUL9V1r16U/vIFgIKaUKNiqE69s6ky+qA44C0bu4d9qgGmWtXgjcyI99b
9Plcc+SnyADbkX2sauvLCgYwSwU+sds2q+hCjC+ZByysqPZ6dI+6OUz0SCnuoAL3Xs6DO3CNN7uP
/xpBEhuW9bgtATUPAen55rdQ7atfhajRRXmt5cYKeHPyTIdR7+9yqc8jQAmyswPLk3XvxVjqTFlt
QgbVulLZ2rnFXHj4/Cjxy0KT1vvZP49Y0laUTX9neXhPWDiilTeiCHD+J1B+ppFSMbjnJxdQYFrU
+babHHONbY4yLoSfvnC31jCGp7ar6k3Y1g/kwNamQ3lolcpDw6E07GqDoDzogdyv6UkNCZIlvxHE
NUIL3Z56eb5vcIrSRcVhvOUQ5oZrYxqIQET+EWVjObZA8D0nvhWfFk9R1dzZPZ3mQB34Y8SrgRzt
ykMtXzZofi7A3EXNunwZTzD0lJ2eEre+D2HdUmBUsbEaWWLAq0esyrZ1ZwAoqa7dbFpQm/WG1AR4
tZShrGqpWAD10aMJ0yDDT28s1l40n2P41csgqou1WXWH0Ev2QWhiVMdxZAFgXMOveY05LGYjeRdN
AxPLdzhwDP0AIH5CFnp1AljBD42Y3ifx6Xb1Fdb/LqcMc91ZzLtZRzqEudpYFlkJa3u460L6NeQx
tHlqjvGgWIf9+XgcSulArNT+r5q6T8QvWXsvbFC2YxGyK0mPNofSKGSMoJj6qpLxGg1Yqocet4e1
r8Is31jIA27u3o2CMBzyVLOtavMAVwa0WSNe2xHeTY1g6uRgVjqdLP3CvRSz/RjYyYPkmbLxFGUR
DV1zFS3uvMmllyz7kgWZCzIpSVAjicAlRCREPVLdeAvEJV7IsFPhi2nhGZtdvo9LUNXa2ihKMVih
UPpGw+aiMrKTHJufINE/acuuIpkXVv2Q1X3PTTMRhSnf8N3/xKPz2+tyHUA6t82s2prGyL5sAmRY
c2p3oy8kWRb2BMgQz4yrXc5PkaNeEjXuTGHvCWXWK6MTp3gwbnhZPDo9L0SnJWt7+sNLva7NihdG
2yy1LzdOzRvWHL6wrN9l6Ze0b4CDdI+oe08kTPDzK1/nwF81oA+IOlnPftngRvLfox5rO5vOkwEm
YYHRrsc4O56c3Hska4XAnXvPZqNPfVBe/0H5///Wg/9L64FATqIn4H/872aB1Wf3+W+tBxeMftF/
W35iUI2Lz//417+71R/860v/VX+gnP9kE+wqDMSOEsJ1KDL4V/2BJ//TxhcMlxmVjjoD+9/qD9g+
W7ZHts4WfNn/qT+w7f/klxINE7YPYtp37P+X+gObefM//q3+QPoWsGnbV44raFuwlc2///58iIuw
/Z//Yf13xRVOfLdNdjGS1tYdq2fHm4KtmUC1qUR/n9gKZGwyHGhLyrZmR+sIGUH7gc3ZrXZkJiWA
szkdCvcB9ccn44y9KCZwdBomGtIYbZ07ZjAvrPSd26OXEpd8RFXleRUP+Yn8QfVqN2cfQFEam/MH
BScF7WJDfcF3VR1T+g0WWEQAnsSWuq/92V9CaskfFeDXNMTHhyncfvAE1oFOWAJzSOwfmTz7jVW7
wUpEACsqHtxoeO34DUvtHNG1wp/czY6ycLPdPAb5VgNLfTMbADRtPL7HHp2LdefwLMu6bZK75es/
jPE6UnpvZ+VhzMP+eZxYmUfGVJ37bu6eEc8waVUdC3kPXL9rWuSwwmyFQW+b5XN+bMfyMs0AEiO5
1179yca2AN+cbq16zDZoch7vnDnaNr1BneOa5Jp1se2Y13eEogWYtSamefLzk/bS6dgGYhXwYb2Y
pOqoBrb3iT/jl8rtteHoBr+x/DUGD5IAvx3RpHaVsvm8SYJY2zAGRVW0K+bhgVOnv1bicVDgWkKZ
o+9Y7cagkZBS1VMCu+TFPCb3JjuZu7Af34KBgvacQs/1lCdQXuF47vxtOoTkwcG9L3yr2I2jtu7k
qB8KkB+XvEePdHNMDj7fgnAR9lF28LutUdeB0zZmvgPcIQ6tisGKySZ5gZ62kthk7yhzRD1ig7fD
E8F9BFMwyeVOTS4vJJ8+vYBi65bSetJ7LTS3qL16gtS4goK89yvN+wJM37YS3bhhviA6B3lLmhNJ
CN9s9tlYU55NMyK2BBzRjIb9rkuh2hmVEx2twfgrW/OrMsxpN4W1fW/eAMWBvbdE4Z+c3q/2I//R
ZRbg68QOHB5s0bN4jGuK/mj43hhB4m87FytXon37jiiyt/B13mIdyD4a20xP1e0vau6OQarjXUSO
52imGdd9tDT91j5gji0Pyn+YMyXOHmUatNA6N9gYykssk8cU4nvMlXXwArhIQzIdPGJndzFTgFt7
7v1o876zooK/bYEaNDl8Zv4Y2Zq4aIDg0wIGpkHojhg7vjZDqYOhTX784KYN0J+raGZP1ZXTS8Gg
vdJ85OAJ53qbADKCBNovEt6uW5EDGrcnF24cIqhVJf3iaRiL/jg20ZcdUM7e1BiHHBwLhZcwzZp0
PHk0b8yqaXbT/DDE3bFm4LxTZl7gubt9+xOHbOwJzW40alya0gPrcrtYq6CLmYdx+LZWRRmiTr1j
PKSvZiSbO2g3j25IW1Fg25Sx3lzrQXnMIN+2LfgzfYPW56W1VQ3DcsET+My98+p0YcyTy1IbK5vv
5xHjhqlI/zVxciwCJg7bALcbFSA7ADO7W9yikNeTSC16k05CfJswqbKUG02KEZsDgE0wUuJix3F9
TuxomzTFh5Q4y0oPBy/CdTs+G362JsgBR1gkFpmLhqRhn6wN0+4OkUdjsOPPLwV9B1clS3TO0ly2
w6gP5uxjqaE5faYwfZE4+btFsAbHc7CpPaMEC2tjH1Cbvrarc5jj0XP9cXyoYpZCmSIqQ1ucS6yU
GgfpWZjripsyxh7k2qlG3MvUvIq6K67eoO5pijXwmqOseaGrLzVgldyr1dego9t6eh9WyQs4t1tT
CvoOezedJPupDRyE3JS+J0XTWpsrf501MS2/EQ6fWCAdJZXxhUFxeEwCcS2pb5cRhXmuSS1rQkfy
mvdQyfHBvi+m/tWcePJbv6aKBP4jqI2RGZuX1nduDGtcm+Go+5uOI5ZhT8tYrGVwaFrowrX6DOPA
f0EDDC6ysQ5NShwJN92w6xNkuSFhjHJzQ2wm0/E5Jybo6eZ4N0de+ZE4g7wq23ieTPuYN24PMGnd
igD8gKW8FcwGvTG7/i+JKcEzTIHnqC2jk1Mw5hnmzJk4ldOx9lLIbtZjGKOQe0EEWyJLn5rpm87z
ax8J7xnPwBuLz2NVqWQ1w5Y7pIKwiYiA5giHjzbPFW/auW4uIsoPIYeAdB6mD9o4PyaXX6nzPNr0
Te3vQwLdSxprKRWPu3jnc8Xjbvabe9rZbGn/hGXkv7DQcrA3hHexl1UATrzoMZlSBPspfhjNtN4W
Df8rEuOcA7DKRztYEcXSR9mKaBfXxVsQsaGAelrSAhDppfbmfDvOaCYgqFlUNnSHupGgjc0pn3oc
x4Rr8nHrWqV/9Wy9My1C0apRoM20Y578umKtSGxq683usFbjrUqhMIcVMGKSDVMRXgYDul9auh/C
AqqhXfE8WOV4iBPrbo5zDnDSdR4k11A4DHQnWvqAaYFdjSOcLW/qaiUyw1/9F2Nnthu3smbpV+kX
IMAhGAze5jxKqdRgSTeEbdmcx+D89PVRu1F1GnVw0DeCvbdsSylmxD+s9a2htv/a0/Qz71ILcPjZ
7AsfKttwpzD6iSODqSzwI9xh+jXEjbTU6p2+zKyfqhQIDrL9U2kM75U+GZbjb2TNuBOeS3q1hXX+
5yIhZ+AYKcWtmHgggGrcco3mTuw6zOtZ3lqbtIErEAmd3/wMLfRs/7Rr031KB9MixAjVDfOTeJfU
3NSRqFmm6oJJVdsRbGhF5Qt8AtRtimu9sxtnlROzfsgc7B2NTeJfmYfWqkunkxlAp+LtTuM+/Cai
BI9gcK6x7O5bi5AoMiyse5qFG6/t/bNTIw8eGh+O4tCcPHJDEATe2/ZhBLRwFlZ8aiYMhVXaguIu
jXM/BpCsI1Yxrq70E7wopHxBcIF9wG49zdO9brS89EV0kjWAnqRC9UcMHjTOmqoAkvm6G9h78WRX
IfOT0OyeW0LhXho8T1krwYZYtblTbbg3vLK95Mln5pjFUbXTV8OQYFv4gMDoj0DCq+Q6zjFkIt2A
53bTsNizWetWvULHwM8ZiXaYfyLWUjvbnNfVEKoFNWk+xBnPPqnIxSGacFvwk0YSEH4oPyRJoS47
vXVaIzwOBHCuZ+Vv+lJ1j73sKB6T4RJMtXUIhmBxybhiI1StkI3b0UW65Z+uWUSGIzJYzBLQXEVx
1INi+mAYP4YyYtNcP8O8K5+T/XcZkZqlxOZ0T/ICy1FdpxCFu+K9r7fdyNFmzDfLTX97TDqPwtaY
1CrvqqgLiUyoIDTOuCA9/6Nw70ZEujUoz5+uiGAezAc8lQS2WIl+smzJfrj1zhAGdzXNz8XEaCGy
4kzG+F/HdaJLG4SIysKZS8GLHSiU7HmSAq4Es4VNFwcAByymtW2TtLecUmsUQ7gNk454xzlHijHi
x/dAjAgRYpdxEOqB+5lWsJitXebJt9zWGg7dbB5yAtdZLQAlGnuzPaeIWnqnZAKQleGBoNBXobt4
79jBi2c08aGtgca6yfAYUbshUZ3xU3YkWra851u+ImkbDN1PdqCad6/GoQtwp0/qx0qAig6HJ9+O
62NanawuKQ8mPJ8N2mrz5JLbtVTYwEKJWMFztUGQxR5P9uM9FxUsQRIBOrc6Eh3D3VnN9xRPAm6x
6VoylRjDcbyVIdmETmwd9cjS0Rh9wL5gExyDIrwZSr3tdWqCgyy+imWpGhgOzoNiyhAmspmJWk88
tKrvuO3kvKfrytGskSBQR+RyasUsNFluFJ32P3LomsfvYoivdwXXlYyotnrWcVctXYD9OIfVMg/2
8bAPKF9Ybe0bu3r2xiXk1YqTXR1lT2kukiv//5RJZUENLrO1kdr5GtpTs8Xn6KwKHArr76Js8Ibx
kkSExxBchf6xTfyzOeSfSdnmq8YoskvdJTVYT1wyHmDnizuw7KUnQok6kREn64mkdN85dCNZE7JP
t0kd8k+NmfvcOAqOa4mYGwF8tXVRHeJNKoe740/WQwNN8Pt/xr2K+LJQkebVtC8CYzv6bn4PfYP3
LsdxJMm6BAwPE6bHIMOcB9qIW4C5seuMqtI/GgwKIRBRUxvka6g4Lw9jzlNZGyJmlWUfvFZdC7/B
EOC7emORiIIJtdiW3ScsRR47+oCVZHaZiPGvpyo2wT53KpO238I2eUM6Vb/yqoq3SsoIv8AQuw41
eb3D3MR78kGbDdc91g0jPxHmcbRJk8cF3NoPZWUxlcLCDFzbsHkEIrtmzJm8J6kKt9gvgEQtxwA/
ui1Qr0TW86OebXfTzqo5towF5ygkihMQ7kE2lkCYHj74Q1G8MK5695slr7P3DyEF48YeOeuDaYzO
YhzJQ8J4SCKL2mdQ9miuuOlGGhYGYN4h7+KXWadAkdIGurMHG5UAQdxjz5VkJgmlkFM0xXTlNRJg
o4QRy56h32fsqP2kth6IcsKZpUGN+8tjuUhHrQGWeZ6m12rC5xT5ksePFSEwtRgPw4TZqydZWkzl
OSkDrGEaDd0ws+XHRPje+XBIe1/GmxS1yq5X8goUqTihlliCixesvUzCkxjTM8Gq9dGq3S9LNf12
DNAFkOsMFz7OjMMYBgP3qnY2U4/KI0QOuzTcsSISKGjz52lKecV7629J/cLKPSIOI+x/Ty6mIUQN
xKsIdWlpPteRFnxzea0OnYz9iznwVotzk9ibyYA9W3vsxVKQUGnaq00Z5cuKQmFWbNRBs309CMuP
CB43vQMuOQo7S15TKy6vhoAc5VGtIEczd8B9wmil3d8xcNbArMutPYT2fgra5iD3vqXDfZRy3bec
2yRj1D+lO/3W87Gl72R/PfqkIy5U46Lwr3WwOENTfWjYH2+Y1o5YgEbJzxArIrkWtOUth3ClMxz4
c3BlsfZJ58ongHE8zYrdhtfLY2W77a0pb0U87LnFyenhPtoLRjmbuuJ1YWi1Z8LuzHhh56H31q3k
vei6OLjNJsVIEULPjvX8RwFK3ow1yb0j8KIimdQlsw3rRYbS4ScyZ/vYQxuNv3rF7VHgKmiOjmu3
j5DnoGihbN9LlW58QCfHpngYS1tc7MHLjiRcAXLyAENRomvMqNOst5bP5ceyNUagl8R7qIALpX1R
zbiF9WC2eJt9onVJ2XqLLL1HeAtkLPG7jeVQ7ZQ4wzF0XQh6QuxdpQ90BO2+80m9qLLQ3KoYeGU7
qWYtHSCc1nIFjo1tXpDyvMqmHS+VxT03pXg2mtuUt9M5x38wJ4F+wa2Ta2hXHkTLK33HPmkLdWtH
wIkZaKLEf0uBbaBjUfLYhQEz/TbnUI2sbOMnaf0DU3RF0Pea6xKhaOACv9U4kOLG7g8ebWZeRMPR
mNWTlWvrVqpP1go0rEN5qyxG+Lr1QZ7l7sbgOjhajrNuOnEWaIUPU4GBLLfluEsrhlSeIBvNQoI9
sfWjHb7G6fCetYZ+I1CPgUHxqyX+81lk8Tsz9/zMevTz+8YiB4+0dZwYllUvIHDjtWcQM1uyeY4W
erzTOFciO1BJoPPZc8jZR44VSvYnJ2yzt8hxog1BUIMDxbdsJvbXYb4nvcR+HEwxsEIPwj2o/qLd
DWZUsybVB2jd1svMnpdGBFiFwUPNXf2Af8HHI0zw+FyIGEPi0O5BBdTHmGXaSL0XDtZ0GAIEmOgD
FcsWm1mTFf6VszfdskweCH3T95ES0J7uudtVHwk7KNUmzI6cFKXNmDGbEuXZLZK/iWjMK9kAW5d4
+ZVgxHtMLJz8QIYZYmgzeoC86HeKdT+gcGjlmlCoPBqMI0H16TkG/boOU0hPcMg8VKslFkDVPROg
wdffpJgfie92bafY9xG81iRNyo1AiH/NBlyiVQblOpwQjPqjEL9gEK9qcaxcFFkWdGBSPJGRc5I/
inyMDlkSUOKDXAai4F/N8kuN7X4c62nd6FZtIpMFhMGrpZjPLC4zBGTcbjdUsHdzJuLJ6ehmqGyG
W/2pBBFFg4PFqSGVA95HeUFa596jKIJLZf6I+tb5DI33IDC6c+y4J9+SwVHaXnhG8HLimxkepRZH
BrkNiDllHhCL1QiF2WUbbG5ZtplPBlncqyr2kAtZ/RG9J9NcMNrPRUda9Uzog3arcdsHPLPlMqx1
Bn1344ZhpupZIhWRt50Tm/QTATjKM4s3nT6NcpoZpcjfthORImR4RAaJkmnk8BKj8H0UwzFkhn7x
uZdtawgOLsy1NRguWhsfJsgs2QDhWUy2uVIB88aOKRbJXusyybrTiNRpHQ7o++EeAW81qK3h+YS7
ghDzdYVAd2W3EEbcCjP/98Sin3GJ5EiB90ZcorPOphYdgZHvauKcdlVMnLvHWx0j2YYhUHTDGXcv
HbrxTIqHbuz6t8mnUuZ+fhhITerd0n9OE8t/rgQTAmQshI7eBvx2IICRMDJyTqAnyKPRmdiYVVA/
R+y7DYq76xCmPzCwaXI6LNIXmTM8MR9Zl2OZbod5zI8jtR5jfYRd5eQcinTYGCwITvBQWIM7LC5j
NsBqsNF3h8wLO7ntQB3+kF6Farl5q93fYMQQq8K72KBK+itTtlzWMv5QIZVzNPpHT6ZQU6r6QcqB
whan1lMyls9ybr091dd4zCbxQKkTHtmpRiBqYABEPSqiIAOZAVWOiWttA6M1sPh1nXVyw5JAJORl
q6BPmgN6fyQ5BfURd0UCFH9xGf3qq1iuhwpAaj9ZtzFfpE9G8VMZ2AnnNNzHNjkIAauJxuBItjNV
nNrRA37cgDYF83mUkqFC6A37JPQePJO4sL5Zj51JyEfC2DjN7sbsrJzUH09g8seT+TXGjAbzdDqA
oa1Obew+m4xQdm0QfBo1GTuCaAh0OcD1KMWwyjJxNfgkYwG5AH8+TLkyMZEMEDx7E/yLIupCwGPy
tKjXqjOatSaUC9xuvZUt15enEXz4TK9WceJT+cvusQupqkcA8W6C3NwR8XZ0gC13YTicxsVWw8vG
7LZJV14T3WgrNk3tGnsnFw9mCJrZTOSD7mS6H+b6SUDNO9PY4bsENoS2lK8z7eXM9+vSY2ctSgiH
198vX72uvCYCJNhYy03W4wCipOZwxQ62tmK33IQmELXfLYf2kutUL2SvYZ9PePRqQNzfH0LK9bT0
zONEZB0etlSTpbftqzbYuX36o2yyr6qEh5lo3AMazFUR0zo6bvbXK4FkY8YnoEMorKINNKyoxZOf
Tt5+GOvfo8tlzeIImsUlafyPOXgnLy0/ETglDiXBKq7h6ZO3fAhTNBPYIdkqQ0Y6mQaKK0ZgIFOW
R+T7AyPflmX1zHvFn/qTcMt0H3Q9PqUEgcdoD9syQqQXEWIa2umzRx20ptzDhz0tewkB4MlU4HDy
gaYBT2JlWfyki/ROACNRhZiANxpxuOzkiekgsXE87ydEvZdJjc6eUtcZQx7eaZvSZAGpIQwNFSlW
wML/FdbZFyjCfVt5pGZmfwBS7iB2IXCYWWRwS0qeleNkRPoEXoUojIhUU+ieJ1s05Wrqp083YkhZ
+bjR+myvR+OmR2Udp2ogL8u2GNzkxolQig5uLDzKeuIHURevpjOLDcprkrC+MXbjjSeXK7DEkrUQ
1qRI8p3QAcngXUS+ASI55hM8PGH41ovefi1nMChR6h1cDoGjh8VzF1bQEuZqevUzx0HuwXBg1mVz
xnrCv/VwsZB7PKB1TD9U2W4Sg+rD9bRxqiz3hSBte2cangNaaHqzh1Fuzbg1sNu4yI1x7aTGwJnd
heJ9knZE9wj9NYA7kjLlZmKF3qNifUIvI9VaRD5haTkoSMslKQDzvbOqmdPHXX0alg+Trpodreb9
n+fSHltOUMdHwihfRdxfQXG+5P6X275hI8NTAh1sRiXs+RYUogbHa1HIR5VjByfx+C9oq43wgbZI
KKV4nqEz2AJUxfL1a93CIkqDlr2OcA7kiOO84g9HNkQHofkZQ+j1lssY1W1JUcRDma0EM8Sd7Ojb
f1Om+NCMfa2tTWyIy0BMDxNHVOtZfQJs+1PZ1acJk4Kvacl/RfL0POrbHI6frKM5CryKBmfo3w2y
nPVvFYHqAkNuBBfyGMNV3y1Ntf3amPpZePJkDIxlpv5eKXAe9riB+UlLxCxIdt3GtFD0IqJ/TSFI
B4Z6JSuiP3mRtR2Ivjy4flxx/VbDYYAinY8PYV07R7Yb3QmIMS8xAJclII6NUEfFOzMhq4nnLJho
s2ReyzbGKnUZUJ5uawt4gzuVT5BvLIDM4Ek3rp2T1aJBFOXoU8kqZXYXpUzfwzuSN6YRhdURJpIC
+l7ZgHf6KX4OF2t/xap17XPtAIyfN5HTszqefXMZaZgnzwWEMMmcILvxC+Mgb9RDFbUEUDeMDIyC
7x7XNHlpRCrP4hCRm7EPaYgwaw8H9Elrwh7FwVrOnizkjoJYderqamSKZmO2NZx1aMOwSfyCmDbu
7aquaZMc/yuPECLZIa6kVW4PNPmMvpgPrA2Z0FT6/jWW3jsFcUgiSf2oODBOXaUwzY6udQibkCwJ
y9GnLJg+2EzQYiTAVV1sGRsrMJMzO5Rwq0sTJ1I+iJOPZhYPmnlZMnsJjoB4G3TmHqXeaXajAFAr
ZfXooX6V4/gjt/x+56jprVr+GEReLjzCoFbaeKJC6JgwB48m58/3dff9oVrOdhEnBUYcdUOldiZ9
j+8vKEm9FFV90k72XLuk14ek0DNUi6xNvxjMyr6mV7HpC7OewAri9fhqcXKMiKIwOzhF/ohqAUVj
QNFXduGDiYMu8MNThbCyaud0L1Pe6Gk5/VSQy0ISFOe2aGial1t6+cq/fzVkP1HEoh/Vo41xx3hn
gUnUVZG/jU+gxQlNzrAd63qJYT5XlDOMZ5GX24XeZzWA3sXslHt37it0xG1998uEIPksnE+u2bEE
sPDIz7l39UcLt03S/7C9nHQmibgTrfzayCh/c9sWdMjOL3+pTtwtwANr7RQs1ZTwNwblKQhlS50C
ry+OzUDusm0Rr2UNb67LncFxjgchSJnH+4R4NpgD0RrX5MljiUfiSjpA5gdcXRm+ssjo/QXR/ZcU
g6NwmWOOs7P/vrcZYHVHQ/90TONFxOjNlidFOQEB2vJQW+Ku0eHssZAHyOLwakjOgLXXT4+dxuIU
JLvRlCwnK7kXTv029UnI4908pJg0CP9yMXfhGHEacXcadMgJVmGK3fHCTxL5oD+8hP3wSGX7RLem
CLxpsIz7SGIJSfzrWhwQ9Mokm8Gr9ICtKN5JdVchI+un6yAIV/uRmp19nPVE8O6AuFOGfbEV5h89
1FRPJZFlnHTBPu4Z5g2EyTW0gLhvyHRnIorckZZFK+KPQQP4WTWehm4kJq3mFFwGc45Xhrv0pU7w
LhZR9MQ5AUcRcA/Gk3OmmGxXFiejFepj18DV0Clq8tYjlCgs81uZ42UyJKw9pw72GHCyQ2jF3pqJ
ncC+bOy63DWPpiLINQTYZeTqI85ICTQtihgP2TErkXMTK6YJKG46iPVoUmHcNLus6X6CTvpl8iNG
UQ6SwrUIPEW/QQpVX38W+NYJZsgcvD9mhTncTH4RVd9fcNOhFlD4DvGJLYoRiNwFnTW6xQgB6720
hyMdD1AtbHG+CUYYFvWW+7HY+ARNchl4xFPMzps/iOlgdV8mDAFt2fgI4YxnoFsK33JvScKL12Il
2lu5l6zCmuwVFrYHPREyST7JaXD/BGVgsGkLjy695LqRQBH98m8DyeDdByhd6fxo6yj99Pc1ULSF
/5YdBlGI3ey4f/wKEkRCCM0K2BfT++AcR4QOwMpQaN1JNgeDueUbCCHJMSATC3FdES/AAjRFLA3G
jFTRcRUI+cZDsBYzA6FIVzb9EcIAbPDuspkP/BztZRYe7PZu9kh3jAYkOCg2HePMXKbO4AEdCtZl
nfJb+vCDTH4z4Pua43DaZ63iwA06Ro0mPAEDmyPP/dHHIcuGyAp4OYeQSdNz0yThEQnWtEbJoB+6
pL+Fnt7BjsCHYX0xvncJmPFyWqlrO1u4kNGxwwtjXNdphu5Z9mjRYLu5lPhAwz0HVHJQJSgIWun3
vDtWGfR/CIBcemOyj30fTZJZVvsAMk/AYIjTiiqFQOOMvDlsPQQy9FtvxtsyAm4RoMiNpsGGI1Bt
OQLZmC3KTdkExcZVWBla10OQ7nh/+uu8HWPmf00eYPMTKJ5LmbAsnzfj1mSBtgsS8Wk3Lw7C1WM3
oFGIxwRSv4d41ED9gVcJ8JrFkAu/6+Kee0JcoXZemjUslJEw5OqQCoPrKCWmBF+d784IdsuRNr5j
6dhOA/tGTH9pIc4jVj8MCOWJNIzEw9AuzfLdG7FCSnKhOAU9MoQp2RGip6xxmVlwaBgLAIvc0V+Q
5KGCLF+YW5GjXZN1YxeBOMQaVlEc2V+KeXBtng1iCLdhlL5kVW2dp9LFikPOtNen6JoNimSuOQ/J
DHIw0FMyWidJ05HoU9/p8rikTbhSFegUSwD6i7vpCN4DY5TG9G0Mqwgu/JrE9CcQFEigCaj1Gvd5
bgk1Z8y/qSrUzI9SOTiNHNZGzB3XGUHRZoNWFyUu3iB7KyczPbQdUddBZu+SYGB7CCEkE47ejSmv
XWgNd6MJfUJ+8F+k7onFaIZ6t9onwrD2gVUc3dGs1ugs003o2eBjtfWb1a8DqN1zNjrJGcTY4w24
WL4Z73Q4zcmNSXwJ7HhHZNZnHYPyJM65Zeg1vsvyGvoYWb1K/MrAkmzU4JnQ5Hif5/iyEP/gY27x
9yUZivLEwjDW5FvFH9lBLLs3BVlEZTwiQ1r+lkGaYlcTsFKjSYeqkXmMgrCfGdWTzIsbhi3/xP6G
5N1g+lua0XhwCnl1lA9Ts2MdQa+6ceyIizeFmmSH0WM6gPQB9XrokOflWX+BooEJSPSYT3laq7oa
NqZRsmhmb7EJZ+5fBingHHCGGeFHYz8VbTG/LuJ1nigxUFoPtm3t4gShvfa4i9wcttjkDSZAFfiV
AdsBduLjNp9tYoTke5FN3Vphv96Z43OYJzT3OKJQ1mNYxzPL00AIXRRnNh5BlHYDoQSmmbx00vqh
WB/lomW+gkxUkbnGe+41Q4e4Q6JBm87zgYjM0U9OhCWENdWS/GxBoZEQa2zrrGTwg+iyYNO13i4J
x/gsRXNKc5cEF6b4EPARxnSLr4H6fwY1OFtsjOCelZwPcFDRZd3qKnsMvFHvLIvHRokmQNxXG7s6
j095M0QPTTV9JA9jJ347GW/XqSpeK5zvK7P3P2Ph27vIr1dEGk/I4LCfc2yes5nWouhb3hOowXrU
2CCyQyfZVvW5ZRUf29zLPqsw6vn4LXBlQuFhh4S8Mec0XYKXcAjvvJEamrOPSKd4qdBrs+shi0kS
U732aC6Vu7dU198f/vmtR+MkJyE3blyVJ2OqiQgi9XnIc1i6zjJY+P5g/fev/n//W84UY9XSeM5+
JjaRYnAblPBG+8Qk2nCkz5zIF9ypRj1jWlmnZTChNmr3QZMSwZW0A1mL/Cr67199//bf/bfvT/mf
P/HvPkWIkWYBxh8BplbKSYMuPtFN9Bj5ZENBlCNjCy/xepqCeWNoxjPRDM8xal5B8nyFXdg8xkkM
0kOmuG5qdcaux3REmtCckSOvJZ8lIDmtWideUSuhIapOyu4ZCE6sXTswGNnQJxeevD1HrL0bJ2qS
zo/Gx2HBh0S52OBoNmFZ4TjQjDlQ+3M3dfEZxhkoQnTH6FjW3Xxg2BZ8fpJc5l9F9pczc1yXJscc
BgN3K+t27wrysG3gOAmcyinQxLgPTJGshFMSz9BAT8jwnci8wP7AnueCoNsUo/NZ2cFtCgMPYAMz
KpbYRjf8sitpnYMYhHvLElR6zIWmYeLleWz8xGFmCDqqJzZjZUuFr4yKUgbGW5f/NbWfPw/WR2tN
fxiuRpuZtNmwhmyd4jNydFvBhySspxvR1cyNDXpW7dOqE7tgoLMfxvJrnpIrtQvXoKnf0EMzl545
CiaVPVAubBUdEQAVL93GVnfPcWv3xh0VkbPhm3odGrmnSwf8apkN+Zbxb82AAhxCPO5Gv88PdqNe
CiOC9TYMJMFBHV/TLz86c/6huuF5hCe2At9DxYMVBk0PeTMiDM8q6px9PM/uyXFq99R3yoWPpV4y
A65xt3R0Y04YEuOicQNbQ+3GpnnIus441T5gGdJmBxbDX7XLG7et+QtL7RinEvbQcXoKmcDWHrj0
cny02VXj3dx2DS5eO97EOSlVU4n1PRrzp3nqnrF6adbrdr9pehLSDGv0TpApyY2ZSDjXbiGOCeuW
NGacOvikiXAK8tUxS8/zae9DBvd93z6qyM/Okw8LHbD/AYf/dAKMALGgx3QW4qzb+oA34UDl9ll4
8w8axdXcAiIK/SE6VAF8mAoKyozB+fv7t5pHR3qMUEbzgW05k8xJ0nnnP7w0vbmjc0sGdG/RmwiW
rHSzIneB9SI6fPfeJdQ7NuOn77/Idy8O/BwGNYycI4nVjZlBHzXygG6D5M6ZWazvWSFqPhWcWsPe
56M/HOqo7w+Qq/aOa04srQgWyctzijHeyR6SAkdx3vHv9sz0yTgJPbk23ODk1QYPDvUwGle6/xTC
S9B/NBG9IMFbqFMHCCYV5VtGnF4SX5Vr/WhHF6yOH/zUlXWBWLFvM+9jLrL3senRNI7lAbvchxNE
WIutpHuGI7syZ2xtXZTT1bAyw6yD5DkjKbYL3i34EDvPWfCv8fSRVqAdq5R5VJ8Y6TZISKdXZmQ+
l279x8w9gA9pcu8QMqzMWi4U1f0AgfFe4GbDIJm9ecrzr0ZGvU77ALqCWJvJVQkW2+RgGkEEn01E
16QFOjsWsQmSn6nLIC7l6BuHLm7YODb+Yi1z0XhHBPNYtDM/pZ2RIDj/LNAXTbV3HxnlhGwcK0Qd
Oz1FT9nSRQ3EeTGZQreg2DywdySZFbDXN4kZCIW31svWAfzGLxKUFsAupDmLYNSTvTx+LVm9G1/z
sofFrNesl89EEVDfp0y3TCrSdUCdsQ8K/RCFcolKTH4kVQXoZEggqyyT/NkDAMS9Hc6cfmCGXEvi
PA7RAXeSrcM0bjPMK+t5wuc+JG7I8c8tG/XDR+/H48npxuGfD341M/G3mRtUMaAfq+/3FpsI5SAK
yupjkc2kqbW2yRqheuot99guC43vDx2hN8xMFqq4Ct7GdJQrfAf459242zr9+JWbpbdgVd5CPG1n
SqYyXW6QtN0IO3wpcgpFnBPgjRlYn2RnMnZaPsxlv0QfslnsdAzA247f5orPzXXPrSbt7mwXS9PT
fAFOLRiu8mdQANBYLWeaBKYAcbZdD7F4EzhJYx6Ng1877Dwx/Cr0TR9VxQavQmhGxuOPZtlglwoW
HzDiL+RS0bFXlfnYa9TvXicYBsbGG3rFfA7iGyLjdj0uoGPTS8Vu0FJza47sAUwIE5WCUMk4LjrP
xt+JeT2dhAC/EctHv2WlXcxW80dVW9BHbo+LdoALZjvvQ8ei2DQRY7mDih9TUV+Yn2d7FBkFdVl3
zfnqobeU98Bzf43aeQ5FNH8YZXn2vWH8kzvx1b8N7hx9NDk77dmAeoYcAHWySvSGrd2bHU0LY3XY
9QkT/AnLwDd/3rer+N3u/A+CzZqvSf/wIjIICpPADCHplgbs94XzN/AQoyZlaMCrVYTu9Ta9YYFg
y8GLsiEZN2LmHfxJZ4GOup3X0YQMMIQzdJ08JKKNNfvP3iIBx5unPq3h2Fb61prunWi/buM2YXrU
SsE0r1+ZUbG4yha3QD7vUMb9dJMb3I/opWgsxuiQO2OW+rwzONm8OvlpZ014dsliu7QtxCeq7Oro
hohKFnJziUauCkyNvlibtLP1fUA2Cmup/61a3LuKfe9LFVWnhMoWj+xdTl17CYgdryeLFJyYzLY+
Qtg11VWIA8bCFMXPURJpcCQn4dLb0x/fyS6kVu/hYom/dh0dVYPkm+Zd7uKBF8rvHPexU5Z15CiE
7IzC4hnPF30unqY/bnjA3F4Ro8HyyQvn7hxGLo6Zzro1LlLtsWGt6El5sbtyD8C7vsJ8nW+d7KJ9
asNRIti4uCppPrXIpZEv6+Ia1inbVeKAt31jKs70ziJ+a453JCp4J29ZU3x/yOkJT+mPIWqra5Em
FYmUsdyqiunqP79lkL/XLWF/DrXKJObhptroPZrweOWKDU9X2fdEBdD9/B49VQ3/PTPqxSYC5xMT
8DowXI/zbky3BA436xTS87H19LtHqPMldJfXvGJyI1JLXOrUeHU7298yByi2bfTX8uRyRU5vrIN6
elQgJ2BxOwTwRHwGrJsoWSvQHCki12w+6Yh0uR49gENKXBxN6U09DzJFQuQWBdj2DoGEP2Yww6yt
HpBjYt6gJLYFs6QK00zJYXwwIFVsVQDC6V98jjfGamFZ/B/Me7cyLlosgK75vw2DLn5GG9ug7WEe
xLb4r4bBLgpIP23j5CBtjYln1va1b81TbLf+Ey/XrmM2dUoFOSUr5jZbKSbNLc7mfy4wpVBKIWbP
phgivEreeq0ocPPMPsVpbByQr+TkQcglDLZy/q8Vyskie00Ia7YJcVcTCZ2cJkr4BW8lX9rM13g/
OtKGYcKc4emaDBJIrGaeFIEnCD6ywhmu2q+To905j1UAgOJ/Pqi80Ics7F5Cq2avJaiTehRwBMPA
i5w7XW0r07p3HtCR//wyCvd/v4zKsdh3CU85vJTi/30ZhwhDxGy34aEdvK+KIPOPDlYY7O1ErTDd
SCYcffw+v1fQ47BJZVjXrdEhSQ+Id5mRMdiJzLmzf9WPniDOBAHBTooc+wvD7mfeuJhxOu/FnIDg
pH6zQl8S3sY0kRtee70tpfydWY0+IQ6OnmxsiEguos+MaI89CJ/8zYqJiBUlARYc0UsMsw4ePKs7
qnGqz0hCb62NT0/o+tiyd6Y+0xZgNvbn//l1crDdVv88hYublh6I18hRlIBwTaTwvMW/+i/+1MLB
1RyhCzh0JCWOmO23MtD7aij5dhN7opR0EyKX65YwdaSsUb9LeAb2g9PFR8bDD0Hhmxdo0VtvyprD
t4Etcdv64IZLcij7xvWXW+Xho9rW4zy95mP8MJo5/PgULSMBHB9GkvTPxiDOaHj+8/fGv/tvvznJ
NyiRC1ti+f//+s2R+QpPckb2LrPsiLyU8eluKB04/pXGAhmWNW8lfhBsr8TOqTVRFVClfxEowd1V
UgQ3WXUQiZuRacCylf0p5MqpM1/hhZIh2OSMunmsoKKViFfY2D6Gzn+xdybLbWPptn6VG3eODGCj
2cDgTtiLFClalinZE4SsTKHvezz9+TZcVU4786TvmZ+MKBY7kxQJ7Ob/1/qWJFHnP9cSO7xIYbaX
qSMFQRNJ+wZRDyfWlD8DsyCFZ4/4Z4RQjlhyLhpycQNdfvbL7C6z6MaRVXHT2/hzBAPpE6sbspFx
wBws2YnHFCH4Ci0SQsxhcpCoa89UfZyPWCWSFYQz8I7sOUhyB6tU0Tc5TKlz55gbA1vaSYTX2iV+
uwoM9yOT3hFpOdHAVRrel54TXtjMMiD4eCnrePRPTZU/943T/9HT7PKt9kvRTRMad6Sgwn5sCdz8
I5E2Zn67tT6W1PL3ZTbmR5cN9UYzMJJmFXI+2fXOSzUWD0Y9238wtB6ofvonx4F74kQ+NIfODZ5i
30qhUtnOBZsdjgstO2C6jJgnqEGGO+btejdrinq0a+ay+YztDeF4c8e5i3938AhZgGoJVJbpaKjL
l1w63spDpIAWyzrGoZ0dWrOe9naLFLOPhURZ1ZrblGVG6BfG538+Cs2/jkS2lIYtTU/oujR+PsNo
8ERkx7jpgZid+qAjXTYpbZ5l/5z24hoRz4QksibZM5/FKTWSgpJfEpBgG7Hjd4eWOCB6jpEuvmY2
dV6L3t1e6vTJdajEfUa41+xh7xANTgFwNfgWIejItsnW2UQNsqkBQxUe9Xs//IywDdEG1dG1lc1n
veWZqTvYh4xe5S/+bDVP/TiwoKbA9eaYFmAe3fhpYNHsSgNDK8PDLIuHKJnEg1CgayfVogtAmVOW
i+yQB/lTITxk8uDSntjRPGhDxwazbrprY+Gx7KVC4dvBWfNTRxUrTWQyeJbLHvV3kPUoB5UQch5f
Ddx/K1PDARjE8SdOohKIz4oEnebimOFRkBFBOTrZpaNPf1oSW5YKYLWVDf0mYstLO+sXX4Hh/PWn
h0hg2Z6D34PqowFn4M/jj+z1EkdwFR56UfYPUxq456426ZeJF0e27Yc5cMJjFURv0kK7YUXl8xD5
m1oGI0BSnYJcRo4T+ettb3xMpwQVcybMp0wGUJhg57lMIie7qvtnL4LJbHvXfui/VqOuH0Q14XMj
cOpmxoRRAOGztSbGrwIVrDV95Pu0scMiveU03h6gXj9rQRutIz+Jj41Wdx/hdPl+Xj51VIQ2VTbC
me2Ka1rqwwMAy/F+DKYvrt70yEyzXVNOqMNt59ZMsf3QCst6YLx8Sa1I3zgCbGrfRu0j+iHzHtbA
RVSdzdYwwx4yaOcOV9F6DiwbuPBcPjS0ajbtJM6LtoQx+w6IKxJBfSSUZ6rmx9I2Ht2uLE5dVT+a
Zuvek8qEZpjNYOnNKI7RS+7ptYKCK/GctLCO3c7GTTG7+272Tq0CHM+DHjHkuR9so0tIIW71ddgG
1nbQEKRiUwxKCwW6LN17YTdkoKPF245Iy3bUP36Xk6dvcVODz3SrfD10qX9NM+OBikO6j/u03pYu
SuImB1IasX0nKiurNqMrEd8ZWrKLIB9e9aiDCqgh34vYl/uzygs2SDyeySU/oemGIqZRNLdDl4T0
yhBEtSUMBTcWV6z/Uip6WojxuflqGyWVr3lCyjX3n3VpNvs5RISCM5K1X4fBscwhKfQx+4Z6Dt+r
VFzRbZ4NJFsPA/BbwGkISBHmrCq2Xdc6JTLYkYCRR9Kft9FkJLTWc7SAErXFFOlP+MyLD2k4kuzr
8C9D32GtPrs3lGIrU7LvQ2Hq3GfdRIOn9LVP/zyyGML769ACcdNyDNcyLMezfloih4ZGYaiX2p5u
6rhWJsKHVMLZQdENPH22fu/ZRD/mZexvJqNJt6W08uMQGl/6XAbQEyjcaTFcCbj84xVEangHT3xc
Z6H3ZHtudKhBFux6ORgH03Se21xfj+WUne3Cbh7aSUO6V/UNRMm0vXg+acy2W7DBu5IPF15Vu+8D
C1K8FQYU6ihH9UtGFSUrEQOCb1sImz3/LqCcAjgpZRYyk7MDMmjd2wOxFVilzzasSQB84M4yr3il
bU6l2i3OXRhClTY4HiPbkBeRttXadKJmFw6QoCYD63Y2tc+wuuV1SKKtidtM+fR2WXgkL6V5k1Nz
F0EKR2h5FeIr5Yv+oBV0y4t4N7OIgN8HHkA0w3AAHoL+xIGWxoC8HXreJRCOTV/Knw+mE1zbPEZy
wxaM1tx0B/fC3iw+eFueTIeyXuqX8yGjYkNmx+DdsNGeAYVCp7A+5DOaKxbe5jG0PeyArawO2OdD
nAkezCls2ND/cvMhyVmaI0y6R4e5NkBKKpnrsU5RxgxYk05OHpDkFbtK1KaUEIir0bvYTzHOGypf
brbpfbSYcVLMB89NqkuEHmQGW7G1Asx4qCTjIM7evARhgBeLlVH74iQkXsXliP1fzM+vMD+UG9h3
/feYn8ew+P2P/8MA/pr//gPk59s//Dfkx/iNpT0sH9PxMIsjpvwP5Ecav7meZdGmkVg/JfNvXkAO
+n//1xK/8S9YyaqZl3AswUMNNFv1EC9nfWP7kFv0P8H7MOf+NBK5/GfqFilDFp/L/HltV9VBV2ee
VxzQJZOaF4RfJqUxfJpcHOm6DxC+IeoCaRQ+/pxKwuDhCyvymCIdicxdKi9QuYLs6lb9k1vMp0jY
L5AgWMhE924TJ0h+qMEnr2BKzrLQd2yhCUk4h1lx1xQX044+VLm8DLFHHtQw7nuYnp4HerMqXJf+
1fwYjY6LgOlDO1ig2sOEbJyBragfHIIsvaR6j0rVBd0nzDRbV4APqAHpt24+y9q1kG10+hoz5zEx
02mtxTQEdZMytWG/t4gicu1LkYTjKkWhrFEM9kjbXFUzqbAtjDaov6tCmeRygWNngovjNvJSpj3g
xdG4orA6tJb8vceAVHsZaSINGQNOYx08MwMtgn5fIPbVhn1Vd08tO2E6lRtPZn8MRJxqVb3FofnH
RC3MJE/FZ+9hw4GWkfZRsrFakXN0TkCTYDjHwD1qmzzvPwx6eo7a9FzkdP1z+gM2dsBKv9OG6RrV
8qJF+ok55VR4hO/4OnATGxnBdPUr7IdCcd9vtUbQfFJvm4Z0Eic91230buA29rToGa8CPNfuSYT2
S5cE2+zY+M1WFi6utpGdNOM8kZKGPZ+mgT8zwfxh9I+h7mNcvfOSFiFWtyPX5NxNM1GV0yl2BvpT
yXHwsBDhhOrn+EyeAEdFdC4NHN0JGtJu11rtJirkQYC6tNvkaGTeZaCwWUh2W1Ozk9p01Wfn3E7P
ekqzEATku5lxHAROcWLxROeT5mZlHYY82JJlhKLZ0kEmu3SyeGdsYPMqHREjtyXrKfMl6dPXwE7v
gwFYgnEtQ/tQKqQj86ohgiNuxLP6hWEt3rqGxOMZGluSvtsBi48WZQdfY6nNmNs4qK35yaj2eK7e
Jh2vhKFyB8f9lDs4RoxNmmM/SIgSModHjzBy2C/DaXYQGAYU4hrTO47GcB3JYekmRAcmdk8ocbMN
yoNvsBxPRkiMejChHEvf3YDZF1m86sPsdCs5m/Z8U8fkDLFDR8Zn2RGsvPHNLWEBuVs6FU8OK8uh
tF5w3LNmRLsJkKKmmLy8B1BQkmvNaxMRXjlQCuyq4B1vsQOYdNwHY/qK6xBhRbNl7XYMZb7Bq4wg
+ly007VniRDp0Yvdxe81RoqJlFZ0dEdgN3hVEzJW43M2RQe/IAi5nm7jjJyUTc8Yz1dMbPjM210V
c6xq9UegtH087uuqf7TS7qnWiKNSw4H7dQznmzd3jwPCp2B8FPwkLCdem/6zN7XHdphvsppv6hfs
9OlE4M3ZCrNX9cWo45HMm0cZYaIoZpb2Hdh6iAODWKk/CRzFZmRZbeLPsAU/DRSh69DoFK6GPf1v
gXUpMGter954/D2JJ7dM1bhG7JdmBMg424fIcr9SnCAsLkGm133s2L6pYztJxpP6bHgvoMj07VPE
8ow8gX0c5+cY4cCqC+eTg4xh9jnXu6zbZU36jhuPFLGXoUduHY1PwiD3loPJq5pdFYmbT7CZyG4t
35TZy5exxCCQ6PNNt+4azftI9XNHJf2oxfWuoEFAmfcq6/Ea2uMTun8IuFtqGldyGm4yHvZ0cBhl
iujVpe7CJv/DfTPaF6vW38KaKGo/2PQiiNYmyllTjm+e7X/KyQyAqvPe5tMJ1OOaZNOTBhmpnY44
qS90kkvt6g/FvUm0ICkQOJvbQzUnx9R1LpbdP82Vfi3Z+43qqn2wzflkfoVk+0HllrY1EFmRnrOK
z44UG7UEhwTftJPiWfrSEMnU0V7zyvYJVtMO4hVwqfEEY/ys/qeRq0k5TKNnwKQhd+QLniq7e2v8
8TpybNZW91QBolrFFpJCQLC1tA9qsMJvT5gyEburNkiPhuyf1ICNLG0TFPGDx8zWxvPNiLPXtqo+
CR9VxPhk+iz3Imt8E+EfTQRaZ3Qu6pRUY4LuyQtalp06iRrBOYbSOoLW7b50HdBMA9Sl51kvbCKx
4er0hfX2kV34RTBQrZL+Grbxa8t7pDmjmwdThLbIajAdTrXsNUaOXGvhfR1e1HtlQl6WM84YL5gi
AxoRKqVau0CEzrYgNh568vGApiOrDCfzE5IK6KmliI+jhndY4MhL8b7TjcXFHVevk9f2B9oxb/RY
g7vKIzGk9ct7s8NmLgbnGDPE3ifhlLKvmnTIFNjT8GAw3X1Ko3k6xD3O+RCuSNolL9k4AtwCRjcV
GZyQ5oup2dbK9N12S+I8k14+ANOMMZ2sc3ukjS6MGczN0ziE/dGIh+64OH2Wa8t904wddyCEpZMO
UcWx2M2xYwJBi6zjcm250Kz6XzctU33sFZr55ui5nSoSevXRk8FzD9Rs05vtvaRhcQQarq1S6NCA
4UJFN6ln47hcDFNlHLPYanf+bD8bSGVRbPhH3813Y5E+h5HAGtz6w9GFokuaXbLuUuwBkx7dDGmE
dxO7EPCuDCGdfkA1szNcbTvn/aafk20OAnSgJM4cgG/jxW3eceztkjHdTvQGYxUqgoykwuLMPXBE
NZDh1KSJ2a46rTmVU4EoTF102IFOfLiZYlVzkWE97lgUocVAoxxSSEm18JoXVkF5wLq5iMjt19n2
DiGzwLYK3Vc6RdS3qcQeI9KmI/TJuRbD1qCpTpM/WnUO+JYitW7IOFrknKg9wQ8nDDf6ymhxgsKo
55uJxVuqJcc+ty+uBbYp7GlOwjUoyumFJjpMdE7zuGbwULTXCbGPNz8G9bTmZNtOPgsdy3Y/E5Xe
PpDCSwfHM+hduwx/o6jQmSXyRZIeYhOTJurpKbGKS+r4YB7c/WxHr5F10AbqEU5y/NOi/m96WsZf
l8mekJ7r0NaicCB/roNFMYazeEgKpJbJO8q6wUifcjk8+e54qcM1fPVTxTpqlNX2F+/8c3vDheTp
sXswiUmwDLqbP1bgSFCEhjzJ/OAHxnWCzLdSRfB04+BMgK6MLRPBc0rIlIfBgaXSL95edZn+XATl
7eEFUtih9Cs8qf/09oOUSD78skBcziKesQauw06ryr2nPybocR0zem2Ku3b8ENnZqbYY1VjYkqC0
/8UH+bkau3wQV0iHRZun/v/H7yEwc48iv58f1I9vj/2jzcokBZkm9YepZGGQto8SxbyLyqUzaiIE
O7yORAkazD4pC1YPTXRuUUp5/udPpvZof/2KPGrFqkhu0Pn88ZOVCXZ3EBX5wevYQuk5caXmB60h
aW4cVG6HjZU/6b4uh3fZsD5PpzdWYk9Bcy3s+FX3xjczZABYloeuPV+DvXC05zKdby1TlxkT5Tmx
DGFtR1liL+F3qyWI4w37JLYPISeAWqXrRDm7KcWIMD5i87tiQDjU/BYgrTZpUa2JDXlEC4uA+yUl
0ati8vPdbo/NfF+7zWM1kZiDcBL+EWtY1Ha9v8udeqcHzbYyiU/PAspj0xuApmdntC7eZK5Rx19d
JHs0e94rr+PlY4C46GNZJQpLKpNem6xSaGMUU5iqipG2ztA/hQQ5/KIN+HeHh2XoghK1gcZ4aaT9
qVEm0ghtmLDAdYlmZxX6FQLHMUu/Livr8Wa09d0//+zGX9oi6oi0DFPt2l2Lc+Sn391D0sLelDMz
cKCtpvFH3KdObN7iYnhsmPhQtievE5Ro5Mf+CgHvE9vdY2VlR5N1fdrbd8b8MWzyO0LeALc+eoQf
jyJ/MKU6GJRFA/bW1cT7T5/rgZykqHURBuSgKzqmjiG/nxkPO5Zi6nUHcjGo0tm9cwDJdla7gpQj
wYMICMvlBBhiPcn51rOryux66xGZO2VfnMZYow7ds78Hp5Ce86iHFvrVDZGWG9h5PIcuxIjQVmDG
jybhbMfBte9iwybHsISsSMVLlEgbkXvUrn/2XSWy9pM3g7glnZWUAN+EDPshJ0VokP5TFHXrni0Y
K3DzRaiQDWCOqW1+rtmO4uF6VYvWtsQRb6eXDJlO3U1vvWA5lkds2cPHqr6jcowi/q7nOw5seFV6
BnXNelENkgGQkDXdj1r8ronyIAJ74wbdbirTV5Q2Ryk2rXkdSxOqm32YGLX71n1xeuOqtnusWE7T
VuN0teW3fVLhHEQ3M+zS5Mg/4P2/qL9DG1i/Ebo+mAU8l24jjf40uPqb71p0wCkT/POR9nOxeDnO
pIsAktQ2AfH5x/FlBgVXWYCqEM5QfmdLN/KzGzfpl8/qT86d8pD/YrT9u1Hf1llykp0tPftn7UFN
o0um1sRgm7Aha9iYFr+eUv/mlJWOQStFXXrCVR/iT6dsFFZJm+o6wCMXzctgI+oV6fxUjyQLYPKQ
lII+JHr1OMMem1yIcoZ+wmr1rlbZtTefEDxuIxOkmo1/UFCO0MSFcIldL6wXyUBIbZpeKf+mAGoQ
x19dh7ep+uRMcxyTPcp6BuKEQKcuEDdi2zkU6wT9M9hBauUNLddRdo8mv3/nJ6/Cm05t28L74WOy
L5PmfAs965KU5D2bLMlRI9nycR7Gg81GR31IcnSPlUMT2HSeSCrjkNlSsP5UUmFwPbxX4xUxx9kb
uidD2i9BNp5cJz7nIG9CQVZBM2Hecy4t1BZ9hjhg1/ccHqcZKYJP6aOhXiCQcayo7uHsKp4N+lAr
P8y33cjSSxfRu810oU3sSaLk3I/JUQhvRWba0U3Ng6orqLfTawaaPrZfcqd7ypp6m1TyRadjoDYl
SkSk8Vl8f3hSI7jFfu2fD276qH+dPjnE6IGwK9Ity/6pzZqLsh2LKcsJomX6RL+xLqq4XkUt+6aa
HgomKf1UpMSZGCG/kUYa6tCUd+GofYTVkdL76S8127yerWFnOZfOIu25vdmE3VXs0NXWre+h0YyP
IXmvjSvu0RV99kAFlXlLSU6/EKTzPLnJa4zikSmLr3QgJwXK1g4Kw3sOTb9DXB9XlAB6znxWo2pR
AcbxsfPtixpVq7l/K+jKanpzikBqSkb+jMFMmsXZIjKrnNyjRn+wlOPeoLhA9c7XxkfP7R+NDtOk
Tf5N8UVtUiXty1rDiT23u5LiSGNCarRZ7VB/ccrxVoX6lQ3eOFhrxF97tRoDDL0BA8ka3L4AOgoM
1KV1QztxeJvwiapFkN2okoX54inQtnKsYQ7oiuHm2PzFXcApYfofSkp0rfs1sbVH1u7t5p9/6L8Z
xVi4qf8wilPZ/ulnHoJKpu3Q54fBzTFE0TAvCWmUw7BXB7nZAnNwyPwJfnF8Cdv86/HlsnxmhjYM
oYD5Pw4zlWXir7G6/NCGJMLV6VnNcwA3+rTbDjo/Rpqd/aHdqPpZEvckLFtE/9ABnSi8UOFEeXgw
G3jFs9jk4CbUIjuhrFmrGBDWYobz1aGQYhX1Sq2XXAqlEkIw1Y08cV96r9kNVXxUQ8YQwanQ9k3v
7MGkyIH9UOqxCsumt8B3LqEwNxbFvXgCWFCmZ8xXNzXuxhx0cU4JEfdHndlb0Cw42c4TBDJ8NY8B
ix7WE0U1v9H52cicXzO27h2yf/o2Oecm+/F4fhxTwGKScUOdw4GZvKq/2Zz122zot3jWz1XH75J8
1WSK/pFtH/+WLNBtSDy2QPqLw/KoFjpy1E8th33DzlUhMqr0Al/etf0X6oGcsb37oioUQU8oElCn
1rQu5Zy9q3KI248POSvz34uKUMRsPBttsTGG9zqNd+2QnR2LVcc0z2+ZvjUBtlMigDSx1qLxMrec
lWpZh8LxlVAVJRh6COjbMvpBfwgrYwVVbtew3SUu4zjpxH+5+rnE/A1qF+ARcY+TvKiqtUG9TlWb
JrJZtcnaqiIce6839Uejln0SiXGttOioY22t4+5RzfAR58bQ25fAn67qdimmE0C/iHJR3UXnnHJy
PzokviFLDGeU2KSKFD5C5Da1Dmr0VZW1gv2i1fYPBhBjtYmduid3Gt6MIv44U5wxOv2jdlSjbkeR
XPfjs6B1YMzxqxXFZyPv2GyGr5bFp9JsRmiqrxkCocnHdZegC7btF1VpQ6+4qzl7c91GvkAFPmX6
YHVZQnGmeakWTCR+36zUeomDcIt3aGsk81sfMtWxmiB9Hl5bTH4ydUQ83ALfbCCPkRvgyKSm2aaU
F6ttUKBoSo44G07LAU/TQy0jI6bhceD7ZPSyqApYOTZ3ZkHIkRcvxSJvgyfIhjs1+eSkF6pid98Q
NhC86Rp1fXXAqeprzKRajuwdmopqDTgUCdtp1cj+RlQyzrqZmbRi8J/7fV9RdWY4VnXCufT/+OdR
yzDl3w0f0rY93UYIZOo/rfLTyYwrYaG4auT0ljd8kfNwZ/qfqHNR8Ojw9qrNqNsRZhQn9GhQnXIi
qdqzOrCa0HMAIrEHaD1KxMUAazmxl2F7eQEpvpLa89bX0XvhTW+xi0fMHi9M3h8Xn7bjBqt0SOp7
6kHDtvmQaKTW64ilxkgTR6tnzslrzdrqANu8sZsOpiItml13zRCl7BGHY30qWTK7M5S46MVQVSQi
of3V6GT1zhDVa1mDmwzikkgoihp1QS20Laht6mY5rC54GNl+hh0IoGI/YEH2qHLH7XTD+Ig9512v
iQICEviuxpdwNu+KOAaJpa/VqO5Y7WkrGJzUmPMx0PSLXtWrog5fdZdVSD/cTB0bbmwd2lI5wLAr
1Vs1h6f41Hxsv4XTbqqBpZ6ad7v07HFEqvOvkd5Hw/zY09dIY/2qXk0tkwKSHIYBccmDVksASWyA
OSoSKLrqRTzq/TXlZVUZ0GgnJGI8qp2G1fRPRoK+qJjepowPQN0+m/KI4tPuUJesgoruUb+PFLiT
FJB9nwDWIpKRbIT3tO2esDZd1Qndyn8v/f+37/6rvrslPObx/77v/pCkr2GR/Ris8+0f/avn7lm/
WbBIpC1M8CQmC8z/9NwN3fxN1x1VyFNdeaJ1/tN1N6V6BI0jXXeXmOgfg3Ucg1EUJa61FAHd/0nn
HfL8Tysi7jAltT1IExImCm/348Kk7hPEpY5BxyJSUfCTABCLrVfCZ0j98DbUkHRHoERlMopNp31M
CARaF50B4CiB3J61sFmRGlCptdI1caYwsmjQw/Kx7qhma0cdsfXRso55HdTmFv5IOOTRCdNjqRO8
bALVWQ91+3WsQH3DvGI6wQpvuvPGmgwIeV6yQ7rkHmcz846NG/TE8MExEoUjjyXhuqVNznjdkDxV
65pz7BsMfsu17xeaRUEDExbF8I0tMaMtDwkwZfRB1T+qhkLi2Q4407XkRlCZQFUT/OsigHSBddjP
2PpIEy8/N5Mso5aEpWD9/cnLA8tFpJ6yXFteZbk25WDFPRtX2ggwI6vfw0axbVxiAWY9zU7LhW50
FC9nn0EAuK8zYRbxkFUdv11jlZIlknrJTF0rMDBg+x3QgHlOT27mQW/wPO1DV0VyV/j3YASgBDUO
wz7BrcyO/76IjT5aE0XnwubwY5We3NsbcgTYTtqiPEVOdF/5/bxtLhnL8nXVILfKkyLCiJRdxeC+
OSXUzr6ah62jpy8pkZSbMCq/uC50CG+SH/whrjd66IDAjd2cba9qQQdgO13tc+eGSDL6dNdXWrI2
vHE+kAR0T7wJLue6kyw8K3EOWmGcx2Gy8AW3TC1e4Oi7uMZliMfkTnOJDxVNgMS8M8J7AjbN3MjP
vZdCQJ6zM+E+lMetE3iXDgJ+t41b8ZXaaE+72iGJgwLzGUktccd1629MuzDPZW1jd+0Hl714/3Eq
qDUl3nTvjAj4aiVbDDQ7PIuepvmqndPdgJkDvIp5gJOcXUCm1ZAnKF2ZpAtZFKwoJ9n1MO0tkmNG
C3sWPkt29Nlwn2PKwmFDksQwYjcZC/teT8nule58Wx7zyoFvDyJGhvBitTzBicHeilrbG/zpZ8Dz
5tlQn7ptwluviWkHaG23PDarJzhR9jAJm0gcff7kBIjLkDUA5Evy+R4y0nQ/OBHfh53uPaG9ybkN
gFtRihhY4+1ZDZ6dDn7XurHQlsWxCeHdaX64b6g/YxW9AN6fIbCE2QlYpU4Vi1VaHrTHGncv1iCd
ONfl6nLn9wuFNcUGlK4YAInWUNwzw+KdmcxPyy0x1uUxAUsHdon8EgcW+UojA6iqP8x28IkUafgQ
kyVOJGZ/Q2eMnCyEBVxTlfml/J5RmWosRvvLgqzs7LlceW0Ne5zuNXSCnJROl6pHCFitjF0w2m72
ZYEkDmLqD4XnrBFAumqdZGTHb1eRPm5qNOUH3acivn4j6xIconJ1CnUBI8uy+eWo1aLaoQt2zBS2
sUYW1CDpOyx3eQge6MFa/bY2aQ0wJBC5QRVvFZV9uBkcnMd6EWRbci9IZGCDXxOxAmcRPf5bMvb9
FhM9OEl1MSkU33JtuW90wW0mKRJsA9RX47s2nAlsza0TYRTy5q1VskyUvvdq1l66a4ISpKT6lHMW
vBpRTfbkAiHpBhiu7qjRJIZJgsJiA9Z7OEwezT+hYjOZxija5njCCVZo17gcxFoHIrI2g4I0K43U
GFVvLY8LURKFMEYJHzmOwC1GNefYxmZ2gMG707HhRXm1RyNLjKrmTPgk20+msnZXrjvuRJE/UR5A
OsXKGoXhQEKEbwxrbdJz2GwdP2NLuskQQUKkeUydrsHeHuT3TV+FOzvSfs/N3kNLvaahbh80G9GP
MreSBcVUsVxdYI2NIjYu14bKRakTQVEtND3EvTySJa8OgMm2/3WtKYrHVu/g8hhZzmYEBIVjR0xX
ngJR+JQyVhkaa5DyMQ5vIno3kaJNaIo7AYyJRKu0HjdBa05H0Qv2yVLfktOEY2ZuPiwQ82poTATi
q6n5bDd/BIpSRwIJSQwzstOjXAubMzX3UJqORmiuQ9d5J1ykhjjBM1MwiZux9ECdqWcnDkAQ0MbN
yo+7rcxiOLaDiFA7IEKY7qp8cu8i2L3piuGQPIEJdvFsPYv0cUAYcffT377c7CNMuOiQgvNEdO+3
rwErz1roiFmXL2W50NTXYY8OuPTp66DYgks/3OrNfGvT8//GEBRZhHKiChEqcXQk6gBNwKfO0ywB
EUHS9iu0vQuNbb6M1LAOjmbsGsVEdPP6flAsUnjsoeoK43PxYmPjo2heLb36OkDChm87Nmp4tfqu
HGlOTMqKrffhR71lgCAYMKABMdSrkgrrQbf7zXdC6zzWDGBFzg5e2inIgjUcQsp9PQF/nBy04uEw
J5F/SB3mgrIu2YzDTnIU9OT7xXJfM3cf9KBud8vwtlyYatj7flNXQ14WaeRlBpIMzyJgbu3Kw3L2
B7rBaLBcXS5cqpgg/aS9sq32HuGtu8L7lwMfpPu/XLRG1+xFA5lQjUFEH56dkCx2EPvRqhH9g1YC
pWkt/cvyvst4u3yWn27OAFX3uUM3yQbeJr214bfunZ+UDidQNVlAUtPnxoYqDWZGPy4XjQabpcn4
Rgo9sO4NCaVStPZ7xvprO4ZaeBKWtpnzcjyI/EkDf4LBSB2ZsM1AVPWcS8u56TWhsvM4NS5LLA/I
QjgHB78iIMBexX1o7IgZ+JxWpHXwDyO3wsIkKduvKzM5dUWT7MdpBhWhKDPZrALll6sL03Z55PvD
BnvqriMjQz33+93LNRxU5Z3sv4Dd4RvA1w95nbFO3aLEVx5jRRL9fvPbNdNJ7kyqQV3lBAbsYJ5c
JAFo4eV7LG2n6E8xYUZWLmFK8Bfn2OuPlAP1+xjuhsrru+tLzd0HEox+VOd/RFlvHA3NNI5VWRBq
5HkfJgLkv1Ezl2uxovPkUQ2Kcbm63Pn9OX93HzhHyPRakKy/P3m5Bg+8PpAsu/l+/0//fnnAUeCf
5Vo3kk6oaWTdL6deWWbQ95arVe3kxtod2f+LIovXUDI3AFp2la+ntCsAJ3yfQr/fXK71MwK61fLw
cnuZZr/fzOBgkccB22Gso1Vu6ON2mXIWHnXdT/RVltuDOo9sC2J31ijpkYHuZrlw9RGDuotR7tBX
w3owy+5+uRilLDYTMzKM8qjZlEaJXVlI6DkeQzTZwV1/9GfK7IeoT/z9RGO6qw7WxLfhgPie18tV
kDBMhUBciuPPD/3pWRFqDp2eNhyl5Vk0TQDN3c2S0YfWKpNPoyat5dpy0WWgqb49UibOXJ+We9m1
VHjA1PNndaKQelVkuLC5Opkjp+v3VxGNHa6p//fpKSiQMRd0hhCG9TXj+rcX//M931/Sj2BIL6+4
3Dc2wkX8tF7u/ulZ4RS607dHvl1d3v3bB1meutymjsGzltvf3vH7S+kxLjrhOW1+khI68U+v//1T
fPvY3x/+/ur/H/chBYtlRR7xjo3Q3exPU8N+VPFuhbOhtl2a80Efpqcxt8b1DFiABnR1sWKdjEfy
a9AQ57c4Ikap8MpbApqDxexs7/Jat/aGL69NMpYvbIXpAE+vrQwrdNYixnWnkTAheLpRwEXMhE3Y
UBN+Av2ib7o48Y+ORzpV2BG64dvQ4oD3b5EVEAlatE9mETHTuORjzMwo2PMRMA7uQP0bOQQw7FUL
F1X28kR67UkLoxpKPFl7ifozrZFdADIvVFhMfCgT22FKthXr0/XYxrDS27aBOA6xtK/LdE9b6g+k
UBGn7wBvRu8/i3aMto7z4kLtXMkyJtNS9murrnfTaKCpAzvT7/oCgLioAOqSNWDeyc5BFjcXh6RB
uavxvaWNdcIn2jH0RZ9Dl9jHMPx9mL5C5wS0RkkQPE2/C/Lwue1BzEgzvLMqNqT5f7F3ZsuNYuu2
fpWKfU8FPcwd+5wLoca23Mh9pm8It/R9M4GnPx+4quTyzjor1v26SCUIhBpLzMn/j/ENovQCw9gZ
bXmllcjao4Ds9Sbo3mxssSXBrzvdpyIR2/k2qLlyA/71qDj2GxqB2p4LGNnI2MpD5+y5m4T0MyPZ
WoTGQTTIgKim9iZMjZfET6+pwiYPffaCWmLTMeW6Grv0OQOXT+Fwpn2ph2p0xlUB7xPUoVN7qcy5
4jC70gvsp0m46trMRXNaJLjR1BRuZ2xAEOcqezfUFX9ZW8kwzoNGSE2xE277rE5NuB7q4IFInHif
QGT0KJygcePyEfFQTx5MAoiWvstQm+k2KskBJJj5OeabfhYzUgOv7KetGpKLNGj3voMLvdQVeFdM
QDNmqyA6td3Q+mdSBZ8dloNxIgPt1pW1uSN94jTMKvMGHfGtW6aXEsEbAwlm+1YLgNcSyFcNcj3p
ykZQzlj7fOSo9sVOkQgrgqw7B1Dvvyl9c86/yquThNQJWc8WXE5wMNIaxMmcJiMQ+Jgq1nFBGqtl
pmfWpF6JqFZPk6CtaXbE52o/jlcCx9xppqSXZTUzl/m+appfeCbk3J50Uq0ADWBKgJBuNxmo8hxQ
ZkIedHiDZmCCTG7bF32eZLkwKU9l+ahAFZ+cHtaKAXs1Br5lZbg/87y1LkgwI9W8BzOiiyTem3oP
7rd3bmAxxSMhsylMktxKflSG9UIL84Yeskq+YvFYcooi0ytRkXth8JDDVO90YPIXqoqaF4qHM3AV
aep0/sc+YzgwACXWwyVpGLiPIeYk2rVddM1hzD9I4gSe0th7zqyI60POfXfOeaWK5KYui9MqGEwK
WMrbpGkPOT3hNCQ/opzp4jGpTVlgt+Dy6eeNSYNTpG/e/DC11r4pbi2nak6qfRc35g5ICkQwu4Jd
3w0mw38qkcD4/Nyss4mqFtM8F3FmGdPU8c+bFGyy9Lt3JrnxykRfsPY5ORUZwvA2BY3aOch4GnGW
ueGwRUV2WflauyHXFj+LyhhAYFETprVn0MFeOxWT0Ja6j05Q/TYJ/UeIWDEw29meQxafVG9LR/HP
SC3bhg7Ug7Yy94nqVNfKgLYg1iQujaR5ky0oDZ9zFNG7WbeZE0RLExZS1DaXeSwPWNLsbWfvZOHe
yQ4knIATv6Y5+xbZ+t6iDYuCOHqm2UWubKh6PnajVcP3a5uL/oIgiAejRmA+ghbYEsDMJS6d+/Sj
jBpCJUTtnBSwCyyFr2/5TJmC99SrfDpa8lP4w8lkF3daiAKwKZK3rnAC2hIhblZzhriZRnabEfJI
e3oNn6Y7pM55Y2T2Dm70TQ8AZx2YNuZZQoU2LekpW+Rt65IMjk2oTeUmGuBiy6fBrYh6kvezTJz6
FVjzJr0VUX+vwGmAiJ5shibcjwptTt1+6fMtGLHUi/BEiB4efgUGgyYgDgj1Q4alusY88+ESh01K
KslQwum3+cTXLyohfTXlhJ6bDwhAIZ7vACfqQEKAiz5vo+CPIZi1zNelAS5YMD9aD130UiI1Ruq3
ibsehFhHa7+qQW9x6ekyVJEyjpacqEx3Y2DpBzFP5Ieaa29EqJaIsH+YZgUptwBFXzT9S9eQoKmK
kt8FvLoo1AjqJeNBf+qdSvf8khgF6lBlQbyU3ZmXQRNtfDWATz6O7grQtd0iRheZTRCdEv40LTRu
/uVQupSvJaRb0+9+mnhSCq6Gt7W09p1t4yDIw4taRR0YCLPfJqmLJp4/WzzzroKApClCcYgiGcvr
KtVOGIWrjWjNLRJlY6PH0yMkEACrszKot/V8HTJpXEkgeCvyn6/tqLCQzVAjCYdnE5DwOuYv0jTp
Qz03bVNFf9cLJGWUoUziA9eDOXIqfCAPdN88l2F8b07KcyuiisCArva0qU9OuVy9HP1cZ1oQXhm9
hltEy3dWeZXl2sGdahqxIq62vTJsJtEWXtAG8AFNTsahX0EHMO4RtRW4QRiXKSDcIPS6d3xOkOR2
q9dlkKOry2ODMg+qjAJaU9YJOI1l4HVtFnlhAeR9QNWhhwKradscEkBguhPNX4jpPFKzw1AQbEoP
08sc53QMoHBDp4Dp7jh7JQ/C0wIA84lZp/BXYfXi1Wfm19Lzde7LpN53eXhwoqrZF735Yub4m0po
vSZ2hgiLOy58aoEh5E27A8nja6i5otZ/1cLhDqc6QL4YCnHqg91nHAupSzbZWlTMYHv9RrMMqJrx
5QTyUFeMdqOGTrcpIa6sNRqNJqlhaSEJAauIXwxhlFD87ZHTukDFe8IT9TlJUzRX6lhnKzR9Xm84
u9jtN4FVBO9cc1DFh2gnHgmjvEGc3680MxopCZdY189kTj8zd9IzPcb81Kuq2CS6sS07ecNVLgM1
v7oabHiJSI6yJyDWwQxUsp3GOy72bkkMSs5lRIoEWtmMyAXO5uIinC9DpuwGDlkKvrVfa24yXaDa
vtYiVdsrLaknubJv4pa4tLrsPNWBdDJNVXkt+ppas6ttJqxi0ATKwaurYk9JPKz8hNmtwzWf8kNx
qMA1XHsh1B1JNkvcLdWm/BBEwrlC6D+0hXjidASMlsn8tmw1orW7Qbvs62Rfq+qZEIzgkRaAqO9z
oJRpRAcGRcJo0bsluazEF3FwDHX2jmhATWI7mgMyiSab4R+mHcdbrUNYSekrh8Y4NsmHYxF60DEm
rdUufyVk4C1SmGulTqeQT0ZBSGJiupKg4xIJ24woU50AdFw93Wkp1RC+moYjm1MDJ0ShXksy8cKk
IrIUpaltUttNpdgwTVI8q09qgM+zhLW5TDBmce1F07XoKVAKBxMjAqxoB6thDTymRqVfxzvDrlN0
GIQwAvK0U8P0Wj3Cw0rnhrHjpbMzLOkpZ2WcHO7aavzzuAAtbvvhR9RcxGTuZoyvTCPJ9MrKG8O+
JVJFu/NrbS0D2WyF65SekaytqvrZ9BTOu1Z/wFYEAt8xrrPAeiyR4FDAu0bdn3Hdl7dIGSciMkhG
XqvFBM5e6T1wnsA++MTHcJa6+YG6issOb86+7xJweQ7IKhPFmY2QVylktnaGM6wrsWdm+qGl0em1
6vBq5e647l0ZYb/hLsWflcc1JkFnvi5A6yENGtumTwCNVJonopyitVZO7dopVaYw9MUiYO7dEHo5
RqCVbNM7WuKD50TZm5E7BOFmjs31GLxSLYKHWFT6WVW9Y3hHGGX5xCQmeHZGcVLUNrAGh5JvEhbl
ieYD3Y+dEmqaiDdc5ZBA0GHZxyib2jxzWlilJ5qYscG4UnHEMOtKADVO8TqZffVx1D11nPuRNhBl
GCb2z7qNO0547sYvTIcfU/dsD+1d0olrE/bRUE3UGDSsGT4+r4agC2Mcnsc8493p4rHPwPCrjrqa
yspG2VVyuRaO5JF0ckMhbQ+RC0ILdNVVQwEoc8VpUivzu9QR2cVXEMedHoRUkxH/se+j6MWKcGj1
teGsLP1BxmiaJkYla7BgWffv5jhdZhj10MKUp/zNuGwzASNm9biVBFuB4ID6kInHZNJ2pdO/4y+7
18OA6Fpzx7T+2cdvdUqMLbA6Yd+oKE2JHrpLYlIV0EVCnUPGX1jjOp9w9qrZynL5QRbg8ta9MVwU
YCwL368oAj2T3pmtShkItDI65hGCGB+CLGtW1Mm0807VS1qUFTof85LWULC2J/IXwim7VxNcihME
KP5kRKSm4xXXLlSCLGWP76DlLCwo16ht9zCRQnzJVYqewNZvJj6ycvQlMhVzC/34lb7tR9hN8yYK
j4HOV9s27zlLvFU0z7ZlBl2mDyp+GCHgHMFZ27cIGZyG4LxXegbRwF3HdNZXQUtrQVj9RijVgx2Q
ArGOlcC94dcjCWXlKsUHZO/S0EujN3UKp5WTWT+L0SP0k3imhEBDEb04QGdOe76TjaMM9FZ04P29
Q31kisA+UUxs6uKDDO0E/8R4Ekbji5a3ugeR/9T35xegImnUwrpbEboAO/xHFxBbxeAKMbd7NFoD
0lp/MHLlGtbNlYj5K2VxQCk1k6+GIJWzZXziQr6a/XVRFN4Hjq8RNSO2RpC4ZwAI8e4pIVfIYXAQ
eqHtwixk3hfmzACgHW56AdQ+ak0qzJzVRo2kmNylUipGrMzM3rsh5wPxGSJxRK9lYQH1DOjdhCPk
bHWE2RwBKTlPqDBEloJbw5HPcMRAJxOHNGHvi8oGnaKMH0btOdS1n0EW4ytrIPOTAVpg3faiXmsu
4Xs6qUKjBB2cbjjWfgaZQvQkudCE0lWjw4YKvxqh9ZykjVpd9ikMp667j0bLv6iJnIZ6s+qBehSd
WSOiwhaucBnPkrwZS2ertaq66ZPkQ9T0p5VKJXMmD7aNEQaIFGHyC0OShDCCFcpajUoitvwUcOi2
s24Iz7nv5IcIqXrb2r20qg6BkvukWPeOYzPKGT3xGxjQ/ZSrRfpEK6fjDOAEPD/qxMij+XUaImKz
SpUQvCLQznPQ3iTSoSiPTWYOUAKGoow8reEMoraOl7nNIVRoClaJyekhPoiwXIM2fNECMpFHXoJX
apz5eM2h4Rabip65xnS0FurFfI0KUAcjjq9V/CB5S+SAPHZdrUB91cAi6Tr4UVLSSxsLcOkeolaN
NopM150Iyg0Q0vukqT/arPiYNSVWFl31eUHwxD0jwqyqix5CKdy1HrlQpVNm58oPIwpRfTbWeOFE
r2aaHaxssk5hVZmrjHlnPxnjSq+MC7VR7huyG1GQ5Tl8EgyAD5mPdYVLAU7GU77W2vBV6YNoWyUn
A1f35COVdwyaF0Y5XTuEFHjZxpj/TloSC0/2Bu8x5QPsKx1Uf8C3BToyIWCRTmBFydxM3BhS+0lS
ptiCuVkbRA3HZKKGhnMLFHwgiugisZAYpECqoyA8UI+DOySTg2PRPkVmUTWSMN34LuoRwg7RdRCN
p7AALtsm20L1thL9Z8Fb8CHVOtVrCREikITSWRNfL+V8iEr0NpOznS9MJzJn+OEyoQ20K3Jdn3Xf
uJ8wQ6+Mqdt1cfURI5ldmVwl9FlLSKJy74rxpLTUix5Iz6r+jJjg7VqV/YR4/Vrnr2X45gbpLxC/
W3ea7ipziE80cnZoXDJB5KrUc+I+27YZ35jazAvPtWqSvgUw3vppcpwncOGUELQLQE0fXSOekAC+
5PmLbHxnldPgyIC200a6rhRM+Hb+ofNi06n8IBHkNrWKu7w3JpKjBKkmufMi+D7vmqT7mTPBxqnA
KQkAebICgvucxvVpXTu3OQY310wpFAynWEWAkZW3lkWIFzGujtbcSifbhgOt4sL1r93Z/I+O4yNx
k2sRPEiCsPRGOcfpfNqp6Wup0lWqHQVHX7dFMkKwQBCa27qvMs9qRLnWtepRiQ7lFP1M2uY9Cy4N
cj12ZQliPiCjvdCHVdGFV76GYEExgNNZHxaxxl5gzsUq3YAHqBcePTSqSMy0w3LTOsAS2kfDbE7C
4Ec9BMpp1o7Xis+lIKZCCFU3U/RprPmPoO9fCPoQ/aO7/2c9H7HebR29tr8VH7/hI+6yl+hv2r7P
x/+J07F/F6pAewYcx9DdmYHzm3xv2v/zX4rj/I7mD6+UCtgKMqiKTfQPoI7h/o6pXgiUIP9L2uf+
jvvEQIvn2ojxdFR///d/Xof/Dt6LP8zBzbf1rwDc+en/ZggVqmphutEsdMHQA+d3/tXYRDUp0cJx
UEktZfJTYpH7gJhCPupWbfh9wQFXTTDqrkvb/N1idG362w4MgDq9kVy/alRiJwZSlLP4RMqDLE/U
6Kqtfmgm+RLR4cvH/MeL/9uLdX/1ag3b1gyDjwer8TcZYmHZdum6Aa92UGlg4YwghfLAhekE0eLH
KEqUHckmAO5uOSdKpt44lFYpTo1uf1IpVHuZPfamfjKh2g8k867Uv4gKdys5TY+mCS4jW0VcUVFJ
WIkrx3hvSEZLBupZ/hWHqWCuJKDPMJAju29fiDX04MEveyS13JpV8Trvg1py1Zbxen66Auu6hLir
ToDEeKoWeHBpnLs9Z1DumneZD1mV2m5+BW4pt/OhmBYiZOw2avlq8vx/vqjKxPjAa5pf4PKC6WkX
KhEcJFnN+0QcLuB61pf22qfm1hQkjKE80yPdm5crlhs6NSTx8NQJIh+Yc656Ne8TZjZCtl0V8lA2
mwS4gchYVfOuAffFOrztnJTwKzMZTvUOhBEzkapGg8GjzUicgCvDpVml2PRtGDkzFb8888nsJIDc
q0yLHO9dxasi3OJiPpwe77u+OTGNHrgKMcOR5JxP9HI7Jt78tLJVP3S3BsHfeYZ5ZTV7s9g2PCLJ
OQDPsbwunrzSUKD98Vbn52uYHzPC7FoVdGN/Mm8yjXD5H8ub+tLEJD5U3WZ5AxzHBPLuK9Fu/njm
9z4/+fweTIWozDzZzsvzR+jPy2xrCsLtaFAkdyovbTTyB5OhXa/DBgkBl3g66ZGZQQ+JvEeE3viY
gKYVh1i/87msViO+Du1ZNCfNWZSSWJ13bjSGBaLzRrVeqdDXKiBRZtxvuzjzui7fz/f7BCP1PSHp
01PEc8zHbRJssHRSEg43H0JnWdB7yztS2HhVICGZEn4+1NWRY8UU7GQMu4U8I5bnbcycVv2mNHln
HI1Ah3YVae2tmvbbjIfPr2B+mCRoU/zUDGWT2D4dcfRYgiD4uC+es1ijhG54ps10siJQoDzXAwIO
yLzHbkIwYJfcDIp/JwLMX7RXnpIm26SajRrUOPhZ+iBL8HeRZVBDtgBKOnsCCC+qGl5N0Hkt1X8n
1C+6ATB97jKBGaudxOCx0l33Lsl/6HiaZwFghS3KJb9Ola+5GQD3AABLQhNzcC08pJqxoSzM94wk
BNleI7pgUkpnHrlElBjkFwJQXk5Z/xlD/8UYipDdwDX3z4Po5bv87eJ9iF6Lv6HoPh/2x9j5qX03
bcsQgHtmsNxfYyeC9N9VC9qRUF1MufMo+NfYOcvi4U+AAEaz7roz0x2t3wyjM7TfGTg1sttoUCxq
+n9n7HTFN1W8KoRqapZrmRZWfmGZ3wZPfhLpJGmin3OR4gWVDTkVhchEj204j12b/EChqEhJdFFx
LScaYxVCJeVCC9AJXCVOk9arSU7txrDOC4kGrQlt+XljgH098zEio4MdnzLML2cG8QRnyCoJtF0W
c1f0SIfmezs/rz+3L6uJww9BWU4IswyN+SYESKM6VFknt/GsSFxuNOLTE/TXrJcEOKLze3NnUZ6Y
hYvLjfPX0rLacZrajBpqum9KD1JVaSoteop2Mrnazpxx3S6qyVlhtSSGHFeXJUEZlHjj6SSy0BAH
843x97gvC8PSrjOtfTLrloZZy7TcLCFjErHmdoqa8+WuEpCYNwbUDatF1dPnIdoee1Ga9ugxU42c
Ox9lIelWvcmYtCyC9ZanyXCD6YicF2OOYa/M8o+bZTWeA3cpHn7UitvJfUDKAPYDomZGS4kHSm/F
Og19ULm+v57K/q3NxoPS0QHFtsTkSGQXbdhd1TGpmWPTQ7HKCWKhbb/CidfuUshSfhgjBKnVE83N
7rqQ8mEZ1peSRPkdhXGG/zg4kPRVtfV+yulxmPNSR/w8+EGNYluycQwl2tSSFpSBCREH8pRtCjml
EbKDOIV3EszJ7svfJrar+3RqKx+DlW4+LBqZYCKBImm40GgPZsG0QbNbJk2yo2Lnm8SqFqr93hY5
ZCufdDi+z6TCzEvir6XjfdiwCJg9ri/7HFePj1vuA2RkzMMcUucRAdZxv39xmO+bl8OCqEMvvix+
bqeFMKGLPj6ntby44/rx+f79++pSgB/JKXssj11usprIm+Pq8b4+RcegWGJbOASV/fnRffkIvn1M
31YH+tUr6sztenlwKLVyVyPcTOefSzT/vpab/K/VZNFFHteXzXTm8IItj1m2fO50fKRJrXpEgeQh
eEce+4vDfrvv+PQlAXbJLx9y3Of4ajCy44xHV74+Pvmv9js+nUJjbFsn4vx41/Ghx/uO7+14X9Lo
V7WNcPzz7eKVui9qKnFhaZM7WHCDRKNWAeBziqx1Ba/M90XdRSGijMFV3EER1ZFFqCCmA82zITDT
3uAYx6N9W12OleCT50cx7yj4saEvnJ8cLyxWQoSiyz6/etxy3+eDl32WF/J5hOP68dHf7iuyQacT
oBancgaUlf4TkoFZQ9jaKO8jkQ7q53qU2jQCl01fFq1Zqpim82n0+yY6PUQb7dpZdBg588lizKWg
IMxUcFHKL+LcehkSvuwULLsu2xah7nHXZbWzTRB8iXW5yGXTWTO7qGeXG5oinKE1UOnYUJrro6x2
WbIa6Gb0aP58yPLg4+rxMMRb/nHUULVwUOe65U3zpwORv4c4ydJyYxWi9yp3Ahx23EAZeQ1Zn/63
hn2NM/TXm1/d1yacd+koLsaBRSm8LC0a42UpWTTHy5ZAG+je9rP4KhHQPkB4nY3gcLdaHl1+3/nz
ccu9yvJTbydkB3oansQZ84flput9Xj2NZK+dk8nseXBbbqLZLLIsLRu0RCGyrCwe1Ro5Pwi+5my5
0R2VrnQe6+7GEsGPYf6ojGZCFjonBwZqJTeDi9YF6BB5dpKTk9Vx+jsG1i9Ly31hYb2o+aBtFofH
ACj3rJ9vcov3iwjpdHGaJA0y9GUpBjLZmyhcxznmUM432tCOOxuVYKhm9BRJuiLn3pxuahpqqzEu
CLqc//rL33ec/8ipP/GFWe7slu+ONQ+C6X4iNozHGzo9aWA0XAdL0piXT2L5YHyTuA+qijt/Us0z
0QkTGS9LoQWlb1kiuKPYJB1eNwRzIybEWUCmw3SkFl/xu/7Ux4eFupJz+rM7oqvSB+K+Bgq9t3xQ
xZkFWXBVl47jWVZtTBtBVvUmojFP/xGA8aBQtm2miHx5Eoq5PCerZXBJsdfzCbOXIjf1PKszl9lb
Ms/elvXFcfB557K+bFlu8kkwzyt1om2NYvApD8/rx+1fdloOsqynqWJvdb29+DzkxMzw07IyKcat
q8lsC8ZjmlAF/GnkWaTUA8l7fimNExTzeJWs00VrvdwY88xrWWqMmNbFsn7UYy9bWkVly7fdj/vU
Nko/fVJ972ifmLqIc+qyzrcM7cM3j8WX7SOtN+JH3PiffRjH4y5L3461rH4+y7LZj+RbINAXfHvY
8a32g7RWJg1Tb3lTy6e1LP1qdXmjCaKx6bqdB6TjjTYPQsfVYB5B/HlE0VoUqvVg84Wdh5ZiGc2O
Oy5Lg5Myrh0fc9z8edgoBdj07U6nmT/Vb0+77POP99nM4WnmGVsbaRXFEL7py00bzI6D74vLej5L
33+5Z2NZ/Cn/efuXg37f9cv65+KXpx70gV+d0tmfh/5f25ddp6iA+K29fXmOXy/++pmOLzoZtTuK
kvH2yytYFo+7fDnEsuX7+nLnl4d/bv/ycggkNBs0/cR16l9uQFv+sZoV8QaPKbTT+a7j/ccHOCZV
3HJKn453ETqkn+lWmhlz/tAfR+pS8s2WfWYGEl6kHZ7uGsMUNwurdJqBpUlsIvtZFpc7l81pW3I1
fNxzWQrTUKM9nwM2Om62u/liedn+5XD6DEXVZQmsYVlctn8+07Ie19PdRBLSFpcOIbHHhy9LX455
fEnL0ZfN/LlvFFrlWy0blE1f6w/Lb+X4i1hWzcBG/vj5u7B7GBQAhPkBLnupWems/YhZCMMp6ReL
UyJcZkByMSX9dePmbeiJHCGwM1QmQ5HQ2rMYkMXnjdJPmE+X9WxKLNVbFsV73eFM+24XWSwhR/dI
Nmzj+AxMWr4bZ2tf44ZPzH2oIIxU7LADvI+d+eYzkKdFtSOlPgD/TBI6Js6i639AOMr2Ed3SbauZ
T3NWJApRfsMJhynEXrQGptP53S2X78cb8On5GZk2ITkPDCtKh6lA7XR4PwET3DAxzmyDwdymz5zM
sCxF7XbStO9TRkzLGvYNuFpVZerFd0ers3TjEo1FVuY6rpOr47XrUopYrmIJSZObyqa0KiSKl/8U
7HLMb+O/LNiBivj/FuzmqIff1s9J0f6t26UbywP/JFnYv4OeETMlAoiVBXThS8nO/F01bRegFoxW
/juW7EyKeTi5qabZqk4/yjmW7Ezrd3pghD3wMNeAjaX9OyU7zTH+zsgxabeZhkMrjlfId3+pUn5t
eJnCLRvAwPo5POnZdbfcoImnpdwaEyE3jr5bTAEYIIuzHjclY9c8x1vWl5tWReHcK7k9i4y5kquN
fPKsmh46nvFimVyl9ZyQI0cD/2U3TJu0SLlOWr7DdTKHgYcKjgkuoJYbKV01O4lmLzKhpksZLKgJ
gfusjS3rlu7vjaGiIBZkM+parjovu8mhnuOZyB7SwuUna9yoQaqe5D3aZW06A8gAH4J0YL+/SpB9
rvOYOr9dlfdNMEFZl5jZZEYeg74RSaSu7DEpt3FIEoATuDndaPdaRlgdfJA6zmQUq4QcqAqU/dqn
4Iqelt+3puFRGSvUnVnUr8K8ejWIuCGY3TmUhv0D6vdNUwXXyHQfU6ty1niTUSCmMXb6CQFDpjU7
WOhA7i3/nNZZ6bWR+LAH4BfMAweL9N42crVVXrYXomM6nckLEzHVRgFwXWXjlZXk1xoRg1Zpp+tU
Ztc5Z+Jc99OTSb2xVaXYut1TLyyykkwdmXSA+xqo/24+YBs2j4MVnpmz1mego0ZeJ904OYw4hsS4
zaJS7BxrIGYDRTGgvZtCKTSP1Loa0vTKjA00AflTGfCpDg5pN5ip/ZWhTXs8VT9pVN75Y3WrVfXB
bZx7EWoPjevM4QXxCVrzC0H7HyuJvsK8oCucGBukRGbvTUO5l2QMrcOgeqtaEHiFkb+5WFwoXRBA
7m9SOyeoUr5K2bxCw0NEBOstSHYh1cqpSc/8xjrr0LQMCpxVNRqYuMNqd+xTbGcDTaIQb25u+ZvC
rD7oMAv6JRNKxQ6bQnAtHP0qbWn2pvy10vIONh9XSPmoITPGoxuknhXbAC0DcgEcpO62RHEy8aaV
2FoLIvUQ1Hd88erwKZK0InFKQp/QW2PrFKuoSh1PSvFSWmm6rmV9lec/pErMiSDp2tP4Pqwmq7jV
HhOdj4qqMwpy096qGE2MQWzn71OpFieF6pJbPzarVG1CT5/SQ5Se5lK5IuwYF6d9pjj2ld6PjWdM
Fvy+SMHpMdIgS0bMMQMkbugEQRuTAKyquzYxQq+zeKSWXdcDOvxKTR5qzX+E5HzZdrbiEdiwIVrQ
ohrSDSul1N/MFrphd+a0GtHpiYa+yY2xzevJbBgBfeBoW7cs7y1p4/Bo6nWCulDpUReGdXrrqsSc
WsStiWm4Mlw3AyOBRFE3IohmAFUq20HfZB7AfeARSP1LK61OsiB5rEQusVNA/WtIJR8RIOrRRe22
dzKRiZeKbAPHLKTpRzhMbhNg1gbuCuuPrdSQlWPp0Zc+qW9l7/JHdpwVOvGNHAnBIgNq3SW2Atw0
uG4Hg0tldR8S68uHquboc91EL1dpOX7wBD+zyDwoIYW8pI5ezGw4Vfts4zf1rW/HLyyj8JP2iaso
gEkJ3UlOS3ywW8OPQVMFBD+ueyYBfYFNaH4/jRXwh9JdYrxoLXu6mVWeha0xG5FUJXl81Wjo5wPk
Sq1CruBlLuq7tlZv0I8lHuYziR3QOHThRUqwLniW5to2InQ7/VZpfEE3tzuVM0JDLXB/5eONg56I
UYKvV/zUE/2xwgP/0bgw3KY2KQG5kCOSqrfAAjiTWZiInVa+q9aljzhqCNyrJo3efW1A+5jKG9It
Q15ke6eRY8Glnp6sxZSHm7AhtHliSAk7/7YP+9fGKG7Usn8aSl6kMeWXJiARr1XEjne+dh3zEIr8
FEFuvnHITlCG+l6TBsEW5n1BcaMxJwRwxMZpOQF9qXrjMwg4/fihYZKXstqB3vsYIPjEw7QFKNxu
gGVC9WtN2+sLQAdizXVgu9IMej4Y8vTikmQ3mzeIK6bL71UOr7tOvAGhwTzWUE/SWRDgd7sKdsWr
jVpM78JD7Fqv02jORn0i0/WIjHM3HTdWPqd9TTnCh8m8jHpzH6SYhWLz0Y/Ud8fXzwrMOptwMrtN
aDrnvt5vxSD3zqj5Xp8Rg+F3+0GtNzgUsdihsFazwet10FpwQNTgRvVRqWftuWGcDkl2MDMQGhRF
GAdLa4OT8ywqMOW22i5N8+u0T9+D2MDYSN9H9MOzawzqGlDOoa80L5p/XYi8YFAbsFbC8H2yEA1K
C91ES65lLOq1HFPikJ7sBnJC0oiTijCFNpD9OknAWzJfuXRz/7XHA0W+W+lSU3lp9eABwd5NgGW5
6KEmtV1lnBBbhAnCUX/kgBG2lhFS/HbH06ECyOw4/ale1SCgk8OIxGBWZhB+CFlW8de0AneqNd1o
GS7fKgY5Q1OvthGDtIl5QRECbXGb7GRsn5Skl1SW80hEdYhwojsVOnKSxvUNYHkjvgb9ZyCJAw0a
4yUz6uteIkuIYvAlP/JQPXHG4V0MLZ1G5yKVxn2pWbfU64BjDN3P2PHb3eTSlpwMZAh2DvkEAnsw
hvOp4bQVJxoXGt4wFNcY+G7MKdy7BAIiHVrBoEm2orYPml7DUmQnN78TFejLMnk2pQ6OIoofyokv
ohojDbWzfcPVwdqxSs53g0XN3KkA0MIjziYVWbbF96YHKFj7be910xSu3LT6YcmsghzI/SAuqBn4
o3/OlMKTBeoRuJScVOpdkKcndmme2RTzepsXjF7/Hlrjns4ZhjLxMwJ5dRpP9luY6DvbIY83lsqL
MB3XK60rKw7FqUzgKaWhvULi8tRKS90VJTGDjQFmT7qeqiZkhgWkUppUlveRBQmtwxtZRlBqyKgk
BqF6Nsz4DhdZvKrr6t3AkbJ1q3sjwdETlxIDXZqely3zIb9Q+DkY90XPzzUs3Qd4A1bp3ke9HXqG
4z8miR1urLD+qbvp1WjjvSEA5sbO/Pccd/lGEUyfnHha1+MjDb0zQkd8L1IjzjdgdI1seDHKMvUQ
qlyWxsuE3taU6Z0mSuTEP7PLHrnMKtD6HkkxZ8TMbO7ow5P6l6mPiqLOxTu+CXjotj0eeE6s7iOa
WpvJj7Mi5owuJ45ic7YzdkD0VwVCqczobzW3fLXEAejuk7TctyYs+Pk08jwBdUxQVnwxhtlaL4p7
X6Br7UL10GD2WMXgNnE5IGNqbVph0lwr/4+9M9tyE9u27RexGzWLxysJ1YraYTteaA47TF3XfP3t
LGWmnL65977n/bzIgJBCFgjWmnOMPuDMrUYR3OvhvjNTdJmoWcYE2oeRvMdV8I10tbvQiJ8I9r7T
fPXiTLYLREQ9GY2GIjwjnBPdeqNr6EPC8XXKcZBkc/U8C+MtV+xTYdEg0NL0uUvtc6Hxf2xGvMWR
ss1wjw5F8NkqxsnLk/BkVQbX3cVugJ5Yyc0XMi6RBGPRrF1C1PJo/GLFMxqftnzwGVjzXyF7a7Lx
2w0xN6EwuC8sUknHDJ/Y3kqTH7mmQUiej0GGU0MVsDZBy6oBJeAaUPhWTDPsH+vEiFwxM3hkVrFd
fufVALO+weUsWrWErg1M1V2i6kOL+IP+sTDAFsQNFzgcYk++YvG324A/YFFXTnr/W2CGL7aYGabk
vrG2ppzbGQbmRCNgyq4AippPsYISn7bQt1EMVAz6H1PXfuizvWGk/R65mMZLle8q9OOnToE3inoS
1hfkU7NFJOxDqNWz3WQNZ9IfT+QI+nTta6w9Db41q95GxY4aYtnE8T6OnC96nJGUVv0MW26xk5a+
DTquJ03s25EB/awnj1pXumtRi+9hq+CSyYeLpib3rtbDHgjt9za10Wzh1JuT5YY3rrmPF50q1sFQ
4262s4OwFX03qRW3/+7ZLMQ7CSIh416x44I7Zrj9NCcmuAppFFQEB5MGxqUhezJCa+X6j0OJbC0Y
1nkboycPE6+IIKs6SfU4xCAVDCJe96GGdTn+hI3mZQoCbv9rH7QZdlMYZckA4TcE5UZGqompnJFy
Z1mryhoXDCrN9w5rWejcD756r5ck7NJOOGBPZBLU2OtIZFvyBs5EWz3r9RCulZ7UF9jPKEi/m8H0
1BgpXNGuepgG7VUtBVHn8ZnwQK4vKj8wQcIZtmdoCzYn75CtB0U/9BG/qTaxf0yNBsNVkGpFPS+Z
o3OYc4Wq3Fcdx9cWpVrsATlQ6QCY97VBYnirvYIe9GwEXNABR8LLsn3sZKfRf4kH1H92uoxqTVyu
dswNMEL3rkSXrqnDLQQxJH7FuDfgL65dl6hs/6s/aIQnkRujBZDiwxdFtbVN7gB9bSYBAgMm4JA5
Kz9zPhlm+Cp8cOyDA8KZuxt+RYhjH52u7qDUnHP9s6n3H1Ho/wjm4YvrWO9daL8GJuNtuJHMvx9g
fJOWUz76kMU2+Jp3I3G6a4wqq9AtIIRZ36FkHDRtPNfR/UhHygv8YidoFaLl32lGRx4Yg4UxS6H6
DFPhRTbis6AoX5qK2n1MnGuSM6l11apezw6oiIpJ5BwCUpvH8GtYI6tsLMr03OZdMrPaKHnSZ4Ps
tin8iIW57YIXi/seuRbfu4GKL54pZ5/70KOX3pZ8SGSZQS7SRQtWSGkjT65mWbULS871cc4mMDDl
sAYQPe9lF1E2Zd3gPoyq4dDmi1G5LH/I15G3hS64roLNFXEnN0rMV+7jRLJsGpy3bWOpd7tYGcNp
3Xfl9TOJRUPU95oyAf5MR0/V6283CtjAL62rYRVvcjsuVlk12Gsxw19fA4hpPCR92TFwI0oKoRq8
9QNl1yv2yTaJMGmT5rlf6o+gKu+Jzh2387UYM0TJAVPFFcOVOhOc4BBO763nnC//L8tqgo3sPss+
tVwqZdVWLkq6mxXq/t7gpJX4NkRg2AQlukyug0YiZ1DZVQtTLId+PK/l/y1tFHP2flmUezuTgOQk
kXDXRXKoPTuHvyf/3tg049oHr9Imn+dRP8pvTr7HECklSmJQbfK7lt9K0nLPx/dO1WU5/vKYyFfI
JbntejrIdfmA0yplrB/uK9OFT9M9yQN/7eHLr+Z2Nlx7+OPA7NNN5438KuSHxBjBwWgXkp/eUu6Y
rOq9hVwsmjS8fr9m7kBiUUxjm7m+xVlHCSRviScMQQYUgHFw7somuIRpZbHt7OZg3gYB3mHcNC4h
NXNDh4bSDpS8hbD3yx/+fdGhd4V5LIQssOx5PXpRCBMGlwg0nuXkCBdxGX4k2HAN7LunFAPP9csd
KffRCb39aghz8icM3H//QV2/vCq8gwUglLnZGiE2YAIWwzcFHhJyK36O8gEgJC3OpQK/VPzlRyrU
/iGrh34rP0vvV/epPcOaAyUHQDPjhz7oyva66/I+N5Lgv93mduVMYjVkJnkm9HFKLaHwqf/wuTG1
OXvT11e302fZwa5mdjAZFpfBRA41Or+xs8A2Et42g+knISwmZGn5pf3bv2sX6cEPTdyvOcJj+bdv
594cXwRDN4aGhV0frmfS8u3LM0mu3rYVjuktVyRLnx3PdxCx44p7cAKFIqncXz7cfq2/nKLXRfn8
TBl07y51kOXLvr6E4ISd8to2+fZ6VPMqAHMX1IfbL1z+9+RL5Da5Gixnodr3kAPBdYVOtJXPmfJk
l3vcXv/7KSjX5VGTS9fXyPXr4m/Py9Xftl1PW/y9YLbkU0XGKMpKzUNQgnFK9T0wm2mt9qB65f9T
dy04gDpy80nfxk2wEos3Qx7xwSYJ3Xbu87l9dNBN+4U46ynDQOC/LWSJXAD1qbuTtbTjqTU+5tmp
aBYjqKu31IjAQO0NRd2UldLtlQn+p3woFmJrrdU2Tu1lo5MKOlWlGgwbp3CQReo+ELccIlpiE4xJ
YYf9/3kxF365HYT+nKQlEYr2y2TG4WlYHmiocxeQ675uF/ZaLnZ6Xe/h/+wGQKPB1rXs4CSfgISY
rm3Rbe2MK3S2/Hzkg7vcNm6rt22jJJ3Jp6+L8ikhT/vb/v/h+ds7R6NTwKLQ4/FsQWLb3l7+y9td
F53l4/yy9fqnf9lw+4C3d/mnbbe/Lp8dbest92sR7IzG8n578vb665/Tl/vwb28/L1q4Mmo/Xd/u
9uX8tt8vH/X2Ni0lMIKamUvd/hRiYrJx1K9hniIrShZRzi+LqPero55huSeMBuTVn+0XbawB/C4P
cptckn0ZudqMybZbMJOqVHq4S1+mWiTN8mGSG4PEoOQ4Bthr5W0k/Evk/Mt6kpX2mkIVg1B53Zfd
RPngyhNANhvdulwSabVH2ZmxJAlWNjtVbnCe1TCpkV1Q0qGpadjAvuWOYglOGa89neoqfUv6YG8m
wmO+TF80b8JQxbb8p9hZ7UDXRLm9dxZEYmr69Jmk0FmuqyiFj3KVlvpbRu8ACApCG3350colRhI7
8jtqKpUR5njIUNuAqQ0e4AVHGpfgb3I4WrCtquZY/rX027a6Vh1modiemooOVqsNfzwMC9v3ui1W
x12SAcuZzZXcoTddcxdWjCWX44nOGMjMsqTxxVyX5DZoeJwDFjyDaYrzQ1M3jH5h1pfHcXYXlc9y
/OW6TcvdLwpgQcuxld22iM4I2uDlMN+6b1NZJ2Q8hVSMl8ZbtTzIJalh/22bsYwfmft8j+Xt/dqB
uy7LA93n1NRa4a5vTe1bR86Wt6Lruhxfzgy9UK7uZTMuwvDPfW4R3E4ZHRGuyUujPKo++ghshDyC
phSf346o3BjnWE0Uxqqd1DnNYd3sbK7y5JdWJGT8pUyX68EEv6TK0k/WIt4jfo4A47KI28Nkf/VV
uuXSXHB7+KdtVGD2StTgxNdg/0pZgHwgaxUrn2NA51ukAteHCjB3HFBddlUfkPXCf56jdyMAaUsN
0vKGpv9iaYvMSB6nQB4iuYia/dNCyNpeLQW3IyEPzO3ohLXGJNWB6yMPwe3BWS5Ot9Xrj7K1UdpN
yYc8DPI3+E+HSuoPhoIEvYBylzwope1uzRJilrQVXA+R/OWJuLeghcBwbxZVZL9U1Cdn2ic+vuN1
vEgjl9H5AXX/ymAUSjMhKb/7dBK8YfmegoUMivkfLYtcvy66AYRDNWT+PC1fobo8XL/vv1bheTN3
jGiALb+WaJFVNon4LC+Q8rfjTqM7r+Xi9bdU2NHBLqiflYLWtJ2JkZi/Ikb+wpUhVGAnqKmDj0TV
Ma7nqDGl5UE+C8IOi0OOlsWey1d5LklfQ7GYG26rcklusxSFxgMDCHmmAaCs6Z/xHv8rrfj/kVZo
qvof80H+T/rt/dvf40GuL/lDUyHMfwn8w+gjBPgJ7h03C7EQ/zIdDUSFJnSbiOYll+NPC7GFpoLU
EFeohkl+iIsQ4k8blPovHZyGyzjJJgrWcP9nmorfQ/F4G2EsH0PVF4HG79kgsVbqZmOYyr7NWner
Cxp+xuyelGgo9mWw1bIy36MBUEnFyMBspA50n95P/ktmm/ZPH8NZLF98GlXoi+3rV2HHjMVn6ude
2YM/Lgke1gXZX92706g/XNB+QUWnHVKd4nWJcAAQKTTYdQCXv4hi/sGjrP0/FmULLzcGZVM3XMfG
VP33j4HkJCYxzvD3am3CwExN0rA1ymqKT4yJgxi/+IJ58sGO3C/pBCMjLFrgGvSGcQyRt2b0/d0A
8977Lx/LNJHX/N3pbeGIIxVGJUSG6CiZbfhLhOVIcQmbbO3v6Rnmq0ztgEvH1b1WhOKcOVS7gfWP
myIMlWM9w2KmK6RtSE2gPVI15Bv2PZdjyzaRmnbBsQf7ctbGtD47zg5Mqjg3yJP3lptRHNfN8/TX
A3laEFUpxmxIFqRiDtYFDGc43s9VRAqDMn32q6ykSAgMzoCsfwnAeq7sQv1QKmEfzUcreKosTKC0
C3cTMM2VMtN4CrT8p0uk9do0QDRXPlScttnTt7nQvsSshPMURG3SEijW/OjJa7fmoVzz384vajw/
i6L2t8r03YcRazRxAYzMcwKMYUO7E05abJKpPwXJgajxAgrGurUzYwuQ4s6Jf7hT8mDGQ3hCwgaY
taLVblRESuU6IdtBHyM56WyvcU+qknFT0fNzivIJIne8sLFIshTDuYho/tfQceyeu0wyUd/TnU3h
pwcRavs05mMl2c+pUtHnlMBmjND9aJcDkofjZYg+Z5Y9YRboss0c9A18z2CTzHCrhgbZujAw17SC
DjtQ0mqKPvIMU/To2F7mVj8dUmsLN3ioDGMdL4WCsa8e42dG7O+Dk5E/2uf1Oi7cTY2r8j5pJshT
1GrH3t00gTWtLaNs107dn4PM3DVKCOelm3HYmkQU1PrD7Nd7gv2o2rrWs4abf0eT5dCDktoFfT3g
b5s2DKs/CV0jT2XCha2MQXosx+qduOQtUGRtdt4CZ1a2JXKKlQID1B2BBJZIoteKoaJOaO+cJP3Q
sKet2owebp3NzrphckhziJSM3Pmqlc8Rck48HlN0H6vvQQ90L7E2ZKhQY8roKKqjujOS4WMsKM+X
WImbBsc4zkXa42Wabh2Bwoq76KWbtGZLMq9B0zmfN2kdclZMIZDems5hZn+fAs1aT7HWriEx/kzR
y60TDbFJ2ilipdm2v2m6KttpadBujYiUm9gsrQsTt7OVDP4GYqHFJUCv925qIMU0LHq/+D8UpGNH
UyFZYCUX1XjojreHjFLHpoqjkhglnlCow01RCnRxiewox/DeDhprK0dxclMf1EzL5bp8aOn5M+VP
f9lFbidqjDyA5eH2WrnttiqXaoRR1HqtvRye5RLLP4zmZzBdtncbOcslqEqOZ07pZ10WzuRYbojM
ojnddtQGBvxFDbJNPi0fClcL0eUtqtPrTIyvtF6jns7X8oXXjb9M0pg2iNU8LOC85UW38aJcne1O
EEUoX/rLJ5mQn+79SQMNRrwUSLbYk7vfPpuQ04Hr35FbJ/nh5ds7coooFyv5cbmE5OvYxxuDiGRl
xe5HZ+CKhEkwrJRAex8SZIFoXEyGp+20roPq1IaB2Pax/9D4FDkG5Ni0xTb1CGoqxCQamc2PrLvv
/Sl+tW39nCNwIlO7f3Sq+dU0up8t6TJlWmD8t5R05Zdh66VTR4jK3MwrfhfqQeHCTh8lEHcptRQa
t0+mYuueFYXxqnfip9ggjdI27n1a0fupah/1QLi7Pu/e0tRFjxKSgt2QjhO6tDcslM87jQTpMKfX
nudvmiouMBGTTRtjkOL6PUCdKD/aHqULQaP7nDQXELrA+SIrTml4ac9urka7oi/vlNEPj9BvDyaV
/BfdKHa+0nxvnMmbI1P3aqiJ64wYDy7P1SNFLVosfjNCFaPiExmlu8oglW1UZ4KvMZXBZprTDeLP
g99GMZcDtfEaeKMe0akdoI5mXUeT8GAE6lx+53vF0j4qfr9fq+6e6MBiEynGvG1/JE5gn+3ILjek
E0DyCMfO69rlpuUWa7xqs0fZZYuouttW4OtUgh3JtVpUbNMmKcZPk01xBOBtDU4V6R43uGYMrQdn
DvbkB/kbcCzWNup+1EP2Yc7ze6/Wnyylzp8UkLV7XXH3bsKtDtlGec/cBDEFTIS12sXFyfzJeM9F
qgJbvCXAvg+nFAVa/61ZoqucutMQCESFZ9vcR9VaP4UwGYFV4p7mF1bDr+8p34Om17iTZhqc8RhV
UU+SlE9aYfogFqYtbU+UCyVcyQJ7XKWdrLr6Qft+2GKz9srqHkTql8glBlZ34vDgVN0xo8/qDJHx
2e6+5XQRT5qwIJek1Ui5WXnWOqOmD5ztDI2eWq7Z0FiqDxuMHVqMqvIg3ZGf6pK8WZQnzR4vqTDJ
SSjmOxxH5NJbDbxCPFIDdaK1ijsZOXG3UL62zGMPGrEbk6Wfk3TaMcTYq7i2NpzY97YeTls1YLxp
AoLY68VW0/VTRa/IQ8Pi0EFJlIeC0cyhHz9mPIrgWOhGxD4diXZ4iyDSbswgnVZB+JhG2Xd+4ofe
sh+jxCHqs7TOc03om5N/8lvafWFRv9jEp5KySYSyGNsncGOQKWr9W92Xe/oGGUUOAahFhFDMIBiS
BwnYeB5pud3HczpyJIoTKkJkqiiI4c+ue0VPz1EdPKgLMRpFEHzmpynrvwy+IdaOGMcT/fYtFDOI
dvYDI79Dsgjq5rFg7k+hwg7Gp1ozyWipOm65s/HTFXjQA/00FgaNNydzvb4sdyJT38YK7E/oQp3J
k3Y1OEj8so5gzyriLpZEz4MLitHte2MDx9G52EZ5P8IM5w5Vgc0ZXU8LKGyhB8xaKn3iQTjVQ0MX
cjUqYFmn5CsBNBfgDa91wqXJzTgPlWMl+pKr9vQwRgFf9CQe/brxLK1/KQS8jjIKTS6TMPiE4j45
PjpBP1yCjQJEyIiFVnE9YbAr9D1Ays+xyhxfBPEqNmqoJphMVkm1bXMTprkRnW0bfnmwCew+2ofj
dLZb8EWWop7zlN7Q3HfYxum7hronSI9ZBX75VhrI7jpTe0X0mmHrM16c+SQW1Gfkh2Dc4Y7G9ocY
1W/TuE4U/xMMxGNiwmpjSBvGxXPgZvBX4umM+vxHPmSfixLjuxrt3dPU4auzMyfcUGdJ75w0NVVg
hWN2l1ZguKN8Yja1PCO3XZ/WyPrakW/sJTSXK24y+7TXv8i9/JJQ0LIb2zVet+ZOYRCz01VOm1YX
SEqIPtrGSZbfzTkZb/pIPE+YTXc6ErpWVwCyVMQzJDbShM1sU/wgUXRT6PBfncpF5VORs2dCtfWF
+tPZ90U1nY2gcrwwyp9q0z9kZeNcjFZ3LtBsQd2itN06HfnoJdZDmzCKja+WRCkrL5Hj8D9cPgmk
x9mzGx/Gje3w9fVq4rlonoiU7DflIoZQo59BO+f3JLzwMNYor/v+2xDW9MIxy3Lgp3KTiNG/dA6x
dz3He+bfonD4X7fZxS1hZbuLOkIZ35TSgP7m0yoxgOe2ozhkavGA2c3e5bl5geC/qeDN3YksiTxi
ZX8qin2fOMZ4nNvgftANg5tea9xpwD4dP00v7yp4Vl5SHNTCPuhF3x1RslzMQWvuglF9tFJdPThZ
k53LKduEQgE/GTggtZeDWGZZvA1ASKxUWmdk7GiTJ6reR3LWHyZyYYOMmpEy2qfOrFyEH2V3lzRD
fgefesj95K6hcLjXpuo9KoKjYfrtiayqhBji+clHhHBnjsKkXlwhJUp+hjaf0U1oFvT8mYwzK0Fr
fTdYyUUDm8GgEU19znXfauBR6NWmaJ2vwuKokEhWMveb+judFIY+Uffcl6ZjKPL7NNH8Q85YeG1a
ORQMwsS59ytepU3gQ5uiOqFfOOStGO7S5cHVh49BNOY2UznR7fkV+ie4rn0MSGVjt4xcTAfZqur7
7Z0wonc3IFsu8kVydmqyLakZH3x9BlQyPljuux1tZPDPNQ1oyQpCMzhp635ZbDpt1tbyKSPoBDcp
ZnQUWsulDiaXYjJwaGL9tS43mhIHIhdD+TwT+T/2/8eNDc30xICymJPt9ovdul1KjL/ZrX9blbvU
y35yST7cXNq3Vbl0e60wIf6PKRJ2ubN8A67flrJEb8GVgNJBnVIu3R7+7TZB6ByDxn94XcWFP7KL
hIQI0hFvb+XoMR6923pW4c6Tq9f3uv2pSKJv5FNmeCLKwTwAAW2J8Lju/8vzgbk49+Suiayw3t5f
vl/XdW+1gOPOUKlV18XyN5MKeYYnF1OM5Gmgwzch7Fz343tyZFIGnkb62bayXQsH9R6MNGSqBFeA
zhTvEAdNC1wXkWPuCH9TdWnrJUH2EMbBI929YFXPnNWQa1ehnRWb2ixIsu8WYGabNVgR/PQiMgTG
mObJK1lW+0BLL5ESZsxarXE7QBw5a43xGquWuUPLA2jcAmxtpuDdNrbdkW5YEzMphHF2Uniiav3s
TMSym/G+6+v0HIcRetAQVa9qcA/TQns9U4U/iFq9jx0XJdRsTQRu8/FWgaqHW1prTjsX56k/fmIi
Pp/7XJnPcknQqoRS63KnXZ4AOjOfc0OAG/LjAwCjP3YLsHIQPjoRvqEhAc5JOSn5JLP1NYLFeYkj
1LjzxJygSdQKkp0PEG7WPLUN1jVWsWOf+sEZYUhw1qhdAMi3DnD1MY/g+dukd6aiXHRmKscgr4yT
Hjyk3Nj4jnhDpvPcXuZiPHM1pakaZC+Vbjlcl9mjDhRkospA5AY9Fa/BAgN1tcyYpqdUGMbo1dHr
8jILkTJ2Q0jimvn30LX0rd+VkHiaai9C84SO2DopfbtHVohrMaXfXrhxtrPH6JtfETrWxtGX2rWj
XSAKldhVoZ7lknwA2queXYuMAj0lgyi2kAkwoDI4BP2c6MVG7lVOLmkaHR0ujRi+U5Xl9skytH1e
C2czac53l+n82bFqwjMDVNfLWrecKcwvqFOads+d6s9toUNpZYRz2A9PZc6oN54z8yxPLLlEMDlp
9xYy407TJwaO7bkbOrKBs9k4u0Nr7JI4/jxDU0QgvB4TSzs7y1Pyeaw7kAjbfR2mDPqAKFKzHbwA
zvsBWM6xnIr2pAA0IN1QcRhqCf+sqxmQ2WUpDQTSUyPKPTcrL1F2dtqIuLPOUqqNYSm5l6bV57nT
j7U9zJ5eDROKnj4523qanA2n/QoS1TVHDekKWwOF3CXboM2o4M8/O3/tKXeXD444xXb3YroW/eAJ
/IbRZy4B0NyJo+VghRlho2L5DtvlpJcPWhcVa9JwSu6tJRNBmK9zOPzxoEQBxgi5fl1UlHhaZu1L
4ur8Kp/olpcUcQeS4Zcd5aJ8N/m8XHXUKFwZiaFd/8ztidtfldtuq25bGRuzY8h723b7o6XRIAaC
yx2LtljVYZT88tHLwGYKYLrbXz7f7S/ePl4lP3naUznz6QXgFeQ/P3ByuWSU7W773f7s7aP89mnl
Lr99DLmz3I8cg+9pV11qJEi7wKSbNi4SIeDmz0nnnMUQdnj62nZjZlH+UFBw3hul8aVITeUurnXc
hlR+PEbp6EhFaF3AX28H4lrvfLzHBmkBaq2U65nE5dVYW0AArVQ7Fqmunyk+koMy00gPyFBpZzzD
n/Fb7FJqFp5eJ991xrmYil2XixQzXUS+mPT4dZoB9dhSNSDrI555Q7SFgdtZibkh3WgYZ3yBOhjH
tuQM1rWd2SGfzSeVmOP0S8i8Zkd1g+moMRJtIhz9wIdoV07DcNByY7FVtIdgnoLL7OdvmTqJz334
rWzDbVmP2r0DPqTu671S9495z3W2bSNAkkye1rPoay/Jk6+hwm15HubhbFYUkobO+N6ZzXd6huZh
qXR4fUyUUzvGd63ZfyXP9yGzVHtLkDmg5OYUa5+Zp1mndEq9mWPkcT33ESlrlFTFgJFTEJTbhe6z
b6n6uognrkSZoAEwVht/Ck6M+8nKtQmcwO2JChAyeOmCj1SHQ85P8EkvEosKepitoREkO1ctrE05
NPd4ULJ1XrQD1eBxrZmEXMwdyTp6o74PVfPWqpa2NTGRFjMSwaj8MsdW8JyRxilc3d5yklyGgQZr
Yca4dfRo69TjPca5u36ioMNP2Txi7hzNhCmYsupau35U3dbDVlt6Ha5cuOj+cLLmeTVE90prN7tY
9Y+Fa9rnEeX8pij0kAJ0B1H7LfZtcR76qXwhKufYUr484Nwxwav6zZril7Wl0xqvNawN9/h4yT3O
SDI1m3lLrI31pMUBYSctmqzCvgzKoF18lXw6cgGOaY7fNvVDcULn/EGy9bTjwfAYZ+MhQ3vpUTvD
EQzPaednOhl1PkkSvQXYmQFJ4flQAROmxJ6akXATO4TahoszihqZ8lhO4V0nhu5g5xlVDkw5a6sr
9X0xxT/NUCT3qlm4K8EZRaXNoMg37NIp6LYu3sJtmCoWUSrDO7O+VTyS8poISz9UmTgksN+ubbn/
BWD+Vz+9ptFx/c8AzONH3XxMvwEwl5f90fl1DODRaIhc0zQMi97mrfPrWP/CgWKat5bwH31fE8Yl
rWBH6JarO45h4ur/s+8LVZp3U2Fb6YArVe1/hI7WdIe3+ntLcfHqW0JbKJuOqYnf+JdY1/LM6Kx6
34wkAIUTSYIoL8nDIpMlrklCagJsOXlNXlKVod+vaYUoEQFyTdZiNvWrl8Btn7qgIt0KxOs5b2jR
RQPD2qROG/w9jbuOca1uG/zsK9HBoKcqhkhQvasL8kq0aTaOvmUfNLVJMMXb5c74gpipPrlNQXU0
M30eOmJjWoD0zC+yjaFPZL1FxvRcoUKP32tRxI8NETie2Th3ecbVtqiTV73A0j4obnVKG3C7tIbK
dRoryjYcFHPXpeWDyFsmqH36IkpSk6y+wScRNIcg5fKqqq+MPHE7Ji73hnH6yTB/QyGrq7pgpZdj
ADvOPLYmadZV5ze7YMzue3DAL11ufleG+K3COLLD49w/VNhJyqotDm3aCyi2q5mhz9FJcsoxehSv
LzVDf5JC40tcK9GmUetmIxqMtclYZNup4HoCg/8lniEkV2aSeZZBKcqskHQHjHvrYPg0dfWSC7sT
/pDv9IF3xks/gPSO8s0UYVEtCvXYK8GXoASs3dTuC/dDHZTpS1ExXsqG6JyF8AirCuNQGO1sBHRZ
ZzrrKtJcQtfm1ot7/8XSqHrIKEiuq+tYQ7yq1OCuwmW67rqlBw+s2dQ9I4A0yInZbvQ3M6Kmqhp0
e6Z43w4UiLuKkJGmbbu1SBvuWsOqdUZmASVvnvrJKTXsr63b5Tuam8XQFk+FGvG9Zb2xbuq+9fqA
rEVuxyt7ecVgO4oX+4q9EsgYVm7Mtmwsmk1rNQ9tO+1Vna+jJkJx3YwKqQ8whef6VVXoP1ThYcIr
sTGMgpQ819zP3fyah2DHrBmISYwycJ6c+rm1CM6I/AtdTfsskhbmglZwA4RGQJoIXAKtJ3uV8Hc9
GWmFOmjHe77ePvukO+OTW9f2Np5QA0cJRDhcfQS3tR6zQL5aTrpIM84ogiMPxQENYBKdrGMRzq/6
yKlGCOiOc3jcgv6C+b2i1CaObRZjXZmrg4GOLh5dIqSp923JPJhy7JMIPSIseMRLUblb24OhENWV
fMnn+8IUzimtIhKW2vTOsOZxbeGIGkY8+xSq41WFTcEL++Gd+Ncy1gDFK5/Ri8XLQWU01SkcVFvZ
xXUszmPLl5TM4RdyQ5WjMXC7rqfAPpgGuKJML9Cy68Vr5ZDmGDQ2SsMh35OMEoFCza0DBIbngFPh
LCgowtKGk+fH9aO+pG3V5KDaWftY1J2+83WCfUazoS+StfMF5b9gMq9uakaTOx/5hUuUjRYlya7w
C+YjlY0+npMHG33fj2gNSfuqs/KskM8T9qEgGXR018RMRR5YgA1tA3ps6cYW+pvWWo81hXvCuNPn
aZiDMx/FWQcPU6Z061LkzbNgSOxMNSHpTp96fjdBp+CQblTYPHbhu3D2l5QVi91afbC2iWK7O99h
3DsOLyl1wlU0Uq3w05CY2Aj74ghSuND6fEcJ63F0BrADC4qRGNH3qKdYQI3vRxEkBG8F1UvSQIrw
rbRdzyqHN64HFbN2it+2SeDRoRfDnky3gcg08ycz2WjrDxxn4c57pCDH2am1lQU48jy1jUE8NCN0
4fTPacrwFaI3DurapLhaiFfFHjhFhTY/JjlDaeUjUZNPDIbFRlP6g5H1pFw2YDTh7AVV8SGKfF/6
uXXSVThFYfSuQDbClpliQyv1g92QM8to871uoOEx3R36yKDhp5Cai/2F5j0/oFpP7umGgTwPfX6n
I/UaqxNbWCsnoACZZy874d1HgJQvBpPMII4V9QYT4o3IbSQJQ2x68R4tRf6GzokwjrAzVuMEcI5A
yxfREVg1GNPZNTgV8sJTDhigGA6Thosrs+ouieZSNa5IkBv8eGMWpb/tcsb5BZJ2iEtNs8GC/REr
5Z5wMC6q0Y8g7C9BWS3TfeL3QKF5jZhaL4f4vBnsqEPQbO7aHtt8EiDAMbFlMrAO7hLVmFd2TgPR
jsTPyFGYBBV6v5tz+2tTqva50hp9m2YkZY6Gr97B5NsZZoYaNqOwPtmpdvYjUI6d0afw3dvqQSd3
pMlT4Ap1+Zg4Znnv9EpESyTYhU3GDEkH8OjOzuPYqf1h4MmzCKpjptXJY90QAUqvBVeUAoQgUPzH
vp3uXCOuTpYTEQcYiR+jYhwDRfcvUxuS5tfpP2c9ts4YIQnD1mG366ggLv+XvfNYblzbtuy/VB83
YDZcozoE6CnKK5XqICRlJrzHhvv6NwCduJnn1Kt3o/rVYchQEAkC26w155h1C8Z6ThmaOm5PEMW0
u2LSMmtHntty/K4uVBZq1stlcMgjqoAjFZG8L2BuLPOWdIodltsrsYDUVYi82tLJ3ob2SVEi7vvS
ukYW3Tj64SodpA9m+95LlsONef84Nu9UFgH7pPgHnX5kW6jiX5ds1zy7jB/cuUtPoUQOEjZ7lma8
4Th6bmvci3mXSy9U4TSuNyO7rU1fdSCwhmA7sqHyTSfcVqmYD6IfkZfAW7VG7Xumhy7yX/dqB+OE
Uf5FbwmlGlyVCG5oCmXDUKNyWK5iam7xeJWFOh80K/jEi710ieBdGwO72YJ0t40mbLAy9EtyO1EP
Rh8/dAr2TkM+2qO9p6qh436NO4/6yfusOyAjNHp/HXqIiQw+rOrjuHUE4ZAdGxA/xf3h1wVoIKfV
fjExC02bYLNOyq6x5BXc/2HCXUqaV6fj9W++G0bHhcFomwakcGjptAMpDcxm0j7yIP1WCle/BCwL
l6mMNijdwXjhqLBAMge4QCOzuY3f2rdVfV8YVkC8Bx07pBRsRqlZstfbxcn3NlaxKiVUjToZPbmi
vRpTHJFMN/HGOLleGiBAmEtl8rNKfKuUPkGpW5pUiEzzODq3zdw1N6Vmku+mn9Qo8loGOdYmyjJ0
YjJ1dbnNqqOm+6Q5KhQUVMwxnOfEwjZQIU+/KBN4IlOiSlAJtNpCnBqOTIoNuYBxedu0NJcy2HIP
k9N9YuF9tKqgv9PMZNfAknjIi0fiLZBM6XF7TrV4OA8VWSMSADxzc87c+FDMBqcohazQqJmxRzQU
qwkyh9iO7ypBoz1MZ0bUkESjhrAhKxieGsdwL2lt/EiCYn5Mqf+OrfooxxPWoP5pfRiq5Hkap+RK
VaV/EmNheUy4/SEAWIBaTqfdPSM+qRqQSzHxX6bFkTpRFfe0zTyzFLpfWuzcByPmRNSFcQyqztxM
pcqkbQZPTInlVQSBuguJ0dpS/raf1FC3j6nAo+PQdSSnrrOPBgC6m66ev1sj6c1aMSnbFjvrA2tl
2sG5+aSak/kE2HxH3G97//UjF5VKQSb5eZqqjRl14ikNuTlauEyHMipUyBnYESZFmbYGYZJUxbrx
GUtmutMyWuNmzluIRvFpTnjmooEPV+8U3sVnC8fb10e9uCnUinJHZcVXN6dmyda4t2fABKd4Bqxj
jYRgDWrqy9D04r7Gz6EeHbvE58jntrnUTuQ8aBpRXpRvn7OMOlJpNLC8Km036uKezOVbW4L3UGbl
VAF38opQCw8tPTUq+t0TSDXPrdv2hUK0TTI6O3sXzbmEXjPLKvCDIn7JwolQU31AGqDU0YEpLt4N
Q6YRDqN9G0jxEBEUmExnBxDI8tUio35Lbdofol4/dPq+mWF2hLSkEwlVwz0XGPBGZq2j5hbPSJNw
eViLczo6mARj5xZnSGO5QN1ap+tYGPcFJYRcgy9Qu73qSya7DbI5VRBjS/ynvYtI59slYgQX1dtP
+QiqYIgb25s7eIMkqe+a2J1w7WgfKNd7n3It4hOD4lJmibPkvukKhzSzYq52KEFIX3frRVg3z8lr
LBMWiCXoJQbWGhKTisjAcrxplJ2fDFRS1LH/kby11pzfsxaxN4S97Z0UiZ3xZJlue7ZtM/G7ZYXS
K9Wl0e2nAjHkbT2TgByZHyzO6TzOLjkNozyl7vDRppVxz3BzbmqQG6k+GDjNkOS4Wthc2E2NmqWy
7tGNAwKNDsIS+0o7/ZVHQ+uNFreAVaePagJNzpyODmsTcsFNNseG89O0uDdUdpN5O+p+W1eQkigY
5sM9htT8MOrcuiNJiRFsZfEamuLGCON2j/uv9Lu2OWohdayGVZxvFsmjGWmvTsUnksME2fY44g0n
JNulD2/QlbBc7LPHoOwvShO8ORablXjENY380G+n7kfIvDsPUE464OBeb+uvTs0GlfCxcIs7cKlN
R+kh7u23qerZxY66PEIJnremCO8spZMwv/KBunsKj8BiF7H2THBcVry7kL6YnshLTC8/HBT72DrE
g4cG/BhUGyOoCbwYrGXD+FcVlju9nfs9SpMFeVWi8Pph24O57zJa47gNx0NiiZ4yb02gq8XUTdQo
NLeuUDfemLFNExHb29K2t4OLF8OVwXMaIvUmh/c4ztAuYmgL5wZ5uivhSulMEk84QPaBamQ+3EDt
EPS5P1TEiAOWulha3t0OpfhOIBugmki/CiQFB7CZtxNw5GPbdpT7ZE/mIemNggaL17l2fjvMFuIo
Nn2uVr6zPPhMl9xkkHGRS416LGccX9VZtdunkMAjQMYOtCGBvzsjBd0LTY1bXigvZkF6/MDNtRlr
hgugDMz4ec4019AgSsiNTVKNQbLNdF8J29Qrqjjdaylh95ZGBTaxO/tm1vUbSNLpxWw+LFt2ZxHJ
G6N2cKAQdknwe3QtdHJkWR3WRzdmfJD17BzpIIFAMMTgESRCIl2tHPDX2BvU1JZS30TMR0euyGBJ
Wr8JFNvwbc06So0kjEID9zIpFfeodJ+BRNY+C6yfRVJ9zMqYHhmALbqvA3YqcqyZ3wH1yIRyLxHH
T2b96TQiIeVIFoe8ronRQEGmVLw4DHH7srVQkEnpWWxkyDfnZprV73qhuaBRS2QLg6Hv0oipPJSs
GkUgjHMh2rtQRxJXN9l37NsVqBxPaYjatMiHdx4m2VoHodrlNmsc2gFQMSIVPp4sAwOJXAs4QLDO
RrtyGklIqonznFqE3wzlrMI0lTIhufd648fIPv0aKKmdte5+hurCOgUeStlqNykB8PfXdhr3bFxf
mLl+9RNvwU3d+9pAZ5PQsk5abu4gRNBtDNSpQCURV+Ua227Icdyq4jFvAoCJgiX5rEaap4/fsgh2
HU3DvaZRQWu6ggXD/FPohcKdGL8FLMALpXDJTpzecY+1KLeZ2O+TMngjnLrbODC7cLGxmTABE4Ik
E589+3CZyGZrWFWLp+lDgOQjZGlUfKmwREN2kW2NNt7NuNbp8GnbMg+BkMhb05aPXVNiR1ziIFkK
oXJuu22umXfzCBAoSUXoRXXyEi9mAsnSgCp7GpzMFDF2aRMMqTbf09tCqCaW5SbyMwuo4axAdqEs
1YZvmsEBXNb5+0IpfQ0bOzqh+c4ugJj0uD/nnt2rpVtsDjCCgVUq2JZQziJcxN0Woyl27ChbT5tZ
NBlYBoZRUbZhlnzQ2ILOrVKKmcrkXFid6+WS6GHqa5TRquBpMiGxTHH+bd3FJbV0fMW4BkxmgAsm
6ZvYpgXned1KOG3AUVkxRvUzjDpQn6XtbodwPEXzPW5ZlwanVLw2cxj76AK1M+D4pC48VhPNXtBM
oEFEbSeZuYrq4Mz2zNwFHbcvwgnwSi3Re41BzCm3jF1Uh1Il1B1yz7Bt60HbWLnVH9tOfCRKz/Z+
UE8iYo9c6CSWOfnRzh4VzXxtpgg/p82WuMC4wGLUD5dS5dSjNBjVMDzMufXoooz006EnRzqrtUMo
6qfJscMzaWB3AcjPTRbh7yxJ4PPjKrjN2Djd9OVU7MMg/Bxov8GhzB6FnLKzniT3oJsuso/0S9Mu
iV5svLdUSaAUjhRdXFKjH0iV+CbrnnfJViNrkczGo3MuLRl5UwkjQGryFARQq6Ic7Z2oxsd4plXH
NdImbnEJsbU0jmae17L8/+9g/IcOBu0F4L3/9waG957FvyCO/j388uuv/upfaJr4l2Y4Gu4ha8UB
09r4K/ySPOd/cSurLn4tTSDj+O1cE/q/VPxsrqupoDIWS9nvDob+L9MwHKBrKpoY2/l/c67p/8zv
4mVpOnFguLQxySG5/rtXq4NpW9VsfK/FYLAXKaFydKO49IgU96yD++eSfdJRitjx65hkb6Uxm43W
wQaCVvjYB2X+lBMIC0L7gsMo2gVGcY2tiNhDH0lGcZurrnIiROktVpxqD/ezPy6FYpoJzwOUodsi
mcZbWEfW7o8P4r8xoZn/aMzQ4CEtbWn/gG6nRWQtXrk/vF6imKrUjWR/DXUj3w8uttFOfM6iMQ9R
FxYXFkmRD1gw2RcNxjQpW+fSUMi9oqr/2UWsT9yxvy0txJq6BsfRkEq3c/TeumkAaangI+7sRZTL
cJwetBEFRrPInwIn+AEKD5zNCCvXltqTDV3co9RP2nJS9eeYrsneUotfXRkN54ayKawHSjUF3KEQ
Q/bZkOgT0q4lotlu7f2E2GdLqQT2cTTcBQoFjTbojWeExg6rbSRlWPILJTxSC1Eecbsah0JQXAuJ
HPgP59TiWv2z2bWeU8uGXw1bw8Zg+I9mF7ClCBHB1F0pZHbMeFEMWRKaZdjZ4VMfqtQh5+mkzIIX
G5MlWVTJG5ZtwL0QSGK31s9tV+3oUai3fS+NQ1d2cltYDK91Qu+oMR8TkqUf2F1sONH6MwGw9aYJ
zNcw63pkVZDv+qovzohKt6CZZ6QH7ImKWB2e0nKhMFnJ45hFhcVCMoz3WUTLzNZzNuWjFu1rk/U+
Nx2a/xJgYG8GPmvXLvHxBDLx6YP2ZNicS3e+c1C7vUyhiXw+H+iEVBG1zfJ2Qtlqs8b0SFfqDpFu
PqQgyg5J1OUvenetTVkD58wekYkNp98PvUuQHQCA+CtZ8W9Jtn+GwWr/581rC0O1ucpRXwD0Xu6B
P65x/B7sKKqsvRbmRxrO5ZndHr6aPlHQM7G6TQI9PvfCtG5Gekr7FEC9FRTbWo/OHSvqk16YV9kJ
9RJ3xdaIlL1LibOu1Zf/+V78h+1StenF4tk1sELgtMWq+/eXaapjKKo2LK6qrrSnJDVvCis3ITcu
NTeghP/h3602V9gvYVkcf/zv/0U/lv9H0xjommORcuj849avuP5napLlFRiTFt0q2FtQPG4URTe3
Gi6A69RRlAd37j7W3FBs31vfcmV5dlUE4lKQmftgTG740hno99SBAM/a/mDRs8m6WHkBfMCOsgkq
GiZqgcmRlM5yzptdpdtYjdTAuvkP5+8fvl7eEPeabupisTEvs8nfTyAt7jgKizy+msJ4s7MoOtsR
F//oaA3DVVh7oZWqW7b3PeGelXIxGInQ8FMFSqz6ARBo6PdqtO00/siYGA3bSrtbH1Lh/iT2gZpU
zC04aXPqD+ocnse56Lw2ana6bBjZqW7u8EySySsBawT1gF+hIW43J3wAa4p2UuNa7FrQw1eV/RK7
l8T+hrOBKLXoBN42umqJtKFOZg4aKLZ47twyBFTtLqwgEQRmOt4oQ+ZpHTalQtNHBNuYFZUWX1er
RtelSwpVTBc+qBPt4jgB4OEpnQ+hlbXnoCzwVIquuP7P591c/NJ/v5Ace5keDcvVBRPJcv/9cX+p
lmQLagbKzURtIAC3qSnmQPRW8zpECgNvT2Lv0IA1xWDzI9Wc5KeRa76elAPwTWIum1RYiHAT9ZgO
Sr/HFRA8JBPBvPHy3J4iiaFMP6RMryKF6atbyVtSkt2a4628ZTk43RGAm+JXyhiJCku8Cy1YDFYP
onZMXJitu8XvjeWlnu6Q3AyXOZ1ZiwsXb3ChPQ56KnaTXotDhKLKm2u1OCimWu8KMQp0txZyp2I4
jHNcb4VVZFfMeBSNmu99Ola39LOaF2HfN3o7fnNaExux9h8s2ToVhH+eYkNQH7KRnhH/zazyD6+4
1Tix2kQdVNmcplWtZdrZJdz2rLYj2towBmY8W85h/cX6MDpBoHhkUWrnhmJnvfv9N1qgfFYzrfff
P/rjKaadaODUlz/8fbS+zRMqPrgnvo67/jrI6Id7fzxzthTFo4cjfK4UA/w0r1IZGnzJeEf/+MP1
F1//cn2BUa4GOxQsL18/M9ZX8PufTy76Ydy+Uj22Uef/t+/p97P/Oq72I4eufPp6Df9+M3+82OXF
fb2m9Tlf/1RW+W2i+VoDdNzsHCr6y9PWJwSicZSvM7/+Zn2Y1tO/fim4ZdP6GjHH77Ue5lvQhhfF
CM6xprsHAuHKVt70GkNf747Glu5esOuWEgVNXOOlN+dfc9alu6l7npThV18SECFT45KI+Zc6dpaP
pu2pS6P3jH64H6XjR5WrJJ/IPvGoyaVglc/SVavnQNrXpKWOBKqTAkBTfNNxpu1KkyRPCVao0cK9
BOTFhF9tpEZuc1IQK6tTxIjIidpUHVTpsGaZkAb6VdcHzCbj/aAwnYcYamJUK91gSX8IYugMXaAQ
FyA2oSOynR405cZRx8ehYBhFlo4ngL0qFryfrM5mr8ZQts3jE9g/rx106xss36sV/wBZfe1TO7mJ
DeXIx9btUqu503r9VtLG26bJACq4o+ZIpXlCbKDsaaMFfgGLaY8L9CEyJBOS1e+4fd9E9ubk+D/M
iYz6uHcoZbRiX4uowsIOm6B0XV5VlXAweM0Kxq80rS5lWuPDjyM6C0J7ncdZgb17SoF3h2EbnZUO
X2VW4oUxXXlorGZL/1G/mDXRBnDQXtNApU/dp56WjT8Ss3rURSPpgugPSdjc4Pt3fEBGDzOS7U3V
VvsaMuU+60/0aZ+wvwZ+iDS0VIdtIftPexz9JivSfadhMxjL2rg1xFvaQYPFDbbvpkrxIrIenLbx
RsUq9g55Q+dSZWTUfMbt+NgQkVpb5yayrBMz9jnFC+3LKIuJ9G18k2ogTl4+vWT8JGbhgeoAUnuH
UbIUBs64cRdqinokVbb1lZELrHBQaAXdJZelhJZIeyyiKovnEq9hd8BQyfQe1ZfanPY4f4KjrJOE
Ub3gTHeI0jXYEPSFIxQxMmF1kzMUp/azRul2M+shljOqG9nYIKJoMYbO2LEAd6AT63He0rNGOAQS
dNbHXzaOpWx8EWbywyrlrhybnuoyjTAYVBf8R6dSxRFUDrWzqxFOJnr/YdjRBR1j5im0OZnn6dpq
l4KCO0UPJ4GTG+Nf3GjDpG9EdggU7dxl5suIW+p2qIRXRbjSqra/o7bf+B07Peh4j5EBzVeWlrWl
en1VTFqBZUKqSdxqw40durue+t7JDTSUt8WT0Vd71YlDvy0r8kCQXPodZtclScSkaMjQip3zxyyQ
belVB6AH3QW4PK8qbHz7Wn+VOYEDYsBgQAWuapRsr07W1dTVZockEPNABBM7dcLToE27IrE/0GDd
MmBlJ6dNXyapAH93q+lQ6AZpolOxNVP1lIfkO9FxW4w74b0oAwq5MtlGwTsREB3C/JTrYHR2hPdA
KpqqnWOF07V/spPs1hiircqASGEKpcE8A2OEijxsTSTGEo0cZTG63onZPtU9+0HMVRfFLiFD2NzK
I7WomfXlxnLLZxZbZFG5z4MVJrsiK/GCtPmx0+vvXEPALArHORgp/SMzr/CWDti05tr8rjicv5Ha
5LaqUn0nSkrMuUT7PKYXOhfN1s6oRpZSPOqsUGm1IeXoKdN5ulIrfuI6Pwdagh6vEBB3bJ/ZDn2Q
YUY2DWc6NpG6Ckd5UWLQ+9gjv/W22LMVG71qpuYn5r0ZJzfjoovGSksG2QgDviSrQp0mcTYLxsmM
XdGciOSeAt+216f2riXjMWnEUTZJzAeAxdmyKiR7AUXOoHPd3YyiZOxoqsoufaOzTodQ91pAj17W
fYuQLY6pXBQkgv7WmDa+K7vrZN6VNcwYjO4tMAoi6ocZ9kdk3Xd07rcGArFNl9PLmCq4tK7tTSpV
vDFTjb3QyOqpa+Xc35LxoZ/zysMnZD7GarYPGQ+9iFwuTwQL2brJH4uAOmTQCemxL1qU08VeM9+k
2190iYmGrt+TqTsXO+ATnrvo6CwaqClwU7+N50e9xiw4dmPt6SVWz9545wbrUd7HzykDpzfRDd+k
OuRhVtVzGhdeNQgYJmm4z9F8jK6KwrDBn9MkfNvY1Uudqg+kkc7fCxdTIAFGm8JNiEwnSqipx2vE
0Fnl814GutzZdrWrS0HPIjdxokQZjgHq8mvYC57kHMPaON2V1By2agy939BYQRvGo6ZkEQWckhFA
VyIfk8uTVAyFlQ3OFVqr9s7tXNhBFSTRor6zk/Ex6edDWeL17YOfVK1/ahJYltaPB2TmuQcT+pVm
NRxaGMWbWAzkJ1fwwZNR3tSI430xYB8JyWDszOKb1VQM0lzkqL2x/jbsmiKzPkb5pXWbHQNMXBni
c4jBMEyB9qqbSr/F6j6c+9BVrkVbqt76jPVh/Tadi/BWBWN/Dsy5365/tvy9xon5BFyyeP1n5aEb
JSGzfYboKg2Tp7hTf63HaIfpBh6s/FYzn+4QR+qnwbWR/SlZARqWYxTOPZIyatBJGvulqUXXkXbC
JZO4vwy3Ub73uI7XY9nQpTc2cziJRmN5ZCuW72WO2yChS79ZqNe2UjU/9Fw7W3HbvSqErWK0VsoL
ZZfhRoFK7ruqzN8UK9ytT+XUZxuZhpRHon5i9zakx2iem3vEjc7m62j9TTK12aduo8DJVFUlsMbp
Tk6k9DuNUstzULmv5vJ/VZne9IEdvU4SLgSV7ugyyM68CVOmjEq409scZttBs+ofo02Fe0Kx+8iS
5zyya95OQe8eIFlr96oEu70+TRXfDFGJj4nkCg8zVHM7hYjlzLard/TkF1ua87I+kybCNckj/ZsM
nXEb2yNuNKUNrxH8aFH4mtsrbwWytRIQ4w8njJuNahnJIwJQZa9Pk46xz1LuBe1z7Oq8F4EmolGL
9mPE2+A1sxPdSrt0TxZh3LvFI8kO3nlaT5CW1XdMVzURXK2x5T4YznVa40+H+euXC5C7hI2/PhUB
BNT/sjQfKvQDB6uk41rIuH7IDHgT61NcVrvIHYJ3BTWg52iKQOxlpWdFybD9OqX5QnrD4/rUUIYP
Q7KUDWrV2TaVWZ5zrrtrY+QKSzUp3rvM/etEOiR1EKfSP2jB3B6cMKoO2tARc1MieVyPNvS5V0nH
3ciQY5htbvlSm1AbqbW4dohbsDvk5ecgvilzpr/3QaT6dd+olzIru6tOdfDrCYVybiCyfCQx3WuF
tvilRyB2BbbkeMFkFJ9uyf5yQLhk0S8TYihvJjHgLC+1yF//Re6NYJs+VUtL/Az/401g2e0Nvrsc
Is9kf0Ao+HopjaS62tnujdM18Y1WydbPS4c5Ge0UWSaH9Vks+UwAU1F1LdHJXdYnqFiI3iflYX09
VkC/CpCRek0z0V3clmwkWifte99T91vecx7RDy9LN7hOlZZc1Np20XaZzpvNh7U+gzpE4xE0Vd8y
eJrnaNKh3JRT94aI9Otdm0vXnE2ndpuxnT7TzK62ESPe94ircj1G24Q0iYwiugtBe5zzZWhaNvff
LXAj6zPAs7jE5QXtXYrQAYOlqm8nkUXfi0nu1vcCs8Kk924d4gT4f2zUpEHHhbvlYppeEwSP63E6
uCyb2rbSe/ytmK+Zc3eWpSSvfVgc1+PAzV/gCs143+pKiDSaPB9SWvRvLA9O6zPSsIMQwy1xP9eV
OOoQn3YJSGGp2+VLqYUeAKPxPXZS1zfVKT7XECQezFr9HEgXeefmUakHWMGtE7Hah72BDHD5AxUa
B3VJ8znTF8obmpBdEOnDm9ae1z/UzWREHCzTE/M5zVI1aneWg8JmOWpVEj2DecvCde90xPSZ+ddR
k3R+APwjn5KmtY5mnYltmcbTuzWwuLHC925s8p1Uo/LoZmr9rFPgW1++anWDR1nLuCnCYLzVstgk
toeXiXz5rTPt9FG2hkE4EmkN689RqLOJ7IbvuDtZnRRJdxhGU3+ZbXFYX2JpTKE/hJMGHiE27sww
wtW2HBHGPhgPuM/3cWLp535irP76BcplCNPRK7wTCFpKM+9V10pfyWTx10P2BAL4zhxTOFCb4L6b
CtQRFps0BYfHXVWQdlK3tXZXtbFxobOseOt7H6voSJlnfikLk/2ZNto79Orz90plaQ/28442h9xY
Iki3Y9XoiBpE/igd5fvXq9K50MhkHW7V2BQ3jkJfYP1FG83XNITY0s9WdezclD3uKNP3DjnC8hnJ
eTC3dRubxygraeCjKr/EevnwdXaIyoJFUrWM5YF9NSPi59ajNpp8HiiMPtrakJ1GIxu+PsBMOetM
9G/oZeXOMAoumbG0np0mZnvKB6xoCtzs5RKT4RDcrpfdBG/xTU/2OLo/x56pO9TS8YSHl748S4Iu
oFtfVvjSO5woxyax3nCpVYfcMOubMkKPoBUGInhR2jdVapnItNEL1X3PrCofXKKSjoltQHdR2axq
QltkJlCNXZkB5iMYLunmhwmp1E3ptlvVIQSxYAfLFPNBQqRyp8fQj4wBN2nfEsXjjqinab+82U5F
e0aLEXUNTvlcOu4xToZxkwe1gXjCOTQFe0D47faNbbCrDoXUFxn7Vpv1/lHJxBtlDNB3jvki9Sj0
dL3vD9LqdODw3KOtWY24CxoJiSOtyYWxq6+HMNeR91NPWj604mSvLOf1y9GECy97HdEPyZnOQuH+
/fN/Pm998vpgLDDar2+liIiOms/rn60HWH8+r1z49cvfP2QYd73SNrEPClKSN62A9Zz24IFFhQpJ
QXM/O+2EyhlP8mgp2bZPi5fCRvASx+yAIvLU96XTvcTRKyGDLgvinIxECxBrK0V1qpeHVKqsdaue
NX+BZ0QL2uGEiIaTqyrIjGcT6XIjd5n1bnfqdFSWeOGyyQAFoEjf9jLDOAOhc+v0t7aQ1tcT+sVN
TfAr3LflYf0qPasUpw4GYrQ0G3B6RO2pU3+WisIbiuKqPK0Pk1tjn3UjyGaDvsNwvo1kPm3jun+N
27A8I4BPSeOENdwOW2HWt7kN6yCEe7yeHu6ydqunQ7Ip0ybYWAobhqTun9c3R3W0OoEMzdVqKTmW
M5apjxR21Vlhp7JDXP+s9fhtUGI9qUk0eiAJSFoZ4IjXEFZnL+m0S6yVym792frbYkG8QS3ySbtM
ffLivchuiO4obJ+FQlh1+ISWzy0yEtcvK3ZxgMN4x3OiYJ+39izHntqUHxutchcBtNiivL+KJPZz
ydYSQCmaVsgUjgMuuJqALpchE29ZqOjVLBmcEK2lPtUr8+v6+Dq6uYSlr/83XzxTyQjdPxLdEVfL
oaVleJg1WWxDhipaLGrGZllK3zIpOSRxpmA4shWPTGo8q11zL0Uh9+CIk3Mis3Gvt/bFwl0Piitd
gMFNRkOkcpXd3AwvscBfW9bOoQxd98RmUWBXOkUqBGCIYc2pQa/OWieGm+6M2kI7BAtQgYDQEn3a
apFB0uYYfA5t+4OguNxzZJPSXjOu8I6rfYNtNpvJjtHH4WXNLVjDDdZch/Wrhs4ZJX5lAJiAvXWL
iHBGb2q8zLFr3QTZBba/faeUdXSedTxpyMhQp/GnN+0AlBOlldg1tcI+PTFxb9hx4sdaLPHM4EmU
FvwmUgQ8vU+nvan17hbvlLwq8Zwcw7l/6Uw5n7vEyM5EW1UP81SnfowJ6ca0SmOXGAohNBinEcq4
9i5AEHbqpYbhcOwgWRGYEC/YU5upwXMnxYDvAZ/IkRgaagrEYcrKuqoJpZqeQjEEdymgCdTJGRBV
NZsflIIqI/8Hd7mkZptGSXwCGolmyaznTTZo2qHKM/0UCRfTRGWjQYMTn9omQC9Zl9m+NdJzsuDk
14d8NO7cViVPvdQvaw7E7xCT9at0gSYOpdvwdpRPpIfPqut0Hguw4IQi6cXCcNymI80GCiL2Ao1X
4Zqc7P7NdFJtN436XWTArrZJGqhyok4jg43Otmblz33dY1taor57XWv2g1Fe8m7ST78fSguNwNzo
SP7z8iOIiHUtkAp5keV8vf5hIaiPPTJOWUHwrBAontYHSk7yFNsvbtmPx5Yb9NR1yW1cZOYu04FU
rj8q/v1V7yboMGzzZV543dlI5BA5dtyGGOVIkJ9IQlft8TVM6YlTrbnLNYKPWxFWfiYDMhuzdmFh
rNe57RkNo6HiAlMxFQOb+6weByedzmY+XlIIqUjEAhZHNtMoXiL59bB+q6JhQeC3/EalfG6R7noc
lneyPuQG8eZBQfD9aEbBaV4eqhBLWF5g+ddU2GYk5UCRU5/chlE+CngJ64ODaOvrq+DfX3EwY1Pg
i/TThNS9ztKG0/qVgLX2x7frL1TikYncAZZeW+VpfTCWdOu0zp9DASEmWhDn68Nvqs/vnzngzTZJ
RJCcUrcghnAQsQgnNRkCQrVhOHiWoTXTAkW57CxEIfKzORx0JM/Mawx1wh6Pc89OUqug/BEdikcJ
BaFP143SqMPYrqsDZWhaoPpuHsoX0c8UaoR6D18P2VtABPWg4YTrJsaLcOnBKl2H3KFZGqWcq/XB
YrW+wfkJmW85JTJP8dxlLlXK5apY307acA8FbNdVBUoQESJjnL6rEtqHSXRCPWnD4SuvZk3p5u70
S2qGNEKCO8prcsHoZdswGsaTKcR4QugC/ModiMdERH5KElK60xbJ5RoDkNvcanqh5n99T5Q1MDaZ
HXVi4nx8vpEncsPLa7ciqAh0ihEwF0f/xd6ZNMfJtFn7r3S8e94AEhKI6P4WNQ8qlWZZ3hCSLTPP
yfjrvwvsZ/KiO3rfEQ4CSqqyqgqSzPs+5zomJ3tr4rJJnSDfhX6LCdAkcHy+VpbhYNn77bFAciKC
FqHjynnRqsLblqgNLuBi4m06s4SSIslv6BV6DUVm8GIhIJdJD4a9A2uA7i6LMbPAYpHDzdOH2L0O
EksFy9x3ejCkfXgW2XcJ5JvM9/tjX2nYH3zj0g5RSwk44HERHKQzgXlBxXPyq2YXDWH1FWPFJaLF
+pTZ9XB2O2TXyWNoe8ND3kzebY7GoBBad4o9GoIipLdk0RIHX0hI+AgZ8NpX5bjGl4AnyJUmBUJP
VtvGxMeIKiGkFmvaN4Zd7DOyMe+yPiEbsTCxmockJ2/LeF6uOPYtipcevKmjbwcX3WyX9v29Y9ss
owzdP4Ry3Jloi++yOqdKLMWdj5R0bXq0bmoIL6Bwyi+GZ8FFrObROoZfuRBsDHRiK2MUKItnwo1D
LDjdGdfcdFngPaVd/L3W/fKyHFGLZwpYMKiksZesG8+2XocckanmGF9byKwosg3UF2YWvQ4WbMz5
cafs6CKYoXGUIqlf6qzeF0VsP3h98YaVhwSsRFBTqpQ8mCMCGHOyn0rdrl8t+vwEMBsp7pW8eS2M
yd4MQU5TaP6pm4DPJm51JUq4RU0WAFVOjVCDFce92enG+tXBjsV03vuoUDwzewIZkRXJXtdVSCln
F2X98KBuExk312UjmjJCPDF4oJ/w/TBZNN6VViMeyOynoPVbFgZMPBo7He9a2u2sPV4q3GovBKJG
WNGTC40UuNBFaN6hPW23YzRlUAYBWmJm59KxseI1iTXeh2mtrc3ZRTNOY7FB+6X4qJsKQ0A8kgqt
I3MrJ//kTIxAaTvWRz20zQNex8+sbnUkyGX54nUJvY2oodiGqnxjCkRnrkt6NPMGtdK5V350waOX
dIegFPrL4EYnMmnwssmgenLMgeTxoavXKLioJ+u3TaPZ/BEOtxEwpmjkmgnZ36AuYUr8nUwITUtj
iMqkbzb3dZWRe2wU/ieOr2zbIMRmBtkQWF1X5UtNg6MNivRqTTGir0HcSi9/oDNlPmEOUU8yYmgg
eTQaFTTxoW2uOe9COiT8KaHym+VKjwDmn6N8h/N4o0aew7fGrS5/SPMUN4BZX5Yjw0G0p+kVnRsH
J78IyJn1p/B60IbUenWGFANRkX30HnU2v4uD2y4d3iocIje0Ral928I5Oq5t3tvzZuqmGzumjp7p
Fp5rVn1r0mB4z3Gq7tA+rVukFbgi6n4T+XK8x05eHruQbpsv4M0ViEXykYa26TP39LtcfDEpVq7C
QV87pRF+uA1TCZy49LXbN3RXcjM0jX3yvaB48jzKFrJyvwZzKYFSZXlDg6hdwzmVuzKxsbPW4/gN
cNjWncLpzfM6FFEp0bOBK9oN+fLNToNQ86gyNNc4IqJvQxBt3NKRn1pcEUcERyUA3pi6p4KcbQay
8A0BZLDL3DA79a3u3QMsYF00vBpeIJ4rW49oIDJ7N8nreLYxVfw8XH5Kh5Mmqc1UsWj86lEODM7D
aH0BbD8RpBkgWZkPq3r40tX40RG1/2iAkN12IXatziP+FzHA2Y0hHAnALydbZsmVqmW2lnVArzQa
qZtQ3tXlN0CkzInTOHyyfBoBdEnGQ6C7zsNkEBmL9w8+kpj6J0xRdmD90FX3UdBMfoXB1m0Q72TX
FGzEiqRXbYXjjz7OmMRfcHnt0CbGz1aESTcpIDQMiftuNu595ZrVZy8LWjM+kTNTQeBcBBu7SZyV
XdoMy0VKidROfCD4QXMaHSmf/KkPsLcMwV5zSDMNoN9sxdD11yjFNRsF09HCmXGxJgcjUFy+lIzs
WWw9d1L2jxnXfC4sdY3IZiSrzDWOnESQTm232NZ6km3aplWn0ZL2uezUY1GRe1yBKInF9DU1C0jX
OH7kqVHRQ6M1xqaGKnQIprJ75TlfktrCIltxYdS0itcVuT7rUVHfwqXKEg1iyyv0OndlNeukEfKL
oMOf5cSd6sZVVM0+DUIdEocPAEgPD4JS0oEyEy5Y2VuHvMPLyP0VezkC+W1oUpcRftpc6QqzYOxM
4g4SX22L3HQe69HyVk2Ry1OaCHp6WJ9OKmmDI9WjaU/y6yVO9PAtDGLcw6n2ERoaPboYA7IgYmEz
MiJ/a4bv1oCVAoxVeRGaVazzujPAirYvA3btlVtk9k3cNl/rGuRCGpQEy8z1TenW9rv7NhRlsG+U
bTz1hpmePZUZ2Fcx5jCapsx8c/E8Tc57XBobjaCLlZQwxyeSgjDYAi0i5zfeNxOFObeoFFhl4cLy
9VidKTfd0xbhJqYH4w1SGeoKUeHs6X4VF6v1sKxY2iVGpL2lX1w+lLWod3DSzPWvb1CZ5LcH5pPE
Yoe5K2nemyjeoUbW9nYPbBzsC5+KLh6rJBJHnSS6c+nTxzWMZiM6e3gIp0G7hRuzX45s2fk0WOPm
0pAlUsgpJ23Phz3rROJ7MhXfa9sAacq3vw1wLbCMcN57JLEYSJiKrZ08rG6VopFRVdNzMyC8MNzI
evO65zyECyx7d0RQ2WgXoVsZLtdmlhLp5wZe4a9NXewdrf2kk3HXE1FMZBPxll00DWetGG/S0Iif
ydJwzhryuVWYx951TFrvylU5Iv42CmAndfY52HPOUYgTnTZV/Jhmx7pu3FM9SueE0/yxISP6kDdw
1xJpTrdFnoDEZSnWkDuxnnzwZeDHpp0ZVuZqWUw3Ga4yPzUJNmm8x9TQEMBE0V2bIXsYpNfcMkQ5
BdT5nmVVOb9D9E/apfKZYFX9Nu6fgbG0F4oX7m2jnIx1RWe/1GG4h6c+gXo3yiNN43IzVQ2RujnP
VXblnXi550TvXyMWVcBOArGCXrMd/Kp8mzuP71FY5Rsr7uV2bEZmaBkNBN5NerFKDGqK+sJJ60e1
t8v8GxXeq0oj877HL7iDJBxvygY8XuuSMm33GDuVbE65VTUvxIqcoiALwYxwmXQNYVmQC4b7ZLQ/
dBKn5iV8f4/EPjtbTO3XfghNJSgaMA4UeBPhPwdiQF2EjvWbP88oteEgEcASMkLYs3svROWs6q7r
PlxuLJKclC31ohR5kBHdTd3cv/e1DW7t9lkj8gS+bsStDri5PRXBWjD+7cI8iW/sRjxaDl0WGWnT
1dSIz+gRYR9AM/k7gB1rWvjNe9bTBGrr7Ac1GrpqhpPd9C6zJVNGD5VbRtia4uJgux0B14IBe5J2
erYy0EqtCJwjOfDFoXENg8++RS42af20iuZMHSu0NqVTpK82xIKzol6fKwzUFHO9D52bhR4G2WMJ
nb0mnmdjddK7RqZQe6Ai3XksouCcGQERAwX9VLOllyW7t6yoApq3WXoeHGPfeIp7WBR8sQMHdI70
UX1rG4Lam0sUi22q4ziB993ld3AmsBvpCf0ng6UQb5s/SjyDlAYzlQf3JT7KLX96uqWAZTxkVaw/
cAHXA3ZHOqOWxcLPqoFzIhXP8rAmk7hJcCZ2gEO8kLDQUse0KhSyKHIqz6JS9bmMuMsX9XgMEODD
GNF9APxmutXztCaFpKjPtTvUZ9bKt5pEk+Wr/nmo00uVtOLI3CTf5JZJmS8OxZlpFne35i1UVXw3
tHZ11hPtkoZmcusmwFy00QovVL6yVZLqIQD8dG9lqjkbkQ8XK9PInIf0PwDJuKRUw15rCNdx3r6o
YBcBtL9VrkhvtWoyjsoO75aHssRATpuR8Fum421pJk8Yrp2nDtwK8lLvtYtqAPjVazfsB0onD0Bh
KQBLLPiAJpttaSVbt6BOgqVWhQUXTDlh0atxhmlMdTJ7b9Ku+CokHd+4sL/asq0e4pLRnoAo+aFX
BBgUQfBINJu5FgobTRB9jdvO21VQCQ4qUMOrQpcU5xjlssxKj5pmNY+JzQlL++PgegGB5oUdUPrL
RIXaJX/k06AoVavwjBIGxPyHauflrvg64MNHqeH7h37yhlOEWXbsmOcU0FrXzGXqd4WsGCp5jsTO
Mc9tOEwYP/gk4rEdXjGeTHgbg5gGkzO8MmdBSOnXDy1Gc7MMknvWEPmmz2tvS5xpfbApYMy1g+Cy
bKJB8Lo5JA6PxJ/aUs7Tskko7Y5mDTgqG177DDFUFQfxPiLUKAikhwVH009+2KaXxud2bOUoYIgk
Tw6pCvVT4oM4yLKm/Eql6k4J/4tmawfW4h1TK4aCuGX56rYuVPmv5shwF7fBHFfiFruGdg6ClFRD
ttWl+5FwDb7ZMXlSE40aj5VAV2kr7lLGrV9qGRV7i7V6lD1pXlKcdaq1cYB0W7Gg8RKNfKe2wRwO
UftsamQORIGOhry3xFEh2suVYVzGhmUm4M2KuYkW7xHZ2pyTrNuGPr0naUNd4s67CeQQsqQsEJll
NJw1RC2OgzZblRX50BS+Ib7tk6QTJyuJmF2THbGliOk9uDCevTT42gjHe2kLpzylTEfQiBb+yzTY
+e6FRX6OuyXNrwhMtjjg+5twb+j4vIOwSp7tMNp0ht5fKnPuBmaNca0DyzlWbv7FqEPjio7lTE4c
1JpW5s9ObpywNMY0ZKpgG40DIWBuHH0M40nFe1Jv/SdQuP2TOSUsQ5Lv9LHURSOv4Z4VcEZ/z/M3
g69RXsiKArNPXF2cnsar3vQCbRZkBowazjpvnAgv+livGDwAJSmvZoLBRjYJxTExnHEGZQQM1fGB
ORCq6GGgfFbAh3F63X4KlboGuZW9e6YrEH8hSKmDxxKYFcntSfGWlwENHMf+FLTZgVEAKRE2s3jb
21e5G59IZDEulKn0S0ar5YIcT536WoO6C5+FstSbgxV0W5G6fi4C/1VRE4Z2UVLuY/lOzfkuqrEx
VSJ78pXZ3guSkuwsp0vPPDTTa/2d7CT0dho949YA1zbQNT3aJHMhx87Eiw4afheNGuX/xDZfTIlc
YBhxt/aZQanebb5HU/rslMh0ujaaWL42RA5T2thR16sN0wdR07mPmVNeQqB4FK3s01BQJBvr8RDZ
jHQrih7M3vRA7EyqOteh0wPWBM2rbArrujwUhpBiczJsDnZZUDPkrplGZPdwW03WquypaiKzvBlN
+5tFSWuN7/c1q6bh5LdVfxdZwQAXhoQ8DwsgnZsWERHd5Nh20f0PevrCiu8Wq1K1qaMWm52nOyuF
8BIMgimofBBQE5vV1UECoVwzuPTYtR4U9QwcjdqzM7unG1zPWNPindAEYR1tdEbgXD5Im4tpdlGb
mmVT2kppiowUJ3OKqgfXCAn+8QuwAmnxbE4pF9+U3VU4U7aW5THGusazjKLqEAQJEwZjThAYywNd
McSIdeRvC38KLqnl/dpEXu2dknzKgKrl5XuWafK8bLRGIYbAF0jJBQoacmzKCEX1iNjfuHfaIjno
UQqeP0hlBvwjqhBAzCSkwbXuCS8IZa3u43lTZatKAwirORXpUXRVN4ZxDsG1vBmw7dfjaHRbOU7G
STFbodQtYlScWozmBkieyGKAYFZrbFO3stf1UJrXqBYwa6SnDp1G2XDstX6Pfd/Z1lRSMfDkLvlL
obszouqxlY57pqTtQo0I400TT9VWk9itp6QpbiINjE4TP1nzuBsYkbvvsr5+QhrCQr5R5lpTZDuR
EXa1xnACoDuQiZsi1pBukx1QqZ/IO0YFk78TkRFcxm4Rg47ttY+4MH39WXQtHIoE6VVSmdpRM4IH
ELHO7VC08mlUXO8RRrGf62qSgqY1HWlq1GjgVP3Vq7rpbZhzcWxfxLvlEIEIOLEJjTglghVZQCGR
8oZ1LcUI3suYrHVul19Eo8Rd33+HItXeTU2AlaFADdRSgr2wlgQe75Ab0I8pq1Ov2rioS2zQbK/g
Ybpd0uv60YzaOy40Ovkm9DPot5A0at/ZG/OpGhLhSE9nOvVd1WwhmNDAjnzrPCyb4ZaqD5kJtFYL
uOUOOZN+e5KJqd9Co1Sbus9fMrOv1giNxZuspkM2CXlfSYwDRXEsCiG/W0GArriNh4feqW6YHXiH
PtKR2xZJ/Ew70LuNZjm5K+qTXTO3dgk9fgD5NtvzsauLEFgTzVT4Y44fo4UUJYE440CP38y/R9Uc
tBU1t2ncE3sD6O1oUFA5OS3udsv0HtBNgxVOQuuwHCL26jYO1tw7qHk3Q5mjWetqAutcrhXC2C+o
mcnCHcivBiCsXwq90y8paSSrLOaWaBAO9Ti0b5lmRg+m0zSPBVNkLTDfcqnrz5Hkowi0/Nfe8pjW
ueQNZGLvKA35JKarR5F6F8oo3ds0UuIqxw5hk0Ha2gAPfxUUDBkGGiTMqC0txGD8SmH0UfQ1Lvyq
6SmjJxgAJILlFgDr1W7MaBWnk1hPTWc/W+7MOyik+sJbojEWxcV7q9znOiBqgUt9H9oT9UVd3bUT
9hPaLCzblS+ntR0O7sfskjVjB4V2GKTHVEfzpOeId6jG+U9Wg3baJHLHCdPhVuiYzcKomZ0DRXrE
ZFufTN3wT8kuhWhyE6ddTmRB678rgEBOW8ovXWw7u0LJ771D5deAr30pTARYULe1B0rIECYneNwI
F18DmpPnfOIlelbjR6mQJxSeFtwzfiK3T7DxpciNqFHSKiD5KnxcNtpIpFYwec7J7DOIKGCfAc04
ESB/NlFLg6MKxftSwQ3RWRpaEBB+037C3QuPVXCnGL0OiTa0h5j6K/30zt36kjazAGJR0GlDXm3g
goyqGDW7ke1RYgGX9TOaup2Cu4lwhwWeRWFbOWqvxxr1J0uz95Le18Gm7LtOatp4VeixBKIzeXA/
8KB594oC1wyryPa0A5otQxpcVZuCsiHO9lwerqzeXC3Ww/8jLvwPxAXT5JbyN5fm5l29/8fnEjF8
+559/te/bj8/6vcmef8HMfrnk34RFzz738h3LcvGTih125pf7w/igm79m1WvLeEmGI5wZ+fwH8xo
QVawMF0ExYADXEvwo4Zwz/C//mXp//p///kPU3bz2/E/TNqm87tN27VsndoXYbi6QJEy46j/biNN
QQfoox92N3lnqQHCUOXXlyXf25/1WMveX5v//WNLaDieMRYR//3LgIfSdkVQtKQYGtz0d8v/VVSS
DJDlmZ1FkigOKmssKYv56b2fIlxPvYnOgdnvMf1SEeDeHfYvhVuYRyzBDrV/nk4JZB57j7wW81s7
bU95Xr9mJ2y1uxh688p6b1sSMcAyA4aSKyHbDoXOsJpEN80mniefOLiypSRZZyPRleIZvOE6aypu
kaUL2qpwA8y2xUisd3dJ4+7Fzetjmtby4sVgWRURiGDlHKbPNYxqH5pUWej4vTHy6WOgb4LsBRDH
e9/T0LD8wd+wVFnDQnJONhGJ0M20t0x6kOWUh0NxZkK24ruhJFI+0nH4f6j4mMnOGrQcJGVx8TS3
oI/MMhItYnvVC7/bqWiiOQhX1BqpfMVGY2+anRMTowr7B1Rcmb+YMcw7abdHS+t+9HOVKOjzx0SP
u1Xbeu2GeUy2s6HDuuDPyEh7Cfiito57Ssip3RSidw9D3iUbg2C7VWlraG0Iw8o7ROQe+Mo8okuV
j999iD67zvWKlRXjYJzsgLgV98ULMgR60q22Xf2US/ldBfDeLNqYF7TVA+qY9K4OUQrOU+eMTPVa
UOuIjcdJFvbOssp942T3U+m+EX3WrC0tmcD4kcBIh4DOVu1QBCGFaKA848biKCqQhsIT37qoGrf9
wHkQGdZXGr40uMAxrlP5gr++oC6py5WFYn/VOiCBQsyVcRtvNJr+8LRufYRpTcrMIrbgbyclOfEj
w3UcrJgobCvde+8Im9zmZUjYDfTLulT+xtC/oZvP4ZC8aw4KZCIkwfRIbzXWSXUDtzyj7MbXZyT0
7lqsMyoqymtJh2zD8g6fpAHBLpLWdYIUyWqvPTtiluIpcWyjvlx1SDy3gSxe0HRCtDVLJueYm3Yl
ZDSikoERMduvuBuZk/0wjIZLfmJBbE5osY4cuQSG+lRW2Oil04M7bZlhgdyqMAXo8Rbd620GZmNl
gKSlw9MC3lZUBAARpHX2EVa4MC1AQZ3lPMQq/dR1nIShfaSbK7eSxchJs95zB+OI00T2bNQiCsc+
NuP0Pe4GfyvUvdUJ5t5xgRkJQbNBYKkZpF+ptW51Y/iY0u6NHAzKNdT2V6XK392SFUejCDoU4tkt
fTKse74rzazsbUxKjvcxEDk8j68rl74MX5q1drocl2g/HEBFr12fgE2tt/R9Pvgl9qLoh0yyB4bH
7QSKfV/Q5wVrCx5KSrXuQxJ9EEy24snMyydcl/5Bg4yVuCI//dw4RDpn1muUQaCKI/MupiaXKA2I
tB9W6DXBHRitq5+kucfRHd0RqbPvobCuDMlsIfJaZMwWi16uCSxOyabO0Uvn7SUWFHuy9hvRvjtL
A3rMlNU2HtCIrUSbrTPTsM4V3uIperUnhapLNVTAKmY+eHDOaZbCQjsFEwYtW/Sk98X9eBNP/Z73
8p2saliG2QCS2OfUMKtDWxFXooa7KqUCBerbOThgoNZOgmEaq2/gkNcXeTh0HPfDqfT+BoTN4Cbx
Qfdhj8fSfcDglZKhhxykJ4qQlgv5KwLNNz24uMPyFySkjmu2zyU2NeM9nLb86rPQ0xWdXpQd0ozf
LK9D/CiwP2jjuCIxfBWr0V6HNAvgEfi7hj7xypg+y8w+yK5lMQinfWta1tfSR3baXupxG1e1wEOU
lOSc+zOjyr5DENIaADDRNftrs2fyD2k7uxV19GBILHfovNcoJm1YjtpHa1HlmciBXptWQ18fJ/bG
pHixKV3vjmQ9H/vnKS1QQymRoUOhDWnAot2GQzZRs0FuRmPRnGbpDMVH8qj93XxpDVPb36QoJHBc
47vSj75tzQHv4dqQecdFp31WffeFAYlH427ntcZNERbfS4Tz3AwI3nIB1IUMuqGV3ns6DrwAt1aM
2qLuf0QmmdJ5Vn+GktAz5UMMNNUP3Ki0jJLwKVZNeehakgQNMlWVVD/iQaECc92NYkl4E7GSzAGB
JU6UctuLELVKkJ9JjFBC890fk4LTnWOl61m1HhvVHeIMwLFGr5x0cT7d1L4iZ5TQ6O0Mw2ZYXEKL
hOXBfKCKfqOCvj1S1MtvOmz5eL5XFOFfDGVRoktQyKucMN84Gu9cP38GEKER0ulx7WBRJVDI3I2z
TVKWGYZY/6LwgzVuyYXcb0RiD9tCURDws08vyhuqUhpzB9NgqWCdvYRrGZbpm+oTHZGZIFvMX9O2
ZBnmtD9KD0anaWEAUJLUtSa6H7MXKjhzoNEdRlD6hXoabJNR/kCX4+xcAfCDfN4NFh4+Jtt54CX3
VYspmiJHfBfpdCMNM7hJZi0WZKKzjpRnReSGd7DminRh7vnlaCWrajy76qEvmWUUDTTPEvNolnrp
Wud6IozCDqHJYk0ePfxwBuwYRLNzdti6l+WXrLJBq8f5D68zsPrrSMyY0uFlJPrVUwHs9GbcNFnX
n0coAnqNjMQi5IjZRe2uDQ0xXoMGya3mlT4DGwET5yhAnR2R9gHoe2vyB69F0t0xjyTsd6Dw6uXh
CJgwhe0C8lu5w7sPi4S2dONgN+0/gxPYdAc9DwaBYtLeAM1F+6Fx2jNzBQlyxUL0Xnseb0aAZxxo
cKdJ9WHgcDrWJJ8R/ZDcaHo2Q56vozL79SQIFWsD1lJSMzYtGVsby5v2Y5ApxPDZflTQWBq+LCzn
Tb1yaU3qY4ynRuCT4fPD9u1Wn23LgLEkQzgRdm/GMsAmI8bJysZp2lXVgM6Cajcdz+KisOQYBrjC
VuqcQLjUV53IPgkzTW7Q1DEWHfQ++p7zTVaTOTK/yvqjM0btrk89CvmDP970DkIs+pXgkTWTy0jD
d1WN9r6f+4Jl4GxjJEfzinTl9XMJZ2zQ9uk59Nk+TzfKYhlrk1aqNQIEQBUqKN8oebs4fMjLGn6o
hhyzaJgwWBLgRZwzB0mP1URYa0Wq7KrMu+/ECHyfYv0DEs6jHw7purQGpszENlYgWLYj7dRTHedq
NXJ/39r2+Kyh8D2QYTRcal88eVNfks5EHAjkKtvvUCagRFTIchjUyUZK2QAu3HMP67c4zs65aL+Z
KrCvnhNtM4/+oSy1pyxzy3sbYqpvH93KyFZWXue7wHMv1UKlNLiRT6zjN8LNdb7uoL1pgCPImDVw
1Tj1hogLjdSsaR2mfXalWdjvbYcm8NiDVa0n5vTBpHVP2mDTJKqx5NFyAk5ZHHRqnkjUZ5ZksQtD
dFmKEPJbPGfWeirw5TtaaJwkYSRrHA1cvAWipCRkZiMkkt84J2bEkFF5o8fBLD6rPnUPp0sTC3p+
815r9ldhk+88t7h3hdMTUOD0I7MF0JdB0b9qYwY0NhlvLLu1b0OHC9uO1GGkVXXsuW2uYjfN97He
aVsm6bdDBnnHcedpu+PBJBdM5RDAwBsNIPUjBN/EXWlT9CdM2Rr9AzcK6I2OOqc+1pDGnyjDdv5h
SBBC9rpzGhwlVsmApQ8A9EPalfnGi6zkCIlUf8lccRcb1nowyDhIzCDcUtHZjpQpulEX57YcYmQB
7iVjIGmN4oYQG/0O3w6yzDG8aedcl4h+vA5j/EC4zVPVTC729urR9lAH6LlzMLOHRnenu0mfom01
ZdXOzTN/63kF0W6mlGuCwJwdHe741ErtUadWCEPYwkmCfN1MdeNVkS7KzI0OfNbf9mZeXPP+JvAh
Ok8uk9Mir5gnzJsJqPbPzW+P0ZL9FsGo2S767BJlb4bz2we0ugiTl0cXDTaxEIeyzIeTnFXaOmQQ
9BF/HndZFB2lOa8fTPqVXTbSVsmDH7E+sVxbtO3LpkCuOUfCmGd6Ke+REsBxlzjXRZ7tedATiCNC
0f3zWFXvSBjnvOWxOhmJBr/T4l5LxyPcLCmyyw+WDcaAjdYF7aG1BpryDOT2wY6TtTNk/URCDzpk
4pUIlF92UbW6W8pYr+HsSLBSN//bpp/1ystjENrvK8uud21DVAtqVJKQZlvD8hrLRmdgZwHioJPi
f/hr09UEzBhdqG2Gcfr14gTEYrNaXvivBz0rOhSmPu7/8psw1/LH9U/DiYd4LDDw2KZcDYsxwlPm
H7v+bPxCEDSQDqBdoVwXJxYe2rRVDdafgfpB0kh1giyd8XFpUDvQwOhro6L5laN0SFdwrfFb+dh3
nJbEw/BPMT3FWDTbMPrnwFpAVYx4urdb1PFw33/p5IdMTMaWVDvBXfuEW6I4LeL8Za/U7Q5F9OB8
aRnBcZLgdZK2WyJBbGdZnTutA9/TD9wXKhT3WDWSnDzv1XJs1lp1Yn4yHegEkYNS1CeFz/y07Fl1
0h7g9+Km7usTsJP6tOyltbK2yhzeuvlXfX2jVBb+NFIsJ99iqYhcOm2rbsjHtRGnCahizjbaKWT5
Lu9+SfEl3ilc4TkkHGf2Ayxxxq1nD+Whz1KifgwJkyD8FbJsd/jcSovM5Z5UqV4PECPOD6EkKzYe
y1BkG88/dfUiz8sTipXiZMx7y2FulfV2EO1329XVzhtpDymBg+unV0YHYPdrdz5Tx1nYn3hQRVqN
QFgv0DgXFn/ScrxslsNpFpvadQ5nts1YhkfzQkyf2hsWcT51ck4cjSUDoJXsy++p0ct7GR7awkhO
9J6InhxztMAr08Hah42jPMUmeGvZSjK0Jjw3Gqp5WPlpfXAtchl9bMnkieP7mX16cYEpBRkYPj0u
lE1dxMYqn00Ky4Zr+tfeKBXv5a/j5cfYhXkQwXO/9UbWyH8+T+qJPm2XYywHWf3lt1ebGkGar/45
lEPBaW5x3v3cJZc8ZRSnkbY8GHeEmaMMZZz/6zfxylenYd4se8svdmRRrKnejASncEpAicemIGl5
zUf67D1b9jxRf6lw0JNKy+N1QqltSyYK8MupJG9SyyMYLXQHBNPZn8+w573fDqWR7z3JqILOrqGp
9efLC9HAOLZKiNTzZ7t8rJ7Lx78cLhvCBdTfDn/7lbCY7ANeN2djz9ciZSZOw8Lw9a0W1PDeKXiy
zLbQk4QMnoNR0bkIAs7BZh5dHLvlzFx2qxFzhBPLnTfcFeTJoVDs8hPN8fn7mk8vd9mljEv/oOKe
oIp7bfk22/lL/NvuNLte3ZqVdBR2e28ZJLmFM1QWXm4dEovc95bvQtAO25aa/sqtj6bjn3/+chjN
v7HsLZuwrN6mviVQdTYLaeSgnBDNM/r/dewTjrx3wXj9fDvz21v2yOLdDp0JFNY26o1pwzpfHl82
doPOqqQGNTvOWeGhtw9noxax7GF9WHZBIhRratoKux+DbzZbveJ5bzkcgpoVaDbbxVT6HvZGd+ws
fFbLRnDXZ2yaj3tDuzVDkpT/eRLOhzJoq9NyTtrU3xAIWHd/O7+XXRVRCk162GLLYSnCZJ/SY/7b
7y1nNgKpWwOv2O5vJ//yO3/9H5VRwnLIynC9PAbbkuspH5jBkiT16w9cntLIkvbXIB3Cb/R+2sQE
dTOBm+9+0XyR08vNT78dLj8QSeH8hK3+X0fmf+rIGDCm/7uOzKXI1Xv+z4bMz+f8gcCeuy7IxR1L
NwwQsNbfENiGpCFjGDRGLA/Qps7/9EdDxqMhwyhE+Kdr08Vx/9aQsf4tpGVzn0PybUtpGf+bBo0J
If43CCV9IrCq/BM2PSG6P/9s0JRTgUHbh7kpx+aehi/BkgmBbDlCFSot+nGiwruLU3HOWmQJqHu/
us3/Z++8ttsGsiz6RZiFHF5JACRFZVmyrBcs2bKRcygAXz8bpe6m2+Pp+YF54QIoJpFAoerec/aB
rmPMNhY7XDCs/s+jWoHaWePMH6tfYPh2BdlA33RKDVyMMwqhqOGXiTB22Et7Z/BwtbTOS2/VD6Vg
+ZbocAnrK1f9guHm+0oyYO1ka6ClLP7zzvgGGPFHpXOFRNh4V+SL+pB4io9pl8sb5pIiGlEP4RzW
CnMOpsE0dgLFuZHft+v6oljlV2MByFz/ikUdiKU7dJtGGr8Wnroux2NRzMR3RQCyeBoQJxt0E8rS
oqDTnTrLx7yhdvj29m5ngsZH2Qw0l4s4YTbx9D6zCH4ohzoYPbwV/dqRXq6jw55o7o9o3XfYjmDk
CdKsUg8s4uieaVjUoWdBH5x84NjqQXWJ+5w9b09ZNihN0jx4BNZtIolaK7ev1ASLY+JRbTWBWFku
/7k5j+M1WdNNbNkhMIE0iLHl+qPIA92qAZDry31SoOJjmdpWJWLE3GKdH7tYfr0nJU0r/Ljq/UAr
g7kPwNs1R0xhN089x0BASAA9dbNA4dbPMJOLd220KQAzXIWUY8HbbINT5AKSy/pvmHp0Oj8GRa9R
vdK9WlwTjxlqLp7sDS9NTbgOU7sbDzHfAHkFiDdn5w1M5aO9mmaoZ2RcVCZB6O5ElA6JPwli6OWu
FUkHM7z4leWQiucSBqm5nJIBhvpCFTZYscE5TUVbAmuPn8D8ialiHA1QwBRRplORJ7grizo6Fla7
/bDzrWKQt0c52qcCjRGiUmkhgRI+pA6NJxs12+p91+JsPNi580ZgVbVHUWqxRB3gMd0mbQyY00DE
NJg0aABHK2qf4ShEVGs3qx3OxrWh44mH7EtDKBM7iHbkmeq/PGQEML7GVyRNawCPAiupZcCBZP5p
dDoxI3Z8xrnX1z9yZSivsgrYp52wcjXpl1yrqoNUKtEfPLybftJN1WOSvESJhx677bU9S2PB50l8
Jdvmsr027yj1ZHP6CN0HNFgWtKRftYcqAXmkdnfOZrmPtcbdDYAnSs5vR8PMgOQuJy0i6Vi0L279
1dsqzbh0/DK1on2HB9LHwftedtHHwABGsVNT9t2ih9saAIEUItLF+ulUMz6GitfOBC1FWAU78js5
1FFmwQzBh745u0ONRt/kNRvVErErV0HMibsOgz1ehtcW3sCJ4v9639FtmkdcF92EoNIs3YCpMZLz
BB7gWpWsWgrkPeDimhlIq9p2/c511bcUHVDtVITbGSEj8B5P+AffeAXGWtfOubgfCNWFP8BvOzhT
qABwX9Afoi1DDXg0Ilsn4qvWz2T0vBfUggG9zgRjEUG+2j1tK9Wod2NagvGbanHKdPq3XnKr1qA4
E9eZ9lPNIZfmDfJ2OGlkTJK4u8HqiqwOCNCMQ9Ws5gOlYELYIxF6Cm7cuniNa/LGRTVv9d3orsXZ
qmwS/X45gV8wCtPcayrCHN1U3l2jfKT4hJw9vSOH2bpDXJ3vRNRT6IyXh2xcbpJnkmFJaVl8LRsG
oj2IRYqHQyv6OlRtxGh6QvMYs+ixMykj4aNC1DJaRXeXZHqOdxxVO+gXiggVQcCs9VfWhmnNarDw
gAMIqysOXqyeL3fJR/QI01h/fj7n82/bE3/b15Ok85e14Rh1cfzSZRNXcksTxv2q2B9GTpB6YmgH
Of3UZpgecoZ6mZLmnU3cEya1YVqpSLSogQ9L791p5jY5zmts/TOqUHLS47t+7amm5HQMIzpsbWJS
dV87H5u4vnd1R7lNKN6qK4yOFLPq/rf5ttyUNz110P3K10DBmwm2vJG6gX6bf1/u0wZQjVVCkrUy
r86DxmVU0NiiFsBImK3do5HWVw3kkDDW1y+1C5U8xyCzWusx6dPiuJj00yVWfLtprFi/MuPkNII7
I61hW0JaZ46r/Cqx7Hs7jr8OUfnQz/GAvHBWdnUMawz0juGooqAXHJfHLteDYVvVp5bWht0QP802
Pee9vK/f1vZFt2DkHp7htcZXLvqovMcXWKZHW6/icJ7dd9CmnM4UIgth/aoXVrqKa2cHApPvrG39
PW81nnwrcqjEaFcNFj1DqeojC1tWRfoPb7IjVkN1GNv4otEFW2AZtkrBdsMahZJD2fOB5aY2MDx2
cU1suLE4R6UrUBKTtuYQ8xSInO5JY6IutOVqXS5/hm1GbOR5fmXi5Z6fTLWkUgfGxXZmSKgJVn8N
vEtOOA4n55uKvDssB/uUirYM1UI7ltWEB1hg9ytNlmRThCnkc8VlqAAxBnNKIQhQ1pLvdLn54z49
HolVE/qIcGIoATPLOlmP/XJtUPzJb6lLmwZgcvtTfjeXm3WrBFx2P7eyDT5vqY+XRc06LD253N3E
wUSE2d6k+oRrjhq8Key5wTdFUMT2a6RbgUPeGBFdcEfTX6t8LuThsG5sj9g0GvQD+i990YF1UqZU
q2hbIqfJ9wSDkjIn7kJNnMN7lmvKfwcolflUEVa3/WV25m79xC+VUlDzCUhylrz+xyPkq3Totc2p
p0fSIzS+vPBUEbyGqHlGHsOrXfhLv3GWPt9n+7N83ufbyDvHcnx2RctxKj/Kv27ky3w+7vJWl8fI
+yjVUQlXXIysmfP2xx//1135hz9e8/Oj/vaxPu+QeKjf/o3fNuWrRO64MgOZ8/kaK3v9+XVeXvq3
h//1P/n73//60L99aKc0qVQCvzALJuatARR7NrPkTBNmjkMsqzQv1+4o/xAtGvJTuVnGaU7q/PZw
uW+Vz5wknPKJ9eSwpKZBwiIdySdL879v9g1TPKUlQqDSQKhgLKGpOg+gLjCtwVzRCwC88qlyX95o
STUduwh+rDZp3bEBvIhPDw6PSc6Z2P4Jc0X31Ouqj0RJC0jwBk6FdpyYZHBVC7CnLTZOdH6cNndO
SZU0Q4FWC41yyVZhkbskMCIlu+zLO5XtyJdbfzylFgUa8YFp0VatkTfdVvmQW3qOdtzMmAd45Vxe
yRepy9pboFbzevApKUvLt8frwb1y87d7hWvQHWdCIgvyC7Z2bFXtN1tDSw6YPCapTSkIYyQrjKaj
R4xxrj+nU/Ie6zbroO28lTfDtkVtNqGrBoNIX4rvFXQeLzMY+zCQUv/Sd703HmXxXpt12jckkLkN
5Iw6DmRx0xg+4HWXp0tVXW5FPY18zDB2Kj5W4d23ZQRzY/tGo9x+ilpB/LMcEOR98mtg7HVOPO/y
+fTtijktJPhdvsWmdDb+8FZlLd0SWo6F+kjWwZkpvVJ1N4Jm9ahpyYeY2w+MZv+1mTUrULuipz+5
jYGqMreHxXWw2BmPc5cdmBIgLIYpUG59D9k20MeWdmaqxSSa0cH35af08gG0RW5gB+UjyM8V2ekM
w/puNaqB2ZtBNi2/6uWnlVvViHKGTOLdXEPJWnAZU8PZKjWylDxtW4os5Mj9fAXWSnzyEaTWAvuI
pnqglUjzFmuoxM1Iysux2Cpx7ladE1tln2PhV5Pgpbj8ErJAfdmVW9SnfxYT8aGLBxt+C9c1W4ce
o6x/u1PU+gnXUiR2r/KXkYd1rE7G3mJ5EdWI1rd/Tv5N3izbsHrZvfzX8r6/7co/yAP9P7/UUAF2
EsONPOXksSY/jNz9rU1zOSM/7yTVEqVOjCFIvnysjPZRBX8nnyzflrUmZ7LcnOWp9rkpz2/54Zj5
/fMEzGU/6PKR46Zy9zPzRMUbv8gOk2wfJEpENVOeJpRNajoui/lGRlpz8FDIHGuyUtVAPvxzM9q+
NZqMsswr+0nySJVbl5vLfctaElqC0abRiN3815gk/yd5M0xofvZy87e+1eenb9b5zgJgXg9FOLHd
18sa2rOHPKgt+vpkm99d+UFMyu1k7pzklw1XizLz9laX7/5yn1OPrMxjC2XM9hD5B/nul93Lc+XW
5We8/OHyen88N62ex1zpGcMYM+XAOTpJh8Vz25dnHt94Ppzl/ueHRyFFIUURqi9fS/6m8neTN976
HpPrcpKHa6qrDmCY7TdIxpGpjDxS/r4pn/05VM310h/dpvBl9zHbZnByLJG7ckved9mV9/2Nx/Sf
HyefJoDnaV11+vz02zk3yQP0cs5EUtv8eTDLez29Gtfg8gS59fkoufnnvnzS56v+9qg/3+DPZyla
l2KQ+qKtavbZO5WXEdlFlc+VW3/cd9mVf9UlJlNuXm7k73HZlVvyef/rqzaSEnh5inzgH2/1t/v+
eNU/3gnfL/B6Nei2Rq08Z6GpHo2pXQ+frcJt+iy3Vtdo1r3sYv/xl8t9uNtYNsj9/9FulC9+eejn
a1wakZEJG0/b+jryiIYtgRD7cqL8tv+5Kc+r3+6V+/Lxv5+eCLtmRHVjvmqU9Jgctz9Antu6at4X
a26zeBpCC8XJYWgpvnniOZ8rY6/2o/rMcIJMaG6cB+rC+GzXsX3GN38yWwOGu2Yv3yqzOtqtoTzr
WuTdT3rd+no0PeUZ3Kea+NJAzfLkhAhsVm3rsZpJCtGMiKJeXzTX65JWvhNDLCrN8np1UsqN1En2
ydJjs5pIJceRRa9/tkNF9rz+/Ic/h5O1AkOwLarWEsJHKfjS5OVVXlgvN2SycIm97H9ecuX+3x7+
x33y0i3v+3yHvz3v8x1E7l3bPUyshKUf8x9548pz97LvbfO+mdI5ZbHtQXJfbAPU551//fsfT7et
LS5nawsRvs2gJp9euk6V3clHohvqQ31uH+QfFnkK/n0zjQsg2EX9Q8PPvyezd6aGB0FfwM1WsKfu
M5H8cGh4Kw0/dP0iMtMhOes1LwszxGF1pGDn0KDHK8k66mpyB/MF8te91tnX7uzdGtUEXhunv6vQ
OOxL65s1Wo/RrP5odATU2/AcgDstjgIM3b7Hk0h2A2lma7X2aBGgtyux0vttP/YQymDhltlAXZM6
42FQxnP3ZseJFeoxM8NWcQfeAlqYGh8jAay/WAh4SNdh8AU9WlAH/REsOWINKz9rXGdhefGfADkh
wwmFnqJEL/Y4fouTWdnHRanDaNX9mTobVb6JKhiF8F3rbhX4CNO159icGJuleoqWDcRElQIqGyXD
sg4jEjaAydAWb9iyRiwXsVgPcd9nYIGiIqjM+kPRvDtTMW1yi6Vu7VdJWkWwOfiCJuGTE1dT2Cag
RApzbVM791OSvSfLFBMfbsASJJynjr6OdvvglpmPw7zFT8C3OhXEoXw3vGpAxTmse69VQyuzQqeL
7KAoq4/FbU6oJ5pdncxzyCIZvFpe3be16t2x7vvheIlyhdnLPTrkrq869WuI1uYJwh5ZIsgW+orc
DZPy2mpnpENVqKbdAmktQGOWbVTOycZowRIdi868UtBgh+VMpo2oc6afNBE8F5OH1oDWJ1SE9Gbl
kMeULTSz842BiqdSGU8CJu3ZWlrTd6rK79r+2VsjYsad2AtM13tCRrzscxXpbGaNCC6yQ17Oypea
AMcdFsovSl0ha9c9c8cAlWEhj24qUrPCMbYpaBtivxBijhnaQvMwoTgehXlwvfZ9wdfuN2uu+81M
9PqCdf7a0XpxsJXq2+jeopsEp1MMCMRzhUK55jwj63xn9cmq0iy0sOqn4wwGnH93puhcUWYaYf2V
2vTdFoULDY7OeaHY160hQvR2+X4b/RNjG/WoN/lztS8qwN5LUV13Y3xAzjyeBkGANoYS1VQCNJPf
zDmew5wCazt2x/LOROfMOpdehad131YDQ7EHVrnQbChftHn66sPZmGmLoX7Pmrl66qY8u6qsevDt
GjKTnmrEJ1Arp9+yNztx9tbUfRKFdu0Ixs7IbMJaxNdzV/VHYXFdIVBqN0JDOCzjz9hJq/tc5B8u
zvoUgXSQdTXNucG+XWBN6hC59FH9vtqVfsNIkVNBGDFbqOa3fF5GopEY/ru2fS02gi9WcYd0doAL
fXayFg62fEze1wFblWcUTD+LLOgi87UO9RpRXm73b7aglZAtr7FwFrwIOiwl/Y00OS+oSTdD6hKo
/ePS/KhQXj1kaglMFJVdGKPdBb6q7OGSdNeO2w1IL8U3wkY5SKgRo2COOaSdH+Qm2OGkQFQDfkMp
0SCFCMzM3gCIssRm6Wu9XmN5R++qABryekYMnVybLlORCG+9RLTG7b5pvA+SVX6Vszg00bJCbKoe
nDY/U46dA8c55TZrTa346qVcDSey2bccJqVTnlzoqBRJEbVR9ySR8WAa+YPuFvauS2+5/NkwHlB2
O6eY3xHR71OtdvoPrEPNVH8VFflF6ApUpMIRPk6+SEUrziKbCOLi7fx4edGt6SvRD0pYLAt8SQZ/
Jpj3JQEPAqJIYChYYMymTBAjoYJAwYJQ2TQMPrT1Mlm1etVGX9eV9lHhBEbZv5jMd9CFOAIMrH52
OyWnCBI9AGEL6i7KQncceuIrmnNXbEVyNHznDpiEO6ZHs2tm8mqViPyunivEwnWpjNt1TwNgQQuN
8mjqfpm1aR/bCcxFQpJO1OCpJ0yKFbxJnXatTkPXET0mxurUmqwIbZ2UXkXjLI9rzdsV+iIOAz/q
0gpxEzVDu9uSY8OGpk3qNd0xHWfEamNJfSWdOAOJJOZJ8RgitWJ0ceDUICQfoP98a8DbQPGgFRSr
8S8lHn7AlSbmx3iYBDhEoyaxxOz0cDbzfI9Rg98viW+MFToQbOhdteT5eVSMK2N5b/tGuS100M9N
UtwIRRlBwmbTiaYc0uzJ3s+ZeShaBkuGhp1TTtF+QiUKALE/u7Fj7Ubq/V8ZH8+2V8aIqjhQK1Ce
o8FgpWtKExhO/kg13h/KOj2ofGN+bnjZwciTtwyIQ+bW2i4nXoeXxKhILf9GV6b7dcjOXsfwNkb2
d1bMh76lWOulNzTF4WplNpjNnKuREsU3uo1TYGzd20hVUujJaODHSaNbZc8PFhrTQ1OAYzBrVIhV
5Z2vtIZeMCa2+awqz4XGt4uWXN15EYJpsuBBnrhB8R5FdPWVdSRtMmOOnaJJTZeXSbUboPoPbZGn
V7plP8yLcaAxlycQOygebRS/zfbFKd66XtDje9uv8/hGd5sTNOKFarNUiLzSgINpz/mSDA9xRCaF
jlvCTcQJU1zpVwwunTdnZw0zNMDJoGuuxdx7j3EaixNK4Tot1wCWHealedoJmC1+5Iljpi5XOR3l
ooJnH1v3i51ODOOgLblCXemlh8WrYD4+QUCsoDfum6Gcgwh4uT+t6dOoLwTJlTaz6Raa3lJ5mye8
jwNdsZmkte1zpN3jb7vNBUF+zpvhrTnBLBOlLb0NDNh1gWrPW+HHsuhFYU8gXWU7bJWtaTmCONbV
fZOfTeV1ETmBUIbgrC+Ubj+lPUIvdYeZaf0yL8p9ipPPr8gagGYKE4Rr16HSscQI1/q2oNSYy4bc
kwJ6xqz0OxwSxRGL1YvbJ0fNqdrTkMFLsJ2cGBrjFDkt2R5uMp48QiMsOE0HNU02LPN9MiKXZ97U
eLFvwGx9zIyQynCRKIDFYvXWUaL5NhJt6MFaQzrOdL9b3qm0RbvJSj6aar2eDScK6NfyTaRamJxq
BxZxnU53a6n6jfGESsLdYQhEQzxwQS3sbhfnHRPMZkWXOdIJHltOwXTZRWX/OqG+8GOr+eYixvNG
RwPB4/qel/yCefkNpYlKfOUUX3fV8AhX3AsTC4n0HLvfkzL/YpWkkiCIUXcD0rUQ/ybTJM16Spyv
Jesf2tEuBqoCv6LWpNeldeMQoAFv6JCOrB0W5QxLTeDqoFe1KHbY18xb4oGpGKMpHLvkMZ36swPH
4+REMV37ZIA1xKDcQln1F82h6yumPWFwOGrvdcPIAPSNL+7i/upaG4dFaRt7b0J7nyw3EzKAvENp
b7vDciCLSCQr8oV8bE6pcu/pdgsImWuxq3cnHWICi9NR2cWzfdIhF1+zuGDNUE5Ul69mfqpj4dZm
qLxWQmeiXnsgvVOa6aV74mpoPqWMDo57YkR/LlfXB6eznNXuPp/RQxel+LGO5q+oiohdRAKUZsiH
SvNmKECrgOA8ZsqGAcO3aY9wJGrLW04iim7VHg1o3J6crVeY0u9cU1x6FZ48X00U8BWpikXE2EYg
Bj+jF/fjTKIK8yBmVcUBY+Dg80Vy3HuCSTiuLVgLGB8H9ThnpflQrj6iFxqhydFTtjSj7ra3YpBL
1YKUJOkUuKha2DVVaCdNczuwgNZctbrdtOQm8Eq9B8GRLe5bWeo0CGH97huMyBz97nNit/7CDABb
6GPmLIdaMw/mNEBrNoBHJVFPxpSNh6/Cy0hb0s9s/WVptQ+HrDK/sTIWC05UhI1llPuizA4sG17b
mvTNEc1Bodr9XsmFs3cFl09tbY9e1R3mESWB5wTItsXVRhOEZuNcVdn9qBrbDN1O9ngn3qvSIeCA
ApDltTkpB6gsRs2azijT7R2OvGLkKBT6sN56RQmBxP1huZZ4hRX9te2KbkfK1Qc5TzZ4F9JJN3vJ
bHB8FeZtt2Gbis752qPsKftMCwbirK9WHElJZcBtHXoBfBxdUtRir6mylwaT0hPBRZZfEuk4r4id
SBZ7rrIFkjS8pqheStJqqKJX2vrVTro2UOciTFx+S9vKOHLq3o+7hQzfeUzCzWfYLXXjuwjToMKQ
1J34k2LcCkMIyIFFcwCBgvl9I+dO9V7ohXaIHW852muG8RCDemePCMFNJjr6PIMFslTXd7pMCab4
Qed6EyqOoA9TcMnN0XxpmGEpbyJW0XYrCalhbUWESMTgTua2xyCNInY3knUTCKqfBVf/q04sR5E3
5OAOTbqD2LoCKbrOVQx36ThYX0uWS1lMK79Glba3OuyBERK2FWgOotGhPBqppe462mJzh1sZQPfk
lzHqMebBdwQG2DNp7jCVd0XeX1nOYoVJWUQsE5cIT6og9iRZbRKWWCVPbn8oU0bNslyOS589lDZI
msSbT5zUdZBF5Chkg3NXRejh3dkgkMTeWM3d9JCVNWMD4q3EMemcdKjTVA/4CqtzTjiOQDhKjP4x
TtCrxDPIb1iKFzUzGOa5aInEVg6ek9AdcclJ6OrHWfQvbvqYmMNLNtQVPpIcGIEbTlVmn/g1ug3/
h79Y8WJ+PNNdMR7OCKxGkkcHx0ArToSKm3gvSdMnAX3vB8yT9gFFWXVwIBVYWpb7YCLQCK6koWn4
EjFVbw7gTtcRKgeLk/yCBTuRfbx4hybNf6bC/k7//rB9xFNmj28WVa5dZBfP3Syohi3D0Rrig1eC
acRs2vlifNWjPpwc7zr1wtiCO523g3X+1bZKfhVFMf+B4z7qLEHA9WZNaGIhiiM4p9bKT9pYU8i6
YoenNbkda0LeLCJ9fQrDaPC6kcvA+IwF+xWMpn5b8+3dDWt3q87p1hFAHqxZFTCXsahCrzOeMnfr
wdpO7GvDVoNY7kgY6cJeM1QfummzqwwtDpwxK86uNvw/7eWT2fJ/aostTf+P2uK0B8LSpf9Ge9Hk
k/4hLnaRCXuWZzrw7Wzd+hfqBQqM4xCYabsOd/5TU6z+l61pmPt1x0U7bGxv/g/Ii4EQWTUpt/EA
yHkeGuA/IC//Cfqi67r6h6bYc2iUmhTUXddwDMa9f9cUdzAb2rGNIYcN5E2ZQFa1aqDMs1m6tlSL
JS+sA8zvg9yTN3aiQedWMfYvOSR47cPaerryxqUhAwhq21c7HNgq15ucbI/ITODNDoV9ZO3yNqgU
mL246q63fAMqKj+ZWpBnWBHex3BIEU+E4CxZ96q4UtMyu47mmIhu5rT2qN1FJYUuUGjt9eamrlAd
7itiOrC2UAJBpPE0LVp+aNb1PI4MjHZueye8TRZFwVL4Wk2ZMml3PZcVv+NiuPWq87s8D2zhXLWd
t35VZ+o1lFdHryD5jSdX0fe+sW3wwNH1CsnbwNBr93Rq7ZUpd53mlPlc4KEurGzQCzMXagvvcxQ1
yFsVWDXgS4xjcgIKzyjZ0tN2WxHC+sU1qOb7tI+GsPByWB1Ee4A8vJvj5F3blBsjNlz8OepPQ//i
9aRLZ0ulB72y5EHPhXOnW5iUV3cLv0JdFBRZeWTu9dyogI+HyOpIbF3CsT43RpMf4JL+wlrzmLe6
fhry2E8n+K+D4dxjjL2Hm3EaNHQQLNeu4px0ZvSqZ00fp4O7BhtX4S5Gu5wGqsPqolzqc1uljW9v
jnsRMXdBGx7BVnDucUVhdBqGkplpf9dh3CbrCan5lPOJqYkyCY7yLwQack3VxAR1Fkpl/Zhp4/re
swRvxc+Z+vqpjNSawY668NIVfg8pOCjq4skSmMTJA8Hk2ZsI1EY87aDa4XfXc7A6DJAusDdEYwiv
aD/Op0RhujI/LG6VHIsGQF3umF/g6+OUG5STOeFk7RpgKJlzJkpWOzPG/5zWUuzGaNB8ofHzQmW9
T6cNpkl48KIdZi7Zuw7d+dHpepxAozOxQpmyY2Q6lR83cE7XuGLGWy9pkHfaA2UXZ18jPv3iKg7L
/arf6y0yKshlAESHQblTdb7MPI9Pljp9m0dr8Q0VG0vhzkyT7Ao5vK8LZgVAobgCQ3w8TFDL8JIB
sSselgSyTpyryx369ZGEOut5qj0+vW5dAfYgWdtQSRObh5MC+mAwjO6RxG9iVnVA1QPnmdsJvnG8
3o8NVJPRNT8KujlvSX/qkTGOJoykxR1p9uTXoAX1neN+idcKbOOo+QAwzGOSRiurn8e4YZpXmxTx
0WxT7h+Xk26bO91YkImmrLST3DiUju8Bl/XbBDbioJIj5SV1tKMuF2rJeJ7SaKGwTswq6L6h7Sgg
Edt7EPV+6g7jGt/TmAkpJYS2SVZzOTEBGCqybojGVg9DmR0bBwB/Wy8hzGf8uDZyZtHFMG/K/TSa
6143vJNVJPmNrqV3+tzUgYmg1BC35fI89Ar4ugbijeLiVFbiJ4OH32RudquqLrhU99QLSBma4lzX
pXk/lxzIZelN50aHLY7fIV3rhuI6v/F1CtZ9n7KNiFz1TnH6nIp+JCa5S8K43Gwcow9bAlZwIiC1
1AO4vInKMmumQ1TmHBuUJAiFvgPZ8IpTASwjAQy9CbJ1JUEd+pUb1rxGY9XfiZfcaaoNRqlwAx0q
TxBXVPEVT32PNbFT2n1UMvczIyZG/VD+IornavSajyhfolsdc+ZOTCTZWzlsiW52bLBTa+LrKsTX
iECFfdtB1enJqB4rUM2mkvlD43b7whE3EEFI2M4c5GnaeV3tOyONmkNto5/Mx/479Rtc8J73M23N
17HNWJ1WYPdSvbmD2JpScFvpqepqcwBTSA0TyX7F0IZ40j5tS9hwWZb3xVwMpqnrMZqc/kj7hoJx
mtwYsXEWU2xwJZqva8je+7YSQ+jm5ZXeTcceXPx9p0OIio6Zo9aHZogbumdxqDfxctsyFV5fHKqE
e3pOKElX90OgHK51LhFaNF4nor1vnbg9ZnXx0U7pjwwv5zmaEiKQFLw0yfLVGXKk7gsWT6TwbLBM
MK31vUs7zpdus6lqNpNPRZ3IMc8tqsGFOILE/7UgPQq03LyByL+EUAv9IiOifSKYIQDm2J64tDyo
5lNLyvOHI17stHgdnDx/Ejg7dnQOGKNFHAMyFD8Hr5weqmx6jCzbpeI5L8wFvXO/6sre1FDZdxDj
85usimgZzdRVwE/Bo6FYqF1pdgwFF+JvEcWe7zCZ3HkN39IwTT9K62tcgvhWkwrVTM+oUt4unm4c
1BX+A8HwL0b/MBos5m1aphhnxiaYYwIBcGcA3Na8xaHrJCZyoYwntS5zzH0JA3ObHwd8AKGDW5Yu
Sc/p12oAa9o3wD6klhbEAXqeiEJ1ovVSRLUR4Ap5tpP1NTWbZg/X1teQtW8ljreaHJCgVodvAwat
/WozJx/IjtoPRcbcuA4dY644+W1YJXif9lpC5vyS9vCmtfTVcHSixGwFGzJFdBDwfdCRMEIxnjoz
y+n2FnxxthNxlN4ILLSWQJoMXuu+1kR5Yk1H6HWr78fKRu2bOZu/RCc8qCeLbgsDcmBwwAKz7AOr
YbgetAziXo0OXGvvcGRdgdymeIbI4Iq84pMC0s2fY6+5bpwOW4LVH9uOdBRWADb5j+rLqE6vRqpu
6OYqoE0DGjVPYKjnxg96jqTUW7dK35iUgPJD1WgFfR3G86ai/DQqj7Y73QsOI6hTlHJIXzLTXvnh
ZXvDFMoXT83uYmOKb9Z+uIW6VEDep/OdLkR6uIw6y/qaN5y8pk68ehyT29RUPQl9mzVn6aBhs5Il
dktlYaeuCtkNtPMNDTuO6sZ3NdionhTgyOlR1nUza+waus9QUD1QKhZYUEK7uX+LVjJWusVJrzpL
+5kOzDOitaIo0GbQPdC6YtpFMuiqJyumomuVFDggfNesHzXtXtu8/YpVPM9a2YSrk5MFDeXjFtAs
cAAPOB852zmZgFTnqD0P++RV0YxXPuVCuNfKWA3RE78bmCjHO5ixYxxG7BR2x+q1cVRCHkoru+L0
orytCoLN6vUEEiLaW1ytQeqUjGCucW2WJOe4ecpVsImV/ZjmzEiBTT/UjX5lgVf3VBuoAAhsagwx
81Aby8AQYAeyjv1kaEdWF7eZl+pndSa8RFjmR+d69dHGMrJazFhG6wvHJ2kUQoV3gifcN2uEq1Pp
oo0ftRMXb44MA4OJHg+B67kVUzM0M2py9gxc8eUIirlT9J9xbvRBqdlv5mC2/kyRdaaEDMl09uNq
wl8nzIUoJnjzJtWAWYmtAGN8T8DHGixklYzxNnQWDjV3tb8zGvNt1jlWSPs4Y/XJ/DK33ioXFtXi
ALUfVLQCGxz+IHfbqaL1lnE20k7mCuJ599nI5BTlERkHbeKPGSHOWVE/qcSJ0SxI12swA4zfhedC
rWmmg0NyEqNg/dga1m7QiYjOp6l9oXZyNduNFVgtlFamI9kZiM5NhoYG/3eCybH12/ZBUSHZFJWT
hPDjjF3KMqW32+xsV869xhpjH9HjDAx+8jJj5C6bNOIgrF+mtrRv1ii9M8r1a0OmARdhxTxrwo91
v3X7+ugK2DeObSkw2/JDH1GA8uoou171/PucEUVEnfS/2TuPbbmVJMv+S44buaDFoCahI25cwUvN
CRbFe9Ba4+t7u8VLBpP9qnPVvAYE3QFchIJwNzu2D3VjM+zxPDAfbBCOVwYilFiOHfj+At0PQmOL
XIqPmPTRTcz1uWuuxHIb2K4WbB0QNi71UMw5uo9rPjOqxnFjCRIGBXr1lqR2uMf2lXq1qXzAVsa9
ThnZhi5rj7bHwR2o9r75OpvD5y4JzmbsfUbYG+OkAOFmqBwLGJUSlnAbnXG6jRAhH8Y63q2UFvJO
H1ttzZ7A9TJCXXFLjFZOs64jkv4lrpflQpo2DZnBMHH41AJHOHYmj1Wzx+06674nLaHa3CgeWmVb
wHjpbPXE3QnLuhfbwfPyEncejh3R+J20mv+I5GXAogW6zWKHb5Eq/MgDuEgwOvtdor2OUdt/oMqm
OCbxj06b9cMAkv26rulDrpkP5nJZ7bkhRf05cAqyDPGzvpIY86jxr0a8LRi7EiRsicw166eRX+3r
klokYbLyz4iY0PjIb46foW4Mx6BZn+ve45qO/WZjjqZ5yOc12a0B2eg9p5Jzpp4HgXKLd1LrJqfa
H7DIWqHa6ZH/3XSx5Zw00ybkxJ2xGbv3ERY2J6emKIiLNMZ/YkfecweD+NWLh2sZAdBMgU2cGmLx
lW0sR9vvsH9LqX6aA/trkTr7ilI1orflDzNNtu4ISqmtm4YRbrnlx+FKZg68j6bsaV7maxQlzy2u
S+96l7T74PD5a0ODxICp6xYrqXOuEdBrEciQYwoxVOTqBttDWHPNDawbvK2jL91zjV5ggFugpvtU
8+njNcwwlOkKHqtL1T/P0/rZqouXWTeH62iPlB6aPePZzt7mVakGVh3JFRtTDZ7JQCPQNMVQ/8wR
zUcJU7/wWvvgMrmfbdM9tA4sotIbz/NYu4fEduYjeV/oUq75sbeSDJzHNJ213CQdYnzvfFypHK+g
HLU5xG2aPBrj+EzRN2w8U/GVU7M7j+H4LsgM9wEfj3UXZzzjyUtRctD119JEtpoXTb61rJChJbVa
dd39UbsYPlZkcMigv00GvmzlPbyHdaHvlpoIQFDWzWOTxtt5wvfRi5J9wH2ArDKaAcoByZ23m5aC
zO3YALTrSw37Q88G3KZvki752LpIOVcNn3FNN9/GPeqzbvRwkPImUNQeYx2NIZZH+i7ivfGzjX90
ifGemjL7TM2a1UYPemijBq2ZwuDaACAl3uUjN5M6GJzjYGav9mI/mPbSHKakK8hSJv3WpaYcT5IS
VxCCy94ykC/LgD8kldGQkcD8t+6pGnbK92aV/LGaHK6wFqbHFhf/nH9j5PvVNAF5AdG6Yi5u4xjM
1aYXFH+iE7CfgojDM/52F8/d4ONICeDA5eDxEcooBNvZ6B/BdiFbQhI2LjWV6u2z5r9LJqzVUgpv
tmBLXkrXNC+NrpkX7lMeGXrVX4fKukhLFgRaw6EcLr7bjYgy3jQoAXbkgQwq11g0TgO6Ty2ky80b
ipsJELNUBs43F+d8ArHWY1LrupTNmVTKMGoLXrBuCs/yap16C7KoLcyXMXi/vwm9x7Tcyc2Oqulw
ZRsLaf1dt5vaTVUiqhbamF44+gUzskovjbN0ZPVMxmKfje0femuUO4YgTL2VQYK8Y2lZY4J3t6kd
hjkEuSPrcM7ectqT91FfUhEN5u1LslK8SyEcIGYaUv/i9sPIWMTy4GzF1NnaxGd604aCp/enAXtb
odxUCnUjrYD43K3V8jPJHj0DAHNvtmGywxfPBLrf4y9iQGKxumjYjHpFufMwRgYeSdNwsdTfzXPH
BJSfyVYYJNTkJEr/DdWFmiUgZ/hz5cgThbMEPTlz3Zc7n0taYrx8X0ftKj7BoFME1yVWyrLItbGl
RiR5N7sq3OYZr5EyVpZKlTGeqMobRjieqn71vjAUcIVBNj71QT/tfB0y5VS5ydmgYCnoUcOehNok
pR8eY3ROaNhwdgvEqYTOvmXghY5CdUlVUrEyIHuzVYQwVQbtGVfi2XA/D1E0XXQDflITJ2THqbEd
1ULWY9BERiFLRkpG/ZUMWF+qEfAyjBexrRZDawpsYLWtxWcjfRTn6gwDue4kxtwa1eLbaaL0Viy4
74tcEVoyd5kP1Vy+kfW8fnoBb3DDl0UGhBchSGF0EBPFg2OHR0d9jHAwtJys3qZ1PGwLwb38XJSK
8QKBkBox2fJiKS9nYW8JiErQWwPuCIyh1Qu02jJsyxzDqbCt3lGzzFjVJoGpzTiygVjuFWvZ0pkm
ge6C2huB1Iv7D8EEmTkJYDTHwJpHRW1Os4m4yOp+NxXR2QPtPIF4DkE9Q9mB+RwukLyzvgS9SLUP
0kXsiJzws+9Vb6IYiKI+OocBjHQDTnpRXOmwOGhJGh8rHL0oKMbU0Wj6x7i39S1WID9S7S2MwwZp
BTxMF3D1AsDaSiFZD4zWN4GiWxfLj0LRrn2u40Lxr1Mzf8qxcznAhdZPk6Jkl0waTqkiZ7s+JXWQ
tCsLpLZiawNyDBRru1fUbTx/kbW2+duq9q0doMs/GdKpOnBGpVr2IcnIibmK460fx3xxdrbDKeiq
cDmZASw9KWWGmTQ8pxWH9RUZfAURbilWOB5/2SFtSxdH+xG9hEspv/WjBzCeA5flPoKMIwU+bisK
OQbbOFhS/WQpQvmoWOUu0HIt/9AVHgn41tU2AfQEROH1ZnAzcO6Td+4U+9xXBbCZ4qF7ZXvO0vFD
ACh9VMT0RrHTbT7ZJlc89Q6wegdgvVEI1IHBMmVtHyurfIel1Hr0ezXLLMejoYXOxsaNdnXgtn8e
g6Inf+0dcvh/7cdEMd6J3RPbAPvugX+HT4hZsmt6eHPO5jmaSE1O7TsiWejPpmOmKPIUOappZ/5m
jhxv15XpAVx/um0C6N2eMXwaHZ/hXkMAqne/krDJ8b0YPpce+VnDi7/1SOU39arB8EZvCqNxwAJ3
Kr/xhYNwSvd+7h0oCqo3nlUdo9H8MRbj22SKgJKjT4vClzX0lt08EPcMDOfYYzydE5bApnFOjq2H
AWth+9zBB57BmNvvCb+DPzyF+uzunDHUjxaG0McAX0OQVm2MR1GEaTECR+rXN+QWVHRtfLM2GiAW
DJDWZmBmp9cenj75dbHTZmd1wXtmCPNmgZ47ASRwk+4LsYIvE+I2tDazSrOj2eksHiX4fb4smCMQ
5ej0kwUq2Vzi92OLoqrzWgJVxFe3XRljFfjSvq4mHzzzp0eG4Ehgkdy49WIwIR0JhDYkuqvp0bKy
dO/AVN62j1xanF2O/ZQuxYChtPPZLpLiVA6vVYGBPXL8D7pBMVY09l9CbcCdyNERoHucZl0aE7lI
GfjAro3j8nPED8M83NnhR2Mf0l4nbMOMsfPxZC5BFZfopIAEqiRUEb5bF95p6OC1ZngpTEMnfuTi
2qhUBurpHnnzggdXgXoQDcIBh74Otd+QvtovdYGHkIWPsApt4T9qWhe98b9GfqVfQ8q4mJ47z7WJ
wZyThqCdCfUtrhY9NOmXxfa1S1g7gGYX8uOJgonkxhs4ZZ/cNPtCYLvchBGmRRN2m74RPXBvxdqq
PzKI28dt7+7BnVKV4sLViaE2DDx7jw6mZxtc6t7FJFaYmvzQNP4PYwtJ4KyhSMybXadb7sHPte+O
DUvZG/U/W4S70zobHyBgrofYDLAJsot37jTFZNVGIgVhNuw9G6/mgloBuEHEnwNuw4ynQ5xjpg4u
SlE/wzrIy+VSx+77KevNF/3UYQZfceaFdeNg8kM1Saa5MO6q9+WMb5hHLUCG49gh8ptT49jltsyc
cZcs0IhWbuwm1sb7Eo6lFfE4TSbu4EM8HtBEXU3LeeKGhZYPf0CSDgOvTWiSyeVTnH9wRhxf3Lb5
YK5peNGs8dBA2SA+m6wfphGdVx+aRNZW59ya7lO1WIRozUNtYTWWG8nVToIPGTLoLZW05tGAREE8
BNDwkjyOWWQw6YJhm9d7L16+UQ9BeVI4Z5t8dN8x8Pyox5ZGGGs+egHP/wp/yrGnSiHHLCpJ2m6v
Bx+hX6Lg6XODa2b6EIc10WTvgvUAk5E6MI7e4r2dbEwwAbjZSNk2KfkYJnxOzVS5+lrl48dGqa2M
GLyIR01HheVL2xqv3QxkvjcR8GDqsS2qaLqO+vDcFfkfBANtRKuxKngdbQWfC4njUrKQnIVZJhtk
IcwyrLQpUY7yD8Q100O8MkqRRdMwOB246foFIFVnKaMTpgRP09Jt4Ey+4nE4HSOEPM10yceW2gNV
PS6LUIf6Ji0M8oCNYsQKx53q8Xre+2g5k9oktTJo48NCAdbRJzHhGyvmBjqufcQkSdPZSKebqNmE
pPwiVKsXz+7mUx5mj0XOgweo5XMMZ+gYpIZvwDJs5wsC13OmQx8F7z1f5mBquL3WJr6UjF95SP4F
FnQ9yHkpNZmyvllz84grGJN6/01D+H6/DqQnk+x1Cnv3oEOkBtYXMLAet3PvJJfaHIgUFkqkRyoL
gi8DIbeDmZH3zrTH2K1Egq7X+0XPiwdr9fOH1RhwpI0mIiJMr6IlqSlWU3SXBmLSNnDJzbhml+7t
SJUYq4W0ZDGlCiMqzRKTgkt1GGMdQVOirFgzC+VnavxRDxA6F59rOweBz8wqAWQVdT8ihW3s8Qa9
CJdRukz16o2LkR3UEeIf6ifzwuSvX8uD5nK00/bazB6+YQhgtiC1sp3vUcsJFB8ZGpO/baJeyp5L
YudI3Ve+jjSa3uhFoh0tG4xkCtihWBgG3hdWCaYVWypCudKULYvbHEKT+UKWxcUDDlyw9MvkqYzr
zxhDlJdFB2e8zZL2USsn7/DLut7tHjGrTLlQmfm5K36qszmSUOWMFyqItMhH9/hSUDvlAjaqZ+tS
jBFXgipMRs+An159W6CHVIhTG5P4OOx3kJeIzaCzU/5v1UVasnDSmWK6CeFaN3XJgzlqx7QkTo1S
EmUT8Tzqy49l2EUX5bsH03nGlqtufKLNHpk5uw8jwKMt55ga6svCS4aAMirvqVDTuj7x/6gWoqQ8
1s8KSzgor7OOIVyZcO5UahjuRZ3HtAVBuwBOSNihLRS4yVB7qIvcxaWIAPLLfRH4en4yIqawwj7l
ey0QaWp/2grtqqUxUxm1CH62rCZw4D5yjjo9VnuA0J/wTwb7qAQk7tDs88ytTztc80BFTMheTj2y
8VHNEfF55WpzLOYzEXFc+SEiVc6ZS709gHKXiini7DGDNJL4DMlr/M3IVpfOQ2MZD6gMseieKSk6
CtgnSlFScr2fYk/xU6O6Go8DCBNhzxR1+BoGQXmQ15luhaDC2+y60D6E1oQ/40o6xxsYq4cVgV+7
582O9sk3h+2kpjG15uAllFWf0AAC/RWpC7TrrR14iu0AgkA94C+N2ipdoOb90Qr6M7YGTOvYYxda
ug4W1eZGaam5YBA3CU+OgRlIt5IZikk8wVd7sK3hm2sur+maUiioZqFCLc0xLeCupPpzNBLzbBO+
i7HC+QWG2bkmrCASnFk4GtKs1PnZdlZ7Inuwk7ceN5/QCrdneadVTnB4a5n9o9fxE96IoQIPRaRM
chbhGy9S6YuFNPgkh1yGhFNJmrLQcXOV1yZVBdFYqKSdQtDe++NoddDj1jfakH1B/X90EbMeO4zy
+Djq7OIMMaC5r6j9Z3VzUetaG/9ZjyzETj6x7Q0l7BFFWUi17tNqG6hL53mjq68jvpaIcS5eDqC3
77ptNWXW7dqUtzguzbBxl4Y8nZqWt4X/jbLZ97kKj3TNEh1dFUpRPajpP/AWHveeQiaFpA+3eCJ2
W0PIP+ptyfUiXVkIEmhSBcojeHvmI+yCKL85WJZ5DTrniZoz1CX8uqnnxHxv4GZr6ogSJoEj3hdj
UWQXbOJA8A3kw+vlE08wDdsUqMtQV99o+SFv6rfW4Fsn9N5PRmkwfYjCTcmcZjcTa9ngKftI8fgL
IwiCkdy5qH7LYbFB/EvAjG0sl/B1Q7EmJ/LFrPhWzXr8XhPXBDdbvPq1+Snt3c9u7j81tRHsmFHa
x6Aubb5t55qn63qs05THud5fnLp66LyaMlFqLxtHf9WUEUSB74vU62264ksUmOt2GM1in9fJluom
xbfW8Uvws2OT2O+H5QF32ccKm3uI+9MuMYendMq/UHnMfdZ+xJyQ6pms+k44vnsdiVWOaLXbOV5e
81A/9YzH/KjpKT0qzxQroAr3dbSwuftImP7FT6krgenlhbNyucaW1k2e55yRcYJJ0B7nn72lCiYZ
pDJQ6adz3VbfuSLXDY6+I1bx0FFMHTFql5rtFoyjuyVbUD4sjeNuJgtuASV93yr9xfFC+3sctgup
CZXiAcg5wFjf+ZP+IbK154DABWzFLDu7U/+nETCub+LxDTpia9tVWnCQi5Gg83BK05TkW6sfwdce
5S4StCbEGGnCGce2bDkjQ+C+tvTGs5Gv2iGIy+AyF55+FgHj/3Jk/4PW03Mt9/8n9dxWOUbiP6pf
pZ63v/mJkTX/CVLGD3hqubAAfOOn2NPQUYG6ACAt30G9Qor3Lvk0/qmDdnX5S2CyID2sXyWfAdBZ
lPxcZpbHQf4nkk/exm+KT598mRcEgces0+FC+k3xiTKw1mGjYJzR4pLhqRHkpODKzs/WbZ1AwZHs
q/GntGWv/2fbHJI8wcKn2fyyXR1PurKoDBCDph9NhwjwUJ8hwNpDkHsTj14P9pSxWyal/13XzRQR
+twt1MpEjc9kQfQXaedtp7ZUoB5ZLXvl/77rL4e773M/krRmDZl7O0yfMeAh+fjzZX571UkmQ/fN
0vptn9s76zRP3yBYTZii8p5lnxKLBTKH+KLk/RktB4pz1OQXrAjbi267GXfhDD/wjayVhUdy/9d+
puiNsmVF3WjgPK6MDP9alZPkuxjvZPN9x/vB7nvKOoE9/vICf7f5t3VRWfmHLnMfY1Iag6vX5/uR
pIWR5KOnN+4hVoOg2coYfktTFqlaee+ac8hmW81KZOWAXGKzBh2WW+oru/+K8uX91i3l9/ehMO4I
PKJLEuB2q9D2QOKbS6p43JUic6dMgxkdqFO5UuTuVjG8ZUdZJ63b38kpbSoCuAEKXM7TRdbJ5sIA
Ga7Y4dLLFU98UGTxX/5WmiYIclexyKV3uzjUO5Lu7aCqa4ELB2sugXlbUOfSlEWiSOhD/lWi5oyC
FSRdhdLFwKJUEXrp2oqrvijCeqJi5p5g16XZg2KvoiY6G3FR7nq/nG+oLaHyDAq7hhVJu0PMlpw8
/E5kvbgiSEtH3G2qp45kQkI1h6FkD2D8vW+1qK9yt/x8T4wQ7P4rTyLZEcmTyFYG7h/Xpfb3AsLy
ofDicGVDy5PIgiDufbLGR+rH4cw7UHQU8yyS0fovTSt5M1NWjuZobnY3apKAU25IKV8hjqZmpui2
eHGjwDkwBnmUj1OuP1ljNwwRZTBk+QOqTErTMwvYq2iA0hQpOsQtfX9/+56RejtTAfuFQlerIbPg
jKQrC+E/SSsrmkcqJ/2Do+aFvVerIazMCXU1PSwK6mdWMN3yLaQ/wWDyavqgLafZ9rapQSACxcZ8
Sdcy2sQl3jHz5MlcgGlBlKhpgeMArauzkvL0zPTw0Gg8qLy1tlnSDmrE7X3dQHMM3xBtwJORNyW/
iU2l6BB2Jtoa3qf8QvffKjwgFufiC1du8iQZPtQdENFbVzJaS1pBDVaQsY68Y5GEEZYsnH0gej8E
kJEPk72e04Y5liSJ7ukiGzIWUOoc2y4dSxvlNHKzF5lr1FRicYP0F6GLNfwgko+rGJMerhNMMDjx
VFP65Zq+NfysPoitiDZaDP2lGarJp7T8rkg4maKrUJ7EXCSjUJ8vRo3cxXEEcQi8bIIjG+pYP+kK
qLmohbTuXX8N6r29xn/KqmGIPvuQbfYxYC1uKcrpAxxGeLCi9ZEaOSIhalUc9eYxccFBZv7H2s65
3//8sP7N3+dnf1YaB3PW6puDj3zC28e0Yijl8OKaS90bJtlfAKh8wPunlK58XrEoscfxMPtteEwg
Bm91QZ6qSbx8XIrgCE04spQVVYNc0pvMk1CuBuDLMCFS6OP381XOjirrAgyuFur/ZOJ2u4LVhR5g
FlEoxu99FU4ZT3hQQ3VRyc2UwfQvi2iFbeI5JKHlV6lUuUOjjy8CVBK+kpCWfuErSd/B9hrH+zHd
/84C0v0CHkLTUEuFToKIp0UNgNnXO0+d85LpLZgrbFM87ZSKaL6ZNYXl8sWreuAng5M+yMLNKXDu
K3KxmITZO2uFbT0o5O6srHak5fkRJ2mZtfMZgzRjWvyNV/ruVvLgdVEQwuK5110kGz7OmL0FKkYS
6QbPbzEKkhP81rebPqQ+JebyjgykoS2XmpzgrfLNkcUK6AVeArmijalCKWQpmAWbaqopPjk9tndk
w1MSzlVyI5zdGWaLgidKt29dAxHsNOx9gyJ3JRKQRRQZHwl8Q0NWgQlyJX8tPIU4uq+TbiVIK2nK
jrL53pV1VhrFR3NxH6Rn88DOSC1y6FtT1v5ynFvTN6at23Pfc5dRO6A8vZplgUQP6OHFBP981rs3
lemOu2HwYMdTc0GJJ9Jm6oYJlZRFtjNrzrNcDSV7NZACTs5dw1Yrb03Zzk2F+iDKPnXlhCzOOJN6
yLQCIJamrJRFrZ480tJ0HwDh3YFHdpTu+IZy8+Ry/0tZK92/bHtMAkY1FiAMTVTESYLk9yPFOKox
m3SAJTFAiW6boTIznpU974H1e7A9KxQi696XHe/d22aJw9+acoxchtD3Y8r+9+5t82+vdjMqkZ2c
IK2O/UAIRYbDCtL8y7u87Xg7hte0IfWNvgmWhJBLBTGDx/TEQ0/6oWmPuygEZSHrZDGorffu6vMo
kp2ldf9b6Q4roujcoapJBVzBRlLbqpo6vhEoGNShNFs9bqV5W3s/zv2lQK8Cps3zGEe4f72e/Mnf
7fzLEe+bf3uL8se/HF8dVdbNCXcKP7kRtH8LCf1d16K4bUvczyFZzDUuka972FhatlO0+9BZfkhP
l1Dbb+Hl37qy43+7DmEnRVhDRkGOGtZYMl6Q5v3vbq/yt9sHVBLbxm2ANP1EX9/fu7Q6uUlJ876P
fLQWvTApqZ8f9b6PY0TOeaTOvZ6s0wQX6x6EvsXTtJ6f3ENmf9Ay9y04IGUuSaK4kkFeMY6PcVR4
txCKRPh+sWmSuIosbitb+MUb1PwmD6afXk6yXYK4t0PKQaQvW24rb0HeBadbo1zBaXjaJva1aVtP
usZEtg0wNIK+p2sOGPQ2qVT9Gf4HDmCOfaOi7ADWQVaoG7U9gzV+a8zdziMMeRptHSMWo0Vwp8KX
kmMYZCy5ig4pjvn8voLkLHDQ9+EQ2Jdg1e2LtOKmcG4tOxk98v3+KTZJ4nRq/IRciftjWsJeCSxC
WAu2zdhFUtDH/b+QER+BesjKYj2XqOd3pBay0tU6eEtmBzUFnZQZBy225BEp3iT2L/rc49k3+M4F
jIBzGewK+gQ1L21U/+X3JK0C1U2aMmZApaFferWYlByua0lEkcv6Zg/6X+5Pd2S6rHMZIewsg+T0
5OOvrK3NtK86i6BlB4saJJdDjj79tLa+vy/kceyrx7EsOuLbZJQ/6tyCuUWob8JR4yr5YqQlC9mQ
19G47UckrokSY90WGJ+f8Ks8hHI/7dWNMJVchOQMbk1Zq5N8QisRHHAbRYnlgsfb5AmfNyJb/PvO
d/i8bJEDkMmrLX6MSuVA7gtJidy70pJ11MfAXQ5mODFKGBcGy3hxU5LjFOIjmVXr7hukNauvCpFw
cIvBy+97j8ZLa1TngPzm9y6hVTUfUJMW2XxrrcObmCTUIbvNFn4G+eWPZb+ExBSZHeMgmRjJuDA2
/MtxQbo377NbakbMGBoBht53jRPCzaG+BNtfdsqt5IhJyB5wb3gMUDF14KBJifkqTRZQRM3gyEDq
kCFS2THBiLeThwHhaNUIj9ViQOft9QOcPH0GLBj9tDMYxMnAtv0d2fD6dgNvJB1xv4cVhk4IGXtv
KB3+cslx25yUNk8yNzivTpd7d5Cczr0vLdlH9pZuHZJe+99gLXqhfvkPwVrTcPT/WJhPbT42Db/X
5qu/+1dtvv9PQ6c2yLdsD3RC4OLuNf3R9f/1Dy0w/unaNulH816dbznK8QsFmevw6tTuY9P1r+p8
/Z+GF3hGEJjI/ojX+v+TUK1pGioWW+VLVJXnH//1D6KzDiUv6p25loUG3OFN19+/viZl1P3XP4z/
k3gJplJ1l4F0rJJTMPVfBtt9QuGGxLScw4tvmKibx/VYMP08pUl5juYlQ0ES66fWNMFZkrFhKvCS
tVb/EATrcxBipuNq9dd8hvIYGcMfcxEGxI9WMM4FzrZTNP05VmZ57Zb6OfeoMkDGRGFvCSDJSknT
LpTuwK2ItfHJSj/pGIVkplnt1hnmEk7i+XHCfn7TW38SyVqp0Ige7An9gfMyRNT16XX3pWgiCD1D
4x2WFMMdxBHx8D2KLUrWffutW87jFlvKbGdFDFrCNT9MerieCuib80AZO5aQRPv8RDu5RhU8pxmy
zFUry0NKPDvQQlhbmpO9zE6H8nYdu2MyQ0NZc0BfRhF911ojuGBPZr3rKRw49U34ObbS5CmoxvgJ
slCy6w092XnKqzv11mnfjiPR3aQ424VlJzhvUt4HO4ZHf1Bb8EUjJAlzN+xaIOaUhwAqcSwQfCFF
+cmS949mVjwuQd9tnWx8JF4JIDCDohkmE3X361vi/mDOUqo6ff3bPFbnEfeEP9oUXG4Xfp54Im6L
YJ23GgG845I2xq6Zdk0CH2TCW32TzD54OEBDpeK2mMbyzqjL5Rh0LQfCMQzwCYXn4RjuUnBA/jTN
L1TFrYiaYgBGM8qBtVm2zqrl18BoNlXLgS2FgU3Ig1gxClG199LHT5S6BQ9z8lqEwEVCGxlATWWw
zgFT/Oa3PsbXuynkFrwwl9hYtRacQOvwnDLbo2/xISFdXJbcjR+YYBM66pPvY8y0HIcZirPi6a9F
FyfZL13ZKvvJLn/XlQ2hnerH2bGv0tNcnnzFiEyxTYehIrr0b68hx6tlizSBucOqitzX396GnfqE
jtbhY2N1RCr//SByTIaSQMj6xoJexSf4b9+e/K1stZUQx6dyeSN/cd8g3QhDcYaS6li/vL/bntr6
wXFBCkYR+cxfdvylKTvKy6xdDenPoXzGLKptrJSHsugMk8LOlWCyiw3odYJaQLYaU7ZRuac6iD6J
cM3vygK/XGr97wttsbOrZ+aswwaMmRUUWJxps+uMIu1ghUfyo59ld1k7+CspZ99cYSzZF2fqPrb4
u4G7MSPosSmD32W8xlrzmMwVZU8Bp5KhF9o17CftKi0rxkFsRR2GcG3GydybL1Mwrec2pbKOekEi
NMggdePkFqt1DQCcXDW1CJzEvNrbMjItpDdD/tHxdOso283exOm1o1TJ05aHUnP4ql34TmM92dRF
ufZVWj0FnUSel9dg3AQd49CQ9DaVe6lzjUpgsnhm9bv7Osq09tZAnHNWe1AI+70NYn+Xoz1Ipsl9
qIvSfcBmSnR51cFW3/s6x1a1S2u/vcJLKoP0EKbMq+vOWbeU7+tX2UsWVPQbt67lg8+tp+yT6VoV
N8/86xQ2VJwWhAsYDjLS8oaT6QfOQ2fyb9GbUwHqpDcALVJp9T0LCTtYTVocSt2oH4mYfSjr3j0i
yisOXROAtqgKc68PVPDCIpivwKvn65Ii0giK6l1RUj1WqcVM/RTVR22wd9QeZvsyjav1UHCnJ1QS
P8UvyWS7Ow1+xkYfK+c8U5UY46V8hV8SX8c5tS4djpT67CBKs7Sd31lANj0OOCZYo1GYhiy9/OKC
fLuimdAnAoMtVbmHCZPaq7YY61XH8ObapUV2XusQ5QirZP06IQTUbT89SBfgjH7b8K2xMen2q+uS
nyfNjw9J1HCfavgJymAawILU5nNp6+O57gt3q/sttCsGk+PY5lcKVfJrtGrpCXxd6fRvmbNsqLew
r8u8GuelmE52RV5q5wSZtS/riZOfWtljbTkf5MRqLW0GOad4M36YPzaU61JmPRImsZf2IF1b67oD
9Y0tVTNL8YieowK8XEFwaLutCxoe0F70Jo+Kl3agoLby/HBXUe0KAZSaOyut8/OQLd121rpgM1SR
8ew5xbFCnfwx0UqI+WH6bELvOZkqZzpLRkYcMmYV85EI7BKm4NHaaTysU63j5fXTj1uithKwva28
92+h3Dsl/x7kvcV3lZzL5Oc5BNbwLC/tmT3GYAkcnPsecrxfDn1rUuX0vgvN+FDd34m8nuy+ioIL
cEm9jVzCB+n9TfyyPzBkY2sqB/tbRFaCs7LwJTnR4EItXQnd/rZONgwARo62jRO4fzQ1g8hXqLuH
kumOhbpNU5EBSnu54NxvTRl9Q7jX7PSi+eauWGfO7fg4pCmK5jHJj+n6ybH1/cz3es5nqjIdGyAu
A0GA0mBjbdNQzkmZh/jV5S/MCr6eDbtzTWrQlPlyLmrjoxa0mOTBz+igFKwGYePYAF/u1a+jW55I
I71iGAd/CCzGNtLiZ5CyxpDZu8yxkl1NCdXGGimviVzqJ6PC2Np+BZ4WheS5yJ2rk4T9ScXXvLDa
GZTKpR3Vh5PfUBia7Eg2UOfec/iKggLXa2qs/cxPUwnpUYshgBTevmgL/dEjlr1t+u6dgflrGX6M
R1UF4br9ya2sBSV5Q13b6j+l8MuQdE7buNC+FDV0yiFxqDee/VMTg/fuHAPGUkeJrc8sE093HrXc
CJEhuVDQKkwwU/2stbBpyrELzhVLeIlrsnWq8JwhSGSI4iT7sAEElFjR1kRPT5rPDbfQ2kwGkkja
nBH/HZ15ntF0VFmthA78ThHsSXLtkm76mGMOSJW7M28zy0OMtZzbhKrd0AMnW2TQKFOnQ3Idx3wJ
U/61JvaRLc5xiOJuk1k/EnxeD4X+1jXmFPp4/UgiVz+aRffJjbpw54b2CBSUCPQSBJcwL1rkSFlO
ZbMWbMnjvKtNbwakCFyuX90vkIujhxh8w2Hi9GQs5r4szlBcyVh8KT+oKrTdChRxAqO4LfThU0ft
4i6YvW+ThxaJIvNd1rfUQQCotYJu3fhTOcEW0hhUzNHR0zM4y139xdRTsDyPnj+91F4dquhTfjYg
Z69TdhontMOKBL71e5jS4R/xEICh7xrgnJhTJIN7DlbrxDdmPbZlNG/0B2Mdc0AxAO6SQN9NU8Ck
gcoU5h5USztEv8Bhv4+7QwwVmQzNn57dGhHlnPrDErN7+bUqKTLs9OrUOgDdl6K/Bql71eshfqRg
mCSgyly5WADC+6H8YCQC0AYPFjxfKojXTWNYX+Z1Wd64Fu6lcdY+JhPnkq/sDgNCK07PCerXOsSq
8W2BdHZM0OHzgIPZCGcERy5+KVvdk4P3kPdB99mzs03TEE6glZOKw3rYYkedihH0qgVodW46uyya
r1A90eq7wTGmrD4NfIr2o/cGxsrIp7mkwug0trp1GsjRxYObkN3XsHfyHiNUZrtAp0ixx2nZqJ4p
zp3JgJ660qGm1seRt4jS4QQ05GRkewpyGWXnhDMs/TSm4fIhcPr3rpV8nSHqbmaEozuUw9YxH54a
xNf4UnBbcZBMbko/jnaum2s7HCO9va4F7+fO+pBmhOLGmrRm1DYgLIixUIgVrGW7ZRR2dEoLdD4s
sEMXRfZDmj27RgaOI44xL9bx6qpVhbM9AtBNUi7L6FM45Pp56uZPU1M1e3/qn+LE86/DXP9f9s5k
u21tu6K/kpE+blAcHACNdEiChSiqlmy5gyG5AHBQ18XXZwK+78nX4+Yl6adhDpKiYAoET7H3WnO9
um1+C6BO99uUeFxjaM2jHD3tDWgr6cgx3NBZLeAx3rcqUc/ZVQYp1hsICIOabofJC65szTcj+CFm
CU2aUAGx70ClT5YCTJnW8Z7Qj3IXoyTxEV5fliVOGtKYstP0kDuQwYq2kVekUG6LMEzJRJkA5JTa
BUxdHCwNDw3eQgs0vx3ChwCh/7noer9M0etGGhqRfrL1nTScAhuoe7e4ufLRSbbjmxvmOUJ61zva
jCGaMmMWUh6ua52lPJTmK1IovJOr/zADJzjGTkbmaohcXiQVf3unbg0ws2zCObWmccgbDIETecqE
CNMosocQCHf5LbSvVfvuWihgBMEluzwev7BjHTHzEFWbz4xVbgQ6nKVdACbOi7ciwFOgrP5SO2pL
tnNDaLDkqHiBLvgQcPMQw9lScd4MyfCAOvc176HCxsJ1AVMx4q1V8pZiLN241k+DlCpsf5pDGLR5
KCJfE23GwA7s1HMt365dB0K/+Bbi0J6D4LHhpG/Cu0zmwTmYQjj6pMRGlDA2Zht3R0shuo4k/r0R
y5H3SgDAqU4jtuma+GJqtQIF67NBjhiaq9c6Z1ISbfujBDy+BWXGDCh6KLXLdjQyh0ukRT1DTvxU
ozbxWTzcWT3E+FjPvgYAJvBBI7OqyXQgwkQtxkwA2K7vKPs+9LQTEXM7kQ71gUDrHWg16oFTjW+y
wa1v5PoNV8G15Wa3gIIf8iG5hPpDOHQXfTemVb7RaACjQzhjc90WRCqEZvoy2HwM0qCvi3JMpeGL
PfdgYCSwJFKjS3aelQ1GJkdsuyvjZhtCTlUG7Hzq6OAOc5gtWddCsPCOygAq5kVfTQXWvBMDZKMq
PgPxzgkK8kCVF9sKjN3QybsGGiokexBfynU2Ajfv/q50Efi4lXzMXf0+yZd06igadknefEsx8sAj
Fod2tL9KlGgPQvvuZj2K+tB7GCsbLAS7ITnaB6syjqXdf64VCwt3usMhyMo/C9/yjstLS6p+k0Uh
S+QZD3OJ+ljsOe349M06Axkdfx8q8YolnZy9hGFclQuYG6gWV8o5LahrISbgQ9Sco+dC0WBizHey
Z9gFfvbWZu64LSTi6UJFr05sv1k5xHFrpLBlYhqNcoo24XOZzd+iuYTzJKhld9L9POOUOxYRknMI
K0XB50qjHmRVQbfDHr+09J43mTupYwNKJRofYjTHOLW/SpjNxBS6VclRteOk519aiLA7u9UYE3sC
XVV90xP3cmqifoaDI5xNJab5pg/o5+hJ8SWnRpPrycM05F80u1TokOki98TetxO2Schez67C/Lou
uczExSJQM0EbMLzQArH3naFTEfLuXjlVeEAIv88H+2J5vb7EDyy59fjbJLYZL4yBsWOqyvV6Sy55
7NfN/KnIZ4iTpONYI7jCtC2928mdQOvY1rl3kmOMZRSyjgeNHirmYewDb9fUwZ2XjrfT8MO22no/
ZliHCfERe3RJim5M9AnhDA38WjySMP8yRbUFo58tvOouRlpY59C6ApU0nL4kyWISlDWnuRY2a9Cz
OSKwHk0bNpeoPnsOk2pmO9+1tvgemgybJH17mzKKyUFvCuVHmVkgVropMLreEgdDQoUXYFIS7D4j
Nz4J9yTwaR3dMGEZ4ap5w4K3va7vVTNDy42VsYN/Pt9RtL9pCdqG4uVOu4Jw+HNVRs9HSy++QH1H
y2KdtAH/twgNH6gFGlUMPLnn2AeyQAWC/bTcMk8GrK+Do+mI8HawrF1S9tsmqyWcEPHDzKCEjTH5
9Ga7eNBz5Bie0ptr1nVFYrxHLJo6zII+SlGM4ZXjYpkEgwpHaURuBEy44tt/RdYGdQf+9EmNh6Fz
PiWBx+razNBNzA3raevaSAFbubZ9Vcz16OfZEJ9cw7roWvicF/i07XlBkHhpRDJV9qrZ02OL7I6Z
ttJ926tfKYbLEzRP1e5FYn7tqMzsbHOOT61lvgxTda7nydsZtQXFWr9NDWHQm8yZdbuzpzomRS28
QNi76bF1bIG8s7C2C8T2JYoP1z52Ct4HbJvdNMoQlALBMjZhZJu+uuvN6EH3yGlxlcl0NbZPengt
jRwrVIMnGwujn5kGZ9/U7K3jdToGeI/Ny+hyTjyyu0X3qQnQlLXD8lGwwwGFd+M0VAKHUt3KTHeo
ApNFQ8oDpfeznbUXgwRN6uPdhfOEzyG4NSNh7hFyfJrGxt6NRfNSesNDUooXcgdY8bZev8u15CE1
Ouj6JQEHqW/gQN1EX1L6gNuYntQuUdWhkB54buswjcNDDMPkWGrRRXcr5zx3Su425UINb9zDlJj4
Bpv81DmAYiyDfQwMt1Nl9Oqm6/KbtIEbsIwWZTmxm4NGc2yo8kf7oTc/e2GltsGQRX5pmTdjro9A
VDDAiAJzrKeZ3wDWOGc2QUAfKf6XSwj8bBNytKDWOJwTlWctoXWQofvEW+299NSuQbK3uFcsF/8G
0w+l9W9W+thVCUjSMHQPyFweQDfG/lQ7dGCZHHZl+D0ru+G6CvGkY63pFAn1upPZvovjzCdiK/YH
xHl8inm2L/L4OOLu0KQCda4tJawWh1WS+ex65DZhTSyyBecpPZhoY3GkGYs+jqEjqPC7AqnsWbrc
ho64JMrt91zJ9ikYhydT9Xe127jbAGLfNvW0J4fkip3UCzbTzamAo4G9n9VRexoWVG40nV1wPpte
AHpQhnk9p9LZaI2AONNgIA/Ap7LMX5B97kyH3SE5uQ1/BHpPdkbu7BjJIVPkK8yG5YaYvauqm+uN
kIzBPXOh73UJIFKvxaVatE+qaUza82x6MmUa56yvT/QaaFPowDRDR7M2bbevJvVkSMj6WKkfEDWH
ftgDum86SS0Oqh2ZF9DIyX5vAqb3zrnquybfO/HEIjh3sZZyQRlWecQpTkyLZ0Oyi0XmT0PJFFgq
IiIQc/TejPed2bJKQQi6hv0dskx8LofwNVZHF/4Kk53A4NvZX9q0YPyAdWvQ+wU/5LxNYQmXPQVd
OjgDGJjpxqPevA0bJWA/kUKJEBLylMPWxpKbaR6OKCmf6iDXdkbnpPCEdHNvM/SXevYahiNLldx9
IdQFvpaTU63xgJVaHZtnPTfxkpXVIWyi+xLbL+s3mke6XoEt+EI6w5XRvNTpSlVpigs+xYmP6DMh
Mexma+29pkhBA9e6brD1++xInDLcu1nlPGiLGYjq+1Wbw023qimgDCG+e3P4gqYu22XRiIOVyK2N
aQ1vRdlk+0hXL3N1E6o2vNRRXtzFKXypmbU5KPeXHN4J8wmFHAe3VisqQmV05o8Rxl2SKXdXzWAf
+yF7ssKg88eWZamp558aixrwPJKEkczf2ArOtgnekaZROeGR4BOjxq2Y5++sgSV0q1ODGLFAdp68
F5X6kYzits/6p1obHIBztDyMtiQrLwWB44W9b701wZgdtAomh6SzCMBN1lsxxU8pO7OTIbyHbgYP
5IyH2DUvtR6oA/0/xKQ6e9X4haJRtqc5SawDtgkh2od2+ZJSj0Txlmp4NcTV0IbxeXA2yfvc18ul
JmKcr1ClCivw9nGaboG4xtsuEocR6ATUc4LTNGeCgsGViVfFOOiI6AclXgaJS3yyG3Zl0fxjHqAT
thqCl8rVt9XXIOwPqB0e3R70RTh+s+duPESTdlW71Wco4R0oBPg7kYUYowm8H1nnjPuysr/MVmoc
mTZz1jcEw9FlueWyaHEeIzjAk1lCfAjhjSyzoztpdzqNWdRC72lDboxbPkFOjPdxgCGsKzH6N8m9
rounIQVjaTSEGc2p86kyE5qQgrTLzPAdaG/beH43BAHnY1Wfoxoc1myzVQxrOEmBnvupkOp6giTr
GCM7naG4LblE+F4j4U4HVJYlqc+1ZZV+VBrWlsm22RgmDn1qLIQl5Z53zLoS8VAWoKCfTlaNB7XQ
dyoU32zNearT7hbsiQ0ddHzL3TKHKeFWPoEyyGabC+XJnRY26VHLHvvmXVXRgOnB+pJhkCtHeq9Y
wyPAO41+kuM31pjq0ZF0G+2uP89ucer6mipg6bEpH3xCD2Gn2mza4o7lM1WwTZvCiKAr+p2krY0j
hX1DjDPftKah8pLfmR6N50ho0y6CzonBBauA27s3HoDPo72ITFPd+paEXb436vRbm9ACj6ou2Dn2
QlrtCJ4RLC/R4i7kNhhTm5QBbae1iK1kSK7bXGT7ZA4vupzqU1GzPjQG91C64YEv0MZQ4Ki8FNOq
FuVAFkV8TNKYS6Oanqe2Cbb069P9VLsn4BnqShDa4GWCHhRq5kNEAsWmsGdkXfkChtAujerpqtRk
/KnmGhoKVkUEyQeH0vGV1VN9aaxPRTDYuKpt+g+yvolZvtop7fFOIw5NG+602HCOfGOoGrTJPUh7
5syhrv2OmE/QP9q+UmCcBV7iA/Fod22qv0pg4eBsMfr3hXdtyec09ibwOcv2SLmQw/Vux/h0yPT8
jZ3VZdZP5qy5t0PlwQIkNskbtS8tBtNLT6WA/PXM2lppc9FkFAL3VZU/2bLfF5FubOz8poc1PgEC
tAcChZg3G4vsxh7kcu+JrzEhK8TQP1rp3dBN2G4CjfVsAH601BzH13KBhhAwxFajyqBpDzhZhwZy
d20gfreJ8KIIRN1cv3Oplh5yzcu5oAYW9al1iYV8cpz6AKK3O9RTWu/Kfna2FRrPYxdRGxivZUC5
s+9IhbRK4x6pztlWKdSwEWhgnI4X063gpwlKjzYpXkAXqEb3LNFH+J5xfk+S5Bu9KehqJ7OAiJXV
Avh8ElOFHpY4Qf29jrzwgbH5hxMFFFGQqPtKmYsi3Ur82jjF6JHu4qy4xu+2wYOQXwNhwMClZSdj
TuqjafV3dP5hy6g82yhlgMALJIWclEJ1XyV8F3Pvoo/9p6jipM1twglOOhdMyAh8u41eWIlYO5OL
2oQgGFVpfJobSqqT9gWoLoo10X92JnkAND2QBiYAeyC53k867MqxD0k3r53uQKjXfDVoIWWEPuwO
zOKUP5vxzeFKoCFxBNHac3006B0EqbPSvLYt6GghRulu6ROt2rVVsWWvOuWPx+u9VfH18dz6K+6q
vl5/Z3283vvtNYQAhNvZRqO4/gBAEe4BlNzpXnPNx18O8/N//dtDEimUb2BTEgm7vrX1/2E2pAn9
8Z///E1HAUUtBsUqDfxlFATHPnFBSvz2/n4eJ2+Na2yb3v6Xw9Z1d2bPFB9+P/L6+OcL17+kce23
aAh6fz10tBqdPv6X9dXr69YTtz7ExhVtnTyYtuvDjzOq20Z+QGJ4jmvtOSCRjm4jtcqY4N4UG8Yu
0iXpFuFQU7wjdLFPNXYuPTMm+C92kgmTrolbPOvZFLNmvr/BDKvv3NH0TspSB9ypxi7EY8CKrXtO
GeEUOafCCL+y5ce/sIQqMsUOvpITwzyi3sGjfW+2gNU6rMsTYk2Z589A7o6ThZ7FVg9p/96nxB7Z
c9Zu7Q5iLLrJTTYht4dqCRU/vDby6dxX6uvSwqgnbVkrlJfSmt+SBrtPV5FbZmJER0uyYYnh2Hst
126sjBC/dDaYn8CJQDRo1ZYCBbl+wZ1uMaAqvOgbyybZGtz9xp1LZ8sXFnfYLX4xaq6wpeYChoTy
rghUy/zYgmMcy0NHL36Tp9GFBJ5+K4mV3ZSZeR7a7H2uOb0FLS6rdHB7AGfzrOa5zc0lnY52jcNF
u7HS8cTEdtQIu6SQZkBiIvyOWt40aEuKMZnF5niNNGdrUbPd9MA2IKjWmPybwY8ia48+9RVZDjuH
dh+4TYjAS+3F2AR+PBDTqovyJUvlt2Kwxl1fTd8GJ2vZIAoGblIsgaswBxpdm/n9/DkKzSciwkt6
9QlFQEjqu+ITBHHUWoQkYRcxTR3YthbbxyHpAj83lId6mQa6iucS3ZF7qAC/7ozkHBB5iM+XyoDA
hbXtWkbTPmW70QEgOLUDNGI8YJ+rAdCcI5KnIWBdIVdCn/4KNoeAhsyhHVW/T7uwAxrKpOZrSDz2
UFA3RkxumlObpInajxUlzmokrsF06Mpnc37DMOZ70Kbo0WgaJp8FglN5V/oc3JdNYNMjI01pbOQL
Csvt6OZym2tptW8nOEJMCLNXw6PvCqKVvJdmLq/spH3LxvhuxuC2E1H3qo+d9G0jRXzawo5bNU+y
dJrNL17xu5/KvX/Lu+yuiPMWiZ65CPb+KuiTOL8t4QqLpRK6vr8K+qJATGncUZyaJpouWa95V05C
ZyE20rtUR90Ri+DJLivL1zLwaVobEdEVUhXOOpiPmnVqavNAD8UgSivszkamefcC1P8YOdltwoVQ
OM0jQ0H4P7xx47ecIBrQ0pQ6lwPedXzt3m9vfCacR07UaE80gpMTumLkGpTzNqND56xTLaVB5dLT
T6NbW0W4lCz4h//65C2xR7+fPOof0jIWKaTLKu+vJw83pJJjlMUnxBrTbZmap8RQ0YmVn7H1Zkc7
QjFBuM3uQKtYMnT6lQT1nJev//p9WL856JdzgVQU67xh6q4h5W8O+gRjjKgTJzx15AMTW1eLU9fS
ntcZBIdGfe6BKh6KVD4ZACoubmKMxKCG274UpzJotEvvtdU1C/pNnYPBCxHMMF9hVokMMkBEyDCN
ItS4BE54DoR9hT+yuZRaYwKgpx9ea/SkcwIR/CI23gD6E2NdVHALC+d6vYmXe206f/7Xf/bfXLvE
cFvCcBzDxQ/lLB/PL2LUTm/dqCVA/SQNM9sODaEpGIUn3widfWmb20jM9XWP1FoQWHK0zfKUjTn9
/XRm2T5e57Arj5k+CNj2WX8iEire9GHkQU0L+kM6R+axM0FKk/SwX9/5/7Ms/id5NN9ZOBL/8Y+E
sN1b+/ZvPxPPbt6y7//573ff87yZ0h5v+duvQAvz5y/+qY92xB8SNbMgbIzkD5cUs3/qo139D9tA
oMyPTYjx6KQ/iBbmHzwlXV03+cLS+EZV/Q+ZtPeHY9joo4GtWZ5kMPy/yKT50qG4/svA4DqCGGvQ
GCYKbkNyvL9cmWlmNXNW6piq0/JxUAPBkZl6FNNUwIzfYs4DX6QZt3mqz3tTlwNARoj9GRUFVhj2
0auc9KHE39xQHpiZyg7e3NbkmYjQz0CsERiss7JJe9RvTnM/eOCdM41ezRiR3OtGYhtdZ710N3WQ
LckK/KNO6ofW+DAOsGo941NO9CsxSTPiEiovHCuJ9q6l3eA2aa/ETZXawV3xruo+PtUJs7iN9WYe
vOgYR6H0BaLZbQLTeNdUSbljIUfd2MH50SThJ+LWDeCmdneFPiPe1INU565pn1VE3bkmaMHrD1Gr
+mNoOq9RAGTKQIs8NeGPoZGHxjIC2gnVNp1K75paBTECWJQ3WprC4Ioo4cshPsCtpfqCbmLPdmmm
KBdQWYxzEwUI5PKgM6bdHNEt0rUxOTlm/U7a748ocKtdYWnPpBRUNPLogHRT7LEsdU9ZH4ldLM0L
eah0gRQATnobl8S6DCPasETAuoh6kqlpgtD3mUeamuDvx8RkZcz68jSbOspsL8GDExE9qdDNFLK/
xKFoz4Z8b6ImubZ6cbE0y7nAUyOHVDUd9U8E5KSZJ1tdVuTJ0Z3fW43pCwmGE0sWiIWSeqjXktrU
IyLciNzWDsjDPwnTploxTvRbQ9bBcRk12NBAC8xO8yTJSO/rYcbJhgcLQZ5LbVHX2qWv/EbUCdnZ
s7ztPCZpW5glJ3Wi9KJ32I+a9jKnqQZfMLy14ZofnTgybzyTqbUQr46RtbdBWF6PpUepfsnzplh2
1HSLUJDZPViFNj0FXUQixqi24I+9M/RKh3Z9fUpD19kGXfAM3DCjL8YenO021TmCV/d5SziXhuxq
gzQG2lgIFCuRghHaNcdjlxbF1nUGGx71tzpd5BtBScZVA27XIcIr175XiaCVMs7wJUN+FIbWQ+vu
o0FzTmrud4CLyC5owoYa+ljuVw0rv1JtvZbrBIkTjhyNsoYU4R2E0tkfCKJAydnXO9U7X9ooSo76
WFLLKGXoNxWB03OrfwZfSpa4aUK/HasLBPlvQx7wK2Pz6MnC3aGm+pJpwzX1jsc5MrjicvLP3VCw
MXAQDCfS19k874ze+uzV6SOdwGZnYkzYdTRjqVjwp6ZlcwBwfCne4lkugFQW+pP5OKETOIb5cI9U
mQJ7dexg8O2aKQsPaRw8hQNt8RgJbTKCkrRsuN7KRBOdPE4yqvyspcdKtuKPjG3M3DgEz8y0cjzc
QIDw94Bc62uKG2yIaip9ecO4RUbcmTdr3XOW32MFMjSn9ZkzIPmp6bxXDouMzKtuLc97qo36uqmF
tcOUQlgsDpFzmzx7CaFP4IBFOTtAU+bsPkGP2H+Dks2bGEFXTohWoljXQPy0C5O1Gzeqo1M6E53x
OahI3g1td4t+nF7xHv8T/SUz2GRSnAMXdUvWjgb5Q8mwmyrxbsl0BvMd7XFwVIfBgYwfgLjZ26b3
lEt98YDGJAUlhrPXRTz4IyvHZAG4VsQndItoY077vV7Y97UV9jeUILMjfV92B8I5DHMMNpZo7ekA
RMHLn4Hso/bLqkPpnZOOkhzFSFIToq1Nbo9rmhhgqIIHKvMzasO2OzS7AfPWgdTATaVTjEsp5LZQ
7PZdP0XHwZrZXhh2fezG5AW7fMBaDgGBzBXFzeY0VbmzMD2blxkWmD60T60tqRYObnhE2YZbI4vY
xpKHIq3sdjLFvUPkxVDAzSRKy8G+Pz2XKTjtmArAw2eaykR5B93sz+5p6ls0Bo69HQmocMYkJhed
XEhXv7JUqqNO3tjCuhqGRN3MS7oYLfbigttN7lr7K4ZdYNv4aLwJl7yXOV81z8bKlgUHzcy4fmud
xMhW0MZPaNZjdNRkQJqE/U1kxoNuOxUAVaX5tQOeQCLar4r4fW6ppHRx/qn1WyLBNUWqoR4aCltm
DSRXuidEc53+rvdx5bekdWszrekSJUVYuGLjBR1VVYTMtsLdgzyEkLYflcxpJjBgTEsl3FqSLgzQ
DIZLNa1b8NaRl16COXmg/sal0JoeBSvr0TLji01/bjNVVXfU2EVuWIjAaidUcGlnIAUjcLyb9jZK
iclCK1ohLimzhKjoyfJVe4PF8x7T+l5khB1aHhdRKWndG69VlNZsGyei+KKOzA0TsZM+TJhFDSI+
JKC31CWzzGi3mWPOezafI60n9E2uay5FAKbilFZhsHO5v8W6iDFeFgcapQWhGuF9Tb8qNyNfROX9
mM6nQnHJTXmXbqMg/tKDv7mEmu4rtLmb2CbpqE7RQ1XAOskLvcm8/Kg1C5bRYK8wew4fc+tCkh2G
ry4Fk22NGlkFb+HkPBP47VJZr/3Qzkb2xcUmqaavieaGu9YKYz6e4cC2ateGydfBc06dROFe2Z/i
iSDwKDN2Xf3SuCQsJu2dIYZPYT9PO0wat5q6ZlAIAB9651aq24A32OaKTLnuogk08Jq0LmgTJDVW
JllnaYUxFiBmIJKxIaO4Dapyw2rjkJbBCSmmXYP0DbUBjv/UvCO4zHDC4O4mgbZ2r42yYjkiwj2A
kvAak9Zt0fcvyYQqGKPTJcQghrXMuhRBFB7USJiFrmC4Y/itO0pKNaPb1imcQ2w0z56HocKakm/m
WEEl1azbMu+fZ0XAIDw+tow26N7RMc8hfmYubh8JpLapSjrhMDRmBfkSzMADQYXPeVV903pJYFc+
7rxAHkKvqzep+8ReEflW5hzwrPoS187GoneObK/eo7srWVsBj67RyiH/6yQEmkD1V7qbP4cuVOcj
M3voFwMor/VmaG1i29Os8JOkZcIdNMl3s0pPQTiMVyvW5ONmfW4ln6zPcQGw5JQ9esDFmrvie9ab
FdlSEyV60sL9SgtZRffxiqFcH/PlTE89/PasAsmxcnoQoqV+V1JZD+IC6GD5mIFtIw+o1pArwqT6
CJFYOVXrw/UHdjnI3fqHaND/8aUsvBG8dfnVym+a2vzUCKM5rM+vHKf13nqzvqLpqq82/hL/46n1
3nqMn8f8OJxRBsyS5RJErKr3WYHuLfpHnO7eSTomglUtuYmIK7e2+O3E1foCZ6Fnk2d3clCBQPdd
3pu7ck9+/hfLY+qZHRnD1OZWqFS90Fxr8uK4xJa765MfN789tx7xt+cWX1xGp3dJO/n19z8eukFM
1JmaoZaSkriLIm1GJPIPRswKACJyiQbfyowREJjScoL934AV+PhYV8TPkiaI93/l6I51PbPaXyAx
4/CSJYTGEy3Jc7oTFsdGoMRZfri+eL332wHrhH26dCK6JAth6ONGX4EOy836XNzY2Q77JxzMJTx6
PVSyXmPrAX/eDQP5yUwK6a+Ok24xh6/3ktVhn7bZMpl031YOGBIlA9sBUVqKNLaJnjAcF1mkEKga
ZS/hHshZ148tDCs+mJ/313OvJKN5YaPI0lcE7krx+jue19BekjJbemILxGQld/28u0bDUN082Iuk
D73opw/ykeNgC0W5wDcKI9C0c2M2NUYJuGfGmsrZ4Es0LVyb9eF6D0N7vXQQFzzqctfrVcJOtPWD
3JFHqyxeNc/tzoghQypq8jglTX3H0+RflPWTTdoPydE+0rEvTRUckmkeH4zmGuNQ8uDG5HPXweca
jQ1IqiH2K5bS+4TU3H256ERj4nhyUT7lhWWTf5Pd51aJWSTM1SEqJqbLzkqW8ZLNnCTpsZiXlcfS
ZBaoojfRElgDkxr54xKrYhgYoDoJcRqrsDE7iPmUflNRkNx5MZKwpvbUyUBlT0VcO7kNApOGpOzz
0CE4Nfogu8ErzAwpZ9Yu4PI2JWkc4MSoYNpheavb446Wpnnuxv61JyN2L8hr3kUheHyVmhbNjSm5
kkP+g2/4k2CiP9XErm80LY6Ona6n+6zrpl067CLqs3dtozOASRmeJtyLF88NiBT1iAwN+/gGVUeD
jg0tJhLjIjsmZlttZsVWc+UCZcuo/JPz09PJ3ax3P5787TXrT8ms/vNX1tcVjXyt0Q5sa9KD15+l
qDEXZ8LCXerdjtQd8y4oAO6tzBljAcqsD3/esC0hiCRhnl+I7YrtDDituSIRVz/IcgRu7XXerpJ8
A7XeI2dtxrX1TyjNem8l2CT1PNLAv/v4WQAdYtdryfCTrFMtW3wdoNPfEW4+gDd5Y08bcyLOvYlN
prIkiNLjBCd8Ra0TrRwuEDmcZR83qasaaLbDCTA92hHsAnSJluvf7fiOpOiT2IKCL16e+/jBx0NZ
e+gI8I+U9GWcny9Zf4oD9g0KPkaqf/5q2QCbNxY4Ubmcr/W8qNKJCWEQ5zLW+QyFFNephk52JVqt
n4N0cW2TLMOHHWbIOUnP5K65QrIs+5NhWUsMPYFf6820pI2RX0sxt56R+3tOsOsy/rQaD9TVoErz
iO2VBjPsyxWks95bqTy/PYfRy92ag+mlu4L0ghVJkS/Tr4fHlT85qc+VI2PlB/N9kS0ihVku5fX5
NEyXn5icBTG93oMdPR1SbTiugA9BnMrB7k0kV2Po13w1Nr+guud1QFxx4OsbrAe0KMUS7rT+76Oc
7H1RWjcWXccrlRJO5vZfpkUqQU//UJY67YdlgjRlXO+xAdzTxCquVhsA7P+wxW6zwEChC8BqCjzl
qzGMEV3a6NaccJ6wGS6wpOT72vNcb2geiOy4tkQxANfNmWDZApd/erWyUtabpk0UggpO928kFbhu
DFU/afE/4SxEa6Moybi21qOvv74e/ON/XB+uP/hvn4PtyJzycYT13sdh/u6o60s+3t7HoRVBkmS2
UDNrHPXyC1hmfbGztqp/AcusvxilbnScoSj+cph1ktRoijFGkqTYldafsQBlH8o9jjHclQuRi+xc
v2PqZYu/wLIWoifFq6g4rnyh9cliHp+J9Yn2QkHCxDK7XUHnWLGQXgLo2fwtcmq9YkbHvSHtzdzX
+NF0f7indVz/ZLHELtP/MMNemQk/A6FXoMxpl3m4VAvHCy/kn5Ajve4fB1OiuwFIGsZWdkSoCtU0
L0krcIlRcTMjvuJPWPE3VgbWPhK1crbaEOBSXFag8WTcGehxMfvMbAoWIuN6DGbxmc70bLeH2kiv
yhTYaEzaed1ihf7/xsL/jruyNgD/+8bCJf4axfg6/tJUoE1Ax+4f0BXzD9pn1CpJB7IX3vUHJtvT
/xD01bwFfyJ1Wyw8lpzPOfrPfxegWlwP6or0UCZYtsEB/2wqCFAtnq1bDl0KGC60B/9PTYXlP/m1
p2DSYaNPS5dWuLoQZB/9tadQjdrYVmljnLXAeGzrqqA00aOqZxFVDN77yLV8pXdEImMb0/2CsJLb
uppIV56Nm/VRZxTuVZZ696iVxD2hOJ+rYh7O6yN7pGavGVG2N8rwq8j077kJ/1DTxDUBsBaFkZIY
JOyOV+YgEY4QeMIW2940mOY2WtaRwmdnxtGq8uphZKlUkrBxdmT/0NRNeGvWufUcKPKMScJtrgAk
jadiwJlki7uGGsYDi854LxfBFORKYCp1lwXnVo1HOzKbW2G28oaqYWaG4b2B2A9LIKYoosjJKZ+H
CCEZXIGxR60e9eSejkb+WCUq2kxAAf2YTfmJtjVVfccS9zMDydbBodoHpvZIVu2bZTf6/Yh9/hzb
Gm+6+iqJI3p0gAcckPt0O4XMtKjM6UuISGvrkZ3NYt9G7JdJphxzPLdmtKQ6NdKfaCo8ZiF5wZXr
Xbsdstg0SrJT0KMy5eNbODSWc+NSYIN/3OAyoWF87Yr+tsRyUuctVdoWkA0ljn0pwvw7OaPOdTc0
3qM7y23HYvXQ94mDDkvpt4UZsLVdqOlxnyQMW4AkZCsfpR6BUEbPvy2xK9zmBbtGJ5PXYzsdiyZ2
r/E7XuWRZW87u3f3BS+/UQ4LsLC+i80f+WygjfWU+C/Czqs3bmTr2r+IAItVxfBdds5qJQfdELZl
M+fMX/8+1Ln4ztgHHgwgaDQei91NVu3ae61n6Y1lEJDBqzuabmDfadj651AHj2QJJNAa+idoGM6T
Htr9ZFvtTRHSvTVk6uI51vrRS+mK6TgmntB4Syei59vWq/DVcQpPq0+kBRZn0QOUC83yCQHggGO8
aFcTwifSgeg+WjRDjr0bNGjx6YbEBHSpyRT3xhsHxGKxu0eUhG5HPnSiHE7/NXm8/ymNEEwm//nA
KZ4zUoIc8PdaW78/cJwVhhSkQ30ebFycPTXwJvP7i2xpE4suujJeD48Y2J9b/FnHPGq+Kj9uNojU
h5UIMn/79+uxyMn+44qUKYSjtFau7bES/HMJMKJUlgYchbMXhMMxRcO907o01mk5PHVE8B3NnlNQ
UzUcmDr7DVCY8Uhy27nuBc5xWX9GMMWsoxI4WjP3Tk4n4PrMD94GNVywPK4ylQ1fHT43hJRx8OL9
4BA5bZThIYjq4mwtNO0uWKiYAmPX38YNSW1tD5kPrEYD0vFqY/WuqFp3bcf/GNgl6M3lgBNYzXCU
pcbq4Bh0uXU3Yx2Or32XHUDWO4S+9O4mLx9QvIAm6WW0XeC167gOxpsy8fr42XdENRoBv+Hsbawr
tZrjl6BrsSCEztnxHZf+NN2+JBHyqIR9TQwRXG0MrZhvfQRCZdheszp/tpAnDl4wPbn14gA1P4FZ
UJcCijRiKHWfoRijp6RtTyt952GvaSmjX1BDFAmhK/FoHkUwPI2lFR/CFstsEJPcpcLxKAwnO/TD
r8yX7b6Ku1dR2zzcHGXXlTRIufHC25SbPMaOWZyDIL7YcextZfY1y1qiw4ZcM1n12k2biW8e2eXU
wbO9T7ruMzJ6DLgtoR3xQK5ZhvHdoImwckrmUOFij8yaeTvNJHU1OJxd0MGHOpH9Y+5028bKj1xS
gdy8qLcuCglSU9DMci6/jHNnbT+oAWVHNzt2xMoS/bvjDUsuFK7vNpzXQgRqa2X0PEzDuYQ6Lhgu
pkj2muYcJi5iN50cheYG6dr6q+MKc28s45U0sO09aqZq07YzBnIOeJuS6MN1vDwjtTYOs1nzv/vT
5z7ERdFP8a7tFQeEdvLIuyRzdTM2lk+7iIRDr/S2uKGJqw0VkdHz9MJrepgd/xl3i0dCa9RfG2Hf
OJLCuulGcUtVxCUt/H0ipA5t2Ebr2FPRzsImsxfWJ9Rqet3ydNCn952dg//DrtHtWYXXwjMwD7AY
vIv2nccQl/kuHiRdnZR+f4V7+BJoYsuFZ6xa97XS3AOpN8VI9/1v2psiOrIB4GcR7sUQ2ZxNn43O
IJ4aAOQVCNqqg5HzpPN1aLfFJvcKb++NfUnwao2UqnP7/aiqLSaPl6YV45PrQE3jxLVGrjNdpyVt
kASzI+bobjWW+lmOQj3M3Q5DCpIsaf0wKqa648zrTJgFoh76VGhEvobM97UBNKzClwsZaFPiXxNN
Nd4x6TOET/JbGSPc9C3ToxcUfbJELte9TXIBW3GyiWPyN52QyVQz9ZJs5RIQivC2YUMUptFH+V4x
KAYfnYNO85NdlgPVadilkM/p56CGNVYZoDyLFLhyRE4kIDwaNVWwnabR27pN8Rr003dVdvVByeAe
19CWQSvBW6ynpzHKo32l0jfPUHiGl5Wnmuu30HQL5P6Gtda6/tTn3mtDiDwdsDnbj7mhGEzzPhS1
PpukHQLvzw9ogKy99l+c7ktN72utxb0FMUAJNDqroCOCcZStu/HsFm0pOqDBxB8fIrsOETbsh1L9
4OirbvJHNlsFNQNacYjiSotfQ5RxL6LW1034HjWRvfWWhzH3/Xto1weR4zDD5Y1MlyTNjzWuTBQP
g6LIaBx5Kce+PU9tdEjHylhnQpOnN9RvxTDE2CLWNn2efW22b2VWVJvaRRM+V7m7inuLNhxjEG/S
EswpD5mlptPEMH1bDmQ6+UOOWvhJ+9LZdSactnnUt3bIkUotT2QmCXmawuKGqP1UNhRUNVGpUCC6
WzEX5WNfk/236KlKYuVXVUswABuHXfPtz8xymxt9LlJJu8W1XN78Wrh3zwy8O8epmnkjZlY1IMzr
ZXeZuk3FtUFPyOTJruw3coxB1PoyebIn46zKqTmnASVsEYV4/UskH9h44cb1FvFw3oufSvuQl9lO
prNzqRAYV5EFdx3HGnwL60pkJfEAc2gAVDfCc4KUI3Nn85wng95NnfNrwH25CtsEVo0bmec+lz9t
VmOgeXhRlBjV2vaQkOmBP0FV4q9JBCSUIHAJleuC98RL8scqgcXhF8VX4u3jUy27RxJucdOzmNzq
VFvnqENbY0DPv3B6OKaQORjlLd6c1iMpFHUeE6dbkd8SM4qPjZmvZJaemtTytySLFedWgYqwZfrN
WCaJyoZG1c1OcHcC78rgn4IstZtLH6+WyXnLZvSQowXZhI3lbsBs8Zh0+BVnicEsB4cBq6O8DWaI
+s91FbHbw7euVSRltTyEfdtaMHPUdI7c9mKzpu3chUOgecfWZj8NiFZbpgVuyAahRpDNktGfYfAw
KoO8VKeuUxASFR5kf+wvRjw8GkXkbD7+jbxrFLpOGe3ZakgDYYt9Tq3woOfZPFS6j/Y5B/M+g8jC
PZZszJ61XATjMe4s/zGgUWMSH+y6/mf8nJJI14ro6dF8AIlJtzC2vO2s3W8pjOJtP6FEQBH8gTbm
dQfqdarfSh/PZrEssNGy1HZBXG7tWZtrj0fpKLrpi8zmEC8wWdSqFLuhQZsexE2ysauOLb5GcxSG
T23r/kyYY5wTgEsvTS9QN1E1pZS01C31u4jLNTlH4lZK8cLlxIc8iX6Ogdnee1sfJfEJq260sz3D
gdemFDbK2hbXKHFFe8wN86ZfPvZosKLbPIyfkqEjS2AVmMgSgkx7GMKNI9mKD0om9JpxU4bgEk3u
VQUz6nGEQdHjzUDWI34ENnTLBFOQDC1ku/LEQ7jhQsfttLy5EzGpqZMbT2xdyp7EjayVu8mye1C4
NzYkF87QaFLnqL3sKwF+NP4i+3EOKxAQdcIOOHZqW2QdEq0Sl5r2QBCYjMdEzGIh0w64r2FbCOnr
neUF8rVxrK1Xk6fmFe09Y9SDxz+OdrAg8/PHly4334s45o8bIQewOphI09wESZ+d444pxsTfQE+F
UBpmCGtjVD7rMK/kMFZAHtoGLkZr6+LynwMk/q75KU93UYQEFFIwGtdozlbVPHebiGqQEYzfMPKX
auuH2XhA9hKtYtcCeeO3D2RQ5buSTtTGKZMFCYGKKZtgRM0k0/q+veCPetyjPhZcOwjVEfUEmc9Y
DryoK79+3JVoj6Z7P4SXxNQPXlmVd/wzGcYeXe6Qj3wPOSFhZ6+LXYEUYjd4VN6lmkrGI9Vni9Pd
egBOs6K6xvMYIbPuc1t948q4vLYcgNmXekOIebaPe+hHY4peYJbDyVmW/tZt8m2AQZWxaHIsvMHm
GFpuwnHw2bdkcS5yOeMMKAloDovlTkckZmTffdNrbujIOsdmBUMCAnVpKxNK86a3nySh81vXSM+B
4f0YO8s8qTr6qaLiO0dcdR6byjkIi3NDD6AkLqtkNdYxirBksEmEk8nbMGN/npDuBKgp2eR4lPk5
pL92KsBNdWKVSzxple4g+1hH2ffigo/ruyBMD2uQt5aTZTEAhvwS5cNMoKgnN3TNGRuEqOIMk9pK
u2G0KWzklEVvpdsqdB99RcQByIhsD2XEv+g3l5XtNuTiCRfhic57tUp9ImbMwj2mqN0+6SKC64Bv
bjXXjnwYx7eFdCQfQem5B/K+ZxClqOFqSo3MOAgDwQEWaMywNeUHe4U8/cA7ad5SlMQb5VX2JrdZ
261uPtLxZ8uwg69V5tbPSWs9t+6077oKjt80wGrhzcL/UFgbpAYMU+K8pkMdi32j1C8+lehUlQlm
mUKGm6A+wlkbdkWXy5XVEAeMaOKxq+jmRoW9tvoWjI69PAWeTcqVYAHw4L/5SSMvGkzMqlHOWSTx
dGsPfZ6713QABFiQbH4wa6O5oJa9Fp2fnLmwb0RfOo/at7J9NyP2ySyijUxq7l1SUVsH6t4WuLOj
pgY0W/F4yyyCTnBlnUfsg/jyOObtjRogubh6kPzBh0nIcAfpb7qbNHKEU9EWjWgzhXksMBqVnP/T
K4kD5XnQQFxBXJx1pfRVJBrR1FLN5XCJ1mEcXFPfwWZuc3IwapoHLbX7NjMBdDtT412grq+H2BXn
jy8znBGlkgc/FOYWaicurHaRFRbmwc451EKQek8Yw52Gnl9hUVuNOjSehrwrzkON1rBZ2m5RuTS+
Zi+lVqB549Wk5FLwHI1i6s91oTD7uyS/GCNg2WiMo/PHdxXQOB/g3slTrQ3zjrwk8KfVhQrNPSCo
eYgiM36iPwlzqss+jHzgkOOCCRc/Q4TVfQOXmNx5VhJGayHM0o7DY2klOyewyocqGfyLb5HWs+rF
SC1qhOmZUp+0ZZfNrmbwtRb4U051Krz1YLVACVo3/jFDbCfJJs+eaICKg5g6TDitQdDJsI4qsgxU
7n/1se9c2nB5snLb26gudk+d5hjRO9W4VrVlvAxJ/plKt9tHyYQ2KquOBbckyIPCJ3Mgmh5ENqMG
IoZ53c9Vdk7oPSBITp4MVFHrFJjRmlwiDKKeOLshsVjD0vQyRnnrR1gaHTLDfdQF0Qv2dX3KW67F
iMzwhVV6vkxF8H7B4+08m5XjPIdVzZIgciaTk67XTMutPdt4/LgweyJsj2ezSDmp1KyNExIyLaq3
YmYgHGlAbqXdF3sjyqx75/rPPSf2HWLy+JCGnbEmYts4Aqg4frzoWCa7IvDy9VRbV4lS8vpxr7QY
kDgNPw7UwveyTGEULE3I0rKTM0I2ssF9690n2xV9kJseKr9/mH0it/PhzukLGknSnEQ81iTJuxP1
shNvaAZSBjfmNaxeZwfQaE034Fob9pPvUKVVWqxUYZg7UXnqUl3b9ifz2eISDSxLjjJhphkWG2+d
xfua0ouJYOScC032+uQdO2Ko8NuaK7qEC1I3xtHvJv56xAC7CdwWo0fASxIRLmVoPeSEus1LTkFx
qMekPTT1fLMdiJ9h6g/XbO78tSLK9EbgPBifXA5XacblxmyQX5Ppl6Eti5r13PtPRMu6lwTV1iFl
QWe3NTHPz+JnniEuJpEx3YQRxySyBQ1MRnKTx152TscW6ZyFmX9IW+f88UUVVrtHm/HMnNE59wOk
gD4bYc8uBYhrIH0IQDo1zSiIGkFtPoNIJeQ1QG9vpoysC9YLi04MCJ55Hn6SEPc0OtV5yBd0UlR8
C2RTUD0gjrLYoaAEuB3YlkND0wNYsUTKpOn9mDGJ2f3coxKQujr4AFOapPnkpdVrXZqEdAHqy7Mr
yFME9SIOblkuxFUbYOBGIFJsGSgbJ1bQKmnc+9ym4M1797FzvHkD6iO5eJjktBvJc1WXD3WoCxyf
zRfsxTzf3nC1gb2sgQ6oo1bzCczNi58lu4+DZNGQSkZb/QueGQahDYdbQicPrmpzMF68/GZJAGL0
/w2G588CD9HOaz4bI8pb23aOWAOvfmBWu8ml3MlS4syY0837uTBskjw6RoPwpYLG2/IhG2tJEF6J
JvxSGP1jm4cIJoP8SxgZA5Wn900vRzwYbOlSSo95r3mPMyYK8bZGCeqzy5/yc6MHegoxZ3VVWfSb
fG7aLLDXHHlp5jGq2bHQNLuUZRwraYttPdIpUSpWteccZ+2IsOIEmBpb7NjTa1zHiOxsbHqFNF8C
XQarhvQWOjQFVNnl86d0m+D2zN7aVuVno2/zPbBojkJpjybUrqmb5acpowibsvTW0wW9eNBmvCBY
KC2MF6YpUqD3GnmdcoCKHbYNLOOKQwWNzDpBgN+IprwYygTOVIcP4bQdEgt5nE3PhkpwvMO035QG
Fgm/tlvAiNMvRpLVtWFlajq32Ak6nfs+MAKMtYM+4WbaKhcyHL2keAPPmVWhc1gqUfJ2dV5vDPAr
9Ah6e3GiIjKN5AsB13ivS9SzMUS1ddA5FWgxJNRWuOeYMIDWyujUJXGNRYyLI0amM70e13jOuxDQ
xaTSiU5bKczgOCBadxNzvtXKfgJLRpi3GXzSodZ8tB5QVyiom7Zog4Nq/Pck7jech9mzzKw+jFGF
+EVXMPEgZDQrmu3GOomRR9Cy4JBBZ/gX5JXqYqSB8dwx3LEL1GUfzRQkiF8YezyhOem3QDwxCczz
Ks5qaz0hjz5ln2yi1I4B7xKyXkorZRfv6HtRQWGPR/nTgkwynJOuwKqIsDwsETZLF9Q8hIEfU2KJ
+1R54cbOXMr/SO3TESzph/PEVvR36L9326zCcdGVQ7417LdkaCBIF6w7g+Xkj/1Q7YJSn6i8FEiw
uN+aPQ6Dj6uPhcq3Q4WUu/iGf21481r9QhbXes4ZRMX+VU59/mjOwYZs7XQlk8rjmCngUVoDSCiP
yPk8FYt7FgpXZL20pfCOgWqj89g1FY2e2T5xn2JNYIekC/rRuZfc146qqptso6f/8FdnXKMtx1yv
QKMeRr73qfeYpCczZwe/ZAGtB+PcAbpdf3QkOnjOdFmotiCXoaGGPHgYmH8Fwec4aqCYm0hwXDXS
8Z5LLDmOFxEnJH20ZRR+LF/0uOzwOQ/AA8tKBhxj8GnYQHWem0kV0Ea8AsdrWZ6d5YuOnCsRP+3+
o2gJrfERmCvx0ikmRItbpxUuOWeu32a7RX/HdbvVOYYBtfQEkPZ4dnLU/KvhWdmFfAxotLbxycbQ
smpr9DLCG8xbQY58F7JUt614TEQSbhr5yzVaecid/k0GCIANyqNNWDkYQlprIVkEzpk26d0fFFrB
BIpYY8FNmMpgEXO+gTVD0V+UeB6q0X9shugz+/93JODec8LKxbykcjaKivKQoFAnhnxMcetUUJVj
AvHifGkfeda+ZG6KFo0LrZ1efg7n9kfScPimKhInK4Y0rOps3I8J7ncPP0jmdhAwW9Gwj9vZVtVT
hQmlyF5mM0P542bH1ohQoIwd81+fEWtSFvqVEujQO4D5h773tyRS+Ne4q+nPWBGQowEEnOfOL41L
0R97jA08pz8M2nHvbZy91eWA19S0Xir13rimvXECx7wjU7548Bl3lRUBhijwP0N/FBc5t6+2zomr
rIEB9WKQZ2EVr0iPeQESO0jTkXBOTuYXRGnNVuovskhsttQBd5IPtwuAtMVRnALF67M9uKrkZIJ4
iulrSgvIadEyjmRKe5k9dUf1zvghNcfPQ+X/8pOZ4yBdt4vbjzuTpfRLXlpPYJM8htpluEVvsgAt
PGMfwbW89wp1d6QvPB3iGkdGt8E2kuzCnKp2jgCipRBGgjx0n8bAs9fwDYPdnLjlLh4n5KZx+MVo
J8DFfQUQOk0THH/SOPWpU9OMY5XEzVXs7TxCBI4Y/WvZpe7Z8+dh8/Ff2TOZiyLMhNxDtEGBRZ7h
47qcOU+ojggqOT10GYe0uEO4qKc7dqv+CFbbuvZpyHYyDXeew2jPo75mLGaCMtTdqx9+I3qjXVvC
V0ffpWnCmajeMMIqr0pP9Kk9avkuh3Hl+E38WRfvUxgAYTAKmuC+gocdVeE56EK45nE2nseBE6NR
uY8c32jCMgKc66nbEn6grrnd7lKUMRNWbIOn0TGdzVhnl2kSCSObiYVrjilIqrp5GLJMXkzxC+nZ
f8baSUyF7yXdi99G9bM7fCYSgVBjomcblpHNFLk/+rSl+x3N7grgTvs8Yr4/08y5G9P8PnR5+xTI
LQ18b6NVNazamQzjXsS/RhaqTV3Jb7llvtiBjY+FkJDdZlSA2KaF8TUFGKPbUT6oJtq1KcpGEPcP
se6eFWaMmMPHtu/wkUCiod9kgMdq1CY0BIjQjqNEpTmTG8215WzLe9nshHGAC45SsOHxAVpz5nwT
8baBvipUsnPR5u4hltV+/+gkcYsEIOZK+uxdmCJg9rBeRim2mIedwOy0EZn51hqU5gzfXRyEJIFm
Uc/4wEgzeuIgADmQRGn5ZpSRxSND6aISwKVIUu2huphZ4l/D0IbqsnwXBMYFyoN3bO0ReqFMZX9A
3/FlCNzXIaBLoKXPSKwKA0b7fPn47uOLMTfmqbeMA9Lt4BbkWXgY2/C9kjIxAVpV4a30h2NT9BMC
leVnWABCQq2JzGkV+wTT1hiWBcCHoXAARkkqsNvHF9y7mC3Q4/znZ/48iV3dMiFx1BjfYFjFN0r/
+RiQOpCMeXz7/z//+E6A1qMmqLFz4OqKDNopXenGJ20XFxzFnNCK6if6UpbYCt4XNWQC4AUOXNyP
5o6/31kHfUc2AQ3hTeVLWENdYp48D8AvKWAIjpMKWE96QK4aU37lxcaa8bkIj+LXJDt8a7gAtkwL
2z+8kP7SR+VGmN4TVqZgPSlgdkSWrP2Wfh+9+HvGO7s2WAQbN71FOR0y6dtvAyevVVlEr4VZ/sqH
6JMcwgMn/xP95JahxMThuaKV005yX8uI9nutzoIQsk0mW6BvhAGjIA7b4T3Pv9p2/00w/OuCWhyG
am8JYNngwVKhGasBOK8D++JNNIs521G12VhJwjx4apijJtrp0PVi7pnpnK0EpzhnyXKw0WkYpJGE
GjR1Yn7LRw+/1FsnvjvMizhJKRwko7PNK5OpTR8AVYuTm7RyjJK9TVRKly4hQ5qApNjCstcflCrG
BwjrJk3przNCuckBMDsLGNCh6zym+D/YiuubRlXMsbXrCfgz6a3hxGIcDQ/Z90sgdEsnOtTdo09L
HBQ8LtoQuLiBE3sMP0tdOuhWqA9iikaCDOjjtekFflK9aBi+LrRCE5vjkihDFgBcwAiiltvwd5rp
cipsDgnpCugIv6e9HnA0kJnSz3lLsgjZEc6W69BY0hIQ19N99L4no4d3iqxLCunCXnnCFmuyVGnb
7JhaUQ9nDuz/ruHou7yKWr7Pg/9KnTevrF4/e6gPozl6x9RoO8tzUYOWjiMMEKp0fsxRRR5imqT7
0B2e0jK5FZn/yOyY3MoW6omZjNXOrv2zJR2egoDDmXLxLSwKgKrSLy5jIs9pafGEhOE6of7pJe9J
5zA1BaVMnw7LHb3jaKML+5AFZCRIP0fpnWNKHppia3btiT/9PPRVsza66mzFk7dqoAhz7lLPoYVR
T9iNuS1jMDSWqWin1Z+tIiEWaQCLbFQ/tWMeKNt3VmKS9NUmR1Z4mvHhDh0xn0AOyDWbqyer1tUu
m/XO9RkkScN59JyBiUKA460H+xX0QbnlnPkuRnnvarqPys83Mg8B0egW4VX004ELS3hjt2FYid6a
2IPOg2XT+mbLJlnvLZ0/NDR4pA3bKv3AwCTmG0PJr7yvUfkgR4Mb3OamKlqXcp7sLzhpW6bW7DEF
bZQShzzsdqp6g89ngSFtOz9nNADnM2ybA2fOnCmbZghT0rRPegvq7nAojII8sSm+k9jLmTTRYl1W
nrehg8aGYxXDEn5dP9vIs1cNRLdYtds+Kpgb4m/Mmw5pa4YwKWU7HAgy4lQOfnpkqwic6hLUUbKt
SB9OoFcB4l9nlS02aOq2EfKmbYwXQBjJY+GCyfR1StKP4QHnZKwzLQy4oM+ZleX0tzwhb4xDgRWK
uVoNNsi1wTO/tymRYqKitE/qlIGwCUutfIdhg70Jstl6tuHhZv5r4VmHNKOXUosaflAfP3cCBnm9
ywr1A5k+05XpG8qmbwkrGkSlCrgTgpq0qe0dfuG3CpPpjg4GVkT5qRuALDkvWSdItM93vuWOB8dp
r0XGqBYk81WqKVvnotjopd5Ug26Pkd2vrJki3nSHBMTWW01QBpzo0OXtaZ6nIQrApqKkLLLgpCM+
VJtAFUXQHQe7z3GcfAeFQiIDi3FeT1svGsK96Xov03iupP/VYiXatIyjdu6onkza9aFLcxmf90FF
yRfyO8JtUFo/yiL41PHUxR4MxDgho1sV81vmZT+dvin3ZXH2e/cYlPXXzO4WMGbPqGG+FLWkdRpa
NCNqwANZq3e90d9Fk4Uc4/3oCgvse+YT6ZIS5cLho7jQL31HHfAWFP1wBB/8q5+9n+CHxbZKjd1Q
u+Z/pMc/xv8X/Cz+l1zuT3Ga40j+EZ7jecQW/QahqYpMujGeylOXkOw7ET5vly2QCKRX4RDIvSVD
LIe1pVj7fSwa48Cc8Jpw0N90pKNsVWI3iCXtcB9QHf1dOyd+A3JYrnIcrdH12oh8HbIQ/6mcU/4c
OiGzhFPcuPJYL+0v24vanROqLS16+vkplhjZRUtHK133bghzKVpnNoNZQ1CXDbPPESUTl7ZDiWpN
T/9ygaiLfxMbOg4GQKAmKA0tUJ3/vEDwW3bXeIF/UhzziCCpqSbyEFpkZOzh/UEQbQgTGH0mjiZQ
oQ3AU2nJ4vb3y/hDY8zb5Jim4HMU0vXUb5+hUF1jBEgPT6hpGFLMWJbxdBeZfitsik5SyNgSQ8Qk
RZr+i7xx+av/C0TFJ0Qen8sn40qTjNXfWUpV4Dkl6mD7JJeRdMO4MI4id6sHL8WFzysO7IU57MBU
+Ptr/h0jtPxmAV9GcOdi0dbuQpr6L4yQcIu4yFOSiwmAqh6QfZ3awcBU24gDFNn9BKuiFg0JdLP7
q3BmACvqPn1Ue1m3kL6jXxlBJoQM9vTf8hFOxtyd05iUJU0MQGZTxKN1+Dd56u/Qp+Wygd+YrmNJ
xS3zuzwVzINqPSrjk+xq+isGDMVFQVAwdNgkUvV3KUCB1PUBgZ6aZbUmTiC9IMCtUYD20w5VYjxY
xQVf3BnyRYvoupkwndWPZVu2584st12Nfs+Rxp65MSLy+T0b3G4PUYqBA6OJVYbg4lJaIVo5x17T
io5RTwCZYDR9pfAWL3//pP68O12N2Q6tHqwnhoy/fVBFriqTd9o+dfSNVw0P8MqU1bbquy+NpBKM
ahrAwok/13Zi7v7+u/9c3fjdQII8ziTaQhL8z5sk9S24HpweTwKCcj6PzQ6RZrfF0Lhxlrbp33/b
n8uVq4n4cbW2PY9l67ffZoO2r1BLkvxiGT+HonxF4w0rme5+IrJfY+n//Pvvs5bl5benD4ySXGBq
3Fb0BP758pIKQ0sZFfpEIp+zjSDfUhLvRaOAynZLs2MZEUQFbf/AeCrLOkfmJdltC5cm4DIerWpH
HWVQgvhZ1GSlBzBfcqqCfG8UWu0WQvPcBvohaKoTNbT3L8uH9ecC6tqa5Ys3TEm+++0tI7/An4bU
Vri6DVw5Be37GM+q6NzgNDreeBDC+CIZhNlw984IqognyYBIwjFjROyiECnzfePDl0/V5DHOsK+u
UX6yojJ4mfNXX1fz/u9v+v+4nQnrXVgJpmS///0996whMmc4ZSdaDTT4NdMODRL2gALwKPxCbPLF
6EArPMjM899/9e/kumXx4E52bEkD2lHQtP75eTs0b/ndmXUaF/dAleOPBfQPCqlOzkIyzffrfrqK
1gUdELfMuhZNbT2C80fj1//L3S5+Y/n952qWZViZQCy0/O1qIFnnMiSw/JTaFevVoh6CSGOt79x/
4X4ugROAk22pDw2HGJG/vxfOn4+2h0tHI6hzGNj8uaww63LNPDRPpWl+pSdYohyRE4CWfSbTpzli
BC11RgvUX0Y4ZhygRQ4YkoT2mxNZBx8D5/caUPLcFfqhl8AuAvCJdQnvGTVDYMNhjhhcPoxK3OeQ
EqP01QmrrDgnfdWftAbFb/XmvtW5vQS64LJHU3sL4OxL+iwrDCN6l1U1u99ke8Tgpt4mVtlTT0ZB
R0bmOdp/LA16skDxs4IdVIlqVkzgw+3QQvrVUKZ7tWAvE/lbbAZP1uw2u9hjUDgI/xC0a6KoxSZy
SAYjgs7eDyOMjKAk91T209sIGALgynowsuQJ2h/I5yi5NP0wMxfzGHY2nKjizpxXClz2hQilZ7Ae
967BSUt2sPiX2+V/bNieiRGKqGsJ0U18LGb/tWHnEafHiSjZUzAQ0jIn+M3D7HscNu5j35pn8JTn
OiHUpIvFQvrQ7SqP8xegIfpozjXDZVqwATDW1uqInxADfQK0jAxLyvrYVfpVzwBAcShY/3LhC2Hu
t1XWMx1WWcpj0qUg2v7zqQvSHtkKNSDueWSiGo3JbEy/AGfq71lWv7kGae6pdq4J+XVYn1Jm0nl3
x40a82GwnSKhyai/WLMi8+Kn0Zrus0Q9WI9rhp3ymAQFfcX4U8C0atsz5duT3YnlqGTW0DDWEt4X
GQ/I64WRqbMkD3YNezY4ibG8f1RWLef+S3ZHrMDC6I0WXKeFV8ts+UzW9ONoMAtJ6x+1j+iZGKmI
SSFL5qGig1cPk7cz3lxZYkrJIsBPNNn2M9W95B1+yED+r2rcYIeiReelreHr3x/j/2HX8Uz2aFYR
IXmIrd+2MJOcazzsbGGpewAPHN5gWlXYTtE/wfGRq6DNJhpxjASTQhWntHLEegwRRSReGezr5F9W
d/HHlmqDEuSxwUIEAFD9fj1V1DC4rKf5xMc7HB3YZCAsQUyZgNYVnYT2/9g7sx3HkSzb/kqj35kg
aRyBW/2giZpcko8xvBAeE+eZRiP59b2oqLqVGXm7shvox4sAHHKPCJdcTprZOWfvtR+zviTMvEb3
OOr1Lp5Rqpcug7ckrrqzTIz4L066f171eUke1kHdIQmOk9Qvb5E3m2iyaR7iGE8EMlNnRY+egSHz
BlzvtGdM5HWuo08P9Pung5PDGdIH8yQMV6z/4tf1p/P+8lrQGhu6WA6v9i9rfoE7B1IuEeh2BEyI
M0J56PomSBgDQrvhlxaapCpHzD03vaMZG1fy2jRVX6OMxOmpKW7M9UP+j7Q2DdUuxWSSnsAIf/6L
F/rn3cnhQLEUJZibKBB+Lc1yESejU7tgqlrinvBO6oci0s+oY4mpZ+y4pwFLxgya/2u4cJb9oKm4
tf2kiM9a8iRmTCjKtV/jaEmLGxK5aluvOOcTAXC7EaHvUw1hiYgR89L7ff3MClGcmFhiOFL11pQs
w1XWEcQFxGc7V/6nsOy/6zPyT3BS4U7T+wKdVV36MCYQhNspgUF3YXXcLMEsno2y0OkCgVLf6lz7
YDeCLICJWNTebIBJYxY62TGtbZRpO0t6LgRx8MiD4ZZ7mgUCeRC8yhnY2wYS23Tlni7pSqojvdEQ
eaMGjw2SwmkUjIXvH+p+6nfDVFnBvQCpGOihfhX9ecYtiTukBIM7IUEYtsRhmK/GxHEer/5rYdaf
8o4SF4f+lqQ+YoxD70erowcZBHgDei8PUWyTFC6lf70voilNw5PuDc9TAzS5mvFGaFuF0uqcGNpT
R2pfEI1oKQjBeojqDwz8UzwHwBmddtrfK+kkbH+MJQr21Cf8uGYnIJkwMi5GnrDHFSFIGnv8izPH
ny9+26DSx2/sky32p2I3KXHIoObqjiRdUq216/sZuiakDg/wTmsYIKjpf3732wa3PaBghhSu+PW8
2Ue62Q9jjDUemNNOq6yHXA7+KSWJ+ZAOTrKZPRH0fbJw1jz4odB/7noFm1C687++qcxfChyLY7rr
meyEmMFs/U/3VIn1AzKGbTGa1l4IFyvP3ERswTYNW2S/AfYN6+DEIUgv8CmLX2MmjOhgV67/lmba
Lm4VozJgxUlSfuEgQuMYkHmN0HHUCs5OPqP8OX4UjP+IRiTQaCbU1866bTWO5l+t9N6v7SVInyZk
ekDQNuMpatTFSvq7E4mVM6m0EG0f47EhFliLjeNc2PoRgCt97fvnWBaN4/1RBq28qyeo0W44H9Me
JzQceR56IZInIF4FKR9CexvHbD7ePySc4pG4jxw8WzLAlq/bWkXzkNbFKmr6+WiOGQOFvt8LhHAM
QRri3jIMFFc5HdpmZpiSQqJK7FQrCAkb/+9DHWWKBvMLvAIgEXLVp63tdD8KnwSbBCYD+3sn122x
MM2LsQJuHw7IlnL4CJad7VOtZq6dWuGRRPgh9Gp+bGjnq355OGEWYiBxLJcP90d+l1BQ6qXOR9zJ
HFaF/giyCLNMmz73EJhRYzfRnlo034+OFZiErxbNGD83kk2LVQzFXPNSwJIHg8QuEJtz4MavcRHZ
kC2xszFLQC+uOWQktfHL3Zl5v4ZL9IJY7iA62iN+IDkxlqlzq7lpybvRt8cQosNltmIO4G0y7gQ2
rZXeVRE5ZBmxq2hJTIYbT6kxGC9lTPgJWpYt/HdGBTkDVmOy2pOPJyjIWaXXU+F5Z5dcaHrP4a62
jN39eEbg1c1KgdLUS3BmbvXxfol1ub9KZuAPJbP3g0zgEOpuaT/3mZls/IyrgfKFyTwSoQ35Rv1Z
E5U8p4ifKC7g9w2mBYOrXyIny+EWho3+kka6H0Roh1vLD5/x/K+zZolt0hrBvtTVJDMAmUHtZz2Q
CJxfmxTBbJWhwHKU4xzudh22LW0VKUZXWjsgpuhL7O0TdnncWnuuQcBQJbwdnK1lAHaYeqGjnPbt
qNp13Ve8s/teKONFEREC+y8ioranJT9VdnFG5bKonUj2zlCeRfgogh6Ra4Bzy1glPfWT33TMHkPn
BcGYuU1R14AWxQ+ZyQq7ZaIx/4ne6BFdsVrRhjKsvQed62AW1j6i2EejPkMqCdvjlCggceR9N8bH
srDfrLL46HURwlIZ4yvFFX8wZbvTBtfei8jAyhdVB0fH4l/HuPrawfyAcJazM6lSW9WSyUNog+JJ
U9mON17mqnewx//sUOpE53le+1TBrlUYyZ7uxtRpkeWOjf9iou9iCEMvE9w/YSyjvFYGQYKllpZb
TyGvGvLkA0rYJhg8LqO7u5gMxv5mDUyYtMRJvrbxux7NTuB3Rh6oGH3fpOfmukyJ3DG561a4DLhe
Z/NxRhnzotCIrzIg+IiT+DRvSNyJG4PVVnfQjdBdcKVC1BKL8UbqJUOQIQVEnXjgtRr97NtauRfE
mjIvxrw4Yvjbko8U48IOxRN6AZ5+bp8nMydZzQYcqWWYvRwP1hs779ojetmvDtbk1M+QGaJ13TaS
4QlBMGJmwloSErIfsN5uCATMdSynCAjyvRVVPqKhaNl6pwixrY4Eso3PNEvig5WyCnU6N0QppLZr
RdZtYPHom4EB1oNjdjRzXM5PYFAfuBQGXoBAoYez4KSCKfteE4RzQttXn/UkWZQpGE5yhJVnv3yk
UunPtHrzLQ1IsuJBuu28yiL7SqsiuEMdp0wnal4415LEW1qPnJiwrPjdQ9lLg5wogjGy5gnjDnE6
rWSN6bo53wy9T0PFGtWJnz8+OmCqE90bb6ldTjcUVDFXwLwalEtAmxV7NyKwjGvNzdRQzsK7zdJj
gg9+aeCq49BoZ4INsjBiSCb1j1U90pMr1UtGfBU75TRt+jq6IiD2nrPsKxsDE9ZOeMe+oOqhkmwi
E9smYl4SdDFZDOGAEOrmj0b3Qlve2OnNJNZZXOZAk6IT8M4pS1ysJf17PpVtkIASX0d1JjctsqRT
VXlPnT6SW+K/xzI6+PhkjhkxkMGE+H2XMNYGLk5sut0OxWuRvcpOEIhhRqcENfl+GOojU8b0pNls
caDTQjwgNbpG1+JYWbOkPGlZtKs19B9G5V+rHjbx2OptEGbpo1XS6utrbvyqLq2FX90gupnVISlK
/RBNxStbPgsVGlXebZ1Gn99JDEno29aciX0sSOOwyRkGBxGRiWNUqfs0Na1REVkeHEc8uMQq+4HW
1NzNun3xU/Eji5zNJGLmsSZTmtAe7W2CaqqMmHcjnK1OU8FxuSGcvbQ+h81E1Ii0zV3v2Zyb8+yK
6p5fQ1rrmw7SAxNghfNLC6IcowBusfnCSJJGm04oqYGbeEn507a4YoognBu8Ej7pJ63+YEpdXChb
0KrBp7mqVuDkR9aKNskkPJmefTD27aZyTe+MgE5uK2Ksdki3dLILeev7fNpVTTYebHKS13L51gyF
kzWJ05j2qgHWuDs+K1ahLcnzKHKr9rkxo3QtIjkinrhZtiAbhaWycLuS6JKqDNTQAyBvHQwnA0R5
6O7eugl1Y8s7mW5tFyRuPHWLZSQ594lClTeP6bvuvznZxUqk+8mBt9HZTY5fq7JW6aiGZ1RqwMLp
GJMTzJgltt8L10FVmObxwdf6bRNq1kNRWtO2HdobJeU3M2n2HoGSZFluLI5SFEbjN+QcuA+L7tF1
DWIcK8PeW9K9EEF/MelxX81u+jRZJJDlUX42O93fkwKtr2eB1DbCnkjAiTICjmhbCYZ732GeIMdc
JyjbouqIrWTtTLQZ+m6IqZqdQ5E1xqZqrOf7WEb2Ijs4WkuAcVp+FuD7cX86575sTtYith4jAcwm
O1ep1R7MDKJhH0YYrYfeQpinxr3gWYyiVienrIIkio2zPTik3uXfmj71LyGyIEGDJ+jn9taMIuPH
IK+pCmd5TIxwE8+ncvLrC/oyJMVWrR2YPAN50Vt/m/F2JEAaaAVBEJjSp8r34gcb+4QxGd65aZ2N
Nwt704bq/e4s7xM0Rg0hr+3cnRuv91a2D0HG7/v1fRjS10JbySHbNA3pTiPS1u2Y0COqaERvmeej
adXVgZTdeOMVxmNNdySVX3V7B9vy0WpD/5CgKVnFYQ0BW8dwD/SeuNUa67taLIw4RPEJt4JBXfwF
afG4r3txQ9FabqaUWL3QkeGRIg+dPNbotdF47TnEnhkkpv2ehEI82HO3GJXSg6nnxDQqgr+FRzRS
gXnBxeuT6GV/al3n2V+ilK1UO4YF3EmnogLNavVcik4/SSvaMESd1v1klTSLu72B7dfkaP5Eb++l
mEz9lM/oVVSYHfIktxlvD8N2ckV8QU6yUzP2ZgAl7tmQ/YIWHZIj/UcS5HtWX9qCBQWzfXO05I1l
vD0S3aBfZzZjgbz1ILyYBaTPLnK2/SutEydBQJkwEURgydiv6YbPdP/qR+fxDjiJMne83c+hiKZ3
uS/iM+d9wTKOpFtryJfQuPM3WjvrqAsjNIWSi3MmOtvq5QGRR7eJhDc8ar466GOkP/RS61DC21CG
bCcLyti9prrVBlqRY5qZEd7BLECo0iVf3CGbD6OSOFb94qk1Mja0QnvWI6sOUtH5LPcp4hNbYQZP
woM/NvVTOQNKMAAOs3NG+7DmucYh+zCI7rkpxjfHUOET3SL0UHVmXgdM1rSHAMxMaYeYD67ovsuo
WvA2Yc0b5lPS6fPVlIAH2kJpnyeRX3EiSRBtP8IYlh/aqnfqYW3Tmv05aZmONjNd0D4zDm1GtK5u
cW2QQEGcnnboapxHg9Ops8Afunca7wt0ABPn2KnpmZLN4VQcs6qpt5btC4wb0J1+ioA74ASIRxmn
Yi5aOc2kjnB8Xhvb3MZ+XT6ixq4OSQzYvo/loycK911xg/kztiCZd+UxQhz5VDtoblhNDgk5wKtx
lCkG9XDZMyi1xiI+ptZHp9E4D5K3QuZgVxubHsnasasXcl0x3aJmrnaWNYcfSVYkRwLGdJUOt2iw
uOfSTlzcmV25Rfo9JTFUUGFdfXvEA6JEfiaODWpH7r94Ao8j8r4H2cC0VFP7aHd19zgMKCKHeibS
j/rhft0qNOFr1cJw6ciRDKR7DyNpjUsqhf/G7uNv7Qk9PEaf3VQDJBjQxwK6le3GV9Nh1qjzqLDf
LF9ZJ63QMVjqZhnwm/kwtqXNjI7VNkxJ8PVRh5ZtET0uSJm6XcISstEC0CTGZ5JEWUOyYe/kGLtp
G3rPufcpnG0AKIb/rMCv/OSKcFu3hK8mbOvLuECa2J642jAvViFjRIKj486qt2mZtSsaZ2iuyvFQ
6DCrSV8CUTMMIziAYVtJzgN5IwBc5Nkc+LmCbpBX1pmtZoIPYSJAqssftDL8LVMVE2BtIdeaOU4H
3cAVEY622KWI9B4EMUSIebJTwbDp0Lv92Rzj5jgyZPHs9sa3Q/ybEpwyZVkd9D5SjVHvtaCdJuI5
Q/25ZAZwmmhI39tbcxd/LQdmuD7O11UBcf+MxZql2XReGMG/qHK6tBquLosT3FR2KY5HG6NoF7f7
qsXraQRaToREv7CM4B+/JQkenKbL4WQvrias+t21boYuKCMfn5XhnVhIhgB/tbczaX5tEtm9m70U
IMmGmWkCyp3VEC1rWDlpr2QEGJFNZeBM+ib3zAvDsvFTbmNBmXZFnsP+JYfcCRXy9qguqbfK7qL6
PjsafXgsiIg+eU32JeobLcijEUeHxRSsEszD7oikHv3sFtkWVPjMXye0oC4wcXal3bWPIuUgGaYk
w8X+xFEbXZaXDOT3Fng/TeYuTjLmGwAp/WmIenEsEpuGWUXiDcfh5GwXpzok5nUkv3aHCcBfkTau
IQEHc+IwZLVj3sMSFdWavgV2s1EdpNs6+yQcLxGCy/1omj/cdrIfCt07Tx6+iM7Ck0IOt9rHyDI3
uiY+WyiOtw4VBUXTMK8H3r+9274pj6XBFGzrUqmnOwiKs5HOjQ8TGjLbHTOB1Ny4hOT+DE3cPmi2
fGlQLa67nqzk2nNCCvZEbofIIP+gIMCsGs/KHgn+QtZbgwCTKOu2KH4zqFpOe3JT82oor3uiPufy
XAyyRXIZvOLoZb51xZd7qmROkkdOuAr9+82Q+s3WjSJ907vIKictbs5tU8t13jZXo5bTB7lDU76q
9ai9dgjRLVxr7jB3F1fap2iI+c2Dh9iFdvVZtfzDu/XQVnO5GWV5zbAKbYwI9WWDq2KVef1bI8XL
gA0Zm9EE7MQicDgEEwaDCJpx+6XQYjxoudk8KJ7z4Cv7Tav8z5xVVo3l5QG2Wo65NDWCvC0x0OTp
Q9OR3b5UmW0JFnlh/JAMIw6la+w6g9HrbLN36UvX0h/yS2PGHHhl/hyK7wYwLuzhDaTu2d7rTWV+
8MJ3KIpfohHPjOUqIgdMMqpzg7J/NIW3xWZpbMKuj3Y42/YR7phsJogagvehi/34AefgN0tykCM5
Fa2w0djkBuIIQjCNW818yQQtMcOQzrd57ZSftVlED1VcUu14xoufO6sucj6JwR6uZpIfWt3NT2lT
PEUthZclLLgv4fioJktDgUWILpE5oLWT2jskvXnqZDRtOyXs98FI7K022QcnK0k3mKYzl3zldOOB
Oam50RI8xvcTXMXqaiRMLxJUx/xIPoI2IIzuUKIp6aNg1t0fsUE/ClcmRm+JLEARW7PqUKzGLvVr
pVh2/E587LjWV3E09QcxDyPOKq3c+vq0ZZkgH7tXJ3NiBDoYzeUnCHIRkAF/GjdpqAsMDnQlxtQi
K9Om8x5OXJuDRGdcVthZMpqV5Hb5zmKv7BAOovYNvMbSNujf6rXQwp6Tc+hgmEkfcI2pVRTOJegd
LELzPH53HeB8s576dATHePEKLgt6961Ok3YPSwTr+TB/0QK4PDh+/IsypTo6ylTrUcTD5o7vgioA
O4kInyAy+/qoTJq1d9Ekg+Ls6NC8XGU2QBc7GgPLJe8upKzzSiKDLMWx288pp9iCnAE9b4mxfNUP
2daMqvJIxsu77J3kgaN8s2qdBV/PuekQV/2j6n1xEJ3LljLp96Ypnbzla3o7nY3CiDbCLoddpIZP
ymr7nerzck2YEb1P1223vqco9MbFotIrhDZxRyrysuPLHpJEVQ27lmqrEfjCuCaxoQK1G4lg+uh0
5iGxcD27+gUTLfj1+lCOjMwmgENAV9bATccbEk9yV1smpTpxKdIUh5BFVnpOd5p1/XEm4fCiWgAh
kuDJrakU9w6FqLcUO3kffmkV1ASvlVzNDZANz+6qle4rMrVBf61nzwnyZZio482jjFLI6ckzZH4i
DjX2oNUMMWMfzhirjLD5zN9hfjEluTSJce5UczHV6By0CQM4vfQbOWDXNcQWh25RTXcKp8shzUh5
6oza25hO91yTHPSUt6l1KKyeVqJW3NqLo2zr0c6WsPfqq+7l3rYerCbwECfQqIDVTsfXeGnYqg6k
2Y5VW91yG5abSnDzhWwIGMwPSJqnpyWS2skmb9FvJA8k4DaefXIkhHyWj5vrTOACVBOtQaiPKxLW
nDMn0WG60kPeiHbJT4B2+ohmlSFdQ/6U7aiOuzGbrgKXG8bhGsw6CaGPmsdia5mdtw+BzKxriaOR
WtlmFLFcuQ1UGKy+MgB+CqDLLiMG4Z21rthy8WGreFuMprvLDMm+ppm0q/3E+aSmb8SgQK6rQ0pM
c8wvelu8h375Wdo0Tab8pStM89Uk4fG+tYH1qE+mPXyj5o83mKYKZhZzfGW32liOWZ47QCU74vDI
CRvwiyOjfGptezuzcD5XLEZT7B1tDk27eLS+1M2UvKE3+OgZ9RbMb/vdpt8ZZa9e6YmzlHr8YLEg
G2jKzqZkfODRbtnb5fxdJVWMtSFnckXs21sYfqIieinoGD1VEanZSZxde5nrTDKSaTfHMQZTlWR7
DvRnVdJO19Jwem5rndunn2w83o1chaGyQd7Rk4qdqHvE4/VmcgR6EPVZMxM9ILm4lMcpziTToIZw
I9ltmqxtPnmLFSFU9Xhtmkp/VEb5ET9dfZuq7ke5ZIWaKs2DjLC0D/NkLoS6WbtUE96PTM3WzqT0
2neSIOJKaN0lGm8SChJh8nm4EW6KKJgW2xoCCWuVs4AK7L7Jzi3q6SMZgzQAJ/M4Y5HBz4NM9oCS
k0aXT65dbJbPKh0/hJU27mIQuufQUCextEaciTD0Ac/vpqja6YKObrqYLGUbbRzp6srpNZORdRsm
vvHK4qU1jeK0m/cMoWUzPMdYNvfOQDD5/VOy5eUzKSyWk+vXnDz3yq2M14iAU9fUi08t05UgB1Ox
a4lXenWb4sDBfzM4uN1XW1jpqL50CDWgIrV3o54+KaAnb7GPDdzzSUQvNnbeZ+diRkbmF/bB7aFP
UcV7Tn+qYgl8mOfGAZKtlpF0it8BfB0Rv8ETf75/vw2rYYX/nT/s11u0lgG8kJN9MW/eS/7B+UY3
2CRTT62UwOAPyYWx0eae9bFJ1hYWna3PKgwdYNqDNyZlzbsm6hkdO5T7tN2gmg2szXZ72V4+XXCW
rd69lbEOV+N23Jo7+9gckltyG968j+IH2BtOvYQO4UpeoKoUYKwBT02/lTajj21W7LwvI+OqvX7I
T9NN3cyX7lOLaB2fCZ4oF/bTmsZ12G1wgmn9TqqAXj7uVZQgOEj0SzwV09qu45dYklILEA23FINK
WXv1HhDiEISptLDit/46FROxHaq8YLurLp6MP6mqGLlRnS1za/El4yCw4jirgQbNXOLwqnOeDeq9
qoEByFGrHiYkdzep9Lc5KnedGvIPPEhRJlURZ8wk/0AneW23SBAyO27wllvWBzE4dMxSjpuksgsM
HyUv4vlDu3VWeGym3a1XGxyZx1sGuCp8vrmPuCmbmqAhu5ua4/1DYxGV04D7/PmpG6f0EWtcP6kJ
nt6F2nYMm6493j+9P8o6Lg1ZFGeDcdqRyddZI8eTzu3uzrm/pzbcH/3yabvE+Mz2sEk9UR6reypQ
fI+gMZiX7cbce7r/zRw69jqxWzrES5xEmIqzy4Bwd//Le4hCs2QBLa9AKVP73dfr0qUJhwenVIRR
3D9EKaEh4ZIc8s+v3R+BtVmWffZsIoHZIXnOrmS/Duewmdf3l24nRDJYzHTXkVFjw5HEjHRRFUx9
TtqCXpsyqMC7zTYBO/fv2XVJ+fPRL19LGwBORpu3a+akr3NJ1l/rmhiZujjpN2xoEKGWUJ97sEGH
rTMv0zlAx2iy9JjEHNsMqu8hBf/8cP9a5LY5Lb3qdE8ruH9gHkvvNPEzPo7OCO5GQyIhdFb9wU6g
bLXEFt2jRhTj/Z/awf8fGfxXkcEGZf/vxCV/igx+SMrye1f1f8wL/vm//oH2939D1I5K1raQW6Pg
Qnepvnf93/5d893fKJ/wfXiODuYJG8g/0f7+b8KD0wNu21z02S4inn+g/cVvFh4nOocCyaHPd/6f
oP15mj/qQnXfQHEP9Z6hItwU865A+518RMQZ+ZhWCaJU16q4keRq090+VRb8jO3U4WI94aUS3/G0
zhBiPDf3yOrG9u++NKlZRD9cQyj7G1dipb1aId3IN1W3ffcjmqy8ep9dMWjfBojd7Yo4L2BIYgZn
MtYDs5vG8ygXV2x/8FOr2sm759Z2J5N5bte9JWZJuZB2dSyhLbKpL6uyQYIwVJyQoD45RuvcMSPz
VMdDfs00T9SbUGnYp4ZK64uVpQMIPEvYAnRGS07IK92LJ1R8Em914OSebQYmXl5GHakZJRtd5uVn
3fOwgBHHlOHWz3Fur8ls8K0VCAeLUw4aCOO7OY3MmjtwyCMyzog0l7gZ+4V0g4mJBo3snDNgomyI
rxL1x4gqrM/9ruPZ0knHkhnZWKKLNLcJLXfjNosOYIDSRfaR6xCeVZalBxUXilFjbD1ZCoNJKmai
dUCIEMBIs6xm/FyF2RfY5gQgaBYBYQ99NBSACnI3ZLStW1YOqmKO4WYhG/LDT9j94QroYTezmdui
AGiaGBMZOyOZkQMHh8X97E7+TWJYU69CeY145h/69TcnHuPXiCyerzoqxy7osgZ4S9q2NaACm1kc
gWSi/+xw+Au3AhQheY0sjqYZipfSwKadGBy5AT9jtqPzCfEQXuFoHjPLtB5LJxdYAOhFNOvaqMps
Ta6X+ypdbPy7cqj78dGX8B1Z89I03ZgmGP5j2/KjMoQWSI02RmfSD7Xm3qlv2GPsZJs4E9t923T1
Mi41JVSZDp7dDuXF3E2rRBvKG2gszfthu0p0K82fFcjNkX4cPJMKd8bKTVqXs/+QRIl2Av6EBbkw
HUp2q65nD1q2MxBci5FXuchgXMsLUk/R+yAmUbO3od4VwAloJ5l7EDWFuSM0nONHXQ/GM15yM6UV
bKvmIUf3HD1oYzS6b8Qr++Ye+o/nHUNWFEF0ZOTIOdsmes1vRRER2ynKM8nJaWKo6WCtPWZzpH2s
rWJ6HlwhngzoLVuMmWx9wJ1vujtFZ+4AJiW9bdPg0mlZjX2efMstM3shYkgFilzOAFl08qUZQN2N
mmmfaP/VdEetkIK6KAOzHvutiwabiFanqlezXrbbOO/FyWqNhqhp0tzmksaLls0Y2BJtfMlbxwxU
4lWnwm3c8xjrWeCHqiDfyXU4f1jFobUj9ew0UbihoiRuKiVRLZLCPOhhZL/pU0NwZuwnNp488d0q
1PSOPLS9WNpgPVZShY9qmDnqGkb5SJxlxPvRxbT9h+7RqyL5ZciN+iD1RDzHFL0ocaQbP3g5SVAO
oJegG5XxsSi7hOyQlAnpxK0CTowQbD8BkeOlRQfbpkQKkkQZ2lrOYkDvonNUhYm3QihJPcsKecVr
UX4uRyvdNtKPbo7TImNt03Dr2m6P/wIr4TyNLaw6s2Puy6DFRwGA5aFvHwSXYjBAq9tZmAlugxVq
72YC6LyRVf0Gv6G/eTKl4i61CX5ZCq0PFdfBSfWctcHpYYEm1g2juQmdLbaKS4afYBOnqf6j0NPy
uZVFdzFGLwbCgQWGCE29MA9WN2sfkLYCCxlcAqnUNGFS1uMMXKzIcbgTTreDih5tTIZAzN585LID
85O0QvBFN4T+nyDwAIoCtzlm6PFpdhq5c0KMfw6lGAYHWN1EehJObTJ3CLLCQxfQ2aDRCxoHK+bt
mDpoKHyVhplyhWBibgm1eGbS71za0e4AJMUV2fVwDzBC2QdwcuPBrHsNqkiq7epYiGOTGOM+y5XN
LNccH7TUzNmtJuhpPTjmsPAXELTtfm2VpcFUaJKzLpYWflsjajBFHSiPZA2R+A0kTqe9eG3P5HCq
49ewy6eHWKJJNE093SEVGIMezPfWx2t8tL2iX6e03uG1OeYGHZ4ZyNiCGlVM3htKhhQOXGqfcNTQ
4Mgw2CCfGR/DAgE+74HLklymKTUv8X++vszxgTLT10A45pMbE0wtPaXKJGaaHmCyKVsr3mmRUR4a
4oA3hhP2F3eq8WzlkzyS8RLChof+0rNubsfIpUlfDcZ+doYQ8F80IOnE0cSG4EFXsLClR3MYNDWR
iqFFmEoPQfIbvSb4FmnHEMuFLlF6VREgD0rWdZYibynAKXqeGg9aBmkunSUTrBQDpHAlv/FpGg4x
E9B9WUiQSEJQPuguWnUkYB9chG6vWeuZVy0krosNkwBrPyWesMdBGmpYtrm9WUT7KaRFxm6B1mra
NZbwfsSWHp2MRM922qy1T1Di6GvbYEJTBfsGRSTKgWJGcDp70cJKZpoEj+4oZ6yy6SDVFW5wvdVk
MVwMVo5gBmO6zV0nXM/jQGiuJfJtmbiQHnQSDGwNqitthmSkFSIGQoyj9Ig5vnuo/TzBwyLkAoXM
N6Mfio2oSJXxJba1FRK8+RRVDsf2OYbphwwQhN6wMMWc+SBTmurOTNqBC1Zxw4yfzqHBnVFY5bQD
HddtxtLnGk7adtenKdCdUgFuSnUZxKpYNhCFsIf9jsGCTjB2bXCVFmm0yccQvVQ640aFNEC+3KCz
h7Z6fk4mKZ80DSi/XczlfjYq59BPuM41e+TX3sxoP1uWmU742p7Gvb1FRjFuk9KRwZw5g7+yyN18
r9oalpc+WEFZjQLIxCgVDsemjh8HJ68PuefFuDi8rv0Ayn/eCTXXFytPVb4DrWm6mzSinNt1WdeF
D2OCrH6jJ1Eud7HhePae4Cg1nz3eJAaGzez0L6M119RRoWz7jUVj7oFNPa/Wwlja1I410RIETkFO
eWr5RmOuEOJPNunAbSS1ST9LErG+RPNgmYxj7kf7/+0qKPheXd6L793/Wb7x16qeWgQx/X/88dPu
5+fQDZaa4g+fbO+ZY4/yezs9facq5L/+5CAs//K/+5f/9v2/lVxGxhVq8X+RXPbede9fY9l97/vu
D/FlP//n32scx//Nx2dk4KhxHcoYSoy/lziu+M3W0aaz0QlzSXGkjvlHepn5G1JF1/UofyhyuJn/
WeIY98IIv5on8NgtNdM/3oTbT+Mw799/CYf4Ve7vIZlH679UWPiz9F/tpr6YHC2rtXqvt+pSWfom
bCEZxjVeB68KV4nHkOd3b9LfX8G/lRJEYUJw6t/+/f/1jAtGAXeFI0zjV0tpXlqlNY9GvQesBMRp
xWnxFVOIsoAYqTCWf2Fn+sVDSq6kgfVY+EK3XNOCp/ZHA0DUa+HcgiLeG/mOkgsMiju9wU94d5r5
7V//ZP9J3Zktt41sXfpV+gXwB5AAEsAtZ1IzJdGybxCUbWKeZzx9f4mqPlXHVVEVHdE3fWEGJVki
iSFz77XX8DcvhXZQQDbkBXVe7b9filrB8Ip6Lg9Tk9ySNLkpB4KIjT0JPv/5lX5pS9WH4pVQPaEW
keCT9MZ/VjVAbIYkwATm4GuwEzwXAlQTSjToDGT+5fj9qt5bXksaOE44Hp22YahP/acWOKAktoqQ
T2UmAHd4EV/cinQaV96NepfAk9H7FR7tRt0yxJ8qxurOoxlU21nkD//8qX8Raf72ToQSly5ggfvL
8XX6zNVab8AU1NN2Orie7KbzFIwXQ5suIzRQrNN/+lHwb0fg786rEpFIJSZBF/TLEdAMu8BcpeAS
0kh50tujcPpVXAwAr+OZWVUEwRTm/HyJ3UqZDEXX2iJReULBF5GQuRpd+RbL5O2fj8Zy4P/kDPDb
4QAGMT0HofhflOKyLuj74OQeWgtz0SC1D1JN3hh2JrTy7Y8OX2Mc9VZtDOFEpxhui/RlSpgoll3/
6trTCrLQbpABAM5/VsG/ucH/9jTZcFdNqRxLnF+0jBQ/3RQVWXlYhsPgqsWmXpIBcQnBCfxGZb92
RPu1ZD73L2uL8YvXwG/H5E+vrX7+p4vVhfTXa10KUcM2nwYd0KBjpLMKRizN6vEy6niW4AV9GKT8
jKL3vPbbf7la/vZi+dM7+OXWRAccEnrLO5hJZcIhHj4cPNrFuyZmSfjnQy10469HG+EoSJCHuY8l
xK/K5QL+sJsVZXbAj25HJ3kni+Q2IEJcTXpv7Kwq21fo+dLovWt9G2GO1q5Td4AHaR5aDGBpeaY7
l9+heMDqUplaad5pHLxd2eiXMoCJmvSPgd6dLbM7F/FutIsvIwucF8VXaTQm3lfjZU53HgA/YpBO
onmclTmW+v+dRMjQm2vBSApN5Os0+euS0n3dkNKVz3eV5AJNEv6T3XaYDXaP+VwzdLANrhUbkizC
P3VDjf1wtix57IVch0Z4wGUXuRRFKGc0fyByPltrFiKWaroODYKJylprgUlENnGWcBFWKtsN0sBz
66CR10OC2DIVjQkkc8yQNU2+uWvi+UKeFYbIOK3F5Nbod4kZELHl7SIraVfl0G+FF98yO70VIr6p
60l4XMJGzmeI0CjYzXdXLcXqyOjJgExUNCSWMOcZif1ysMXT+/AmQ4yUHeehoehbDXwuY6S5Gfu3
tO22NikKNcdzWTzQld2FNVHjGE9r63HKrgavadUcIMGKN3gEWNObng36bbgA10EZALgQAOk7V12P
csNn4od5m9euC2NUbHBOS4FR5pQxTPBZwNTh9+34Bqa2FYX2ZrcBR7IgAjdrdl4d3oD6HjCpCyl4
MVbAJxMfrPK7h7ObNfJRtYGlx551evEemvHPEXI7XhnDJWSsg0k3Dp8e62LpMW9BOQEqoUijRBy7
88to4vbGJuy5/dnz5gPzFDLryC5DtuFtX5KmYHcpg6vHyJL8Ihzqox9VP95ZenpVL4Gc4BwO6kKL
qJh5vWiqvjW0KJ6WXk1ipWx1pCh+HsdSPjqJftGGdKNZ2i0pkqsRZ1ekRVCux0sF13PVh4yIgxdk
egMZNAaDmXpj6eQSVQG6Vj/oXpKs4I+bTYYzP9cnztnZNi3uexC7FbzsOwaY1YaA+svMO8I/uN0R
r6CB18XXOAmJVpuqJxn0P92IlxMmJ6uW3rSvcAf8mRlb4xlABPvkXEIeae6Xd0+CAIEtRn9W+25c
wYaIrqJ0GQBW1yHjHpmse6/FfWY0oHlYwoTIrF/UpTyozRkt0aPWGUSm+NkhNpSCncpibylOgd9f
zJqpalMXDYzv6d2I8vreGnlvHYEKPBDRntykT5JcpdP9CCh6q8CMn5bLsbKDW6xu3FnRr3E5/TBF
8OK0SGjoY3G1UEuJG6W3QY4XVP8XURxYbtGiDRczZJ8yNNbiyse9RJunHahRvJJeeG0hv6ws3In5
KtlP0yuC0269LFu92upDPG8GRG5I9az1OEKQitvpYqgTtS4C/buPXgdVDEgsjs5Od153SXhzCpyz
U52lr62DLflB706dXLXKQtDYfrOjE/mGt6HncjGC5Iq7DOwhAg9kx5aFGzVza9dAClpp5n75D163
D6qBm8xhMKs+aKvxtkbJWzdNXgovPQQfHUxEzXxcfPfd6W6c2nvstzGqWtUOGWJzPd7pdaRtEs9/
0DuOjTdrmDjpBxtAaWRaRuYgkkeyTiFQe0G0s+vxwbUxFpxGcZEE7CJxK0r+EPz3lpmdXXKnL74x
NVRLGNJYukdEaqN4STf+w4zH4X2icWBKRYBtMekurOFUiiZf6+FwMs2K6TirKIxEtsli9Env4WWl
rr1xbzEcl9pu0pD/iLZ5qCb4gS7Oy2iOsJREprzSRkCwtIzfR7B2QsosvEVTDlxKqEuscV+lIcdK
DtNl0dotF+RSvMguvqntQM/Smx3Ig6ZzaFjiWlQYq6nVf6BUeY3DfN3rBtkd3t3UQazCHWHjS7cF
LVenaGq/IOzaj/gELhd/lw3FxsWESyNyJOKCwmvkiknspGi+GBpPyW6qhnyN6w0sa+CIYup+dj45
XLhqvla5Nx3xST4anpnvIugDq3Ri9D52RBvgP/5eKbvAgJkBJC3MuzQH+2LjE684e+PP+OoaXtKi
AhDVWsYVQ5uBa94M8IyDZsQJ7Pq1LbQtijhuyhKcthxh0dVmcHIGbh9b4z60fNJBAqQrqPsLlUyz
EdN8iMFKuDybaVMZbotVJaIMsOVV2FbgKk4IfY+bsJbFQ17C4HJ7ynZ3+oka5FF0rFsTeyYumD+l
noHsVByknniyEjeFdeeO5c60eTF4oD8rICxu4X5rJxUSGHXuCiY8635ub7l1aeqOFCYulzarnQ2D
umsSTmhDsfZd9XO1EbWLwWDKaUfXc+UXHwV+SvscU2XLCrTVUhMx//nuYda6db3Y20wQM70EDibO
7DBabPjvdkh/EQ4odrNWA1WjlmW8Br72c9SzcT2g98v5ULFVnImeueB2y/gXQsmcDy8kNg2Qoh5n
3Y7WdqPcsgbzwyEfZbUsQcT5EDBmZNuw9LmXEf+xt5WNfRkd9+cSzoFW/90ZHJ2U+themXOp47vn
9esUMipvBglh6473pO5RaZXZiUYTsY8VEG8WADh23X3gCnvTBvkb05do60D93EgwLYQkJIfMkywO
c3DfOIKMb4/CoONe3uTVaGMTifUUkbhYmr7mZANbomgexOx+n7Lhhanl8BkH7jrEiYxMM/kt2Hbo
75pWG95iOOx9Tw4dzTfY6RAhq+31O5C/4V6DYIbo1N+bRQyhot9X2LY+BNWok6gZletWBMhKUji9
Zlh8j7ypYquJkZBoOCgbFw+ujZwiHCnG9D1iKwWvwrF1ro5TVbMJArvr1VxtuaBJih1h9DeZW5Bc
oWEDH0GrncSEWEwe69B80Bvxmg84Djvflp4cluxqyKGwds7ebXxjFxBJt07N+zxSmgpbPNvoCTZG
UTwlEj6GrbmHMizhwPQ5w5Yw2+JteTGiqTi2SbmpkhZPtKx71g2iDG2nQnrcBLjlVHeV1VW7Thoo
l9qp3+aeG0Cga3+o4McujzuYvUwmAL73Y5ndMd+suCmSMygneOHFHRh8QT9j+x7ZUZmd4G/gY52D
UyROq6QlG5R54OrtyPahY4q6a4cEBnXxVAP9+o6VryMisdZGvNGxEFv3o/VhaQhNp4CVXMP2bx0H
NCawMLn1mf9hgG4d+ixxVwj9946p5JKIW1fIbrt1lLAF9KIbV0yTkAM7XJcTeCW4KZQud+9MUalU
ZCSTJfqGWK2Bng8ZbB3r9gF5+G5wpuo+NJpTgWkgO9K46yYStVyvfkqGPlnbwHibvAVQbhNn25Bl
Rx3bf20i7rQZadQqJXJ4ZbrpJncjhlgiPzguEkqH2e0Bn/NtQ9Bz1ZAW4OF6ux86G2Gl769rdhjk
xf60kSUOxBo8n4Usbmj+Z98kXE4c1LWlXl22uJNDx9vaMryZtXPiHkz3y06Xm/C7SzR+rWzgTamI
nbmek30ATsBy5u39PD9DHRL7GfFN5AbmoYN/GrIrMMoj62IU4YNHWK/pB+94HDDZ6ZtPhp+IXQJc
XDORfCtSlJZm+lFJhEE6QSWJ0VAUtVGwtzRErK1EoJswPTY8ufMJO5ZT8+65cQG7WKnlsA3aOP64
0QW1wdy5B3fE7yDPKdMN4vZyMsnXsyopXUMw7+o8QiIHcho940JUoL9yJ8p0jTLZjmAyT2V6VRvm
b+gS6pegWCcR9U9ccPlwr1sr3frSY183FSKghOY8Jc7cr4xZu8Pamf1dUGdJnc4MRwh9SFgEo9Db
L2VrEpoY4k68s+ZLqiIAfbqZuIeIiDgL42wMYwgQ2RPHyzslGBDuKtwySS6VOiaz6b4VefHMmvSl
cIPHpdRtY9pMV7TjqkEmhClwskqC9mys6kL8bCc+d61XV6/cq0q58MUlh39oQacG6df7PVRiHCS1
rzZrB4sg1Dg/yLezaR/UP0/woZM6vs01XL4+RLBPlNmTlqIC9vCzpW+DVw5Fcyco7RBZ3gjtTDYo
D6ODtiEZrL7HatiiMd2VEe7r1hiue6vj71NduB39XeZrKo+SG7fJV5pRbVON00heMYWywlo6dRSU
Vd2mixxGY/HnXOgXO641YtSSq7A4/gMDogzx/kqDW36qOGNtDAE1pSPZi5yDW6TPTj8+zo79mrny
0QM5LC0I5TGe0m71WCi3MDbmi80+jfc53ikxlOWpq17x+cq2w5i8lXpeHbQqTXeGizmubIo7s8/v
NcciiKVyx60f5ehoH21Bf+kQeJv49Hq0K4FLa2qqI4tJAPOKpaRqEbwReIClOBVYpSulGoqkmQ1V
taWy9b6J9kBeNedU+XerKzQgU2tVe/NdnKUbt/TxMso41+ptd64sV4URrJlJVasek35h6k9ywKRd
QpqBFcJQVEjnFenaISnZqY2sP5uZN6yy0EBWMZzNgRTcmuK4czjwVPY0aPghRDfN88Zt3PXnpKLu
ydLgFGTFgyygNdhNfzcLqLjqHECrhX6Rz4ewU+9Bras5BND1pPpjPZy+WJIJeoaPRVlH09b1PWPl
mEhcli6ZSOMDTJxH3abUkjpg9cx9aPQId5Y3IYgh81Rrm8vsQRVTyn4iW6tmtYznu85+d2Kvxk5r
OuVC3MuKe6KxpxfcUu4dZ7pLk/YJQshuMuYTPg4Z/sz8D/WnFf5hB/3nULxbksjmDilEzDWCM+Oz
B6RnCnkoOvdbCddtVRrjvTFT7E5OdDVViz4ElGT+l2lSm5F684bac0qL61VkABUx3zcicWslUq2C
39SSDJzX644gz6rfJccabSJeFfLRz8BSjPFOaYNHg/D00BwfzJgdU7OfNKi2HPl3tWB0efmRwjuG
trJxRkOuInyyl7ZNq2h0XOjEFBoUwfR6nUtlVb0uaHKF9out/pvmSsAzQXuZWNOd2pdFG5AWkv+s
CflYmvq+oGTv8EZznMK7t5BxtrIN162PuUoVuFtKDG/b0glzBfMbgRlts4DMIvxa1F07K3Ss0tMf
ZUsi53LNu2aFPGy50XALP+Vd840cC8gx6mb8kkf9j7rqz2opUWc1nLuDLOzrmIbX2PiO3nAdNMgs
0jRnmdGeINbg/s1AGp9KenggiL7h7gnG8Ww7b0kXfq8MXNJBVWCCEEmDVAJRxHpWx6T3X8Z5/FDY
hdQUpsyiWLby0XYBMx2Nc6+Ay64RdJMwPPL4XXB3VBKgYrCsZDsSy43/MbMBs60geLYjn8LHaVgz
5gsx77exTM+VV+yYu2+8kNt/pFBfBWF+HNGbkeub3GJsKvEFFKdYB/Tq849JogS2UvoOBfjYQXib
LFANOfCuw0Y7MurZGxSJjrq0l4eIKR6ZKlFWdKtKjxCzTyH6Tvk4jlyCTcWAiYHFVg7jswMTfbsA
C+FbaiOYxDy+WVcDF14Q0d21XtYw+UYqhTUCCizK+vDWdYZBZQbOnoB6ZCmzZoV4mF52zevusU/F
rgc7kbbqrbkqxUjarEa+cwM4Ny7wWbwnrjYh8NN/GNqSD86q7nFwYtSI6iOO9fAJeLit6mGbdj5R
HQaFX2YQ19cbSPC4H3BH4hTWdPaYW2wnDQPzTP6wZ5zMk2rilfH0CnD9t90vJon1xPRxiS+3X+O8
4dpEb6habZ8QqNFMTwYYIzQPAtNGhGaCC1q19+z3ZBbdZMDCTRwAEkLaIukmx3rozukw7qcSa4lF
6TQZJFKG/bgqVUVtg8IunRaj5oQJNStDjiykbTN346r9kYHLasFIM41dNwJ0w/5n0OhWca5hqQuo
3nLPWvdlADgVckLslEuymgULKchdFk5UOOWB9lRboxHAuWUMUVqRCV97rbdCp/HayMrbQ9rDaH5X
Y2a0MWiQdbN4CSXVZN72Ggy0R0HIsV2xQvXxexsUzapvWGJSO/2xGMotvWc+y21EDAXWqRyi1sne
ySm+H+KBXcrvkIG3GTm1tnN1jIyK4TEwrUdrzG4LSqNpfGgUn5sKNiWLuOvu7Uhf2yFbWw40uWx2
lIokM1RctjatsWcLeD0ow7XJ+UF2QMPp5DhmPmLsMHZ/ktjBn8ww74Jyg86KFassQaNrRMH4V6bA
TtTIZKc+FzGRrWopmQrqhZLArlVo5F+sUd66EeW5S/ZJAYoQmeEtLp+ziS0knkGU5uKjmdunUqP1
9ouEJgriJRShCjgB8RVN3t3SM+cmV/Wyt2HHxdLnyJ9Vg0pQgdWQB1hPbW7M3EwILy+eQBlWDKsx
r24wjAlwCG0oSAThqGury651j0kQjEDN7R6We7nRBD1qOT8t1dzyQSm9pk1pW6zNNHkgs5mnTroJ
uVRaGnGIInoJjOqMNPATb2gUmtWDMelfEV+BNzAE8IMUo160VmZI9GqPxdRypUqLShLvowIDrLW6
6smirRIkf5qbcldWuEHn01fNp1YpHULZvZfBCQxOgN9inUof2qImOnUPDXspS2ktDlGenWI+2ska
j7pb0hTU0w/fdL5oVl7uaM/3dtCxuHlTt6687KOs2lNQZruUYFYiK1eTTWBzRjBXWH3HqEGSkPzk
98VR08uvswomwjMx2vttc98geT7miaOtWC77jT2ld4OIxMOo993rpCujHeQkma2IWeB1GvaN9nhG
GQ/lCvgO+yGtXHVTiT1CodUXmG/zaJ8KH9MtcnArbH/T+MkvrLsM7KFD3LbT++qxh+W10tK+3BEn
4u4k8YTbMuhQJFUpQZwGZUPcjU8NKs978lvIaA/nne4ymUO71R+CeHirOxNnFES3A+U27dE1H0xr
47vvNmFYdoZ+FXOyb23hKYw0iA9z6aq8yORLViXWfujs5N7wB7HHb/I5H9zAWGPofIb21u5yMbYY
7sn2lKgHe7YrbA3xxxOjc1oefINn3dci70mBDU35+wOmgqc2nij/dU8D6MhNyMtT+ZJWqcQmlgeJ
Uudkc+cMAe5gTVDy59P8KY1kQJoLrDZ0FxsydMAPQvBi4l25YaqgBSFktfMTT2xkoTe7Jk2/N7om
kFjoX/OSgUIaR8Y2C/MQQSvKiuUhSvyv8By9rTAr+wRt8M8Py/fiksojRN0eFZgbpAVeAXVu4fA0
WKfl2S9fmmFn7gO7xtKvyu8sC+qq9Ihw0fJYP/3xUA540xleGW/7ygfCqYhLO6oU8sIvt7bWdwdT
Swru/mqoshXx250Z3SeB+ZoNobsbvG43muO4hbB2n7UovpYHuJzmqW7UfQXgv/3jB7HPC6UJiIah
mcZpeQDuF789I0TERC2mfuJgN8j8UFjcrVH17GnQ44pSPxPOp5+LKg52SQ40GPrEPee5c49t3rsp
6+realucNUlyPuBUEJw4S2e0xfgY6uWrLut7fjw+SqMLMYNK46OX9h1AJP6f0iXyxs1r88U2NPES
hWQhyDiMcOLJ801r2M3OoiJg0SEHguGv23JBqS8B2qvngddYvhoHvFxA+HHB93KXpHfeTgCz8Tyb
WXme8CMHGgenWL7n0Ia1XiefLe1pTPTiZcaQsIIoCV37q6UX6VO0GWkNJZGgYQ+6P1uJxUbEcSa2
CGXd8tReMpACsZUOeaQ52Nxpedars/Cn7+my2fWB9eEOc6h0e91mEM5X+ILtbvQSPIlyYjYzezV6
0Xjq1cPybOzDV4CzmexcdnAH469TINNbzKB9mzA2PC3fWh70xPv9S5QI8cpJS8yevCw9CuYMAkzy
ZIffeIMv+DrYJ1G0JTu+9Ti9eGR2MW3iwZ2m72xH1gpJoY/J3L4Y6ldbazGnLyaii82tUHexo+7O
dvL0fWfF91XWBFx+/hYObrsDcb+3J4PvoFGg/sejrh0xEcDm3jaBw/FJqCHGBzgFVao+JeW3NYJT
rW7xJqoxaGlLTEwi3Tha0UsWxd2pR/uOQ45abVK10BQ+fkwJHmGmVSm/98QPN6VAFATJ2yA4VjyG
LtZX7oBVfIvRF9aPvtnc8X8lBR0kv0T9KanbNjRE96mL2/AuSY15Hc2wBNFh6hQR+feq4rWnvdXp
vAWrxmpCvZkAU0zS9NRT3SW1snEJUQaKwB3Pj6yTM+uYjatny4Nv1b8/i2wSyDLPZefsjpNTTvs0
r/pTKC1eBPL2b8+W79kBWYD+fAQ9Jh/AH4HHw0glQZEXscJysN0KzUbPazTfCHdUua1s0VP/XIbR
RxqSDGaOpEyW9XQwgvZdJPDO7XEVTpO+TbiYAR6GAHcm9yQ6c1zL1i/vS88GpJMBZn/G9zyNyRMq
9U/ftfaxg9cIKb3F+M2rystst1+SkYrRmMzDQF1K5yvi0yQo4YPJfLchQeJmi93arIVPeg6G0Wga
uIf1TRc1OEHf/Kgoyts67XAJEeX2ZpbaCqUE9+zg2uTHC7k1HGhkRrJxJXFjRaLSH53mI7azz0a6
nzQmhHk7DY7xwedY+Ve8QNej05zzwGZZn9FwduMu0EJCN629Loa9kstyS4yhCc2TWi+eKG47F4NO
mBdvbThsAFnWZR/soGmCoI6sbZW3JrXnMQ1Z7Wr5LUrNr/XMH6nn8OaObHMDzm1RCNRo2NmXoAwI
qwrdN/LPP02n/TRzA9zrJUok9PqACg5pnVjPWf0xaMn9bJ7mSjCME8x7ZYZT7pzTzE6twNUk+mAV
ekj0sD5qBuMppyrR0HTPoiqztTt202FO2xWuH9bW7P0GfJgNbi6iNbO4flW/jDmWaVSz9f0sQcAZ
Rd1igTvOgvJYZKvmhX6nPkaoGoE0fuudWumGJBV1uszrfI8E+rjAi7V+MfQesxTapwXRI8LgpqCg
cWmodBAWdBLrVvgnrccqP7aHS+3pOSZiJYadwBCtTwNprm0aHaHRt1gxovTGqZ+TatiaMrlGnv5q
UiyCHdIzK4o5zGS878AF7AVCgkrQAQth53UVlautDlblnf6Zb2Mpitl/ca7gm8PL1HWPqaBpWL/w
i5p5DhAxAV+ZBXTuiV6lNPRwa8w1nquUcGX2SaXn08akbGcZ+ISCmjwGap3AlCSM7W1D1Q1Agd6K
aGxmfOpQBsCMFu4X5nAMBO0sJY+ChZvHMSbOsbNpLjuffru0YYxMN2lyEXQxNaHuHMiGKXEpjq5F
LDE4qb5KV1xH/ITXGgm7TOx2M8s1JT9WqZ12L6Gx/PNBMX4JCSGwhIMCh9RAkKf4j7/y8gIRTBi0
p4c6My4ddKIaYfvylnAUejCcu3k4BF6NPTKpTP/82uJvXtvQpeBFDZVu9mv6T2P1dgbUnx5KNfHO
fPovXsgILzYwA0qdx0JMZwlbZBqNCzI/DGQGWPXRjbHo2fcw8qstHV9/nZFy+0DA83G0gHz++V3K
v5DCPB2zOBtlEgkT5l8MvnOsrhJLJlw2KAYZ1NIgug2ScZZhmslJwWu5AaddeRAFHrwqKGPo3G6K
zEH0FR8sZzpCGDERspJyTVxN1cu5yrPKKfJrjPFCClTINbGzBEVZEIffiiaiuH1eKIiBrvp2BQe2
lfVYfcSYgWBWQVO48DRoE24MggmKJqZY9DTyIkkxgGPDDeaRCALeJYZieGD1jOLGOn3AmQVFBqlO
md2fyTT/GeXD01dPpmfVsIHzXGVN8mXd9Gtr/CIUyBjJ6og5kSJ5ELvX72tzeiUN4vDPx9r4NX5L
XY4GBu7I9hx0MX8hrJZjVGgu0MchkomNj6K1haNK96v4JrVaydD3MGnMyiMYTY8B8ZShR5bi0eit
nRz1gu0ARNl18FtHH9HcwSYfDk2PW5Xar6cBPGfOUic7hQH4Se31Z8tnAIw6735uPIz99fmWzVrP
4tYWO4zkdgvYHIQgFib+Q1l4DRoNIpwBXo3d3lUNFPMIkCxGz7Cu6VF0OCorolofJwEgasbiUDqg
b8AMRQ3cJtlCt3H7vFiAJjiLoMpLP5yZjpiZ9hW3fohC+BeXEytP7Tvf0tahKlQ/D1Melnlrp/1E
ilDuwBw0g2ydOG+/E5yg4PosE1QK5jYlKCTU8yt+5QROmPreDVtGXnq2zYNexwLAUaORKNgNuf5O
oQdeBeJjAc0lor7XALngMPCpba89L1h7qRWPlpMcw1L7WQgun5zUedzh7K9GT7nn45fdxgkNlg6v
rMGEEUlrgVPegDJcSJSoVbljXBLjwVEey6tAr3QaoE2tk9S+2PyQCcEJs9hPawhrirMdmlM8OJxj
qUgCSxhPTQyPWWvfAgzLl7daHYmB/akN47lLiv5pQvq6MjodMkA3XkzfhqxB5k4yYEaeFs37v1yu
f7OjGLaQxJtIlLJ/CRQL0OnFltYkB1N9ZLUbOHyPGs77obV3uUMYc0jEmJLYEO6nhndqYFYoJp2l
aFRVm/4Lf/evjG/P9NgkbO4j8j+EQHvwZxJtO0kVI2pEB6yLvpZZ/Ez5fFTQdzpgjFdPR18xzoqh
vyjqVeamV1+vvpiu/S/H5m8Wd+J4QNiQSKCGcX6lnncR8mNMVaMDSjHkpx13VbfS0TyvYbaQl+6J
7zWtWj/b32XN/CWAct4ofEMq/hh8inUzoXTJfPdN76I3gVfZFiTMX0fl+C9MXM/8S2Vg6aw5MOQ9
wzCtX3m4FNgWY3CyoMckJlmNKTrMCrxQSdN2CeVhnaWtn1PpbG1OG3ryu5Ag6pODL+dW8IsA1Pf4
OSsPWxertzly1kKhUVGWsvTiIwLOaiKBhphXdN4FyzsID/qA3I4jpK3K3muOQzK+Z2S8bjAozh9E
hvOHn1gbko+9i0cvJPSzqF+1JMUuQ2HigRax+9TzQWB7A9LnbfsBYC39Uto4tKRVToxeF5F1WfTr
Fmblu1RK3cx7lOE0P5CquIqwTD1q5rDBL1Se4prbxsQ1UYVxz7vI077UZZNuIui7XMH6x5RC1tXM
g8IcF6poDqZGQuJbyABXZ48IRfjcSxZk1LKvXgg3KjAJB8pM7ejp9nPeBTe7QPglzYMfp/gd4v1F
gDPul5WsCdWaq/vKK0uUpxjZyITVKpva8VBH0c8W35/fqo//16KnB8zfi6a4tf8tc1pUOn9ooP4/
kkapwpdF4T+igL9YP7wWXRv+r801+cX94fdf/F0Z5cn/QZBjSNvFscHGfJ6/+bs0ytCt/yHRhwsb
do0j0E39IY2y/8ezLB05iiuQ9jgmK+r/cX8Q2EmwXCi9jyGpAv6vpFF0ab9Ul7qqJNAqUUMYntDp
Ff97JfT0Jm+JbdDuYi3yNwDM5TZ33W7dCWgQkOBBHBH4aU3z4dp4OuuTf4rH5mPOtOcU83yMavVp
HQ+4JPbS2eGEFa6Mw5RspxQDUTcYnoMOk/No3vgWRiu1MqfTqf4ZUsNTZpBfhME2NGKYKh5yjc7D
d7HIzo3sPvCJ2Ac6/QNewI/hiLVd5T6TD1jgnz3bR7OGC4PXMkaF3le9dl49r3iP5/lxsMbvbpkH
ZCl2uy6bwJMm4k3Gg5fkhD4YHfN2Ys48nOZ1kYDKRZ9mTOzDfMhLyHmV3pwTG5hJVJHD4hBaa+It
1nWcEkgGa83o4QlEBK1kQ77qtfyGc9Ret8a7CAPPst/OTffcjamzEmlzBFqvN35xG0L+c5RCU2ot
670brA0MyIvmBAzoTT6z7Ttsv83LXNA7Jx1kOC8Q32fDAhJi7pNU4lylCYZO9ms7EIRolnAW4s7b
uGzzrd2/lVV+hUnZtxm7J4xOrBnWwvQZLhfzVhvrd1qMFobmpp0ZV9pdz6ZLOgXuAg+a40CFGS/E
sTz0BUZf2pA92BkfF0rNqtHKHP4/kAo5BOtS+IADUXhI9KOMy3Objwd3RslqdHTyMR5w7uCnK/zA
rtUUMgaYcOCa3eQH5I+EAE5mEK9Wh5Ekf2OXdFTsmPWQ2C50hObUPGSpJ/BOtEcfF0/sgsbPOktw
IiJvBdZHtPNmmt9zKb/ro8QtMx1OLQdhKovxPI35IZ4wDPE+3STCOqcGqu38N3ucn9lXYINHBW4E
/dHWE0r9sXKOhpUYay2Jt7UxgeGm4Ttzc/eAIAGfbZzcSqd/K1yrgXqHHflsJzscHzh6DWg6J5Ph
HcwlYkO+ZAwdN9Kkugnc5F6CC+8MaAzW+NKQZXCwGzy3e/IATcdH3MGgOXPLjyRMJlQbF4rFL6j3
kLb1gGjCMS5Jnn+fekbraofDLDAh06KyiAQ0pIMb4bgr2+K1GOQZB81jgfs7hKkB3BBLbomBrxn4
zxL9vMgfHQ1bE3wxz7NTjOuqONizpwamdbfVoVWZRXIHhc9YQ8NLHv54aGRkbcglpuh2A49g+ISp
L6XRh0dPtzKMLcjbzy4hyitxiVic0ypak4r2zlxw54lebtsgWBuzhcsiIRgtfgyr3MHxsyQ9Dd/f
l7TtyUrR6R8i3UTxQMZJPvUb1BhH324ZoBLTczIjQaywyiZanv3xPa0yVgWYc+rmRBby0EGm/+1Z
o56pxXg7Wu7H7z8kGISrh6T3FRjtf55rUAuBC4B7fvvZn/6cGmBZJXGtpQCSHIcWek4f/PZVwvDP
3BpRPG1MgOOVGH1A0Cqj2SRMiOiQBgDT7aLvNG4jy4eOe2gTzDsxpVjy5eHaichpC+MCaqZXAOGW
XsEkbgaGXZ4NJsZ4UwI19D/fWr4f1/+bvTPbjhTZtuwXcYbRw6s73svVSyHFCyNCoaAHowf7+poQ
eVJ5z60adeu9HpKBI7ky3AHDbO+15jKAiCbu/uv3qdH+9c6ZZ0mg7AJSIbk6Z8NLQHiZCjO6axya
ZEFHrcfE8oP1V9ZNGZFKGYnD15Gv30rgmgGcqmApCEunwMs7//ylbv1764EhSR8jf2jgWXJ120P1
1PaEDmVlYj2PhQbw+SDHLP1BScuFM8lw45kw1F5CBbrMrxOPtDq3vtfbkGJKN9HyG4ZDT6bABeH7
M8af5tobsXF09PLWUSGOno7gkUaWUCwXXLcBADJSP6Z4eCSdwTcUOj+cvnsClZZSQHqr6GLfTPPw
XCRatSuHCqK7C5+ENGrvjP2gPkIjfWk9bdy6NA41KUFpptLd5Um662KSqNXbpIOE8eY2PIfqrTFp
B9naOypAQV23UYdpSrtbMvKAM4vqLFX7o24JZNWg9B+LufppTbBNUXbGx7gdvJfED0l2d7Njl2jO
TmpecdK86L1GmE+2U/voiLC6NwZ3a+JfIBq7By7eJ9Q0y/ue+vcG9lf1zZmyXTHHj0Uak8HXEoxD
YBAqVFe84YlShwwxHEEoC9lMh1jwq5dTc2vEDw1X134sfIQcc92eITamAdBGLD3USQIXQcCWkQQQ
dkH5e6rjg2OEF6gRJa1lbqy4AVl6XF97A0vjgVLS6IniiIoBpOuyUUkIDt8d98wmivNEIBDOka4d
1Y56BaXEgZAVC3ASS3V30E85gXiTXyjyKaHHqZ7Adxts7KYxpuq8bkLJBZ2u3LOv17MUxgGVGNlP
i9POWJB166ZjACbVhSu0OTsLDW9q442jaeUJqWF9jjKg5c3fe+uxr5eukq9aCaxJuPwNsyyJESNl
KkdOMgLgMTIM1i6GV02nyLH81JJQdRJsTtuiS0zgxjoZfiXhanmf1+d1YxPtoLbrLmZnefZM+5vj
DN5uRt1wtpkVGNZQntaGrVq6tolucmKWvfWlDv8BEYE7bNFMkoQ1aX17/rMb635zXl9rOMt3aSY/
4Hq0NGy0dJPyfXJF8jXkIVrTbT6783EkxrBboIDVTIC6nw42VWrOqyqWwTFedm1ZOPg3fIzknPU4
hY1eGZKcJPXXCV7Pcr9g7dpls+6tx3LyjexZVDvYSX81k9eO8nohfDWY1z214Pc6iQ51Pe8adlKG
JTbJchmsx+RKEgwbJ9oXTv2ynntLV8lf14bOvCFndde+hSXsCspk8iSSn2t7PBShFWTQGBH2L9/j
8pWtm841s11fwhT6OrZ+31Ha6gd76jCbC8iIf280wVf89XLdW48p5x2iUnfyuhEx3fqdrpfbupcV
DVlNITlN6/X2tfm6Br8uRDe3TrQ3WhhAWIPwOHt3WQlIw1uGu3VDa4jzQk+BVfJyEMiuZHyqP8cW
5t+fc/fnHhVVnG/WXbgFDG0Iab5OnBtpHrK7v+/Ur3No9qAuR7c/rudmWO/ZP3fun307lR9uarSr
1OAfp2g9Y+vJ+jptbol1pM5RCn7drbguKvx+y7lb7+b1J4YWh2Rdi1c9F/++eZuWb2B93aYu910y
uMWJaR/WU6QQZEFwy6y3UkxE/Z+9r2N6pB9cOGAHkpSaM9wF5tE4n9x2OrT62JytRmM4WH725xeW
Y1WEkGdAbhv4gvFQaHFLueLfe/9xTGvqKNCYu9PH8NTybOxwhuRJRDON4CA/UQdc8wwcAyudda/0
Yx22b/N9PYX6MmR8ndHCYnn/54xKqCvHNtX+3ILrLVm1MRyZKMKPv7EzbwdLLjo25Kn/dQrVrT/W
C5uGMReTurkZVRpu11vSaYkyBHYT79ZT7BQjU771F6WpP5RYc/bricZy41AcX+7WdRN6PPM3TQ1S
POsJF/SXG9IHa0gI37r79br1HA0PDUFCM6BjRpz1DC8buQzcYj1YDARAZF26F38Pz7bPLGJ9ue6t
m3XcXo+FFeD4svaPX8NlHiJBhpHNyPlnl7//XvoR7qistfb+8pApFvGKM2dVcfTWj4AQZPlg68+M
qFG79TcmepPFcd1df8Q87K/3ri8jQ7jz1nC0n4OUcfwTgG9xiJaPNOh8pHXva/O/O1ZqGqPo1+9E
YNf/ev0fvz6xVtkBCvq9Hs/X95GJdrFtE7/d19v+B//7LFZOoFp0Gcnyb13fIXK0gSONz/VVBSwU
obwM9Kb7pY/L46jUuX3Ajf+1GVqeVl/HgDFzsxkCAEVjuIdpzC8FAKWD6SznYn1bhOEmp5/Dn1nf
vB78jz+zvvzHe/yZuiDU13L58NQHv+kx+SPrb/35c39+d5ATzkWPb0Mn+++w/nzdOMu/989PB4X/
o+BCAUfHMNGOC7GW8jOVdeRBp9aR827oiUs6DnqGvEFzCbuFrA1Qsjyo5R7Vl80SIYlR1ETLv+kq
coHUU7XMDbSUWUK9zhKAWnIKw+KtERZMv+UOmGNQtJ4cb1ZebShpeoIiDMsbUuEbXMI8FFfq67pZ
X3rryLu+JoFIZ7gA6ZUsT9s/m3XYXndlZ3IJeXP3YHkCpLLZ/ypIUdjx7+a+WTaIUZjfL3sw8Hgi
pOWL5yJWmlnggVRn5BkEWr+B2er6WdZD6wdaN1GqO4ehyA8deTry2C6TgXiZJSTLo9HzyXdH4tSc
o2VuofFgYKm3PAMFYIdtPxE2EXsJY1+8zFLm5cG67rUdxiNiwxA6tKjTxDtpGNaur1F9tctm3dOB
BFtJ2x+7Zeidll9d9xoHcbEeqmO/DM7JMrRjDeIS1JcRe309WjlFJQJirM4W1ZEoi/rsLoNCYdgW
o2SIVFmNNI+WyaJahps/e8KOzrFGI8xUEMOWz+n9TT3Gbwt9WPXXtLZjY2dcYdVxAy0ffN04PVGr
wOPQcS6CnKIUfG6xTCgq1vJiW8fY2UCb01lblDhjTDAwFcADKLAIsPpyN85adF/bFXXydehcuMeI
GxhP/yCQO4MHshVSzo3UaWULC+pZM+EdoIf7ZWQvDTEfyj49mstsDDwcg/2yxzniufB1EOiCFkBC
gYG9fIivTeGl7kG1gO3/Pm4vVxB60Ih6N2lo0rKb/aRpD+tfG5Ypxbr3tSEDkjfo7be+QPm3/qF8
fXatu85U8MVbaYacabCPHcroAYBC1B9jsw7sLyL1eqnZcWACRj6KDBcPhRRm6Fplsjjo6h8rhnq9
2jy/wJq/vsZhzW7cmfgvpPnDIBC+LKKZycBy8a2bhBohmqgy+k2xr97RMhH8aSTfEJmTE6X66exH
43QG2JSx2P/7dYG/HSOOBw8qG89p2o3nyhtoROk1sA10XhxNCBbaEZ34US4KpRAf5plku+G8vvxv
x1JyUv0RG9R4MxhldVcPxXjbL7iplkChXFAoIsvQzyDwqYI4J7LloaQrEjZF6O5jw3HoFBBk6JbY
eCTUgf0sVLJrhKfu9eJxFqV7tHwZ5LJ+kq3yLulUPSsrXACVNgo+03k39Dm+Get421RK3OMeAEke
HWXoXZlup9d+FuZl0hG4pi43REScrD53u0RHzeeZ92SDwbSABXLKBmKN2sF9TMGyUYVB3TQI9zxm
FCqndAiPTajgjs8JUW9uR/rWcDOYTngckbRo1WijHhJToBzt2rssP+Y2rWH3xBGKDWJY/Kkl/6bN
b8tQ13aa35YHa+aKdmqnP+EpPoICwHRf2/Zt5KqbNOlJqBTztxFs0nZ0yffAYr3wFSaCZ230cZ0x
3lHZqi8Nhu7Lutdn9WdrFsPeBgJ7gwp1meTCvIUOEJOpCOhYSX3e1n0zbEu71s8lxoMtrk1rixYw
uc3zgsInq/F9kW5Vbvmo+a3qSPBjBOWhuVWDS7hQOz6btLP2pNAWWzIa0g0oZZDz+VjcZbOCj9Is
ZZCoDexU1GQPTrAYo/7G8AjOGKAU4aU2QLNWdG40z7uaZVOCDIEoEFObsdJtTqnwwZbaM6F53YGO
/U7vKKQWZv9hJ9jffGPcUWo99LkiqqVnE3ZxEZgTkV7h8IskmbKaUSqrEb8wNF7Aw9OVRl1Khvb8
MgkjhspbdrQePfssY+XhM+u/V9ZE4lupIyegsj6n4qfTUsQth19YJNChK0GFH0j6BHrcdPpr2RJG
66PO3zemoBKcp4BX9OZg1iBCwtYkCs6exENr8bAcyzxQojSCYm7rPSJQi4DoaYPKydjkvr0bKIID
A5xt7M/GztKMPnDtCG+dmM09gBJ1Qw4Kyn6m/nsTq/hJKgN0LCEFakx+DfkRvsbGZAp7o7T0UxCH
tIGTQHaCXrowxGAfu5jnTPJyKTXxP5a2qQE+0OPbSQOdTgfdphiNo7KDuAtNpP4EScl804QIk7HA
REWG1ilredgbaPKnTtCnxXaTmESgR2jdQtsnvGTJHAoRWJt16wcTF+i2BBUbCuKBNSdbkiuPIpcF
cVX1TznRLKl0s/v/3bv/EdhQp69Go+v/3L278Gf6j2z+J9Pwrzf9m9uu/wu1lY5EwP2vSEPP/5ft
AqHSCZh18NyZCOT+Qhqa/r90y/CZaQpYagaswb/7diaNQPwtpm/TWPx/7tuZC2Lrv4j0DKE7xoJ/
R8egG6us4B8QMNMB7sBSEgwIvtB1cZzVpCz2zqQRRxxekX2d6WFR/XGt50KikVReGR/F9JBo+TlF
CXIqu4YkEyjFewGzgTuvIo8DZAPwkgYWEsqcoJNk0OaTF8RZ+pRpHQkcE77XpZOUhxCBRlZOp7Ee
Pxtjn+i9+r+oNAzkBf/tc9LhtIUnDMewoNP/h05jwj5KTLvnnMJG6dvKRiGeZMXxa6pA5aFAuh6x
gv973hrRs9m6xKAT/JkfS128liEiU1vIg2ywA6ksTS5p45NjE+4a3+zPzHNfnM5taWNVT6UmfpKr
Y92vm7xATe34k9iFPuBcJwomg4xnDeeMK2tQRrixIb0W1X5W2XjR8upEKEx/THh8k7bKMCpCYyQt
jCRp+Kc/MhOgapPhsODf++xpsc76hI3P+uBMMkm3tD7WTUunj/zryj0p7eHrsO8uiuICf3jamUFL
0fu49kfWDcETEQ41npLZMkdeN8NSNjFD/JZJpZNa1yH60p0i3Veh+V6hujI+hyomPMui91Y1HT2F
uX6rRIIrLDa6c9zznZW+GwaRI8RZalF0KB3/Fh8dOpT1uWEywScrPFcfOhjyXVc95NnEemqxZqDu
eHQA9p/p64ZnyzGxc2SsqsrlpeqE/4/NekyTbkD2unuUtEsYVdt7hlj/3HL5tdHYH42JyW6az3jJ
ckrrmTE3O1fnlzc4x6JT1rjgU3zrXC+Ro+verJR+br8x5xz2nd4j9LZRw0dlvmXle5QRQcabVXi+
TvBabocA0BjsoCSBSmIqWDLMTw3yVnbrAuDP6odiiug4pARq9pxnuu+4DQ2JQWINYCMdQfxTVCWX
QbOTS1+10x7f9+t6aN1ERO5dBnR0e7S4D0osbc687zVKW2yk91uvCiLCS7/dRNZ3meWkF403DowQ
utQTPjql7HMsQR1buD2Y+2NuaAibNUkGGmrz0lTNTc6Mnlav8d1z3gXu9R0Ydnw7y+xZEyziUEHh
sTG1V4AVGPtGJz3hOtgUeYKiB5kLcVLpuRku6+KDyViyJZxbBzWD3sZJSUFcbDwEzW+6QjmndjEQ
lHPk7EGoP0cpoUWYG6GN3PeFntBAyq45RJoDS54gnmrvaPg2SrAsOhJ2Q8paPo0FTij+14mj+UE2
dfNB6/IbwFZko2q1udWaeTyV4ffe6vEWh968SdCJHta1I5o3SnwCqSFk4HJbTdXDug5EWYYhTKMf
51TfeL974nShE0eDihMbQ1JcsyYh6OrQsYSj28AtWgyxjtCgns8Gk5Q+tfaWPyE4aC9kASWBIbvX
Jul+AC7WzoRVT8rTEVVifQCYdenHOD/ESf0UyXnA7BFIVuZ7bSxf6kJ5gZSCxnpnId9zYdEU3g4M
Pnz2XL6bY2zuDRaKbm23hxBB5TbWzIpKcnTkKvYPSLYZ8fS6xPTtFPspy9VpiD6q2XHP9bLJ/UcG
jvmU2QocCXK+7bqm4oFZH4k32oW1XR/UVDy0LnXPQpAhiykr2hXlc5MvksTYJte+mgdq85IspWmy
t7Y+aHtT5ndaa86skgzz5EcvsZzM85SVoBJgJUbZuJ1pCGSwJLDofaaVWEKm071npDdUYOO9lvtv
sUsSoI6nWUT5q1mN1SmGHqhm2HeI0hE62XF49hKW1kbq/OhajMu9NLGE1Boy/Dp7HpcJWG2+lEZ+
VrOnHboedkSP1aPwws/ZfbKi8nvYMfjKCNjSskjMaROTqXxwvOJ7iUhxh3JdnSM4mpuGdUTgRi2X
cOO8aY7iX2nQS3GtjuuhpzjckjLWxyyqW0KwDJxLUWu8hsBtjowTj6752kJCC4ZcAyZYURTjgngc
wNgYhmsDZiASl3/MTpZI6DuDpawmypPfkGkZg6rxQ0Hftu7tWz2muFEQWJ6C2sP+CjjADUY7s4+J
JLmot3uYHKaDTRnjUEOmRO023cnqubxK8zGfrIk8CnEtYvPdOvhpOuzbRH6SJ3dreZoeRG0KXn+q
T75e2lfHxgZe9DWZq70MCHSEl8o7zLlzb3VTi3dmkndBmClaaw0iOuyDOzjHEmQAbW4SduuDmP2f
E5G1iZaFDypqEC1GIsRLPNxJ3FssAkDVZxRYnHy3VhzovJVHlIvHZiawkWiAtCDbV/fDuzzMs6BK
6m+GHivIiACYzJnY2oTpSzw0P90mJvEkIiJEY4K+KzSAIUk+qFOmOcc0khQaRlgWVNE2dFD1I7Hz
VzztPquKrMFLG7Tm0k6V7bRTms94pEhO6PAPRdgQt7lfj1u/t/aDInKtIvzXpelN7YCSiNMuP0+d
26owzoZUW0+Druh8hLh6A0YWEjYMKyAihvSSDgudOyTzEYsK1XpqnLlNx5vUvi1MchgydfnOMv8K
knLiZibNHVYBnvz70THqJ0fmV8ul95zn/rbxEEw2prZfhrK92VV3k+EUL2XP/y77BiYVbCEeh01i
EEQ2NM29opuLN+gcq0Fsyiy6KpkGo6sX3Of9gxCkSWk9OcL98N3uCEvOTYg6FiZprOE4O6wMyFXH
Wk/66lBFDbyTftxVHaefdaIJX88hBQybqCX8CbN7u6xehPEN2pMdP4ZdN96Nkfdel20DyL/odwBF
iEbbY2d4y33ZbclFbXZ9a1oHY6b8TBbRW4o5aBf24xJ77+j3c5sb90U8HiwSrqm+eAcpx+d6JO6F
dsrvnMZENSftTeaJfeozI2NO0wdzBfwt1+05aN3SOaUSQH77W8s669Kj/0q78NB5tn4iUWRXlmgC
VGJVP6qW0Naxw7aUOKl/nCq6tnYWknGakylckASDEwWxQxR1N65f8wh5tgwg/I5cwtHqK8xP/HEp
pijVkg6nH/XJH7etiMbvs7haoze/kp1wwp1k7bqeSHen5Tq1FXl+0r241AV1P/+1hMkWrSrfLHug
LUZlyrGqa5dD+yi1FvgPuSlnWBjzzndj54dLYwbKqoqOBHBQF0SG07BqxkI930g3zA5M/yYMM/mm
sNmgfiquCKvrrn+rmuInMYFg8pi7p+0vTvoTJcwHEueo9uYFps8YMU1BQJ2RUpTwLdgp+ku7zvOi
9JgT1jnNJUxdf/6pBowFehYfSqLB6zpEp289uMq4U2QPo28ROoQAKjnZ5N+RgXzE0U0pfkpZMHjh
1i1JZaXF+zkRaFlHzoMCHB30pXHVvPEKEIXWVNcsTWp/b4T9d9LjmEtliGqJpHQxjaAk2MaWeRpI
9uv4JweZQ7MrKtp7vSJk0hgjO8g9hONCIqENtRP4hxqLopEwcYgTVCh9FhhN9a2bfyF8QHBWOrfk
7TSHgQgcFHX1iwE7aJrct1KGT2A4DBIwh59U6lzMsEVz9CELle7BRV90NOfwgO1tC0+NTnbFld1Q
veIOTsxSbgydMkw7tdQiagUW2gaNFOtEE3Xd3p4NrJI6TLqp7W7hThwjzvK+9PJyn6k2iEik71FM
YpVrL6bKX+ta3qITJQwSaxU1DUX8cnJjlXgtptIoLzq2gtj3PisYua3xwvPmACPECRy7/y2N4UR+
CddrMhK2TDTGiTnnb7fPRwB0ZAwumFWoTVe/ii5a9qCYZj+2TMcqs3FA0qpH3UgeMeCEG0dEXRDb
H6p8lz1awyRkGjRALO6ZmEa2fAROxSxOvBQh+AtK1Sdh5BFnI/1WC5s0ZlTSTuSpU5li7plpmMSg
Ffe9QNyGc2eOI86tri489+VDmN3q9qmOsvTGkeZPXJCPjYNDo8gJbgGUcg1n+A125twbnTXuxrFm
HK4X1CXzJ4rCCR6005SCjFIO/vCRkDEUAdl0IOwb5ZqNGyXU03Trosru4uRkZISuzHmNrhROTmAK
wI9JNOzwyYIjxm+0nQQTychLX+q8eoDKMp4a/R5JOqUgPjO8afeAefnWbywggpWNCNH4hQ8IAcey
qrIHxGTYVkInAXHX+ii/WXJPpgpMlepIeNo3t4ruUHobIdyYumAS08R86Kmw9oJ4sKCjBwFv1P9u
mdK4tmhWFRA14qoUETR35VS/EsgW0dHWpm2D537D+ibnifnZa8fZ9LNAlqF/ID51U8pOX4xDEys7
7TEOBU2AevYOhBwVe4VhmsKf9ZzVy1fKWOh4GA1CqmP+1AVu2WIczlAaaqVzV2lmsp1y5sR9S4BO
n2NA7ZtkYyTGj6gcpp2pG3elYvQiGflSa/ZL7kBGbLyPMBoBcEl3C+fV3Fm5ke+y7CPVqb8Nif1u
L+A5ESOABDFEWCNd2JL5rsBEQxflSFYb0KxoW0sBZcxyqj1rM9CC1nDL4KgiZo6RDgAm6W7z0mQq
OEtyz38Dbn8n6hZKkQHssaEGMrfnPh4/ZEeciTYffZwIBzLYIe7QI0ENRpU1HJdJiW5ZiHTzj76N
b/zC/6gQklD8dbZVXkVB1Z/6cUy3vlZDUGH4w/9+cXu0uMh/QQo9axBaQevpAWADM+qYcRdOc2jy
6sMOF5eqM99rBAVSAbB3equ1qAHMeq8r5+BMyoYuN23m3kjgWaya6MQihQ9KTJImJ9NI0m0sAOJA
9KKnZCNJAtsybN2CzDjAjgnhR9mhQ9F2GKYJ2I7fPJBk9QJ919umfrVD4vkoS/lJMffTYC1iFY2x
E8TBz9+HqRUbBBnc9OP3vPeekkZH+JwBs4HDR/xliY4UVZvmfEfKvhEjMTHl5IotcMO3vFXH1mLh
kLvAm5v6iT/MtCllAGu97E20405mLf7iqZlARTLJ66os3nfd5Fyq7j3Jx/JEv+esz9SCuY1LlrrM
oaMbJ3PdXRnOLpOi6LZnLUd5n0SkMof4ESue/qmzpdsRb6saZpbF6K4NLC6BMGGtioDiCmbYti+R
3Doe6YNTj3lFyWfapykOEGNRpYMoIcB1i/TgdvkPMYqfkPU9ISAmlSAj+u6dCiKX60QzZ5ZgTZiQ
zL06xSJ+g4GzdFOrS+7VHhjhDRSCYtNOFTqyxW7FtKDfkMPWB2iduP2XLxLZ8TfvZpCKL8N1wN+A
vLaNECBhJgmKbaFJUnoEpGp8Jy6MHlmGOmasJCF+ouZP+PgpsydUuDLOP1EngtGwEYOZRhjEln1v
Cx+r2dB5G8dWzsYoxIm5/WtagSO1wxffdGZS273nkkkk/TxideIqfNDqpZ9A/jlxlZic+/yuVt4v
HKYkvj36gw+NUz+HM1o4WMMO4QM4rcsFs5do5YLTonVCrdsYKvQp48TD8QPnFchmw3Q3lovgvM0M
1vI8J6Jpmsim53sLR3iZGTGBIHDCLQzwmbobul8hsV9PYMD2CgDI3sKfR4pYHB1CeEDSLOgtOaB4
CB4MtDh5DJc7MhpaKM0yvQDNNQ9zGFM+MXggpa8Atl9zNAKYD+obOWofI6lSu7D7nsQK2797rLrh
2tg0KOYrY8jQa0+27sN1SornObqTjgWHDCM8RGV+bTwafUh0WUjBbtyHKKO+E21lDnuVzeNvphax
Vj/aaY8PHVH6ksFkQvMUmzrz/KDFYrT1L82oaBDxBTLLf5l0VHYWTYglPJOnnrXBK+0RdWQC5WUQ
VSEjXbLgSesMlhF9nmAMfzOvGm5BO5PdEUbHPAuzc0FDotbowzftsfVJC7eYzefVgCdCVy9mPT2F
bXLXeYTjxE78KS3r4FSQDrG/Ptp5/WrF1gOCW9PuXyvbumsFMXKIjSfmFO6UX1CwP3Umd8vArD8u
jMeiCWgUIrgtQh9tqXvxJ1atiiZtyoMhD99DVjdan1Cqmi42UQVJ3H3qzciqRZSMtMUJB9jR17o7
sdxrZvVZN+W3ymUtoSZWXEP3AUaJSHjdoPdiOPdd38rd4HfPTWm8hPqT5ljRxqq03203X73IQ0Km
9daWq2cK8mLxXDXTR0bii6vchdi4ig1+TJroAItoE3eG+ZMJG/ANCQ+tjd5qJznNwC9ZRPdk2w3J
Pf4uJ3V+G0N261aYUqQe/YDHdx+y4kwqeeeU1m9oXE/V8pm1sXtxVns6A7mHbkp3dQP3p8MQnVqo
bfLqXJfela61PsXjfrDQ6kByyvkWb6W4TlFinEwMoRnT1G3ZeCGBgL6+dwUZqKyD97lMxv3UUDij
vs8KJJ/gP8xqwA2SUEJMPXWemUnWI61xHcho0g1U9TvtFGn+U8JawawFT+n0VQt1dcyZcuCuBV9a
h8PWKeb+NDXKw/gi98DSxF1Uyi3iPNTUVhXYXUh8XjLDFI626PbAusKG3kyLDDLsO+hMSn+v5gXG
KrP6kElyot0iPiZGRjVdtJfQAenBFJsSpho/ig4D9tAjR6nskooka3OnwEYDaITZq2BNh8WHfPk9
8c0NC2/d2IvEevVsZjTaQAoG5L/bmhzPrampn7lE0DtzGaEmxDCns5TYe4NELlWjH1PZtzYFE6m1
jwDk8XAUcQ6m8cxA5OzyVsMyQPXpWFfV96orXvymqvbxXP2ymOtutYfcia+6TPmmyyYJ4m6Ybry4
+dXFEUYAoKEEgkzxpoZHdiVTglHRR6xe+NMJ6R/QNsWFUHvzfaEsdfGhWOIATq8SXzQM/yIwZp4h
jKBF593FccYSA0vaBp26e6ikk+xyMxq3odLnY3PMi6m7TRQgG6XDSe9dJ/A6cRSjdTX6TB70/De4
6yLwu5JW/0yhsmNqyecGidViEUchnjKfptzsK4v4gerZEH0YKCt39rqGb6kY0vtZ80NWINPziJgj
qPCV0CdSxCw62J6gxJGRy/vkiFeyxCeknEEGU7pE4Xn2k28U8YVUvS3ZlGfZlTAUrJTha+6tQ+s2
P5NiAlSZVGe3tM+uzO/zUk8xvkL8kqGwD67jjLswdX82do3S3QtfS8+8xUn8c6L2c6krBdEbD85+
GrWN3yLLDY2hZ7gnbNJr2vRaM0dyUBueqcSTVgG2cDCmfsvCUd20XvGZ4vXfhSZVKcNjRWBBoUJz
kj+0mm5dnYz6HOXrfZbq8Gy5erspl49jw809OeYpGerxFv3oa1hqydmT048ureubpvSY90ZSBtZk
FwHhFxtTE+IuHufTPC3FSqunMb0xO+S19OLJD2iYxZlIszfzbN4ltVseSiP1F8rLdOzdmul+TGt/
NPotzL75ca7utCGutqmQ/UNSih2ivROPCbQ3AiSVZZ/K5ncTaYDR/fAXmlGYB5WimUHAVKJrN64Y
kovrvZn0RIj1ZYrvarW6wvh/GemC3/kSCquB2LNnHl4cBH7/bRFlA6AfWk1e3KKjwwDiFHe1l3fn
MCfkgsbpDaVZQgSgC3PL1r9cYqyiOX2UMynFynkTPD0yq39DjGEf6pEz6rIG9bupOzjJZ90V1oM0
+heWy7guvN/g+OE6gii0Fy6wZEk/kT5zjrS+QkhfEEiq+keriu4pHY0HhkLCBTrvqRxAXNvKew59
jDdGVY0P7Zh8JlmJRgDKjj/ziB+z6nVMYgpe3JK63/4oM9M7LN3CIBkne5cI/y1xqme9K7u7cJIt
sCsef+YcvUUhKw6RWQ9qnMlsTOKBJphhwblMvkm6BPto/hYpLFYRRVQl3fdeNx/bNA5iH8mBiX9y
B1XOvDKD6D3mhlGJBDUp64fUxKk3JKD7ESoeDc+aT8N443bUMfMFeyI9VMhxiFg5y+JdY8zYivT4
Oo3z0bYRaXmyrbdJRW4whgVg7YU6VpmNbQwFM0bs29FQ3JP1rX0mOBo0dlg3XIKsObGo38hrRlvi
kaQxUEOUwJ1lNRlnqHlIwQB555JbGbeflsa/MyZdpRpwgzvCujY61VD0TB8FIS5Z78VHM6wupV+/
WchOSb6jvlI4+0rLoMOYbXy0II7Z41zRXLJUYOipQyNPBw2fMSuPywXIsVURqmC3IfVRhL/DiiQD
l56d3lsz9brsNlTFB4ur+JCCaHAd/8ckDZPuTAWmr+pJn0zSk9t8EqSRBlqSEBtm+KhDNMu9tcP7
pjCtG1GXj1nGAi+bTW5PEnY9v/8eTel2aGekS5r3rS6GH1U8xjcZ3e4AlZTN1URMMN/WUNQNfQ8c
TlonBurloPtZNu/qNgQl4YjA7HLiobr5JG04D8PA7A+H6rNrf0e7e5sUFh5YU+vPpBcW8Eg3RlaS
MOfPeEyE7Ryjgra0ieNQm6Lx1ClkWbmsnohke5X9ePSt2QL0LPNgIM01LSjPpISfbg1Ml5u8ja19
FtKud6CzBO8Vpepv8WDx7rZHVkYOSIKo77YQcryQxUqgd9lv4tHhST/WuzCrbgp9BLKfkJ8T17Ue
GMn4OGaRc8qeuzxTu7TGXjOaxSXkItl3glCdlVo3p/7Omf2XLLfa45Q0RlCLWGAHrQ4G8rwzT74P
pg0q6LyEmHDXfMjq/8XeeWw3jrRp+l5mjznwZjEbEvSUSPmUNjgpZQo24IEAcPX9BKuqq+b/u2fO
7GdRWRJFEi7MZ14TdWFKuRkBLCKQesSIKPPEY65JgnsHg165DC1tfQcGSJX/iu3SWJe99tgj/MF9
8eKrh0Tkxh/xHChwsmiLh0XY7mVJa/SDF+/REewGoPTvbRJCFu1hPdqed4Sb/YXbao52j48UvGnG
b+hUt8N3RGz+gMVfcN9py6a0IqgkgB7mHH2swYTE6j1U3vRkjXOz7yPKcjK2usugG59inotNmmuX
bhiHNRH/GS15ynxFn9w1db53sSvTbdm8tu6yNuLCxIDbuJRFvmtN71xg05QOwe88+SnRERE6s6m2
G6VZryOFA3FSEgMOhrR3eJy3K1Zagn+kV3dG4mwSOw/Cvsr80AZgd/J1Yzu8ZUv9jVwwIXJfrIvW
eg+cqvxlueLoIOA0t9VdlnjIeFnDzluMZoee1grVtOK0CCOsAcwh4emRFEWE3ghkcKcwyGG5ECBo
1tqCdfNYoSXWYotSSPmIlifICAR/Y2dCwb0DJ5Fa8ac3gxJFU9gMkQu/yzUQVHIO8m06o5Pnxsk2
m8R5GHKEEEkcaG+g3TbH2qGoh/Fk5MtuUBKcw/SjLbvuoBMbrXst3WAqo5+VcZUyPAPOVQ1QNW2/
h0OoJaSkHk9q1j4oGdtHKZYHVypejFw+iTa0Vdv+RMIvW/fI1EfKmCrGn1bl3TI0J3uX2xmb32yI
B0vFN24PnqNr000tM+8eE+51NLPhZaNVXKZo8agx9LvG3pi5u6e39pW1fbXxWiNbZxH+fCnpB0jn
eA3xH7lC+yBtOsEcHhO1snhMu+W6jPl4wcoWIKHH48ya5ZN25R02XtnvBUdlcjw2M6Q/YQ+HBDjd
4wziU6+7sHYc7zPrAAEMiCa7ehXfO/bA3regUh9bAKBza6tTKrpj11jRa+svLqqp2mIwpfPmrk05
psla0el+SJHAWQlzgIuIYMXKSzWkcpShwBhhyenT4bFNqtrlhMB+wMzVjPI9yMqLUwllvtDSfMnO
xWTkT54OKXAqzrd/MCQWZ8cDQkjVGGE+xkIHhoMgtqMrmRehHVAhKJWkYFuRzKfCTOkcYSG/eBFG
4t649WoU6CqP3m2ygFjVUQPN6CuCGqAT0TU6hGbnR9yXp6BIxjBL4kuJLC4UbZ51T/O9dNNxFfcO
OBLV6TToV8FYNl8gClgzVu5acMTXgkJw4OeszB1GRGByT4OLb0/agPaEx4B0DcYK614MwVHrKHoh
2bBrHBdw6lih2iY1OFCjB987n645DEVr6vGuqqaL6xfVLu+07QJactMQBhLE/Z7Khb4ldUw5DOPG
CugeuHWM95TrVJvaWKJNMhOgtFSIbEOewKUsu6CEn2KO2T3sgsdcRxM6WhBwYg+kcNfbFL/cHnQP
uiRbrNo6s8LHoM7nzeCiEAbh9v72j+5lmzQFdAn15GDX9kzRP9F39cQyS00Ow2fMqt8SIioXD5qd
jiQwyHc4sKUf3Q96Z12nYjDPySSPuUXJ1RoT8tOol6AkFajdCs4WqnhonbTXeERyenKPlUvsNPV0
QOZ475eluTXAE8zxcsIx4lWhfs8miks4T5lAv9Gh9x272YiizuntxHMYzWjamjJ7q2hszkWub5rR
PE8TCxMmaAftNbPBbtQa2F/qznKfdmzuiCEwyZYx2RX4cIuujq7xROQdyxEtJIReHq2iR8dgsc7x
kKMmIZYvOJKDab/WuCwWCIbpJdzY2R3EOet96A48HysPdqkrUF1OvWtMjtCafrMJ4B/jkV1oe0gW
31ae/vIa3UeK3+02tdfasANmjwqKzRRYqnq3MJoq0/ksUJc+4etNFRP4ma55564FigIw+eDn7nuZ
plSX+uBuEEv8lNF4zLAmIyxmZSxeGqOT94C/zKzamE58oRNCRlf6B3J/dhkWftqwm3aJyzUbCcXC
Cpl5z5zWncj2tclD78gWcLqhoZa2fASy9tac3G2/xNeBBhnlu7nTdl0DPLAUNDia8r6VLtLoQ3eK
F3MbUSxEK3dMwjahhlL3rU1Qh+QfhvZoixdbtCg5U5vqm5gPtAFpVhMe4BeRbtvqMU6jBUZXau/1
cjBCbS7fXf/ZMmgN6WN+rgqoGHBZjz519SA7OFYpPkRhkm0rnaR+fiTljw59RjfGCAA4tBGOY1Hb
PnpIpmZZd6DagkIlIHAKFc5RVgGleNoR5MgD8a0+X5akCFZZ8VB1JZnSlMAdYbYGtkWFW3YjXVCS
Xhe8nz+tFtfw10Wmz6FR9O9u7mt73SF+GFLt0jgY50UO6+4iKJvpvruBjJM8jy7e6X69PNhTl24s
KwKFWSGFNjgdodsSnMSQRntV8p7qLN2lvf0rmMnti6Dcj7IydqXdHgGrzcesRCXCyArI3wByAvXP
7SdbH+YjrhyoGuD+0OEjQ8PUmDrosH/xQm5oDKAJI7RkfaIJnYAxam8kKFPxh8g4aPik6DrXCfkU
6DC4pMWaajR9ob+oU7c3dVMTb3vNf+HUafkqyvExmEpKn0Z3TdRvt5diytHNGMg9wHLtmNoAhwqv
gmC80KRizaAQj9wcUedmqUBKK17QjUd0Iw0hJ6mTh1lkfPMwHqlwD3/881r0XLSv0Gellj17LSrc
GdJ9f7wUYDX0h+vt/1dCep7r3//rf/z8JdKS1lPfpl/9P2HRpm77iAL991jqu5/tXPwsf/0XH/oT
S+05/xNrck93yQKBRgf4uf+lguQF4KJ1tgHH0REWM7EB/xtM7QFmw+fN9G8u8OCs/xRBsjys45UY
p0vHwdM93fp/8Ye/SRz9E0yNtieqyYCMsRkPTDDdgJD/AaYu9YHedpKTdCyDDAeYZAiFgBujhZXP
mgBHaOZhjkUlWvMBRe5JRke0cejpNEbMhvALFS9a8VBkLHbTf9zK/8Jp2uAq/zekNyfnWaxQjsll
+rb7LwjovgiSXlvceU/KBquYFiTsM5pCgG7mnv2RftrrbNN3FuPOwBpxVVMD+7+Ie6qn8K8ngfqp
aQF3d+1/h5v3TqePsOSm/dzjCKmPOBk1NaXkueameNFzTbQgYuseuv7vz6wqgfiOlN20Nz3nFIuI
alpgPFXoFJtZTxneh91T6wWajR+2VmO61HHOWgJM6v989+i1/fupA7c3A2S2kG39dx/5YZixd5y9
fu9YXhgFwxse9gB0LWtfRDEqvRMoLl9QAksyPYz11gl15Zy0ANbiKnutuMpJjjgocSFLDr5KzwD5
umynHG8PiABrByleRkN/xmYN/mJATjdG79wkC4xbf/JKDgO84KEPRkleizr01GDepuNuIQaYKyj5
pnt87ZAr2BtEBysxDYRw6D6u6KmhmUGiDeH00bQtjGdtI9+6C7YFSSbBl2OYEQBGs/SlWUOk8cv8
jnQb0qagThHhwmGM87YDggloMBrD2CkBDdZPcaxdKSjULLm8pxDEMmbZofhEz8NLzX3ecvFAdrDj
K+oPMEsrouom9EaxywT0un7BYMwJ5BGWJEgJR91J9e4WLXg3u9aB8HjPgJ+qFsOaqVXP14baaOTx
qfbQz0FFIUxQsFaec5S90n0CPpBGK5jY0YxBk1Z4qQgsVqElJTuFBYql/aNCa4okjMGCdw4Di3on
vVBrXAdZ/YH4HfcuP3lu/VXA9YNp6Of0/REwwsuCjxOpALZaNyY1HA+o/bSkVO2sGhm/7BUILH0b
T9uDAWdWVdYZyQPkmZf62rhJgAIaXUk/c3fU8Ckt005cdx9Gh6+Hf7FtDfRKN+96WdOAlP7aqWkp
5ThNE3Obv10Pf9ZeQxgLrbj1TG/zj1lKt+JbyziIz0GYDrHvPDe2VhE7y7fOzT5Q1L+vS9oTQf5B
uQbhQdqdkQieBwvQWpM469qzybttyhKxvp/5EsQOYzJfd5t22YTbTvY2OfnH7S9CmfCNkj6RYz/N
Dc88GMR6WAB7dPliIu8w4C43tqvY1dj1Zfdi058P58x+xbFx07hRsR3LcZ/bJb5xOdl3w73zaqZ1
A5kdE4HzlBUvpk17WXOSdTIA88fOAI34Nt3S5NwsponLRn8ppIYqscfiQckgwdqouYcIiFQqsiTS
cJuwt2kUFKVOz6vE9bGC2jLC1LxdQZx68aoq5ydbThRcA0Zq1jpMTJpyuXruC4hB6Y57u5VnC98P
uYgCWyjlE8ajw5sT4F65M2qWpRZZ0kcJEBPrQiIP71BKOeC4225Liz6fjxhT10wm+iI+2NboblTk
Z5SggSHkzWao1MAYvXhD02RaebEANN1WRejI5T0bZ7k2dXDoMGKpQgU+vX/ej43pvDRIRTj1Fmvo
CeLKfBmBeGWO4RxNaX2ahklfCBEo0FnVS9sixTDK3/HQwikABHxAafi1nIkZa80x1gnYEEuvELeN
PK7OYvSmAdWLMhUvmHIU67Tgg6KkSwSSPoSNxiP1Yd/elvFKd7pVhwPkVrfxne1lBY2BUk6KgR0U
jRDKJjmPWvwayK/QI81LrL3auv81OPQtC9s/I5u6Tlosifpi6wTD62CwsvkZkgS3Z1MPjI8qKD5m
hP9CLCkrK9s1nVmv6oFJIlNybfQxyPRIeQEbGXe6YX9CqccfrphNrBR85RaDvcvEdM4uiAv166xn
+7VzpvbtiQw9C7OUyWaZtN/OlACZYo2YS5Z2m7OeCix/0r1v1FiUxlxdGSGCYEITnAq+HennnRAg
JHBJXSkroaq+DVPKoCipAoutBBZsaG5XLzBaftkzhkUy/zAskL63AxGlMKOnozNY5qZhsO+QxnjF
FPtiZWwvt2HC3mBuYhk/Liao4nJhaowdDoXBz0wmx6qJf9yGyCJZzTAM+e7APgjEsWnDxlvfAK3q
pY+J5Ay9uvwIMALbAoj7NnU2oLpj8xiyaVoZJrJ5tLMvjlPi30Bi38W54ihyfyn3cb5hXgWXKB8R
rUaqg6p6GKi9QkOClE7qV2zp6FqlmPOpsW9FgoXALiqugRvq66AVlh54pbTfOvJodoUIdC3jCyge
Iy3Ov7Uo0YFeoBdnTdRPlu6zT8GRBGYbNuPwdBtFVsCyglbRTyvJL23rYxrMLqGbPE6SZuvQ5cgm
24s4z6YxrocmgRkMxtofcKiuWsZ2m7GSaW71YRYIMoOn3rYj+TGPLsDhY43AlVpz6HGALcZKACJ9
A/ry9rda1PDjm68y8YJ1oxwqjRSxBMrdvmApXjDApd7DkturLxrB6ZTpq6uOPFc0Zocc6m35UbOt
4kcxU/mLnkedp+IIXI0qmsXsDSzJusNuWKuNIxgboKoLiOuYfSdrstDQlouBKxMg4uyXHfGesW5e
Ou4tuENK3PRrN43Dr1gVnyu2PhcL4NbO0asEirVOAw8MA6s3eLQ8RDHzd5YgSOjwFEHhgRIS1taO
nJeRq6cdIz5ucYA2Me4xn/mQPBPyUpP1vryf42rAzF4SxExvPSWEFUVCJjzmeFCV3mvbuwpHo3LV
n2cUcjPa56sly7/L6Zl2WgNNN/rQJgYXNh4qdD6PkG42bLUKh7MTMTXgoWYhMxdxKBEKTYhaQnXP
LD3+Oaaqb82FgOrPG21eFxq70KL3SD4DD6zWUxrA0lYr5yK5p6lp7jxWG2AI3Nw/QhCDls4IPqkM
WMfqjmHRAxXAxTzYeNmltiIkzKxtkjDNY9k8jf0CbekIoBK2lH1voWsIzIeqGtL2QFkcovsAmoyb
hF2HuV3bMpAGCC0VqMbIye9aC7Sw9oukBEGugqkyoBOzK3zzVNtAqwaE4OMCPEGtllUj4dpAdKmG
Rf0RxKx2jaV6RPfosVAqSxbWM+5FN+ggM5Fwxj40yvArBZyoDFwth1PIpmMyIf91m7LKOCHOHIrr
OXNZi/kyEHq/Yl+HD22zkPakIqBX6Vz3jvY7UIIH+YAR19L4IULTrIdrfUFixDSKaRPbsL4katw+
W6sTMH4qeI0EG3ipgavFsSts2YLn0vzRt3tvXqBmeTGSlsDkiZTn3aLi+MnutqIvnmutWKCQcJFl
Fe+TYT50Jquy5gBFyPVq28/2nqIaYVHCAjrOVNmzPL5ULnQ06kHUgjrx1Q3DI3VlgjTE9kPL475m
zptGuDFaC14m751a2LPMOAGP99DdRwNukK/5ACiuGb9hkhDS2nRlrWk4MQVxrTX7S0+gt4oKzErU
8cWYA1/1wDJLDA9dQXGr+Miy8lprn8WUNiiFBpcqu+2j1bWPEx2zZ4aIm4N+xAu1rNiHtBZJkAzs
NzQncyMG+zQjZw2eVt/GBmMV5QFAkxUhYl593IZfMAKV6bRQVCCKl+YnNbwNk/IOCA/DSMVz1SSu
tzAoNd8LaUR46zLCMsN/vsUgt0U869hcjUx/iKyej+WYosDg+jDjaKMe5TB0gFQEO5zBFLFK/7kW
6XUqu4+sJqsxd6M33U/JiwVZmJIdYhQxu7PQS2rwXf51i309tzc3kcYebmlKkBFldhvlUNYDoAxp
8Q20ntlNwA1d4j0gvVlhEVuvES48pkP6nRr5RxK1rJeueGhQU5CUwCobBGd7hbK8rUDgrksw+iE1
OSTPYWusVIi6qOV/yfN93LglNgAq2vDxHPGMd+B1pBbtiIIiXVOFTLVn96kIctSsuNdjisdeBy6U
boZFadrGJVuX/vOQBs8TZoA4grsn2H0ft90RbB7j3x3uUeA4NoTgJBQpXVPnatvFRwpYFcfR5RcB
SuipKL4Q0bMZc8nq2id6wEE8XuF7sZ8Im/izY1JV2TdRImkI+x5mcuCBuCBDbQEBPVQqHwQBgEE6
dzOp4D9OnZ9m+XtIWSSWyj2VkF/yXa3lv29j33PxJEgjhTRV78DM0SZWXo8DUQyOrU90nO88RJpX
db4QtOB0RLyATtczEh4gZlLGDG4yoVD3BnmFOzxxJuQwx8+q/wDiXqxvj3lJHvJhpqkBFnfbOskV
tDSCSsVZIgQYNkP5YXaca2viH4q9wK5LMVOtuy/Um405NViss2+VIoXUVFjQnuTCancbx2ofbmzK
uDOnJTBEEbm4jtI/S+MBJFZKcEiINJvDb0LND9uFXdSN1lY4xXePiw898hkKkcpzZUJPOKYfSsp3
TLXpUSY5TbP+XOsiVUApEPY8CLuiuO4u2l7TmncrdV563f+ZBMG9V1TXwmV+VRTHV4WLzabjjbuM
kbu90MeVxCTP6eLifZDIcWcfNJX86SpLSSvkhiK5XugDOv1mWsBJmB4IMpDOULBoF6ugUtUAjI50
vXKAEtlG/EfSWaFwDEyHMI+AEJjaa+5EYPvn82DVY+hrhBamG724bJBgLIBXdLhqwmaFwoznEQ1E
C9SyiXhqapyHOhhCFA3BkRlasIchQac4+B4jb1Zo9DDL0SUOPk1gzrtoZNYMcbSdRh1Q/lCiyZyf
Y59IDIruwQT2vAnahckOEgBVPVomlTH/1FsekhrnaHIemjHzVrpbBysMiJ6YjIgPKtm2HkwW+pNF
BXK3gkmhl6Lkd6U7lVGS5jqKkR5Q1h7ltSySSt+Mwje2iF3c/y0Pd/sJDbcKNSuljgYQhU4NHOnw
JoynyxgWpOfsq7RMtnYzvkAjro+3k4hMgpX9TTvw9uIQ0ZesPAg1NwW5YkzR24F4rKs68UgghkJU
jx6o5Q1hDsGU2O0/BSt1w4RCCEDl75f+eIt/E8szlcbS7U9al/BB3UzJgEEdwbj659fc3vL3m//+
spvq4qTkmm6v3X69/fT3a8Htm/9+8e/3/Lev/cu3YsVLpYpKzZ+XJ24XOYIPwov5P499O73Og73f
9zm+X+oPt38iYBhJBiDDEFrbnW5fnveQv/55U4JfFf57B0vxoA3AD4nlYqC+1oWdbYzWApzYjjGK
UaOMIEarkv/t99hzH4bab+gEQMWhPwzCoYB305dYxSUfQ4/VH/cSm6IhrlGZj6Z1keB1OXg2ppKu
37tHzts53l68/YN9D9JRMRqJTmxpR6pgoClhqG66TjlsAnA93n5iOfWOGLahyIJqs2N0176O7G01
4+2I97J5BLBmAlYfH8w5GLeaS4bZtc1Xzv5bRyQchxhAe4eqwVp4YuMacHCMAkyg1LMd85YL1ElF
BBrp8HjgtwXjPkqQWnbLPF+nNmLpXmC/YKAa/BrmTTZbx7aFnRlneD3HgGkNsxYbB/vkjZ2l6K2T
yh8CZ9HXvg6LrzHhoyDHTwyCjDEMIbtP7h2MMNZJqVns0eaRuWox6VMCCHgZ1BOfs3x8AC/jIfpY
3mMgizJyG9wj0LHx0pcY80lZ9NraioaMBc0XYUdDGZsmbTtrCVgveU471JMLz/3qovxaW7a7Mnxj
AKqxkNJgEAtOF8gLQLoVkiOXSU8frCG+LhqgAw2c9jKYT0AO8pNEDJONzi+3luX/Nmf7yy/he2uN
5lF3Er8C8DCrrum/GgENBWrQ1NAN1Jx6V6X9FZzMfVcbRMFiOsfJTLrisvDSTAvrwfYPtAnuyh5c
XFeRlFpyQkP/V2HM42PXddbGsiOAccLbNAmn7DIg/AIAf2QUh8mRNOthprUFiMZJeA1LNRHgHHt7
0WJT1tdGvhdZsOtdXC7xWkMmtvJKmILJ4yRcMGtDbp90B7OfuQCVB2oTnFSXlWvpP2EkAklQzD9Q
fWCDHq2aPkGMcBAmLnT5s7WMUWifxHw/Cs1A6GDuQtngzD7APbN7WLhK/5kO2cbuxlMQALCsRgvE
XwGdlo4zJrYwDKzxw7BbWDZUcWXwBOEH9AzxsSlHg7qtPNe95W/62tdR60fUwvLFSrgkmXXU/+IM
yFeMKNjlVn1ygF2X+DWtGjqupFYJ2DXMHfUEyWigHzH695xGthFpfljitH/OEGS4zxfAbj2KeJDc
y7z6ST2OtqqNhKPeO4eg8WA64DsDEP+L1HAf11BU2Bp3OZFY2UgdPmNek8ZQQ8xaDtWkG8qpyTaJ
jVOCI939SO2aAYR2aas33MJ0a+rj3nGX0JOVvXU6LA8Gx/jwHZgibWxfdBltyw5LTqNDL6u35Kvb
J1fKCC9u5O8Gi8XCTZpr5QZ3wvCeo4iSCMh54tX0AhMFRlanf5K4UlJxs9OgVW9GApET0OMVsji1
LHqIhV2P6yod/QM4xs9CZntD4tewzBZC/I177/UB0lASmFffSieMpwOZyieloc9kye5GWtVa4TIY
0C+/t5Ns2EIrtu6xs2Izrnd+F51pMbPOpBDxJu2hE/lPY6gpyHYxwxY4omvcl1OMiL5LuSp2JZgb
vOJ94vJ923hvgIiLi+n4W1WdK10YyU3V/BaB2CAJyHw15zM0tnMllgkBG/zXM+QRwyVyr61Vt/tm
sJAuS577WtwFGXIYimFGqc+4yHG8mzM5HBcWbivNWyU9wEQt8N/K/IPfxZslqs3VIFGoG+oE3zR7
vVBbOCRKuCLX9TPmmcmdqSAuk5YeepFfZZ+DJNeMYQNzuz09wO12noBllhBbRvAD0VXvA4pNcVFs
+tl9dWznZcINNyJ7qbpxA4t93Zs43c3BlUguDEZQOanj4KMAZDftfkL9d0T23FT2jqXuOZUSE1Nq
f1X05tHcwzbdfOtH6r0NUoWudQzGCg3JaW2NGhBrApK8ivMwtpqnGjwyMIlVNKPUjgYcrYIsIkcU
9PqS1Fyb9fhsQ15eTO+qR6Q4OZsYvJ4HQJdfFnrcaVTd4xpH1Wpe6UTxzSTWjVGEuZGugUrvZEOs
Yg9fWTJRm2iwNu5FcKbp/WmrWoZGhZHSOp0SLezzDV2y+6Uz7+qqfu5d46MU5oXeFoSI/hCN4jOg
QwiU9lkzUNw4j+gKnfvK2mhdFGKgyi4tzn0Nza97N6JiM3naNa3bi29bd1g5P4NxJaWrgAEi0Tma
n4lJGGziXACf+1XG5oPq/seA1x382ClrOdh4GYTlXZLeT11zyvFB9uphb48ImHPPRYtI52L+MKb6
ahTxGdjoxXSpHwD9AkdcmYiT9mFaiAdPL85tTKzWs8VC1cpyWPoGHCDAsejZoT/eFd6jRc61GpmX
YAZwMkTzqm1fka85CeoRpW2/qkejvir15L5hZfOpjJntXeb/sAHlkLFD+GjH98h3v6bGe+7AmUH3
g+b9UvA4hql+n5lDckHs0XhxouTTgbMf+HEYFQ4dL5jjSL8f4sVF/gi5ZET1jRyei2vLO2rwK6wb
t1gg8EX9QZs+MByoQovSKcy/TZ7EgP/jn9RTHoHrxwU5o57ZIRVPO4KlVIzxLlmCR03QoWBZ6ndF
0ZCqnha4H6Hkxs8FK1vqPUBS+Fku8bGvrj5FnaJrD07WfGgAfikmaT87VrI+o7Jk+4h3LQb0CTr3
d5bm7Nq7fjLP2K2yB8IUgCadP07O/Jua2BuhStjU9VebnvyMYViyXaHR4h9mNHE3tjhN6CZPxURd
tDstSxNtXQODjCD3H2YKHB70OzJsuR9aTJHLPGuQZPCu9ozA4UAqSVFUnCOvyaiOOCeX8tpNW5bJ
LG0AXz4sTug6E3vS7HZL6KTRRzM1v2uQo24PM7Q1YjfUjU0jNOc0zfo+g6dK/0eRGLUaAPH02eXN
p9ux65c2g1DPabE6FJVr0MvTBt4w5Ms5TCrvPHXyOxlrsUO6eN1BrARQBOMhxwROaow1uRg0VgkP
UHTYSA24EMyVJdQHzLMHL8FfFoNHhAherJn8qBHmTkw26QVk0FCbSKlEW7wCdvdOrkHlONMeqXA/
uBqurxmOQI47UaM1c578LI9GZjzOBEmq8pKHyMYpg2Ms3bx1NYPszjQdfU+M51n9vgwjenXwMtv1
9fg+lFaMxQU2QJDRPnBFjJV3nJFeq2p51wHgrPqSPR3pobMtxc6BxMIIxeWjehtNxogEDjkEFE5z
SB/bMoUo71JuY3O9MxGnDCM5vM9JAiu/oKlVISa6AHwAlam9xIXNPSmaF22c7yA8vAhcUlDLm+Ca
te2ql8MpM52ddM21mM1LHlE38XQke2SVbuiWpSt7Gb9B5xSr0KHXtar85LlxgqsU/guEA9fKP+2F
+JpYz/WoSs2CXDgX6UM2NTsZ2XvbrN/H4WL0a8c3PpuFziv/zeAiiNfXA+7CeSu3rjM+6XTfVwg1
bw2grPR4qYohUYI+BgA0qJS6RMKSj/ns3eaff0uhKdqE921BGT2j7+SLdccA0TmEy9erb0vRmWlq
YzcmP7GxDP/6qJnUrEaARdRbAnpXE1qzHK5ygr36igHGZQ6VdUblBYE4FGGP6lfTKkMrfVmWq/re
GLq9yf/VmyOOMSQ+ejtGzkrIWU1W+brkwzrNn0Gqt1jg1NTOghImHBtSnbjQ+yElaBlSAvys/sZ/
dYBlNCPHghx9e50g1WiA/2cULPRPuW8ruChWcvt/TXuXrMINDDDgDEYY+AGfV2+pDW+rflbTEQUW
hIrgvI4dNsFbuzuZ9oV1aG1QsRt7/VsdvOxn/F75hiyVD3UGnwEqbM8njAz8nrkeRUAJp2Ti7GqA
h+od6nh1Uh+TCq8gjuF0yBfg4fJhpcFeHbzGuKhWF0Dj2sqnA73kCTC9+jp1XuqwmrqcEidide18
R+PsYrIt9enE1y8tnWxDaQrw51biUPrn5alb+NelBpwVVl+YLU6MLpIJiwiOxlo1ITZdjNsGJpLg
tY4O2OwJvPvi23sq+v26+6mTttgVJQ7e2uV/vB053J2eRmB00cYJItj8PZhMgvaeNj7yzLwE/nGN
2d9evQVoergMZCg6QGuj+FJfpcNGFMDxXIruc9t+Sixh1Feq9wTVfbFc1DvUOZXV7+T+r5OKeVGd
MDyagzoUh7iDDcNKDX2jM26HU1/nIq3H11gt1izZ/Bgse5kIopdsg/viGbNuXNcQvC7L62RSWGyR
0Ootunpllq1KtKfD0aTTEVvpt0ewbTGrMgmjc9HcepfEusZ2D9NRQRDqPvtmu33WIKVQ9QNXmAi0
4szgpAt9P9AxN1G1wNBGZyxRi9ZLhqKf9HcZlIwdcITvOoBVMtHNXpAp3Ja4cLlwyPYODCSu9dzE
8PsSyWZjPpAtfIoReVaoTZcbDMLGzJ7Bd88mSbFMNUXs5tlGnY82hNeFbTdXJPJdeSiXfWKKBLGG
8gkB7+do8UHr9AZ5k5SUG4pjV40P6j8RNOamVjAxBQWDNno1s27Zjlus2elgsYmsZZJ8K/T0NvW+
tKBHCtiZ3/oI8eHeoUStp1S+FyI2pBvMjdV6L2iCvFslZCsXghEutQcJqHmsP2anf8pj4qHFocju
mnSbLFQQKhscs6YfvKl0YCqzYbWZoVYUqpRuTezpx/rzrdztI1TKLIHLjDaREPACeZyG6sBQsEPw
16Yfk1r7WbPTPYTXBBIkqx8iEuEsZpjWSnW+qO7igsDWVS0zvQdB0ZX5FwTJboOnxglRYs6//F35
Fc1aq3gHP7HRtZ6Iieb+QbbGXhc0kMxUB/6JD0hfv5W1UZ6lnWehshFtLXu7GDRaeiiEa3vQn+qC
mjbNtI+oQkZtgS29Uk2KKo7SfWOR69yak8TOe1h0NEASZdULrm/VR1jdRz2d2IJtOKCoMssZN4Oq
BN48nvQaB5a6xQY+oBgxy1QpTNPMdMzqfCvhFwdRcZo35FUFVAwNAgn+b9ymU0elNKKWbag2tDTA
vRXVUxwRpN4Guu8lE+pG7qY10DW2p2hAS7pmyRjTXdnR9CtF3RFh0Xce1JCvNc8lH3cyNKvP7uxY
h1njqQ6IJknEH+mH+PvSmSUEjjikreJckOQOKu11iaav1EfjPg2y7e3QzQT+ws0VPcaE+ziiinfQ
ia+dslkDZwBEMlnV/S9SQZVXeuAYmazA3BQcrCzvMqSCwi72TyJlXEjdhVDu42gnKZwOhbMdA+KW
Jb1EVTXv0plPetD/HZ2ICkTYs6WQGZI1Oku3/aQZNyTDrnSaZ1FSak6Q4lmZOEmifV2EcsQviWeb
vjlRBceG6oYL23xbGkm5k9MXEScsz2w2d2AaTn23rKLJ/KEbNCcSWZzJA531PC35dpDlFZLzF/1u
aHSAAiFD1UcEoK5KscVws2+/uAsCQqOmaG2IfVSd1VyIBsa2JqYXsC7/wd6ZLEWOdGn7Vtp6rzbN
7mqz3sQcBEMAAQlsZGQBmudZV/8/rqxFfnxtlfbve5OVmVSCQpK7n/OedyBQ2mUPMBLcMXqaCENv
rz3jaATghGMIeyvLHUKX2cV+jVPVQHFhSWUF10ORt27m6A1JHLpw7wGpYrltB8ojJJ4xFLJjBmwT
eqG+StT02HbxIWEEdYrT6KqTmMcwLlqGBnXKXI7y4y2hYILUz8RA/Um3i7MzOw8ZDEKGPQxuWMBd
ad62nfXsxDRwubbXGTkmfXHduwiljXGnY8IH8oeA1xdMBIoOsX2BLvA86h0Aruw3+IiCHlhUZeqH
DEyiMWb/gc7wrUmdxySEB6RYXhwdVI8My+YWEnzEAs5cXrNUpjs/0z/V/Gwh5sxovOjoU5wv4U2A
Fd8EOGWpxyPsMMGS55reAxRJ9bljAP5m9fJUxcmbaWRnq+RdIDnnVRvCfNUw1Da7WOzSgUBmE6vO
ttM3js+B385ed920dKD6+CMMmtdQwUBOD5MnCvE+koojAwnlYsxgRDmfsB5LHNNCKOfIgjiyA4iV
OM1/QBDDTD428HYCItPQCWDiAifCrYfD0CHMtavUu840uSsd89pO+oeZ0TfQIS+I2/MhIvWQbKTf
7KP1lgjrBvMC67FsPOXBO+EHgTDNNWB6FLGTHj3XvrMK5y12zb/Krvmpx8yQsZn1wXZQD/U8Ag/T
lIoMRfwWlzFjRcBG6Ju4gXY98vqE+jdICD/upeJpqTFTV9M92J3cCWZSmCQi+m6esWHbxw53rhbM
tEX7lcfy8os8NaB0Lr+04T4qjoQsnJJU8WLVyC+N3JvZNK5Iz6D8VUzPJBSbNjLATcoeQk1TQxrB
ZlNN7Ii8hYFDpsR2mqIvNRR0ZfncmMNjYniANfQb/cTbCxAcEUrt3vPePOQ1+e+aTeGqZmcdLJGy
8F7wPnkZRjagImb2WXkhm7CBi2efxvt/5gVbEM6/EZoN13BpTJDoSgveOV//jfJdmyw0OLAEfpVw
KKZuGYoy+ZUyzjecoI8z5NBD1gAj2hq65dlbL9yFuOMm5RpTd0WP0ls2vpGDXXGVKmITNkVdnDXF
ZBQBZZHviePyJ8cf1euevnFPCFwJ3L0Ztu4NKbjqNLmK047+rWcc6akBXoVfMw3ow0w84x8I0c6/
08l/fWxLkDwnhKduzG8fHBpXkZVx1R5o0w4pG8c4GzeegDyK9xTVWk3y6ReuFRLljoNMWxoWil7F
uVCSUpdODlYA5UoB/w5THrZgmABbJktfFCHvJB9SgM3eT1n1EE7kjqhExsVqEA7AhoW+dupTjjUz
zB772mchQEHGSOhLlU2hek8TxQcaLZ7HL669IjjkOVCQX01nqqzXoWbHVjtc5pq0RGF/xNg2OiTh
qfysovmu1lL7DzfNwrb9394WPqhpudLxGO5+u2lSyET0GnmOWmRBgCv9y8yMUqiSaJnljvVjazIW
W8iUCz2CqcuxsIHj1NFCw3ItCs9lD9Ke+ly7DSpzt5BjFlrTPLN5CHcqaOPSU9I23DmXVwgPqXtg
0tdfbDbbesKugiGxMkUD2gyG6DAn9T2eIxyq4bEudkEIKK1W4D8vFvHv7wyh77B21cdHYPBdgkDu
UmJ6UdAcdL3B6B3rU19i9BJyTGRawHyrVxZZ7BW6iX69kdFpIelhV8vOiKRpHys2OULZO6ecr61K
bNn88ORjq8v6I0q8lF6OgmGspvsRpkGhDpXAzt4wC+VY8rxLTnorDgfALXAg2H+0k0/GShBi1blQ
h5w4hDJHW5GWerDKhmY7iIKcNwmTKh5heGDvLHTygedp4SHFGMhcOU15dCV5Ja4625AMensnso/Y
kkssO/pybaSMgSzgo4gWfO/VsD+TN92HexRMTwnUhFk0LnoATlfGVTivOEkFn5wnjmHHBh43AJh9
rGBi/Yp1+Gv87+CzOP+SpvxH3mVnxtxt8z//aeri3zcwYZmIVixd4sol9G+yEKfTsGOehvoQF5ie
9hSr+1bG48a04ezkA2mprrVqW8FRWnVXrluZm7oPvziTyw5is9kGT5Pi1BE9B1W4yk+hl91IJ3DX
WsE/0qL8B+kWgAvMr35tSo1xtF28uvoq3pKA+a4P84eIgje4Z7uhiS6ml37JhI0j0x4BPjhQSQVY
WGVJ7errphA3sd29zRnphVPl8zzIUFQ8TtsHG8LDJELkilmh0J5IMJlXGfYGd54Yt+3cnrSq1XcJ
kmFZ584pNwbn5EB3TRIrO9SMSUK+NVYMIxE9fc3f5JhxD+Ymyqq7BqzuYI0pPtcUCJgZNzpscriz
m3IAbkz1bMvWhnijeFMcfFG5gJ1seIoZttDZrBYGumN9qB2/TqmRVJHm1ulX6iF/k+xNjk0VuDCp
lq+bFHJYkd/rffCVZ5ixxtYKx9aPpaAMsvLsakwwsVoIVovOQhG3auFcZr++Vn0xgrkXEddHr/Cf
2CnfVGtKF22tJ4UNhWn7MnjOi49BSeKg6a97H+kIFqbAkNfVTMXl4XRHa4zMeS6wUfQuVPxrWwsp
05zky+7He7wlT6YeujSJcOgj/MSG2cMRNXgO6vSwMFXb8L0Iup/YYfO9QnoIj1CFHEkEMXoj7aa2
7RPelDlkYqfjw6IldKJRlV/XrrgkGgxexepSFWeTEn+09JaQyq9lGh4lInWypxZ+W6f6jrxn0emL
JXVdHSI4pBIQQWDngmSkeLNDxk4Jbkl2zuWaTTbvmD3BvbfLS2fA56+aHi4OF0Alu8W5Vt81nXUv
/eLFV7uQmClS9LZ6jirzZVngYV2GGycf78O4hwGgxNZmZZ7LeCQ4rabHbwAeAiZ6kax/yGA4O5by
JKfvWTlDvHfoyaVWU8pllH8GOSJbQ+gPY1U8lFFxnpRuomWU3NIeew2Hv+6nwyay/YsGeL7xDQPp
I26jS9vdagAnvQEUMFPeG4r+WGj8w3g8Iry+7oJ3kH5NW17bMDwZRs3pwcwIYe2pdGH4x60VnWpu
sj2XkCTy/AWfg20lEbIlA4NrJuNPXVIYuCJvHYcY92FIonNsDsdpksOhMD2AHuXmNcw9cSC6ALLo
kgfifjhPdM/Z40F3dugtj1ripvjv6AwA5XBNJsBPJ5nMx2QGS056gtrRgs2IWFrxJMOK7agmQUS0
IE4RfE/MPDe1KFvgrRxAto3sXR42uE2ZFr70rSc3CcKKrkv3bqs5jP+7bFN4o0JJWzpVm8Fdq4g9
kDTzgyD2dSEGtch6JkxseBJbXM/8K1hlV/jHVrtEI1N4JlO4HnVrNWozcer6uA+R3IYE+B6zdiIF
wJtv8ElKcMg0z1pn4HloY/Wd4ZeJLRf+LfFLOeFNS/ca7Aan+RpN/tbRwBgKLD6voKRZV0I0f/+O
saGRkCypmfr9bLjmDvraodSxUApd6+J6xXzltc9DFbngS1BRhqlyiNdQv20ZBnVttCeMY4SvWGkn
U9QnKA/jofJn7RSJWFzV89fyh0b9zfI7FHUMQWsbmi15zlvOcQcCoLyZIa8fbFt4J7+b473MrR9R
5SXXY4AnmTXjBWZkDqOpST8FTXGDiSN0lmG+DYTA9DlODZQjHXTztMpOqYZJX9FH5RoY0TmFvXmG
REdegrrK5Sos0fAxrOarwHZr5RO+CPkhYqQiSZ8ihpotY7CcfSb7vRlM4dFNU+Y7VXKNYZS3diJ+
nE5UBv787YGYeBYVw0PsGeDxNjAETzJ7rjD2sJC2HxNRuycyzVC7GwV8upGMV8Rm9zY2u4fBkXth
AKkk1J0MWsZnL9Z3c6QMJM0Pa4iTbdyZ9QkXmPo0hsZfFeT0XTYW3Sksx24FQybYYVGwTUYCqgV+
vidS+dzTYNpiHQeMDdmLH/1APidRHykLf+gsOKX1mbvucnpIyyK+fLp32uk2b1guoWecTY3WAsQE
/qDWxIfxMcDx4UqS680FdGjyAYZ8Yw/Jqd83RnoVdFO71zOXLrmqZjIVVYRl5xPCNjNEWceTcc5h
OOFT58fHuPDhHqNcACNUeZe0hQkikyvJTs3BE4vN8j0CqLyHAVkGfjttRJcX3kYwxClWgEBpxqJV
TmmWN8bVwgBOGpQoBW4WKbEk67oJgNVFeFgkXAWR3viP918BKnjFq7tedi2yywaCM5KPNHSf7Gx+
WqqLrJ+KDXOy/WAyzgva5qUPYDtKxn0wudM3ObFNEWWPJQ5X4xQA7bHdgvJsF2p0Oo7RPkRQNTnF
bqiTn1MQnBZ6NhEQ7lpQSDOuI8PERLQ2uNot/KjdcpULYVpBRLOfnQl9g9R4ZYTGrWHjWsRQZT13
HuOv5rLUSfXE8TEE2T6MoVulPsb9GqkGiuyMr1WjglDu1fG5cMgRv8Dqr9n7+RQxKMXD7IP+Zk3y
NihqsA7tnDK9vswVmRPwYRX7nNCmL4mwiVHiuGmQBESIIP1iJokA1HzA2YJTn1La5TuVA9ScIr1u
cEMF6UCKkzCHK6t1UpHfBK64QkzPuBfqM8lPeG53Fa0Vf7OIZHDq0ldvC7cfN4Y2EiqoGIwgS4a9
0Q2XuY36Y55hAxNZ4Q2OYJgnN7tFs7UQhMcaGUGt04v28Oy3okJZBpHyyyoDOCUNOGdm0d9WpJ5g
op9dGS3KV2zl0KB65mHUqtta9y6BMzOrNM90t2hD3OGCLcI1wTJfc5WyVhlBddolGUEcXBygdzVW
wxKGSos5BbkZ50rYh3xyEZo4h6WBFopt3DXiDrbE3ZA11q5vYHG1oiYkWqFpSg/oacfar896Cn6D
cTCSCLKAO+I7yE2cU+sxVYBmqdQ1BKJ6K73yTkPYUbRY144Jb4pOv29QvvDfaACrnETurxiEYrBX
JbvKB0UzR+KUrISBDCqqwP/sw4G6WL0Rc2iBRVJGrmKzvKWIHlYL2DL69CeiT38Ir8WprH5BmnYM
mK+gK06GjR5jqhRz0c0x66Cr2LivMIanLnIRDFjKzwvT0rdG03ZNqv1YfkDgYMWo2MpWPrar2Gku
SrRjsz+w21Y/VO254Ae+TSVSOcFG1ed4dzwmjK4RyVD7ZoA2cUxbH2rFdVRr5VoO4iGdrNtKa28i
AQvar2E6N7V30YMIUi3zWxWFtfL0EuFMfOtgnQxBHlyycy6Dk4brYPyhG2A6puB2tAOPJ3AiEx4C
/6MB+rzWJ/EBuAWff1AiMLzLeULup+wxoe7dyLtulRQ1UlIkX7e4NJs53dIianwLshBuZB98aMFN
geYctPpJt/yvUpuVm3yyL5DvbEZRUJMP83nIuVZ/irFcCwUxFH1xlzJvZfdB6jJi0aUFP42ce6iq
VA5sLMvE2zxUb4di8l7xKPwyTMQCat22RnjvyuzQt+UnjrqYegOAZCC/6Hr1YzLVHz3IqaWucaT+
LTH+3sQetoWFhhFpnNN9ZHNB4FVdHjML88bWtXUajcOgsXQ833Y2mjZsQpzi1qQQ2HuHzDVULPHX
gohImA6Bhg+0AAjc2Azdl7/WwgnvYeNRJvJdjt4tGNRW1Uth3231XmLQpaCqRTpUBG+5Y6OQJEkc
UO+UqIb9114W8KCHIn7zxuRdBuFnHroVaHSJkrrLN77wsV03dhNO2HtI4myHDbqJiWkojsWItfY4
btHgKM1do0Fp7CuxU6IV1Y+rlsSZaK+pyfgheJhW8GemYqJVUPr62HqPkgnBoFJ4LP1RGXJqByEp
jQXGeaL3LotwalFgGOqlqohoyU2oScipFwBuwa1NVTWLBlFKO6C+wVABXmmA5JfCL1M4sz2QSW+x
UBOAyEM3Gsjsk/DXAGDR5+joHFc+7C+8TaDSqq7DNuU6anaDfqxdh7qXyr43NBvt8z35Z93c7rMC
5ykD7skxagzIWK5kihOlV9EU5hwtTx0+TGHvnGI7OBq26eDkhw9O7Lr0YxD/Eelqt/3sPrQY82Ov
DRaptT2ot/XXpHbZhB50aDGP1GqI5/Rr6MlcQrmAMuxxV6qwBT1yxdbG8rDlKS6KWD2aOIlyjwAk
6PoGoXa47ACK0O0tl2DH7LiDX73aIQFlanFrI57OY87pyo5ELo+9rojz5EaxxzUUB8lgbyt/OhuT
AQED1UU3e/nRKnVBKgtCIsQamKrSMw/BwXZw6ZPtBqmnlt8tA86lyTUJHSgtcd1pCXN20Pc6K16t
VtsFxXzbDCzURXXrC+aVTjUS7fmz88aLpynPcxuBWjTm9jHWB3SL7keBDGLXZuK6zCHQTgIgv8Ts
/Vj4P+0iBHvQTZS+eOkom46p06YbfJzSwCEneOgRlijExwlsNH+NzK/Bpq8E/rsw0ZMv8sG+CnxJ
d45IWHS4mqfpOY5gCUmqpkJJDBfN8qI8CefqyI528ezqdRm5TRNnnWyn19kzrmN9vifeLV5BhQcY
8xLFUsg3lRe/LrAVSlHO1bD7Kfz5boS3PRTi0lbjs53mW5G4l8HHfrxw9lL1rx1QBawxNFvK18EP
tGKbKZWXGje7FWJZLn7pJzUdv4ZBw/QqLBIgn6iAcF7hict5t5x8cVljX830mGkmpjl/65sSa9rZ
VXOSuQl1KXmyAz5KEZMZ1cGhUxGRqryrWrbnZcllaiKzDDXUoKjrfwqXwIwC8u4+nZ6J0EWLyctl
xefI0T/yjnWpaeGud3kkXobbgUKOpYDrqnvQPtSRjG/0Ty3GYFbRBH6NpI16WEGJcpUmqpu1a19z
sL5iz16eIVQLZvUxoHPNML8u62MnmE004sKgiZNF1UiFCu7uJHI5+NfHccS6Sg3jidD+7O3+pfWH
e+AwBg54gG5wpXZZHiUAxvI2aHVUbpd1sWAIGgMWRj58Q/DJ/aSLB1UzQ9pMNsvkYhlgtc67L9vH
RUtEbCKhFJAanTluNiP2ZQCJ83M4alAa/HCXUw+DPXKtxAAjhE/JUSRLeBUkLCdSRuAp4br4C8Rs
qQoWUHUkAle9kGVH76xq6c7CT4Ee9KjV+RlvQdYIG6+RsvkSGYWESoPxANubQmg8WOrEk1A+kXKn
Z1WPWcW4ybCuUXpBvCEU9qUqLYPSc7nLcWj/GKg75Qjgs0i8jCcxu6TnJDpzyUbjFCNtg2rH8LvT
ZJPEzawvCuGnzNVt2RO0q74XuYXzbi6ZpMZ1daHx/8o1JNGjJq4kT369CIsztY+z6wPb7dMm2i8Y
0AjrZMGbx8CAcGrQzPME4Z+RNkC1xwS33MVoD6uhnXdqhAnVjJmX5LFk9Rl580tDcztX3hPSBzYE
sAwY9eZNkoYvyxqqDGPYEdaJYAXb+qAgT6xFYaI8apQkzh0LXn8ZnBchrVQCfKXmFdpHCkiBisnb
oy2hzFArU/bpG8ARkTb9L3eDjoG2MY3bhEJpjE11M56XEcecYUpQuo9T+NR9OqRZrUabs8cXt+hy
3nJaagJaWRYNQ94qx8Fb5G9RNpwjb0JuGZCdRXNji12Fk9h60U9qkkPVJMpklTX59aTMBDKR5Lty
3OMumxHrvFpe1gnPzXWr0ClVtjAjizZT0+4WVaGq5yJlhYAV9rlVCsSFNuJYRJ4qx+6SLKIt9CnU
mtrBEqRLogra5pEPbBzz1qqFxdjnyhntezNgXqZr07AjrmIzlPaB4MuvhTAAxZ6ZaU7UpoVp7Vtd
a0Rp0qhFc0eBErhvaGEO6pax073oHmZ1wKSR0tbaTXYOBdWxGn6rXS8uuy1s/5zmKLBWw5h+KAxy
6KghFwU358dzoPIpyoL3WiZIg3W0PqpOL4F+O3SiM2nb+N4SE6U+Qtjj/uvl86oqyBpzwsdlgpGr
d3OU/mXxtUiQWXNGwv5tg0OBJ0BC5NQ6ccw3b6JdSllXUQGeLoP5YdQYnFW4F/F1vAVoQ0oTvWrQ
aC5kYDQtNmpzFdZDZE31MKVuRcdL89fxWDzSOMfOYYCGkJjXYilWUEKd81yiow2/1B1VPy20ajoy
pehoTP0XJq0cBpmelSsH49QcBHl28nS3wPw6jamxyevso0txBKVymhNKNGrbXRpHqIpz3h3GKs+6
AQzjoxHFCnhYmfMPEtMxRAHocFUh4Zi2gX/HfFr2jEbp0uMYQlOCfnKFjuXk1+MOWJwANkmjxzD9
lyyeymbs8JxtJFiugcNS7QKTFiMu7lQbCZIKul1M8JXzBTAR4x2lcMjq9lNn4KFhY7JWQY119gV1
FHDXF8fOIEtWdWC2Etw6JBzAJcOnEGsv2Bj9X24c79XrvuyJZADz47p4t8xDXB3VfyoYKVGCLWWm
Hkqo/M5fskACoSwfbYwtpcz9K2aapPlp7kZh4ItlgYycHX3U7WJVYChRfDiB8ha4MI4ZNeSyfkJL
IOAA5iXJI7OUESPujt7FFsxDiaC9HYfEXzdRDYtPPE1VU0LjflrAhAXH0JopgAlkPi7mGHU6wbZN
cFhXeqA+YRuVXkgPbYmrUGVThbw5M4cNIdLBrrnMNkd3kqDMymSHXONrIqeX4Aikp5XjPIZMwFe5
Nh/GlncgzznYda83dkTVdMrmJRPFjdYRasWY8l0On4tK3a8S6CUe9xxfxq0ymcSd/TpEqStlz1Ew
o+vyBrNaK2JAS0cEDF+uCW4EVvKBIUN2Z8uvOK6jlqHCVWh0zNHyjZq+6wL0safcHYfyuWVLVshK
RmAXb+OhojMSHqQ/yMNfSwPdzs2jZXXP/TDaa5Pnk5CLs1+c0HzGJRpT26GzNuMwEs9TQb4daDCE
m3wmJXHNqU4JSOaELRTVVwH1sMte8ZV/xxUTHYSO/cIw6+x1ULZMATlDQ6QTVVu7hMg1pO4p8vUJ
Sp19nynGB2bjt1WN6+tkRip+M+Jhw4PLFHmqDCjeHVYl4Oy252gJJheT1Rn0DQNsY6N7/mahXLQ4
xa5ch6AjipR15bEf+/OnoLCFm4PqJReEL/+aus7ZS1ahxnBqXIBqwfcbY2fDCoXYlbjbhTwUunDp
yOVll/HZlOw0fRkda2ExNEb/HrfNuou4ZFG/ERbEWQ0lVyVCf6mZ2OK8E7kMQCqHb6rZ2pdm69sF
QOFR43Vq/VjMVSJshLWif1TnJoGRmERb3QmHKmTkqoWPmQ4Jg2XeBOlfRfdj2UKX/SyP3yKXpsAq
4VLaP4hZ2vsR+IDbE1Y11vWNYPa6o81/0zBFNrLyPqw+e9m9lxVzdRnzzFKTki2CVbceBQJMK7lu
bEVOYqNZrEIoxssVbn7gr2+qu8sD7yCjYdVD1LFyF5An2FfztdmHyh6AOBkBf3lnl95J0/x9ZiQ/
F1OOTGOHyxQ0jYYAx2sgy8CXF6+lAvMtKjDJdq7QL4EpwMLpGObwapDRC4xDwL1xtcCcJaOeNXrC
vdeL6LAYQy1Mr4HMp4BzYCEOqOFfomJRZJB8QnmiMvI7f2VXyediLOS4nCheQWxJaP0govgzbtIn
ZWCkjk0C4xBpFPWHLJobSJQfy7gOtt9+asofs6QOwnWHhEFQiagDPlOcob6Fbdkw2Q3V4sO8+oJE
87gMgA3BxA6AZmV73hkvwDsfuh/ZclyCE8B5b/1H1T6NI+V9gSETI0nAvF4oByuqw0xR/Do7I0nD
M/ED1j4XcNh0lZx47IGnMGF1sTcrHJ670cCEJ+YGjrUy1+kDeDLM5xAVdTsc9+nk1UvKYLRfO72L
na9BtFrsPnQh7Fl193m54fUwgMza8hqY8FpxlVAvHJbab+ndCg33fX87S2aaqUuWCbpP9F81xEeI
2RYGTVB0o/1oE5wWuz8Mky0ZtunPUFFqQ6Peeo3JiJQ6xKrlg6SnvYr68kdryGrDeGftue0tXDOI
8MpKTHVpo7JEQu9nr+zoVWG+Pf61W0Cseafg9aK5NGTO/yKytsppbBmjdp354dh5vumcj9QZURQq
OwnV2Sh0NOIEzBv8GKxRIEukZUv5slDyWUUFIejpGPfybur0m7CYoQpY9Ge2U13h1sk2mot3tSDi
DGqaia5GVdELAS5pqLSI+36t7uKahiJTHzRUFUDb3WkHt87yrT9KXEKM5n7x70pmjutI7uDNSzpA
E+8+xq1bF2p4g6k0a9nXdvmEcNpkZLUuO4SbpntR6PhciA8yYt+Vo5XqGRl8PKFpOVRpdVaeIkXk
XM+AHoDI1IyjzfTUe8S29AUVITpMdnK2O/aVczbrl8X7MFWX72nXo65hD52gIW6UGx1OItnex8q8
aE6AmO8LymKM7BxhM9OI1k9kDs0ITyNogJG1UbdwmhPCPOP+QSoyT1H4FgMUSDC0WtjEP6f6MlVf
KJSq8VxW7qzc9VQPtmBPYBR4i+PrZWd/WQo/VXdZlvNNVsorUTKum92/sqFCJgNFV8++JuV5JOwP
DOPv1eMhUCXZhYw3aYsZBri8hzwNDZCJmU0lqA95pnb1gISPA50xnvqySYlG+iWNraqs1G1eKmIF
py/99ShY9Itbkfq/J9zhYItTMi8dYIu9Asrj5DSpjUKd4GiOkhbnPcJcIUmURJZMxNWj4GUr1LZO
Rj9M1/CGLvnVadh4tRpXfUI81fx9VqW2VPA9Xpd3xBmy0fPMZmUGXVfyYTlJelg+2B3plPLM9+OS
SoRX9NXFsDCbcdj2Azzb2KK6myTvXtVes5z9DsF8FsSjLTxRe9opK7YOOg6BndGXjw/GytGjk1Hi
bRjl5UtbPE6Wc1kcpFTR61rzW5p7JxR4yn4QL/o5CH60t3oTvpaa9VHek6BhF86mJvhlqSqWw0Yj
NdGfph2USOmrUlWhF+Ztg1nCyu77Y5wPR2RSd1D0n5uB1GTU9Zd8eAgzJslIIi6VaVoMEmO2ruRt
qW+13NbWKvagcZ6Kuhp+oXGGARjgOCgbzcD6xYL8P0fjPzgaG54prd84cJv39v0/PvM2YiL7nuGF
fF10WB685++/Wxr//a/+tjSW8r8k03sP829p40PswiAdPpv2f/4TuQRuxxi/SNMzdIOv/OZpbP2X
bkpTB+12TeGZHsbKf3sam3xDz5Y6Nrsmnr+WZ/x/eRrrisH6m6mxYRiQ5y3bgP1u0EOY30yNo6ke
ugL37iPEZ0x0wsbby3q6VPDkEyxx167patsc4Gk/1SPQTDbszFRiXdBv9JAAqDAxd5NAcuK5ybUk
Y3ufVzdj2zn3tZ89YT1ODMVg0ANJjUTatsFeRMq9X1aMAsbwSL0EMZ4sDIL8rhCpvKZ2le2amhom
KrVq09VZt4ZZc9eEUNlF3WAMkUEMKV44iuH+xxzfuMBzdsEbHR0sBzVfXM/e0O1G5XNbZniaV4Bx
stOhNjBF8mouosresZToDq5dX+qqaZEp8VkLVOVIICQtFRzCgGwtH4O5jZFr3Wcrev2IC8khJXJg
KzprhdX/tCNOBV5Jnr6XGd+gLqcr2InZbqqQp09jNZ6U0s0trkpPDnf1BDfSgO43kuu0jbD5jd2R
hO9XqoRyA86Pq03savhE4UWXFJS0GVl2CEYQWyp3I8/GcDQzSHfKycRbBZqcOeroqQIQoFjab1Pi
WIff3uj/hUO4UJz/9QWxbde0Hd4SZe3sfCO1xpOs+6Ivy2NpMd5TTObll1Q2uEtT/64CmkJYBd2d
3nFRdqp8IcXfN/Ofr+Ubv5Z31bY9S7dsW3clLcw3MqPJkAoPx6Q8DlptraIyf7WMtV0fCq07B2b2
xAjtM7LTP90BtQS+3QFhmQa249B6Ddi9/8qFnjvXmJvQTY+NFpEClSA7fTJUOksY11uEZ/V+0uJo
Ew+kyZZ1hZ91M+T4CrTUTtLFaGF+/uf7YH5j2qobIZj76IbLgoXdqcysf2NnIwNohixnmmSH3Ai0
HPa68VBNTajCx6LgxOhqAA1C+bZujN9KTuWopQk+PnO3Hi1Ut8HgffYjE17XnY29V6T75Vu5frId
LRPRsx8//vNFW98ctpeLdmzDlbaBP7mQ355ewAqI8izmokG2sR3GMCGW07btNULrY5eeVjjRxhqq
V9cAXakC1iENs0sjgUVNbX5U7pSTVt4ShKAV9y5nYBhVTyllGqZqOFSFpDIl3jqt4p9tQeGRmk1y
1fsVeLo2/fS65pZQKG6EGX0Aq7eUYwUBcKH5QBZHi1zJu/zhE38j36pP7AlyzvCg1z3bsL99YrTq
KbHUenSEm3W0IJxTxESksQxPIQbV15Ynt14OWqKbdnxlQCJbaxrM03R2I4K1yCMqLbTb0HF2+CrA
nqwdIlosJlwm5fXoXXoc6agvbnFMwStQzao8zPc2eeq/e6VBxFZXJVdOYui73OneK0CzQw0ZkUlH
zpxO4MNqb+3e/9N64XD6tl4cXZeCCkp4/Lpwkn97OxkliinDVuWoSvTC6wZuOYR7P/2pdX63r75y
iD65aWjbkaQQRmdOva23ogE79JqaqE9c+AB2me449u0fHsn/dm2G4ZimREzAYFb/15VTY2tntVSc
x2o66HUisC0psAuvORIa94KwzqLscrbLcYAtJRouYNU8oDa1UvDmATsCck6wJDbfGhEqDXqybQP3
nteywde0kuuideK1Mdc47em0XuZl9qYrJz9htnmuAqM+aCYmNwWI5IYsv3MT9/aGHmJdGmV2RUj3
G+xP9+afP7bx71uYAzfcgGDqup5w9W+nPBOrIQrcMj7Ork8Qaxqf7QbmCmOxak3zdp9X1gaMfT+0
1snz+cM8Ec1uVOFDTMF+yKMu/kNWwPdzBYEll4GCX6eUcQzAjH99EnakDViDeNEx9D3Wqo4sOXTt
Pf3iMU+FfQxbicdjr58w7Xc2kHduMe3Q1k1m/OlK1DL8bX9frsQxSEekE9Rtx/i2vyP/x8dcY5ni
QLx27I+GqRtVedDh945Jick+lExhcDUTpwZhitYuLA9thpHzBKi3tiCx4uxK9hLp4jvHdDCtMf9w
jZZ6L//tGhFWeC4nH7uJKuN+W1Odmza1W4xsJY1z67Ug2IAluJMUz5opmzer2sw0hCcRwZgvw59C
WXI5g6nfOhEKZs/+SOIGQ8XyI3G8+HE01EAMTCuWGZzDFC8H+oZ14dk5AG3WY84AExjLfiwmzOYm
Han2ZE0yIk6Xf/hkxrdjQd19Q8UucDII09W/r8geBDyqnDY66vaESUPbbsKqn/BtxVUFajTEpRal
usmoqjUqyooUpblvTUTSNSj4TTFcDZB8k1j7w5pxvlUb6sJMTlnXtVB+mbr89oLiEdgXsy8gS2L4
Bcin6HtFzFk/XRydBnyMkwGPhflB+hZ2IBE2gyG/7ux6N5pMAmaY/pjX586mGX3tiDnipoDZcLTN
yTjMabObSSZ0xZDe6UBVO9G7oC6RBMXT3ENE3vvFGpFawcnV3hFjHUGqmnU6tR+YfZRQuIHBfdQM
g23CynGy+44h1G4qgCpbeAnEF4QToN9QX4ey/cD7By5P193CzCdCsOc5tsmhcsr2XWJANZpX3Opt
0YbpwcO+sfMCBI7JHBMRCOLtRzCVfS7k/p/3JaFe22+vtcPL7HmCDom8l2/bMeWqP8xC0+Afh/Vh
UAIhiEsrxAkMizrHPVtZf+97rk/73Oe7CkOk3ZxV5c41wMGMwNwT4GuhtBgdKLjWxgmz+DxJfYOz
TonWCWm5ZVc7Ur5/+ClmAKxnSRQA6R0mZeZq8IboKAkRwG/M93aVXt6VfW2/otzCCLGhc7qGPpbu
6tl7iQNlZlFje2Xlvn+cequ4mhubsoMBVgrPidpJ7Q/j6f8Rdl5LkgJblv0izNDiNbRMLesFS1GF
o4U74PD1s8hqm75dY9bzUGGVKjKSAPz4OXuvPSKDaPrxzygDtfFGj34J5dzGJ1dmNZImbXMtfwhJ
jlQxTkyf2S8wHmXKFyUHlRNhRNYBts24IxgVB54V1jMsJQOeWxH9gu5i31f1BJsdqUWLnWs26uzk
zpo0YS/6/1ja/t/MGy80Of9Ndm7Uqv6/b5AZVaqWC1XASBVitErCaqlM4uIYBE3WhGlUARSmb9uG
WJeByjz5BXLRIKzvBX5AcmWZnhv14tyi0UYeo9r+76fQz935f55Cock6Tr2Bz4kb+D9FVmrYnESG
JJVuqYXbcXgs4yTZ1lje5zDkiHOZkeI97UYktLuio/5BF/prSimTg4khbt2gRpoDhBF45v5/x49+
wT8neGgyFrfZOnhRGIX/nOBTKD3p6oyzrLPdfYqSd530468iC3BZ20x5Gj1OZ8NV07kqQQp42QEh
kL36u+gJcnj/98Pl/N3R/3PAHMcM8GOwlVpSk/7nUlJ0DV6d1o4PWP/tjefI/KHUlF2QnCpch298
aUcOTYV2JBX7svkdFXbz4dTv1jLHrR2n++pB+qHRQSY+h+Ls1r8pZ/ozfHiSoxAi70Tq3MULSm4U
LY1ebovM87gqBmLz1gPZfX1cnwahsAbp5K4LEKmUXNVH3sprpuV33dTZ1c/q5iDVfBfbpPTKZIhP
AUcSEGASoh8enL3fpZ9dJgQ28dZeWvLDNsqogjFnnpwsuOupME646JFjwnqXbvjF+M1GN+d2zcl1
dHRoq+TcFzxVFtVy57kB4DszeSCbJzwS5AuhLGGsacdlemoyKL9OPS++EPmHt1sSCwCO2J7Cb6dD
51oUHX9USURoiAOpEvNwMB0Ao1A9zjXudTIy3OzJDt852OLq0OWLydLYBaOYkWtBBfXZQLPIhdbF
b5S3jYtkfCGrY9dLEkCjqtukez/B2mY33ZkF9RcA+Pne0YSr46/bevNUoFoT0FCXzkUyZfAmapAa
lqHPODQEIpOSeraMMbsM7ntJih+1XrrJyQlAx4SXW4f6zNx3AT5CkIh6nxWrZxIViVjs6y7232Z7
n7v2vhPDBKjPXnre9kNfZB/BjHZjIj8VViEBOhq2Wk93aw/hwN28cRO8KaESX63MO8pRxVBoyB1W
FeFymR55J8NhZ0PnIQm6JMNAxIoARNhaWmkYnMS83TV2SYCQWx1ihAR7djf2Xtlc1XPVG8fZzTA0
GbG50LteEoug2ampFrkg4eU+1sSWRIS16fnvoZqZLyZVfaJ33m/8MfwSbtHsqmBcAMgpsgOgD6sy
090T2+Zy5xPyyE9OyDcN8NHxwLksqlod/W78HgOS4xOsWhD9mo4KekoWwf4tzYur68mEoCB5ZphT
HqJpfHbBY60oqpKNP/ebobUUFB7L2g524BHW7J/dSNIWGiVGJBnsbbe7mlmxoFejnMEC8i2/MjaW
pcDqe4x23abUBz9FPeMMiyZHU6f2egIV3hs0yJlUFXGZEGLQ3s398iv84ALp2rw3W1CaA9vGBZrz
U3R3VbzLon7etFZpEycKTiCvrD1bHPtYF025iTtrmxjolBtMk6jxkG53gaP3QZyHO3our7FVkXcK
GHadD1F6VxQKmJZk+XLClxpN2X1nYfEGCmPt4tocrhEi0RdnmYcL+9k2Ev1iLzGeaHawz1EwkQ0i
7JUeEhuTjdwjQ47RhKIrb0J/VzjYcnP9ODDZulIDNVkZHyLDA6+LRDUy/ORqll+DOYJJIeJio/Mo
uQbLi05ldAuiL1yLGmGWDDDY+eySd7mDIH4QZDtF2Lq4K+9bRyQ39vTlE22Mr8u65gM4LhcfLegb
AkqNrPIuZrXQtXor2acznMfSPog6yy6DdlzkTCzlkSkOOLXJKPLNy2Dpa+yPagtqxbw3NHTA5Q+v
O8LorSHsQP32+iVs4DjG2fycW/aF+tE4iLKCwWjz4nLgT69CzS/GbEboyiLrOodII5CjHHs7xTc1
zs5LE2TQeGoxnAeHXS6rYSpydG4i3jXSqy6+02GTTnP3tbKhYWFEqs4TcwPshNJ8h8WPUSD37yRp
RXu27hynkP4EkqpDmhNNyqxhCYsMv3BqDaSOkmplZMpc0/R56BILFduPGH/K7LPlZb+aQpHRyuVK
KXkzBemWQoOtfzu/uR23nrYfNkVBlHcX/y5Jg2MfEH3bdSt3ref0R0caw206dxzCMrofctj4YYAx
jW02O5wqOaD+RZ80uUAnqoMXiKdy1IhjcCRt3NSp2I87DXDZaxDf8lYWR2vsPoNIe3R7reZYACRG
MjU4N7RJ3qxlAO0piVkvFVe45ecitfdz0d57gmuw7hxsFpGnuddLlEiZlIg4ALqn/d7pxo+qdl/U
aFbXPGvszdAF7Y5IhFOKDqWhM37z86zAgEAcpmGMcWzstmboQDC3frm641414nwQhbm3p468gsps
roi0jo4Dp1E59sqwMdFgaD0VLie0OWjA/daIbE+c5yzr7tspBGKIxXC2cImpfnjsSj/bFYBK12XU
+bvJwvsN+/qhQYt9K2iHB33YY4l1i9M4Y6ZKnc48WlFtYu4dFo3eCH+xoPz2oxjHUUF8RQPimaZr
XLsRRrZ2uo5191ygz41zZ3gr+g9V0rxhx+KsujAnRYKs+KzjDU7xeI6lh3W8K7od94txAeilVJXZ
bd15aGv8jFQBeJhpOhITC2B6XeeCVY1FsC3RXyBiy13rjGJ2S6Bzd8zQNo9VGV7kcKjgWBwIoIjR
nhXHQthvcxRYFxGY9ToXJzNQELpLSkAnYo1uolqxjezVAS7euUGYIdg9RBNpHYYE1Jmy3Jqmz8g1
YyLIFjTYDs0Am67su7NJ8ISPEWYbC9tiut44wP3hLWBjAWQ/h8/gVL6DXlTXyBWnuaTJ1aM9JBwp
QQobT+d5lN3eAK5m5oIstczz2cf069pP9G3hVhF6KLkuhz9SmRlaUuOhcDuxlSUzlIkQtE2RT+sm
GPJTJz0bg8KcwVWaj24R1fuAGQ763V7swhLGp2WOzZFs5hc0LL9G4xVMtYZS59MinuDLxmB7loEH
9/EjVwE2LQQ6ANLi52YEqbkxqiA4SMKs13biWhe73IZh+pj2tBm55Ii145YMNL1cxjrz3hmbvZ+r
DzOFqsBKrKfy1qD/vWLnR9up26FhgFMaVj5daAYk0n9JxrnethKCCZLb+6CNTnnpEeSgDGMda6D6
k052vWpu4PMzpqF22nWWi/PPe6Sk3tjIsC89QJ0kLcPdNMw9bZjic9rGVf/ZJB1AcZoxk3Tek4Ao
Ph0XB5ivTx2tEcgy/Vs/ok8dWAaOI7rd1aCgBJIYXKwlhj0g2pRtdn7uzCbdlHOwz1OkaeactTiV
mJjrvI+xkafewUEKsA6sralnsRrMYdO8jgNB1C3djU1TsDSniU3C3Jvdq3KbYw/duA7OeyuHW6mD
Um3HdvpuRkfTvvW/LZSoGXJyBm4S/5aR7QxIyqQGq92U19siNN9T4ezaXBJN00m8Ymi+6bCiDBD1
Wtj6YkbaWM+j8eZCzE2R47G3J8W6DfcCHbZb6CP6/WElmFWDHiOIHVHSs2ADR1kRYJgOdwNKUiDf
zaflO1h8QF9OLHI0YMR1qGjZkXGYOa5ay1aUUCKjUxX55470J5LI5lWmjVtSk2BBB2tjTFZBgKEx
D1oOe5+jmS/juzFGeT8oMu8Vuqx8BkOX0fkHKyhunWSPTiWeOjIK2Dj1IrgUSzMoauyPtG+uuHvw
OwJYgOPyZVfTOUouKOTQOWDy4KQHmEPldqOSTrFcdybJfZ95WDxA53xs/O7gD82zot8AqZ4mB3Gt
sFaJqc4bFBDABaOEG19EW2YVF1wuY5t95cpGmlfRm+ifhSIlnV6ihTAxZ2tiREc/T6zNL1mX1X0Z
Er/BrWDj5ygRs6UbaA72sAcl8Nh0k8CB5nVXRoBcEq02EGB2vyiOWLIHhCNkgT37qcnSaVX7n4wH
ueRRDDKtyCwmG5M8B0qV5cOfL/x8y8+Hfx+W4IYUK/2SnbT8F2/IVoXex8/3+T+5FT/fGDE+/K/v
+fl4ahGzcBc6/3z09xutyIx2CFEufz/8j1+1PPWYo1km5T2OD5YxcM8BeNBgAv/3mW3V2PP2P592
kvaGRny1+vnkz+v8+d/fn/z7y/7jWZLIfqxmUqxrmxi/9c/LML0UrHySJev//vF/Xt9/POU/3/PP
gfv30Px9nuVPTPrqOQIEspqSa+KxXXeVWR49KYdbpsKHIUMdALbtIyr6A7Vqv0fBjWQpFPPJ6IJ+
P6FIW88kQTAqxcOUkRq0RkUz3jkhBX5Wjm+l6HeClIYhr65FRxtUNov7SO2WILdNp8TLqLTPqd5D
RlQggdM2UcCKh1c0sNE1KIlqNMf4KBVOMocJMSidFjt33mCNdwacFTmgk9gosbuKk8STcKmZvftQ
j/2wBF0SHTWaT6w6bMHYgIhtKGJr5dvmH3xAyUNmfnY4Nsl2SIEKLgmiuJH0LjzOFfW5oeePLi3u
cy2gYCCJNhsAZmm9bun2bZyQu2lW6GvhZeOxsBZi7gjErnPuu2mZQ8S1XIf6ogRxxGlhHuphDtbt
RKCBG6p+7wfdXrj+U8y5cjUnDZad0HrpDmIfGne93RMAugiBnYGEmIZM48g5JJ5hPCRbJHnk19du
jKg6IOsBCeNWxgbTzX6iUi3uCvMREiKciTn4Au0LJs6JcN0JBSL06HPqrAL7u6Bmsx2OhhLggb2m
3WZBkTByw/Y6dc46sAHmaqimVxoT1D0DmTelcVPqNro1wmNbjlf6Gh+mNexrswfHFkJ8lOyDxOhN
q0A9Z04cXkDq7NKOo+dE03tjoZpkmrTvMotObmnshlH1SJI70nr7DDqyyu/Jq6uJEY2Cg8Zu5xLH
y5+UnIVdY5vqbsYKeFwVj8yxnFd7AOyKOFic2iCvebW0051MXjCilLdhPe6S9iYw4/TiInhaWZz1
K12H7T4uXX1KJAFG85Txs9HR5ga6Sxt8o85kPudY09bhbICXKuudqFomOb7bnwjjhJGHLtcaw33V
kW3hT90x7Gl5CCaZU1RtgirzEXourgWDpI/QJCbop170DX8gY4K43MImP8gjVeLQWOl3jrFnV5rO
NyZdsdfTaB0shM+LbJLgYl4xOpMZyTXOpalv7vjT5LVkmlAxV74xMsBOafBbFghcjHhJ9Up7a515
Xn/oRbYtxm3VRPYmNnqOTNserVSfAQtWm7BNssdAf7umNI/8EIxQXWIVgmKDCefXMLTjuQs+s/mx
m+fi0M4QuVJHXqdwjeK7286JYjm15w/PpZIEoH1bVPETgYLfTJHcLpjXIpiOuWecYoHtrC2L+DAE
obEWLqYDPPQMdGPPIR4qWthp9RtJTZz6ThpSM/vYvdSSHIpJmM7RiklzfoFzsRUdEwHTC1iIu4g7
V9tBXa6tbTZ/hiats8raOiUihs7G8GMWwastJfF8BY0kxnRPUub3y3hg6keo3oGf7hzQB7lMLp73
aToipmtq3HUzuhZRJmIdOMhBiwlihWlqtSWG67Yr5LQu7LLirW2sQ9t6vypYBrvQRbptQQskoxTN
iD2W+HEa9WZBZVMIM/e9M3+bmV5RMj/azbhP//RxYq219k9DH8mtH1h/OAHHNd4daggCh61g3IHP
s/axcsttbwQTaTh2T+rjdMC5xQmIFEXAEKkcGvxsk4FyTxbtObsot8UnNYZWCSCywj3NfmGsUxVt
9DJ8TuzuIaqyGs0kJsXF1JSnLxEu4Qb560kS5bBPM+taB3o/zPbJdiO6qO5wRAr8ZKRGt2ammGyC
NoboYaB57L69dNz6NcwnZEozOGS7Jr3OwRVYDk8ZbQunzf7AjrzHgbjAaF2sWrO7TR8kWsBd0YKP
qKfinoy06+ThQWdY4ATWt3LgNUgFMCFpX6OJBKIsQQ3QjyWEHTMmlADjvjHSA49iRa7c3Oygqha7
oJ6pZ9Bfdi7NBEttIdFDwplkfYdiLbka5k1qZi9NI5lOOONHjGxiZRdWDgVxYnQ9Jy9Z7v622yne
yaX1NBN6kFWUFLKwgwdHiV2wBJESmOq1gXPBH7wSnfEpM+4PY/CGLJYNS2fX10ER2OJ5L4FF6FP7
azLNdpFtE2VSTsdEGndw+9p9aJmnOcfDRxneEkXK7Iz0wH5vVOGLSHR6bs3y3afQgwBm7+wea4oE
tInd0n+a5/FgITAlpRt0EPY+3pyMtJbaXYtoZD9bMietM30ws2HjF2S2p338IfA9gytSw6EHY5z2
3q+eBi5AcEyYU7CnKfo2WCo9o1P/7Wu+t3cg4NdsEtOYaCjoidTf9IXDlDNTRB5eQZskLgR5zaG0
d37FfiOEMrEbe1nthuCkYqLN5xiKKmV+Gza08zC9XyB84JIZ62Qbt+rB9ulptG7xJHtSqch6crh7
slVNiSweAFxktnXuxLLFk6DjVa2emoh9fdjnIE0bb9g6/mDuU5eKn6XqZEpEp7iW2Q92KXCkCtqz
ORQHTyV/4mA+IlQJ9pQi3JZHJtuz7NhEKLdfm3QTQefYzB/jchfVLJymmM46K1EVD8emGlauxjZu
QvDp/U2VI8Tz8vQ5ppGJPlfj+Uj1ne1OT1U10BR20nFXm3TzuH2PgFWNdsihYzonotWgXmki3fxI
Lfphb5UDKxmWixQXTLHlN05xVu6Zt+J5xqruhskhz0TJgSV5qbcMahosNlsTsMS29OiA0KzoGMOs
KsZ0UMB/V2lBEEYHfBoeBzE1Yf6Q9UTFQHkCtqIfAW5X+N8IZxF4GyyrOc0MaF+TPHntXeXTJIDH
XlntmYxb1MfNMZ49aqCu2HtxNN8WiruObwRnLqJvr05C5iLAoEi+0EQM2DeEhIltDIJ7rQf7LbHS
XXhK5tI9sNuhUYf8uJRab+26gcTjZTdt4B+JNh4w60fjTkIsPPqtA5floDDRnjZs3PxNWJoBgO3s
OokyOkzm9KDjPeo5Yyu7bu9n3cB2RrBI/LLZI6zKbdpMHB6rx71gMBJS0bDpHIJ0isZ9acGMTrV8
aQXj7Fb4rz0U8x35xL0LbMi01RX7cb1yS3VFwnc2E+fOkB1HYAxWoxK3/oIHYOB+k8Hd5WJv4024
9DulfI17X3NnCyBModfnTmKCIYoAwdqwoJSet55EtIZLaThZBBRp9cScIIOqFpUb+v4Ps3WnunKR
bKJ4ahUWcXeKN0PGy+mb4DAb3QV9oLslSIySK8I3iMmd1LNGEAE0PvTWQO+zph/J5N0ybrWKHkvp
q1OVZv2J1i1N6QrP0TZr6Kb8/WQ/MF7vEAfZQc1gqdAjphijYYltnOfEZkbVJwbuMQl9uBxhtqiZ
oIIe1j8bWDbzB18E23qOzNPPQ5AQbeAKSqdMjX8f/HiuNyJwZjRcZn8Klgdp16dgNp2DrBDU133/
htIPIm4VQAcrDIpF1VgbsBbpefSfVSqYE2AZeUedu82dPjhYeaRPje5QoDk1BnmzO/08GGb0X/9j
ucIxRkNo/fO5HHmcbrNTbpPWqMg7OaXL/2I1MkS1xkTta8s7unJqTwltqdP48xf+98dOXwaYyUIm
rmWAw8vrM1I7GwWhUKr65EMD5jCzf1g5o8oQeITJq50XeG0WkHcTH39+Z+UIydf+769P6b7JMo4O
WemPJ1rWoD7x4HY7bP+Pbk9aoHxn0NydxPL1n2/SGsWbtsF9z07MDVrJRZifYzHxyX73G/YfSWBC
Zbc6xugVdonOpRvRDRN2PfyHK4dYp4p0BEAcnIyVOaj1VFFWcAYMDb1FHnJZFqf55iefsnRj/pyZ
pOe0idNjRAbnnnbQ4e8Xl/07bySDQv05Q4tkBubl9alVOLpY9PhLGHbf/4Qv/jxkLBUgAVyGQJ3R
MriC+1tm2Qa1703mA5JWjco2VHFw/5O6g2fKQ25IJDOMy9WhI7HmB2GXTlTboxHa77k3q2OY5ge0
3N4JTPxH67cGXjXOX6XKXT/BB/t5oJ+9sYAlHPqxDdZTgcsjA+v194s//yuWD7uwYZKiIoEam6Gn
MCYW8aW3Fgz6RRYNo5zFtLx0cEhAobh8rn1nopWm3lnjYHiXX2ABEEAhogH9S+EJpqQCCwT1/E+C
gXM1D+N9EcKjMV/cgpRT+hp0ec2XmX3tCsnqna2dV8u2XrwhlWtFhGJU+g9xOuymWQta5/2Rmvg3
zqxN8ivx+jfYlh6qPp7aq6rbAMI1CswXiSUVuc6z9qlAguHDHJYYN6tVeIk/A9f9QHx5rzufzWZj
6jWapWMZVmeDJj9YJFrmGDbKs6MQsFOaYRaVjPpKSkbuSvWpDqYLiVVs6pZP/feDpB/F0KEXx2pS
8Cf4YhG07R7Dy+nna/98a0rYJcOy5Sl/vmz2Kth22n395/uGaEBf//PJn++bJfFVZuteoacxFSKa
9ZBMTrFm1PCHAMUrfk9a7VH6hgEq3XR0m8oGjk5ABbAKykidhs7chKBjszg8g+VCdlqYVx3DtGMu
iAcpvI07Hzc9oVeydRSkF94QEpRX6RA/uM4yCfNgueQRe1iTu5vDl2TIaGNIcfJp7L+PXHKW+acf
anXb6DXhs+PWq7urxc3j4gcnd4QsHILkIZcze4A9AF9sorip6jw7+To7a1nqG09wWXVL7y5ZIIFG
oz5bZJ77Gslna5cHGgn2wajbJ7b95NWodu95OO098LE2GuUNOW7z1u+tRytr9cHtE4pujEVBSI2B
NU3sHf/G6aKDFq2803Oxb6WpFvL6sfOAoHshnNUs1AfBloVSEcW1cANnTyeSvb6y/gRAJE65O21k
ziQpc4BH6poWjTtvA9b8aQSPFRJ3VpPzlxZqZ/ukbhakgPvyXrWAXFTy7XqVeTaFsUmSS8NS/jzm
NlB/6R2zkHAKolTGSe6VF8Jwi4hg6oAOzTWDOogp3zD6X1obs1a7DAJkHdxwdTynEfBXxplqVTrh
LlTiM5PjG3d7/sT66Do2ewkhntxI3+EebLB2MR3TUDBhHO7U2OyGuh2Zucz9HsnXb+ObfdZ4yUL/
yfITorLSJNjgnXjCcaJOnjvNcIyggflJ8Kepx3gv52tcSWRrnXNijllGBrrgLt55+fy4uHRLz7b2
Vvnq+O4XxuaES5fZB3O1abtooRXTWB3wepw4XbRUDQw9hkj9EDd7DJB3tHqpctmcO4LYLvvQy/5S
6bneeQZJSgYGatdM7wzH+hU44m4kwDtDDOAVbChHVwDhixPYgVFL6xoCIY5Bw112mhgH/fPU+Lfz
EuaWoySxPfy3ga2fEoshcNWJb8OZbboLxrlqJcKk/qpL/U7oXAlidLzL6+C+8+lVKO/BHIdXUQxv
lRDXwNOHjJ69l5Ejlk3lrzBAfzYPzcoxuCzcsb7UVfXBu5/jDknu/UJ8UWthscfPaU/5hRu9yVzp
25f1BVfkb225v3tG8tygP3SBoE168CXS/m6uyo6kIanW2AMuQTl9QrX/Q6woBbGHaaYzuTqtO0d+
o4H5HCz/l/2kepnR3uFGObf112T6HH3xW4eY1IPYG4G8ZTeidN7zeWkF2Mws5PAyRaQzhGmGWAAw
Z1coOhQOiV6teOe8TLeZGdBkr52bKTFfVOiLTYZOmD68uWuX50EvQsga8YVMhvKzE3aPVojrQTJN
pHUCFCrGRo5WZ5EBBtR65joyK5vZLX6BwoYrHjgM6XnhuYSMbLrjU9aqZl/NFaP+9ix69a5w+jP6
f00Jq932LKulVdLsG+Lo3JH8lXfNCu7srdBOu7cqmzYoSXAaDblVjdFmtPSNM/h0wcD7TX2+HzpS
WjSDDTbXt4KAYT3dNottyG2fO5q8fuJd1ETvKljuWTYglSQWR1O4YDCgMgCd/RqXiDU7azdTaImN
nQC8nc3+KQQoCR5v1dJ51Q3jk55Y5Iq8Xc49h7sVJ2C2GAP5ww5GFx64Shed8DEb5X3vGB9xhCHZ
RyfKfHM9DXcgM9cTvnVj8jc9hFyjV7d9Duk4IWobV2YJVasuxxcaTEAO/iB+rvqICUEABLieHgc1
vzZjQzlmFachLS9dwQAEp/t+8NA/WjSwrPQLYUheOPdOjkWFWNRPyzMlEAcSVcXo7GRqoqjxsEpC
3NxXTr1gmpCSfCRo6VbREAPeM4etxesouCqFcectgdvmjKCGeWXvfNKaOM8ePiU3br6U0q8ufZ2s
AcFeT7+bhVHV+TGzq8DbG0q+iNR/ZmpBE62ng5wW429VtwtnObw302Tft++xCTaHXdaNWRrXzJq/
wjR6wWK7DZkUIogDSezNFA3Vi9Gx2tZR85WIjFZgA5ANQ9AOwp61kzT21xMEZdeVbwyT3PWYhc0B
qwI2r2FA12abVA96Otr28B0r9i95P9/BRFerWJQmBFDCn3X1x6QtyuI63CcdkD2NmmDK2h3b5KdZ
fhkptqM+7zhblDpbQ8xJhKB/V5SPZWdhHGsRtdWi6LEyUAKXw8eUBOk1jbrXpMLU60szuk3opq6Y
JZNPGw4H3E/pNi3r8ii4l7gGgwiECeXGwOm2mQ2OJ0jaGTUoLdDZdi71TJ/VDAizHoR5Ey0yerOJ
T0no3YTadx/b6dEZcpR6NfIKyAcrL1YZcwp/y1+J7mdpL/WETMcUNecWiuiqHvGK9PEIvDdpDw4b
MahnqVgVDmwjcoaTTe2zvzRN02L8LP/k1ngoImRPhLFxf7XtZhOgZSS1AmkVPH3CR1Xo7nQIJ9Wz
oqc4LJpHlRGZVxCtvKfcTLdR39OAVjmoYW+6b5nnXSJXBRc/JZQBbwlk2NYj+amEF5pY9jWyi89k
COZLjI/iqJmJjVHQXvrlISS2eqst3l68e/7JXnwnky7OtaZFbjZzdU4dNoh5vnSWFjJ1V0CcXWyY
pEhbB/pnt36Geu7nAXArxSxhcsQh7nMvmE6pdNAE0dZP/NGjtGYRtdy+RI5ArDI09+Hm58GaUO4Z
EUpzd74jnQMNQDQurkREnytLRZcYxPKu8DXOQqJMDwOqX5uE3ItmMSQeuidirtbTWvfSfKRWHR6D
YyPM+RF8FogR07MBINf2aqHyU9oCtVWWLne4IqgSs8zehwAG1gkxB/dO/ZwQnH3384GfWBiklxl+
bdQrkn5Hl8sASYFro+jOpZxvxCxYV32qmcZ0WOkUh8e3K/cihuq3dGFhkzDnX4oZZ5XVpQefCR15
aFj1TYH4J4idGxICkM31sbH1c2wRBZ3gtRuAEJpHW+1tm+2ewl6/GofOpbQ0GK6Ximcj9coFyLmV
E3THTEU3OtyPTjM98iwgkdVhYlG/Jc3U2riDVSPDG/TaH32eEzRJagFuYYmDroaY0YbOmeealDS3
Z8sg5uMMb+EQD87RiLAYCcqJIiP2sNcDC5Z/yKL2Qc0OiZCptVvgO2tMdAwxZuOqO6/fhILaHfgm
A64SvROXmcstNT4YmsgnL2zh+iRb1bIypZIfdsxk53PIIN7QiDca+opSKmjGA+oLxAOYKN1TnCKo
lI6kVgxOkDDu6iE7WjT+qKAMiXvphSgh7nKLobdvCOsxE4CEMzu/0enx57GAbt0w21puMh2xH1wT
knSvItPFflbdbTO7l1mWoEKD7j0fDCCvo4uWFApEsshb6oINQcmBQK/D1jXOz0WF+ZgiEPa85g4z
95/uNN3MA2F7FYxGQAlLWEMCnpYazqlZNitMLWkAbKBL0m1YAkQqBvdPHhODoejmIXHSN0EWn5d/
s8fqmwXjOm6j9lUgEmOsKbqxOIex/dQAQLsNR4PdJ/d/h5AiPZE4VdQPtTRW2iIyWTs5Ci9QeSyu
gp4n3K405Vbt1kC1EECBX6hm5sa9uxnC5LPISGmInInWwFTP1yz9KiovOjJ2o4HqSxgI3dTsXXKb
MT8unDHfg2PQsiPusGQnEU2wLj/ReCUzxcmgGsbMeLzYZEbmv+KSye5UMr5B4YSf1feHKmHDNo/Z
JcokWd+le550v1imI43heFz5liKDPXcSqhklDo5mZ50R1spUItnZ7Uj2ml9wVZqFenAs+5C533Ee
CWpwFNcQ+ehpZuKu9wbjCEThVcElA05V4VMS1lkCBNrUYYIAqxjKbUmPcDnHiXh3aA3PUd6eJ0XA
fcWCQZTQUfSAGU3MVxlwwS34xHtgyXeiLf1DFUmoP4GVkuNGzGCuAzLlzGdTk8jcm+ZRGGg9w7mL
jktGHeJO49a26xebKdTe79Un6ZMjRK70AVXx4jbRlylzr36fhuyCqS9kNb50wHdnf0R1wsxD+zRn
lxwjUSv4yhkTknn+1Q5dT1vRu0gT+wC4UZT6Pdc3U+QYK2V24vxK6eU1d143r3XbY/4hOH4TwiTt
Z6Q0xFA3g4t/3DuHjbH2EC0zlfBeib7YOB5hSPRlMXRX7qc1W2BQ8pAeOhOJbaqbTRypzx9r/M8R
Kys1bPP0VmBMiiW2UDjq3sE06do1YXCWHFq4bf+HvfNabhxbs/S7zD1q4M1Ez1wQhk4URcrrBiGX
8N7j6ecDMk9lnerT0dF93ZFRKJCiSIoENvb+/7W+VTROoTJFTCUwrwkzKxTmuD9RiFAHpkhhqvFN
Y2mXvgM8slooVrOfOLSEMHOA274G7N7QtHmnoei/LdXr+qi6rVFoWnhawRQg9s6Zg/RhgwIqrCy+
dJ9s5RYhgmxujUG3ttgwmBUAP5OUpnCsinBdNY9PC1ukq3SEIwmhecC6plNhNQq/C16grbzVmikG
wkcwZQ+s9emZzeGO3ssxkRImm7hpiuQjHAimIrjvOjeEG5Lr/EHY97KwEMOfXnupV71hoIG7svl8
zoAyQl2lE1C3DV1Gh9DOFpQABnBMmsj0BFXDs/CmlNBeQ2SjbjEB1vVpcJo55rnAeE0pxtmsMB9i
FVVUqpQwvit/nyp84uiiiItPSAfBAdvpaGaj9EGtoBD5CVZjaibgcfu7FZGZNvx66KOW9OvSbSy/
A9zEI0FyRT+H1ESrMjtQ/dcFwRq0MJFDekjI11jtdhORLJbwQ+l7y86qnLzBmQ5NgoG6xhqCzsqe
kRgJlfzFeLpY2JI7qaQWJw85+FuT10gqcKYhUohBLpwo7m8iTXk3FipYIta3UHJpG5fYdGXG+ZD+
MXJGzgXtTC43X5KsXcmfg3HCQd4ID2OKp7yMp1eQqkugKF0fIeLLVkuR2J6YiZGAyqxpVlg4zUgC
3E0md80oRPaIwoMC59ZAXKhkqQlZNPxYrydzZexTkimn+K6Xtc+wZOlQElZsr+W7WkETxENH5pJj
3r+EM9+dVAgCTk0Ct0ktIlhvSm7l+KxKSr5dYk6PsRVLuxoDQdO1o0dyu8YKlem8mQ7Cox6242EA
YlyJ4u3c6M2prrr2VNBzz+iZ7kFljvtlDqynQ3WXKgya0aS+dsGg3vVMI8VRJnPdSl1Bkfu7pF06
PMSDN2gfhmGMd3mnvzYk6BzXjdB3C60xOExCqYEcim6EoBN9AK/IqyUWIcd8Np7DQUA+q03yaRrF
iDhenOCMo1ea7f12lsVrqbW6x1iiHZXOPyJGYT40Nk7JEn9XmdWblRJmTvLaJew4RNtJcAedi+Ry
UIkL1iHs1BfBoJkYt8vnR3ntoE0401Ro5CpFUP7Km9Ha0+yxtsuafxpbkMo9y8nW3BkkH24p8usb
tAg07irRSQex3k8JjqdVdit1vWJLMnSEjm+PiQHUMaYJw7JSk8mQchsaMG1B648TkVQ0MXqJe5Sg
iYGbgfnjRUvKW2MMsJTNTo27p8kM1KZ1xLE0CLcFMxkkDkyayH+9V1stR4bzjcMODq+CAFtitb4x
0A7x3srJhpzjVoP+1JbEldIjn70AdU/eVE81M2O7GhmD1oGI8gqkM0sBiUxime2nMKBS5WPOl9Vo
Z7D2j6JzW3H2G/Ql6N0zua021RixuFXyfWbQ9aey1rtGds5EkCWDP1U7EUoEM0X0IrKKogPKKq/G
aNw1/bMkYLj2mZapcGGY6tMyBr/WpvUB1wtq256L6vo56fqLMKBNUyU88zKOofUNl0QSbgJmW+IQ
PM5MBB2mrlzrYaBIhExFNNG9kEMAYYr0PU3h6HBOOkAJcWN1iCXMwWfSOlLIxFVHRYFzNRI17Il5
TM2AJaIsMdQkyH3atgeTHtF0gO3Umca+SGjjRWV4qI3wYzH/tw2hyjlHE0JaxN4SMejTYjs3+/tA
ap8mDis8SpBUfh2CYk3TO8bzHajdgwSvkhErmRgfc6/Oq9vEmrg+mvtICl9w0TdOPmBEgwrBtIQH
Fa2xnTKNpS9xBDa1tW8RAzvVMtMRa4Z8/zabJ8ZkfThRup5sAxyMHaH81AJEJugDiBKg7G2bWF2k
7Mo6/lYIMAgaEoK5ZSTvG69HFIFmn/G5mVjwJTxcrZnyYRChVCnHH1YzkWLKtBwbCUh5VvHIJApK
cPHkCKp+Yyx1Sob2JZlqoVwk2R3Iy1PEIAN18KOVugobMX9NSeAYOTD0+udd5jekUFE+3wjL9/hz
TOyGgyAlg2cN8UdK08quFMwyqeREMjjVFKpfqw0WJEHOdnM6syYJbyu6UEti2vTc92GFW6QIvNQI
pucMz6E4mEs5o/uOKOjsqlET78xC/B7H+8Aq5DcKFSie83m+iVQ93mnKXNsBZnUHItVnIYrpgUDT
faTJ3UkZ+33Ws/izIMmfeuY4WTqjsy6IdyU4kfPEh5CSI99E28/hXII82BAewhMOqRPVDbgsIf8g
ng2AR8r5uBwhtdR9ttb0KMv5CabA7VCAA/FruK+Y3vdire6pfbPI6Uh3paDsDMvRo4lgzyZmiWvQ
x2glXGYZVJRUUDilOOPUwHybu+lgpPicdTV5XsZDzhNUB4ZbhtFHaPgPRVJd8ll9aafwK031XTjk
jGqx1m2oatiIZnq+UuO+YnqtDFQIlWip7KdMd4nUgos88kINwMLNrC1WyKw8B2VIzCWjQFIy7cB3
2wLlo/gmMiJbaR1B59utF2yfta0oHzHNgdEOSBeIaXh08bE/yrX5UZKwlagW7kB5H0rwUcu2/PQb
oHASB5dI2sZo0idXM4iQhOVmwBIrhugJM8ucc/E1ew5tlUYKF7/4Q8dMTRactVvOXXlJJs94O6MA
7btluKtF0pIEob3tlsSXbplOjIrvkZLTgiw6+8R+AC3FLd1Q6oaaf7uS+td3Xve4tGN9OlemcN/1
SyjciP2NWQQBKrfy4g2eZi4ERJGSlAFjsA/xWo3GbQXtcreCqNbTJVjY52p+EtBOU1vk+w0wIXQd
cRJaybDkI47HsPGkL3dzPoybvlYcjCWMDvhrnQzwR0He7DSpt0KV8imoRs0AJvo/yObNt8v94oTU
iqkr/OUeqRCSodqv+CZVOqbTSR38zllfa3ks4e4f4JHg7JUwc5blTmkQKSArnElddMIRtVTpueiE
eZNAUYXKL1MOyQW6JTqDbdlxUJh4mlK95svLuIZ1WfohZ8qhTkzsYwsnK47yXWpQUfSDRWCn82fP
Vjy5U3bUTPhU4bK2z0gtSwrtUytZqfgZ1+eQErQRltY2FUTdZebz1Fu+K9Qs7jj6F4Q8+NbFmmu2
Pg10eakUjsAa4ZlXDUvxLGWKYJiWYwA/ormDIUMYlPtK1ohd55DlKl4v5YoQgRtLgeWyycFR4Emf
t1g0BHeucJ8luDby6q3gm3PjxHpsMNZIkXCJGgBKUWbRNVU7loyQt/xaFbdSFfGHNs29OnRP7bLK
Smvj2PbKhIOCy7Qp0i4Ph7sYb7eTztHHIHPSk2q27ayZFVvCtLbCxYEBqd4FSPzRWJLDRtgsJWN0
obASeE7gsyrv9sc6duOlo9AgoWAfC4Jb8ol5I1/ZqCj3JgDDW2NSv9PsA4zZ+EIblByHG1x0CPFT
NL04mfdKEk2HSqoh6Puq5WhGXNrIGpJzTO3BTuOSIoxugC6CnhlIhXlPO8fOh5DgSboaGIWRB+G+
kziD9mqcuoAAH5NuCh2rThDhTA0tfrGNbIqHRP/KXIAGyT8JMyOWbEwPpoImipMft0ZPa6Wy5l3f
NHcS7/EYGwjZJq3eq9FQefV0bqh4zeiWzNh/snKp3pfYctDh6Ns+wDU4l/A0YEZIUUTCiWTVXguV
lAYdEyDMDYVthnAvx6q9A3uEqWVK0qukoLwpluynHu7IXiWH+9SwgrcVini5IOZ3I6vF64yAs0NP
8hPp8z90wv+MTqgjZviL+f/f0QmP73nz3vwTmvDnr/xCE8IfpA1tGJpoMgRZsgQA5ReaEDr0HyLE
N/hkqgl0TQNrkBNnGf7f/6WKf1BHF0VDl5n08hPewy80oaL/YVmQIkxRRqgh6ep/EU24Uon+QioQ
eQFABaYC5kwx6XD/DZ5QMQlO4wAclARwQ4lTEbFhJ94Y7TDSQp1BoEb6FvvdVpq6qj9GXVod1GZE
ZWVoZnnoDDMkKyAqmPJFLNqW+5LlMetev8hoft8sZJbOba3t1h/m/hunMqC5xQQiMbs6rHssN/ND
3XXKvq92v+/+/bP1vnQmYoru3z9+qy2aZFsq2MgMOUXzbQLtjNQAXSwxtkL02meF5KVMj/wKK7sG
4jwRk6UPW5O81IQ8V7e4fbBrYX6JC7KZ9Krc1ZRdMIqID3kwjjvGW4dmWHhMkVW6gDwWRDNLaVqn
6k2dNTuzo649Zxoq2mXToKDdTGb6LGWiuiHsj/Qzkc8bxLyzfo5LmpPQmsJWGoElyCnx47xeefjb
zbFU3uYmEN1mHs94I7gih6gd07k7pYuKTmr8Q6lLzZbwufGwblIgxZvczAhdVFtiHQ1qm5Zm2aj6
CIdbNoseeYlGY1cTO5CL/M3EFzeO30c9IWv/eBvre5mX97furRveR+s14nCxSrCLlTz+dbPeR3sP
O0Xa7ihZ+TtyajZaVBaHGEeGXqTV3rR1EspcVQAQo5gm9mekm81h3YgKzGmA2QDwZ8D6GSP73KaC
xxB+PwJ1PRSjFh1m0YOoOR70CMkcs80JccbB96N6I1dI9LpZSRFiI7dVtT7ZmlZzQ7Jbd4gyBW22
UuzGc0DQ1cGqiARSpJj5QkeHXCmwzIjkKi/dzkNEzJ+URQaRoOgI1ZKFdVFZuZv7kUrpQuvsspI+
rMJEfaHkB7/of21AE4k7VmD2eldUADUwMWfQjUO7HcSAftbNivxZ94pJ6/dSevVn9dmYJhbjnFXR
HCLrqyTd3Cv6PrU6D9tQtMtZXO+suHMtrD1M+NJpsXjgp8ZvizCCfo4gAv4PzYWcKFs/rIrGehwF
eHxngi4xlS6PLgnkAwy8PFJtvsfm1R+RM6N87OOlGCF2F7XzVU8yDNGVevlTIASGQ7QenUIiPiBe
ZJSVLlHwZcHnlCUCIMLsS4LsYF6Fy8ehgzbFuoZc7ucnAySv9MSyvP7tb+eaz+fhG+GWhCq6UwMx
lu1ix6NOlR/WvfXcROLElHrd9TUBi2Ou7TrDzpSeK3okfNV9FXpCdqM3M/7k1rTsoSGLsgoty2kq
sMv+hEJxxjNjo+SkztZXGJG6UMPyWT6gagJ0sbQOjbp/TAV98pLOChfTzTZJol1djCCn/AxayiAe
BlKiDnq6bcRK38s5UrJ50SfqwiIFk4NCts2poW2ErAUfBQZOM69wdU3+YjDC7BTFYe1UvTbsDIKk
avzyB0B6AggDRop2uQl3QmL2GbxnMtmidVC29DSt1BPGgDotByjxerObtnq0A2i1S3qidRstIn2y
X7Jg03ErLUJGZdlEivxrb73PHCSK2nr8uZ79ZoWMs6oSRoO5oOHe60txv0T+DVQep1tDxa9SQKyL
ktq75sLe/PmWEoLcq7511jFovcuwUKOpglQ7fUoqAypRZdlgaeoPZMCqsKQRbjcFlSwN41HO17ke
Cz93VbSPRaf3O0vKuCAQC2DlkYKs1m8PiXU3TYEMf2FGajFaA159DfyavMhtUWnfhiUjhCyyyFw8
opFi3llSKbvrR4murqcvexwwzdL7DR51+TJnUECopTC+oDkS0xpozZ9jHuSI48j6++e4bIZCa/sw
62kPsUoQpVLYJsFwEQCZoAlazLzlKSoIdyujTrUzPyJVzTAmW6mLhOihKHDq0agcLa4JNtQHCntR
d0AZDIx32VNiiTqJ0O6yzkJiXfB1SBa64VBkbF5v+nL3VYkFtuuwLO1peSmkxwx7hvI9JQqT7ihL
ic4Ucdl7RccJpwVceMc4RWSx7q4bY7nz557cAHjTGTZryJD2iKh0E0IdQO6oUBNNVebbi8RyFtPs
OEldduwGvYSOj/Qlo+Lh6jkByfnE4EH/Jd77Gf22YBlQWj/EyCbaqLSsgygywhL0pntqkl1zVJpV
q+BEN81LTp+wnlOZ1D6UrXjlir3B5BZaNNeC9b5Jh+9gpSLKjYFxvjHR90oiCDIU/Qet6i3Jbjnj
t75VnvN0MPaRnp76URx3lH/nA7rJzYBogyu+6iPBmiCsKVrgmom0N2Uien2VjAkedYQj0R8t6i4V
sVB41FD5+J4eFJSC1+8nqxGGr3vrJmQitFWM8QCaIWvnAWtydx1B/Me6ekuWK7SMakkOaFslPVi4
7CpOgXWTm2XsKWX+1KlIkaNl2pMuE5h1ky97ZsniGaUs0i4RTMbPH1g6w4LdZul3PQ5nCrLDjSwh
vw3bwE4o1FA2k65xMdArREsro1Kj8oa1Le2fo6AAq8/kTSGs1x6EDh/BJBKjIOHWMO6z0kLpNygi
5UvjEPklKQIDRqwQxQcrYLIGn1l7NC5COzzgJaGBYe2a1nJKo6aXQkXY1Vr1nPX6Q+IjaQiFZt6a
4fShkTTVoFEaOBmpuUSn1tfSrYx/pTMRSKQ0hmwNgU9Gr7EdsJHpiuKVk/KjkfXbYpq1Pch7d+zN
wmmlaH6qLdSSgdp7yhxDqKqrJ72PSBhJnwzcgrcZczxlsSJGVBu0mMxBDEy3TSLeAEnovSgI34wC
A9TM+lhh/uT2MyoQlLm72JhxI6FcX2aMu7TCgpYa4BFJJHWKpliuA+8ljW9bKCtt36LPshfExW5M
WvkOj8Zjlk+0FKgBUG+i/goXq12uPhaXlrlH5++PCIoAIHpMVzsUNXRhjWEICRfLHiKZQNcyGljr
zaMEmx6jLkpsXQXPY6XCZysqutenlVPXeDn9mVrD7DP7G2EXsJAEI9E+SBIBJW3XQ3/BFQzsSXLi
BftkjWh9MkRFMFq2UEY46aTgOOKaAYpKRpSebyKRCLRGeZmmQbr0YYb+RGZ5zopTlzG6TuMb4pvw
KGv13pqigTGtKTaaYZzlhqK7Okx8vJb/bhbaQW3jEDk5pasiQzms3OlZF1+TKKOSrUB+wqOwV0zY
WdQ7UekQdqGTLFqOQBF1IgB9Jg4e4SVo1tvgUa4qgHETDKkGwyuGhXjPVdXLVUwFRa4rXjqqTjgb
0TYK89e+AOkSxVzyiB3IDaxTtUEFLyMtyFGF/s3sWtWzQvFp0CyICfp10MpspxbmawJAl0WMepuH
FrXnky73na3Sx3CNsRhOnV6hY+rxMVHPFhWz9aTZek3N4SRYvNP+oQsu1JiPod4WyKLAgdVhjWZv
Ch+Jfaea2og7BAeosiOi2xRMfQW19Y068PARW6WjRc2bwX9DXOJ0qF2tJEl6jo1HPBulU87xDSGD
TEmbMnRKvHTKoMwoBPvLtCjfDGhZkBI1IiKsL1pcDIQqwEy1MJIt6R7iVhBHYrEG3Mv6uY8Li7MY
N1aaLcYT8ppaoyKVqRvhmFgJ2e0aMSEF/GNsFE4Y+HfBQFUdpsSQ9fdFpn3hvdkC2KEl2pieksYu
9ernYMw/ghBL7zxAuKlmwQKliXpWpjeBa1NE3N+9YnhNP6RWf++rnlaUiepK6l6wzbKGMuD4tnns
TYFmOJKVhlOZkefLRNvKRjA8lc6aaVqWa/0Yx57KZYMlllb6vrc+4PdmfdDvm5Rg+U1EbdlhvfNv
P/5v3pdFMCWEMkKggvOA2VGwrGqU5YorjX7Fanm5vW6iP/fWm4OS/OPHOnNGj7bTqfZz9Okzk711
r9XFch+IAWHu+knIWDOsd6+bbHnU74f+vm/do/nN7O0//PHvp4kL7deLoa3q+Wx+P5FIRO9+wmG5
3vX7gX95gd/P08PFZLqo6ggT17e2/qhg5rwl42s/x73lzmX1HC/XuGiZxnd+AwWP4uMmXVfb653r
5vdjft9XTMvq/vftvz0GlTDuYqF9TeEX/uVhf3u+ZF0w/O13w+Ut/b4v78p4tn8+8l++s85S6CWZ
+fjrQeuvwoZpvWSIL6VKYxw4p3EnmQQvEUNVQRGh/PF7oy+zrvVmNU2EIPvt7ETrXKvHjsDC98+f
/7z9r39GRPuvZ1kfn9SkA7djwVpWhRuHq5EMahEDiFhIGBtYCqc53qvzukv9nUXFWAn2uFjCtMUS
tu793gDO+et9IizilMF09/sR614uBCAUG8zhyT//wvr7/+o+zhisZ7+f/vdjRAt/SgkrSsQLgI+s
Z1Pn34KeTWjeBPN/AlZ+xqT8ZyVM1ZCoLP7v//dvn+P/Cb6Lf1fC3H+9h8U/VTB//savCiZwxD9E
VeGfpDKiLQXHPyuYkvGHrCgSRUwwkwbQ6X/UL62lfmlRVsSA8qvq+at+qUrUL2GDUr7UNEszROW/
Eq1iSPLf6MYwFkRF5H2Bt5bor/wd/ppIpBZqhq/fShMlowQhAU6V4NdCEeAJhhY4Ze1h3ZRR2zO1
D69roSllFk0m1p+Fp7ihAtRgM6bvxji5bsBissZZNuvNYoxhW+Rp6KWDHO3W1fW64RJQ/2Wd/fM+
IccG6tfHPAk40dc66Fr3W/cAMHKniqkPp71fYS6gxlbCPsH2uez6WKgQkBsG1/TnudJBQQh15laL
pIX66U4vwjs6ISPxr9UtK+IICxS9D4j8BkL6crGuWRElCYtxqTWzUwiAIh+ZpUuw2Tyl7USYVIwZ
pWXsmyn5sHKdxUpe9YcVMbKOHEIvIR2UmztBgzpSt3l3UEk8W+i+5XUKlN4TDN5TEJuP3YQsUKZe
wEKVxSMCKUxSkaMtBeFxtuj2rrtNjYXz51JbkUYngeKwW9+nsJQS1z3mS8bex51Pkulh3Ugz6zxx
iM5jT/EgqqfdWjZASljBtj1UAVUx2r8ufM/ek3Ro0+9xlBxDHPVi2xh7MBdoq2G0BcGw4fMZ92qg
3mdZBOyxzf5SYmItRMsKxfjiWcwPvzfBYh79fXNaLiIoI+LLyFzGWwe1dSMupaB1z1hG2XVPpuy+
S1X6f0tdY33n68ZYbq730WVCjZ3BFYp7DBdryauN4x4P31YWduk9E1d8p4tXH40IpNWLcgO/hTpZ
9Shr9wYxi19IUNVxM1koNLxc9Mj86wUPeQdZyZ6/hXuFy5Ci1Hvb7iqBBiO90+7KnoWLTLGzJ6o8
wCoaFiriucWfOTSerx8bAw3giSpC/kKguTNv6ufiFGIg0lxFsZtkT5mooBnfzGdlvFfLr0LziBSo
EWvVSedg7WXyig0tZDFuV0cuHBiHkM0Tvr6b+v38IT7iVO3Q7nK5v4p0/lAskfVDAqJx1MV9Qrdb
91iUC7UzJzeGekNme89RmLv6d3xnER2NzA4tEBc4FlW0Qe/zeyX29Ce9c2SoC9Kmovac2OQUdaND
2TYdwHXwt7bgItBfbFJWdCY5xUgj4BXcltZH+UURjI/v3D9EF/2JOa1Fb/Gmve+RklAEcgI0Bt0W
GKZsuQlSMRNG/Aa+yaVM7ObK/eUrVBf3PdmjoDsuqCJbVTflK0gbBSGOasNtMEdkOptYtUU3YdrI
yXrAPDP22ym6KxsblfX03aGUrz8JODRoaWIbSfYFuItP0bST9sr8iE+3xQIK5ge5z3vZodknptxt
wEFua2SJ8gYfFAuQ7qoA27mTH5XnxX+mMYZsELTGcHQvCrFzALLvKfnue2p8uQufMEHCzrl5Lc0d
6fVIGLiEU6YkUiO9128oT7TP+YfxmD9ZbnqOETgPiG2PVv1qYUrbTehH+RY7SixbsISd4ZiMSP2n
IaM9fTS30SmdbPEO70rWopdwzAflRnjRmVFDZoZo8a5+jw9IBYOjfij3CAJmu49cAdin7KRfGP8W
8h3QlU/IcSIRRbGTnWSFkWKnPiVHQjuhRHaXpLjvb6qn8U5+M7Nd/ULUBkIdDrb+xkRzxELlh54e
VFJWiw1NUw4oLfUIXYVAUdELLwH02sFbfXQJTdDd4oG4GLKEDRv5AQIxKcMd1V7U0Jl/QAq1F0+y
ZzauYScH/Yf1GT4ox+Zb/VIO2nv0ZV0YdybU1veBi/hqwUnOj1AScSDIgyMWx/KuUbZja0vPPvUi
20IU6A5IOwn4PENj3vfnKXdLLgc6Eo5N8y6/Z4VbgFnkeMg8aBrhFyzXod6Uzld/QrTYn0pWV8+Y
N9DZZR4oYEd3MbQ0LnHQ1Nn8F6xwYJlOkFlgjFTH1qkfqlM7HyOLMcPWyGP9QRN6ehJnN29dpX1p
lFfGDn9CvblUINQM+cxVo4dD/Zreyl5+x2lKWYtTiksuTzcWvFm3Zv23UXbxF4Ba3YYKlOyKK/46
PvPmfX6IPemj+LYYQvGw7SbdG0Zef1chGHyZHrUbPBQMi8M2cNX9gGAcMaStPUavc2XDMtku9rS3
PvbmfXmHTwR9Qe0j7HdD+lj+LZr18sE/SP42b3fpnfBZVcv3O+BPSQ+ce/nDGDq8oBzZvM540z35
834ESjrRTnIswTP5OwgzrZGHg2GDrWDLCTL5PSekLx3Sh3gh0DqB4Abv1FxCa0OZPCw2SrsV413i
u/qF0/uSneKPkAzzz+DaEsV+JoQXRsI3Wace63e0T5vxpegf4+qU4GO+J5ENpDZP45d23NmTcGMI
b80Cxx69AqbYp3TfvvjAnYFE3VHB7gkuexpEKqlPRFMCj94VGHlUr8i2rfQ0wdIULw2NQ/FHCB41
BTeJhIeD2fXVo07lLP3O4h00TdoS8mV8KYkwCW3+bON+vvf7N7n5bhhkOXuxoskGBUzwEqzi8MoC
pdKzO55DDSxyCdyk8xgscPixpWBH9QApUWPxzTip/xb2zyo8lPhAp4mU9D3/+s3o+SOkPQrEG3HL
3OwQfgaTLW0eBFe9BOlLop7k25y329rzadjb/kt9ILwi4tJ3FLHcYWjKd2Pw2es3ccoiiBgoeqto
+rGY7+gRQh2RwruiBh7gSu2pH7a8vRq4xeRES6XhBP5gPvNmpW7fOqDDg81jle9ZWS0yeLLgL0Yy
bqTymLxaB+UQXzEh79Rb5Tyf/UfzwBENzfwovCD1rxhiEkx6BFO88BaabFM3ZyFCSO7lym3ZpA5V
Ewn6WERAyL1sOap2kHLbvyJGecAe7SggfjbAk3MvKt08eora22SkHX+asB8eczfxnpD+8A1qX1L4
qYaEG+wwOimoaAtQZ7YJFWDBzARLOtxRv1oD3ZujD67po6VcKORUMZlE7kbkdMUujrcVZeCAy+d2
iB8waHfaSep3RCWZ6Yk0EB4vl26QXvLEDRChCjag0PLKQPS4PBU8ljOOMZPZ7cbal990fOtH4U7F
rkvBmkuvbvMt4SiKv6PkAk2GXQpc+bQFvV3KRxlHE9yqzkn0raASIOhWoP+Uo5U8GcOOeDR6DVSP
o0/1uTxZr7Sy8wv3TvXWP4bHUbilp5rY5nOF+twtr/Kxxx95M27ND/WZHu5Nep1wvCzDaftDMJz6
NgAg6tVbQH/9ls7CVnHzt/YibPvL7AZ3gnTo9s15OCqv1e6i0934rt/G23Z2zTMWRv5PCMMOYTvM
mM6JgQ46yYu4i9BMUv4DTn/kM6ro91P0EjbRfY+i2XdkpqsWa4V9brp98qTcUReGCw4kPU8cQKf1
VvywXsXnrnnuB7d+7BOnv1CDTpzmfjoyV+JdbJmzE/nY6VuYZekhPUH2jS/qMb1Mz8Nz/cjnz4tF
3bG8CGAhbrlwIFGyi33zMDxQ511s8w5IshbYWXqbH4wn6XH+DkdXiXZZfpof6wPLgKF0Ws5B2Q0+
u7vyXUVhyKWVUjDHEA6EDSVDBKvhtdsH98KD8cWBU2+lR7F9RpGoPUkKzTJm21QHCGF5Nud7xGYi
7+RdYj3zlPJkJZqxXd1fh3CrFVvNVqqjoXgIBRNiOvrNDcJU0k3QvPcbP3+LLy32FbhnnZvuOpG2
FiDna6S7XU99E/uaN2To+zzlPQ0Q1G6kd7epzsUX12kr3SxxL09IAYhU+JpdYYuest2jXZT9R1ZV
1bl9FD+wd1svgPVFD0afxNQTA3JzwsHjo8kcmN3e9df6WssnCVXYVSm2VrJPXtFYd6jxjtXdJNtY
JKv75JM/vlLc4cwLTDpnjG1Fh+oOPWo7uugOEe31xi1WRiE6dIS+n2e440zUdRdwX35F85hiGk5d
xHYc8PHb1CCjTs7+M++omwZOZjsPzn2x7SF9UobGVfZDY3ouHPhbSvWSDNs6ujfKjzHb0SjMvWJ4
Qeab4F3A8+Yxm5DOw57PfCE43QCvR9S9cnBCM683FLBUnCKNeQAdZB6UAdJQ2e3jQjIP68aAgXoQ
wEdCk3rzFXq5fWh1h7nrfu2t960bgjz6gyWqzDDMGkdgS7Rz2S3xXT5UiEYG+7LWQWF9FIdwqZCu
e4j+fu2BeGIuHC8/wSYcb/G0HUdLjER3feCoKW2+kEL+9W/TiEU3qtMJa9EYxSbKb6JW6qAnDICZ
ImFWJSJ81pnd8oKyyfI4UvioLVzwmTQd8h7FioqcAapdfbCgSKBRXnYVYlIP+IQJKrvTGW5bzAHP
FFu+I/mYcPqfWKI1DI+k/dltvdXqbUbSV080BXqFDa4ygTOZNjppSN8kwBzrnaLue4N+3yb/0Emj
umHFE7cb4Zb2fwTl8VXjSkG09U0he03smMOGxeSpJxpmtAFVW/qWJ1X12+4EQMeW7/V75TRJXhEf
BbJgAC6SgGy42Xf+PN0JbstcFFM8r8H88xlbtX9DitKpe5VfWSDNR/76W4LH8Dzb7Q7H8gVZZOfh
tTlVb6w6gYqYS8fFiSD3my7zsRKq8DOWJv01OIh30pt+334IkxN8txgsETu/gkgnw5aQed2m5plq
rgxY6bv/IhNvpDN51T5MR7uMLLRQHodX7TZl9faRezl5Uqi67PKmhZXKLMlufgiwpF6S3fQdetIb
wL/h1bhAOuCjMzfTbfzFpJiV3qDb/mvzXbzhlBIaG9dmaGwXe6RTfTO5xDn7GlD7wEJibeSn+h6M
LP7IsHQKRtcb5QOsa3dptnwjOG6qU+aCFEud0OPrLnG53U3xhuiDS3sITgMQpdvF5BDTcKI/wzVt
I34Ni2R8g6RBPbfxbjzyavS5YBpZgLZynHEbnmq+EsD+QkSED0fFaWVjg+2E5KYYXqMX3HBUAlDP
P+imsaYCUcLHSYLcs+B+jvbIOBbdkJplU5De6/sZcuLJR2/qNl50UHa4JvFWddv2Q+Yr+OJZK8UG
xZbv2qMF7+UDPqVw34Zuxu/vuOMqXCtkGeAAcX1yfb+yflaO1FGko8TAch+fA3XTS7Y2O8WA5Jvv
FceOcRUHDIKgingRdGPPtc8KnzkV6bgbgopTLuSPhbrBq30IjqqLGxNiL4XvbXUNmRpGHoeRSaZX
xd9oK1sF2otiWyfor7Q2d91jfNYKx3iuDtLRHLfpuXgL75MKaZYzfRm2coG1DY8heGxRKgxwGTaW
238QPaPwLT9PA0tLPXLlL5XFNysqNDUcweqGrifcTv8ez81ufObbqLb/n6jz2G0c26LoFxFgDlMx
KQfLkmVPCEfmnPn1b6l68IBGo8rlckniDSfss7bl0bOlIPSOLDu9gZbLD2Qv/TMIXMcfauVZJAJP
pGPpCcpGeiE4v1S5CyOex14hjsedSLMDiB/UtgBprWGV84uu9TCI0dWXnvITFye4FLIH6dJD2bii
ssPIh1FtOzf/JtVWhAP9VYHc/Zvgj/RU9yt8EVcaA8c9HUVXI0Op/1UMqBHENgnZn5n7w548Ugzt
8QMYwvD5nPlV7Zh7ouVF+DqegoSlXKWt139qX/naYESRogcqoMQzZDiI1yJ71d488T5tqlNMmWki
iIG0tIpEh3FMBN5Q6gfqYG8YAENuW/yeXjVjzrU7fUmVI+1m9V+9pbXbj+cq+jB/qSIwF35lYeBO
xjakAMQD7y9UBYQHybf2xSKJHkvHULNdfyiLo3218yXPjhFMBAoSj/6XIw6z9xqsu4Nfbgcp/dwe
BZmYyhneKmajGw5JXhfFiY1+GXU4jF5yHj9Qg1DK0CGVE4Jpbyn9ZGR7tSv+Zo3bfsz0oPnQxkPC
p8D1HeItYZt/LfUvMK3xCujPljlWGLICZZ8w3o4HhtEcw2m/AmBeLPWD0q/y++L0fnKCK5P0q+Ut
/7BeZlyXUnfEZkays+ySpa8BJ9Mb89hRag8NRrSHdnqWWThC9eSI6Q5Dn8D/YQN68lXUMLhaAXZZ
PRMHig7UCfCmq/fL23DG6WodXGen43GWq+VCWctmOIGn2/ykFzZJqFwNmu/9YVHWoKTy2c+jrRV7
nNCK095g1l4MKmlr+unzLb8wRVAfqvFO1YubKNDOkUWo4HLlNF+GaxypoMU75Y2924mr+VCd9PN8
xr7kyWHjVNq3BAvlCtsvD+9S0lF+3CWuGP5y6nEz354nRWJHV548W054Q51qXuIEzST7nc34xa3R
4maXcNzQpOo5eXflLT2MZ+NDdRivgDHCJJS67tly6U74YrA7VTzMfeZom1eeSSU0BmlAVxcF2Dkg
ijHQXhEvbkrh99/nzYPBE+gycAiY7wBb0cj4+arUEDGsAr86tZWnSXY82Rw+zP0ZhBHlGsF9I6Nx
9HSVeZZ5K84+JSzzl6vWxHxy9oXsoSc7bihOURZWPB4MiVRz1b2OL/IvBMhnh3ylY6Y7upTEqd0l
DOFhroID4ujyD6qqIxkr5AdoelIZYNEqOpaokBkfWbWMItPM/EQxhLYreABFzx/zx3hgp3Fgw29D
6akMq1g6ZMlN1HYZ2oJNs1GcCubCc+Ko3JCh8lkJyo1oYTTcZc2uxdkj8VXhBT9L60Uhv+W183mr
13Zcsy/0cs9IfbVTPnDaMQoHUnO1bHA5Sk2/njwzP/Wsxp/YJT2GDOZJoZvm8Itf9dmlLzhD9Wtd
7FTE0eEEuT7fMydL7VLrZDkipVpF/GatfWXEKWh8mf0bDlG1Do1zGm9nmN0tWSXXNrxPNIuBDc9e
RZiJe5QOlmjVqpRTvC67dBww4Gn68cC1wUBpTJ4c2HrhWUeO3xVStDujHSiWTHmXWR77bvyV2qtl
eu1AdnkUb1yKFAV7sqSf8tIy9eonXqydeSjKm3oLL+FN/QE/aRyxcuoobU6rlhnRVbjGxepZ+3Wk
7+Qc7trJHspNjpZ4RCX3XHilT12EoToRziKgbEpx/G3wX1DG0eTQHLLx3bBecL5sTtLXjK1xuFq+
Jj4KwrlL98rAp3mfMSODF+UEl5aD5FmOTskWyw1SWm98aW/6Nv9MX0RX/6hLVMEeyX3zr6Dfjxvp
TfPGP4sZnMWGXWLT1ik2wvRdlevWD9fmJ8cvaLb8xiW5qJ545YNlsoq92/4Siw9oL8jiKjoDB+GT
Kz3dtra6NQ/VQ2K+/U+HV9V4WO103bhKFNsUfSo2GAYbdrBNKYTxJfVZWAUmbTGd8pcfyfk/DIOO
G9Ge3DtNhfWUM95GN7zn7AACPOz+OKmKtaTZ+Q5mmP4HDY+YDCQJsFdqpERqDd+5krfTXv7j1IV8
gI5YODGiDT/mWvyoCLDhvTkTK2FV7ecLXMbgN+IHQBvAV4w6ULJdaH6Mv4ozb5Nz/RKuWa3fvEgw
TW23p1haVScecr0NNiqhm6+lB5m0/cO810fVxczPR3HUg40Ae8nypKjT/3EtW5mdvco3Qi9tl5KU
bLO9dNIWxKk2fyraikNw/sIZ1ShrmYEDGmSlM2nPMCOQdiE+BBV5j9dJtljuSe2GL+uLzSnkBHks
FvlH7hw+P9RI2BJuixO7t71Nb3PisKEcPr6fj+x12TfX9sahmFA/oX7zGhMmuPJGfV++rLel9edb
Gtr5B/eSpp6y/hjN31w0hP/BXvkIaifSd+Y30YkASbTABGETveSED6/apaKgc01lXvIqY7nt5VeD
Nfk2rPtfhgtJyk7pYbqIDw2y9QaAVb4vdqrhYldAuodfC6qQDpgfwf6mcq1DeEb1HK0nVz2VBRG4
5iZ32VNc9s4+dpW15RVnazetp5fxIfnmvuFIIlk6zhgU86wBBds0KiKPp4F5jkwgxYg36vKVxNzq
arhyRrbPc2OFwKgBrrYmfA+Rhj9rzma9QrdHQiIRTVZuU/uscLWw473mM1xPO+BVjBF7Ok9FGvO+
sBWYfKPCi0fUtJs9rKdg4uR4VGaeee37FfbieHrgeAEa5UmqczLLkU+Lba57Yzsrt4qDNaUWRbVh
2xMiy+tMcgkQK3f8lrbNtvsYn9PN2ujID/BFDg+diLmHdEVyeCLrIzB9KRlR+9BcfVPeyPh2NAQ2
JBbGDXmqdciOVbRhIIU6H5MRpBrtu0illUM/xNbDZe2Am1uPj+kPc0z0W8Khfgidx0jvPZABUa2z
S93ZfbFK4bHezZ34ReEKXLn6JmwbyY9epjtuaRokTEY5f3ANM3lVVPN1EjJx3SnQhL2EebiYBgDF
TR64W+mUQ1wQLi1tvAJJny3vnzZ1KOumDy2yxT11n/k6wwR0Dd+81o+QihItKIJxY3ZzijGUSV7U
9GPgHeED/YjHq4Zib0bnTL3QkfdU0r/XLXi5S/fCY2NMFHtTCm8r8I8mvoGUyDlG1sxxCD+dbfwp
4ObsIHTz0NdosUnr+KxA68qclmUBngpHrhvQrgpzaFY+aXDGmPEa7TP2tPh9C766HlOGbFdZAf7X
pqL4Xa0kO3wgLhVVe6EyDbcJA7XGSbEueJEQzAVEGtDpSDtJ8eZTduwg4bFhzuY3Qme+mbwAJr+R
uemBUzsj2yHf+5k9aMcevcVzfQx3Bp73ruxV25zNQ6jMRRIeNBdJ92d/1766fQKNPHfCT6SNWfM8
ftO/ElfXv+7dfOqvHXp9mJxt2110oMca/imviW+9MhliDyT884f6N6HNwywnfvZGI7uP1qBq2WnD
Jn0JhPNC2l8/e5wLeDTxvCzomVcws6dHUOwmxKE6m2nFYZ3APAu2ZgpbGzP3vUq5Bx5oDAIKhzHc
Wlfx8866SV8MkhbmWrJ8mpbYTQVMjAO1M/2lfajppgY8ntm0iZrV1PtF6OPZ+K8nagJAQyC8quHg
2M/BS3p0D2XY0jUFmVRODh6eXAvt5JifBMfBEWksrAttw2ClC5mTDhatbzbAd/GeU1vD/ynCOuui
aT6aYW0Nz9LCIo0AZpV8Q6J+XllOus4/mdINGbgVHQxJm+xEg2NkpBbVdL4mcamxjCROSDzglOIh
/JA5x4juXbmlw8XTIwJOL8x0LtLzFSzmKr/ILh+OBO0K2tFedvtDdEq0QztsQAlzIWKdRiXG58jG
RH5FZJw8iJbzCmIqPaJyTYxmfRo3BniKe/oT6i5LPd8zX+Ca71QCGLvnMPqgzJRfpn14pH3avSYg
dgzHsvzhlRyehqL13oysDH74W50e2dJjyTtwhd/x23znkpM1VNa2yOAFwcYH8mWub264XMdnldh2
PKq/+aUmxNkY3yUMATeNvFneBMGesQHd1x6Kw5oouGHZSalHr3+avbhwu8YpZo9F+zyrefiEva9O
3Xh0k+mXGfDmV903FyjTST/zrTRdQSLw5yPF/wW9rjuBv2lcmc4UvqFJPYL0chO01opTkoex01jX
wiq6xV57Tc2VCJWo3ZnFOvrIKrs+V7eSSRNhTXOBjoP0tFn3LKaskvM83i3mH0piZw4Kgg1eitd/
pdR5fJ3yjkNbkLWuuu1hPhQbbSWsKR2xFojsKme4UZedcZwjYLoaZ4YotJO85XpU74rXeO2bUnqV
sC5be7jJkt0k1G33T2OblLIUPmHEYtfwvlwlZdUrH7HpdbxA2hC0stYQAGjMGZ2doG5nFopOFT4E
YeQtDSaMWyX60I+628Ims9HnN48YsUFyAzeAiQmsWTuwA/5T1rPqDzMcH97zauw93XAoWRJuqDR9
YcPRNr5TuXBpYz1w19Nv0hnE9ql+zV641Bma0ne42/rKDw0jRijiZqVsaDjENmfxVVRPyXY86SAz
sav8Dd7Et5ncl8B7U78XfrKVncWlqqN8UuzuPqj/VxDkoQfZ8q75YPjdFTbdLb7ydtAuSi5dDmUT
bWIEBhzXmh0dwtN0KHw5f/ZTkmeHLo7Q+rOCCb6aV7bm9Moi48CTa0+7Kg+Tg/sEQUvaWIx0yvuh
fBcpYdyxQ+k6f5zcqUA0Tk/Wxiyednf1Wyi7JgVbt8rplXFF89kT7jDcNa8j8itYtymKfVfjeBkd
bMTLdJuYG6M6gIGJjE1f+bgL9Kq/TPQyPFRkOSMj+CSlK5Sp9B8m2TchXeLNl75lQGM7YzcIR+nA
xdIwRgc4kSLAv35cojlIfoFVJmRJ781vfM2/JkD4vzSEL/x4VszzIWxbBPZQRUmU3tpd89tABAUZ
DI93n9wqdQVjVny+O4VBRjpLlLbqFS1AoBMDVb9Xng7vEbzbQhj2Ju96xzjoJ2RCtrgzX+gdTo1r
/GiJ6wTUIRrboFGoMkqx03fQS79TTPhIRP/oc2y6YzOtGKaYEn8c72EPbMxVCNKwN7uEj+dgGpVd
42D4sISvIrGtSqMTqqij9A7hRk7PDoM1vI++4jeSigDbnshBCQFhAOHnVmOfIun5Mnc4wUWX6pbl
q9gTNpwOoqckflPurdJbxnUNHdRlG9QwKIiB1XP4K73M9Ju/TVwLbWQRt+wXBkNVUpZw5Df+vcHj
vaMROrRv4lq50VIEX3UV3vWX6T1M1hLe6H5ny99wGeOf3uGmoBB3E8JNZ1s+vcUbI0hPUtGV4axp
pb6FVw4FXdwiRNNUF/NRkpSjeRjX9Bkq3bYSOD527cVnyR+/03NH8w1LNXHFiq9uyrtKkye+4opS
3cwvkPQaxZ9d/0rzZIFPk7oN0KLV/MrP6C7NRfxSd+mJSQW5gXPiEOGhR5nuy0fjgyGm1dpSaKAu
eqXJrEErdFG/yQ/8h67RB8suvIoUm23zRMsHw5V8//lJWp1SYVhPfkoM9mvgbnGrKQrZEf8QrzG+
qhx41+S2XNEGFE8/Akh9q6LHxRSE8ar+etINrf1fxgdq7TM/tEMOTrQL9EaveeDQVqZxi27KzX7n
q+5Fl3b3jJAnLl6EACskJDcKlrvumJ/gcmN6QvcLZ8x+F3vNS3WxNtoZe88zzh1fCg3DESZGspPX
2tm03O4Rv7F1o23sFJfsODJbtp6nnYj38ZtKWZ6w8+JIm8KPYV95ApIOY40OjzILhfkXhcODUTrg
bm/dx3DUebe0b3+eJduQR02XcnGiHSS/mc+ZdB2q3U1d420Zunvtr4527C+dMRJqdTi/rn6oxUSh
K7R+j1U8LR8Eh6Rg3kDVgSaisV0uirzRT4SYaf3KZNwu5/jk6qn3rEuMCG5l7Bif+hdf66WV8ssR
wUKR3jHqyojs35oDg2lEbDERkVPL5xEQF52amdFk9HQ2RzbvkIk2hcy2tik7j9FziYivzQXdp4DA
jow6p1r+SfReKa+Ywg+LK8k+rsWWthK/6z0/CbEsoytibzf38aqjfGEjgIUCn7JTdwF4pM/+NX9N
dqxPmtdP7jSVbUbpr91B2Kav/QYVlf6vy0/W+CLvo9kZN0TqFUcfL5EbkwQxWptvtLBrLIoO0jt1
3d+JqGof3ov9UyIWOub0Ecwb61R/Rhu21kI99YEmhL5NZUPDyvYC1z3yObeyTgGKWPRw9+bRkoKP
jpo5nNvTo6a7S3VqG95RdAh7/UJVoKMA/8FN95qmW/OCsOzSbykevNdvIgAQ8Ele9cmJLQABtweF
5aOcnoZaAyVPVENqjQyNQrhNoCnVh7C25wtRNsp/cL2RDZS3by7za3vVzjjW+Vm6iVXbILK94wT0
Mp161RN21msWbvQjmNMTNzPlj+Ubd8PQQRSzS7DiQbyGBxouU4ytrxgyUUx/9i2Hk+DRGM50p9fd
3JO7dSMp7Uwq/ivrFpIGEX65odNvH1lwKCLw/xiIrBa+asEKwJ5hNf/FgG0fySsJQ8eDDP2MpMmt
z80xIeYgralhgLulTKTs5j/dJ5lqPPjJ0foIrhCLOBIhzXW5E4lrhrKIJ4NxV1THRFzr3/p3KuM5
xwgpwamBM0O6po0eP8ip+oc60w5xdRpX4skg2M3t9Dz+iN26vALpOypsTKyHPoUzN12unPLwHSIq
3R7qouRT41qcGRHEQfolzi6jsg4ir6bVSmD6W9P/eyOGgDpNmFFSxnJqaiu38HtKXTmgzGGzfTip
M9PNy/VYuTU+d6nfN29M7XJNcjXVlNMk1LJrVllTUl2m70rxil4TLnoIog7lrvOBVPKzZsIqvs7R
AmuZMfH3XHIrf/yKiw0kZATZO023o+mZUGMfpsIUlUgWnxENU9U5l3X0vIDD67zufidf3jGrzXAi
vQXttX1LkaiGMPP3ZmDD5YxUp1TWZXaIUWaEWPeg3vFKRHwGSZstfc/baF9Ry8Dj7ilT4vJgGLSt
3Yi7Ci+ES0LRfLxP3cnYmLRNh7WiIEPdc0/TlgbDt83C9Ti/hIujQIxABAExu4er/HzBefaQAiSj
1ZNDRcS66UtH4lKhGUFsLT8//lp201M1bnJhN0yXrnyBwyPnh7xa4zgtTTYiw0W4C+NmHM4MSJp0
u+hBljQmttNwUPCO1reqiVjsPpuUawoG5Z4yRGIhggSgNg3FEEJ2wm4ZGwOPs5LHgbHEOO0twQ8Q
1eGVjfkgs5u6g+wue6gv1hl5Ut+hjbU7GtblWhBWBEZF5UnlZ6hu2mmvTWg47hzMsb4ZbvrXcP7X
2O+fLf7/9/n//VZSONXxshf+0wL8+77IDJ/VkQY9HH9h0sPn9FMDMl2To82/r82BrnpGZ5yHILc2
0JPcvKcwlrTshEqgKMdoH2D0EBDFv18ZFYr6cZa0Td3sTUElV/z3pX9/KGMX4bQdpe1/X5MA1VGA
fP6Nf7+3GtUz69ryO7zF8SqSW4yx4x9pfGrt/32tef5BnULy+Pc/gAT1f7/6/x/8+77//gqIKJyD
hHjonEGlvfXvmyCEAv7898t/39o9x8XjRE63g5Y1J0zopopsXJ0RqvTBWuHFSnps+s3Ylh5+sP6M
BkhOus6eRn129MKNn9SlQxPOlyloOyc0eWplrmgnvYhPWRZ9Wkr+oqjCp4wBlIcLkWpbtDegP29i
IXEb9msfnKZiUnwIxJjMZ49AsAAI4oELmK9gMmmY/KVrQy/HyDYoqSDgXOVoGbLYWUlExxAkUhrT
IE3u0YlmSnLEWeiRD+W4wVABlb2ITBtONALcPqZx1fbTOtfpbMfjZymW8g6SHrrrcD2bgJ6gDifA
pxtNHLxWMjXWIKXR8Zx3uARaT/cCJiZ+TJFevMmQ8xMJkwILbOYPpkJaKC4EHP2ArUeAJA0oqZNn
2Jq2MfpODbUFLJLQnXtkje3IRZi2FJtHcdrAa3kMibwtUac+B0kC2gPwA6q1qHUU5pLe4wMpbJzw
CiTfzHPlVt1DYUHkhaMbYrphOIS6/NuKyJn1CIV/K3nLQr+8ikbRlhfjJ8m1z8KinpHFWmCX+GZD
3UKnYaJ9waxok6CmUA1ae4MiSc6TMCvhaVaZsFzGgoz1lEeI7RAEzsUPpgpwSPGgmOKX56Byi1qs
GUgDkhmwprqMjgY21RYiK9vF0T0GmP8SlCmCp0i+SCIXh6Zo896ISpiG+UIlrs3ybat9TfNaK4Tt
InAGzmUSO3zkbjshccfTZ8FToX8EAOo3Vf4nJigfggbBujFl42pJta1FL2Bg6CGWqDk0XZwcE6zj
++551mTFJz7QiS0dk6pGpFCaiBaAGUMNNj4iw4A+H+hfVrQcZhnbbCZBUB6LmofLCG0+3lGoUtuU
I3065hqA0awM1lpkEvSy1TaG0rvlAFWomxfU3EAoBGxHV4pe3mtWois90bgjRrmyjDgy5TBLzOyv
GaNmV0GaXBZqIjBNOaAL9kcA/AGdhkqTJyN2NT44Aqs/NQ9/Eh0DzyLjbkslSlQyS7b7hx0Xhv1i
wmRcIDLgpCav1KR9F0zugooKWt3RIGpUXXDlXucwkLNPrc4pdTXJw4hlArkArbNRXcWUlGAQCurK
+BIRJIjnEJge/SLr2gN+tJUq1ZyGoyypcu0kkf3L4zlgIUEaohghA5WvKxjyUob6u/gbhbTfSykn
tyorjtXXRORxHvu6Rau7J6RJIPT5WPeldo3otpTBMIhigXo+E/0FkjYXajlkpTdr+k7nAxhqqod5
zzIbFqrg4RipawAQO+BCyb6PCVTylqivqNLLGH7G7bSVVHRfIiIDjthwrWqmPau0IeJ0/MkzZsTT
OHxEJS3l0sikFUwAHxBGb8dNuvhyrxZea85sE5Sq4VBQ/G8WNSYBTt9wML6r6XmCTzR29BCndEb8
3LOCo8ZcZQJFrJLGZ2wJDubB4sVQ8+5UyqQw6fQtGuL7NPGsS82acY9J8dquv9qS3B5rY5lHOysn
U6XkKKj3Qpe4q/9JgGYaLgnuL2NeoMHVmpcJ8j/mdFSCFXqVBrXgMBq8TBW2I0GEPOlcOK0Jc2WI
P7IefDBDdDtcuw1UkbgpaAMN0ilkLCFAJRLP9cWSOrxPE7w2FNrEeHmhoZKASgx12XiFMJ/kbnZl
3Qid1AxIexrlmvVZgfidmiGz9gYhA6zWfmkYvzGiUyGF8lGUmRGXsbBr2Cc9ZoXdJJLGw90h0Wqj
Y16RgGo07RdNXKkizNGSbM4Yq4qfy/kmC8GLEIT0KWoh3aJFrIGtRxrxRWLRJMeJgyOyNB9QwBon
yBMa+EwoSMncrZlvdQU9u1k46axSvf/o4C5tRINweNS/Mj3/nTto69o0QhUVqcFjPasbspMGSEtk
OY8cxt+kE+YbSAYkGDCmSr7UQ2OV5VD3l7BHNoEJvBVZd7UUMyrN1CnYZijlMC4AF7c4IascpZ/d
hsz30HEeiwQElOkNIXrDQmwLm9voLvYv89je2/Ll+RK3MJRYVJEu+MocrKRE0Vgn2T22lCfHSJO2
+GujOS7mkTYOGg8Jo1PHBJwA53PuPKsnmC5ofAy60COBFu1WmgV7AQfgDYN2SgOiUYAJpWs1ywYa
eOXqLW7JeT6vC9o8o9n6BlbcUOWXpw/wCMklxycUOA01RmPWvDxtGRDhh0xkOH0CLLk5FSFL3kja
wZmfZeqWQFyNeaaW2OWMJaBdwfVzpWN3Z1dghrF6oPYlByJNiA6mv0jRIDf3SycsrlqjnijHFnc/
c1lXT5/WcmKSUgthyxeEkFbOaF8SUuWvtKAHDYP1U0AWlgKYpoNGCoPwZESyEJpUDZW5ST2juSgQ
f9wIxB/BMol9olL1aHVyv4EbdmXQeIoMa2YCMaOHKaDFRjlSz8OAH21b+WGBhM/QteM8UTMut9aM
E0jR09+PDdWWOfq9qGFQJhVgCIcAEdYxjXZpwgY+QCDfRPKbZFJdFljfT0TlqkzmmCRRuFlZazqB
ySB4N+IYizn3VS6Su1CHawkLelpdLRC8gmQEcy6nDxl6KdqEuSUuk7wx3tpUk++5epyVBm97o1oL
PQXMWUyZ2OrKHz5xUnbTetNNbXzMvfkd4HAEBHs55v3Q7sZwo0z0A2Q9HneaHKI0t0jq8b+gMm2Z
e6vIP7UgiOxBpItfJucpMo2tsvS3mRXIYiWsIbqrxtZnspXSK53GJMBPLCf2QscFgbyk/5Tr6iPP
aWQJiNhAbZL4xtSwFAxSUKNJP0qq3SGNS84E/n4a530cIPocyF8cbegyp5JUv0iRLkTty2I8MUE1
cFREDbJU+2YdUioMmflRQv1DaUfMijrYrfFEEUsojhWka71ZGBijeVDhKG0JuF70vH74UyHk/rk5
BkL0jrNGtNZHqjHOnOTqRe1ETB+pJuWytfi1MbhDg/5HxDDCUcXMn6YWalK8wF4bzzU4ely4Ij+K
qV5JESr+MqkZQ4p7hhWfKZDQZG5ELNAOXNOxdQxHad7AbMdZPCmdFJCdJ1Y06TPAIAWWG0KegBOl
varpDDKK0p82dt8wC/i28IwMet4R3/GBVbcgX8xNvbemTr0uss7crQQil5E0TLYJo+9REqseE+AL
VK5tFdPMUQNWrbRo+zHSaKbUwgoeXMV8UAOXmir91Mo1ec65CnMGbmdGSVsNT8duRlsLY2ZZDHRX
42GCddWN9H5aKHK2NaOGBEarKEqyyTJ43US1csPAJYL6WuJRx92kuKLQuAXTvkBQa2MzG/VOndTw
pUpSrBMiu22QKkJqhTdVdx+GVY373LJ2kJi3A8wWf5g+Cu2A2d6+ZVTYFQz4QsWM7WwM+l/SrlDT
chuiZcfHlKAmzIOUADJ9nUPzK9YGba3MioUTe/cidUO4z1WOsmJO37VU+E07PlBInisLkl+kVe9N
jcRYyNtHLsf0NcTyGAe1hggY1wN2rpPrDbibjk8h1gSSkoyRJuUqYkJWxQPsamp7kl+HpuiZJT6r
HZFTXSz7UYt+jBGfPSH8AiNM4J/Omksw5hVdNR8VQzrmEdY+AtYSiqdKFZLjiqJaT9bL4W/VF9Gi
o9LFJUZPT2VvUvcby6gFO1TQfzGwqS24K2khsWfLhEitzXd1yhlWNGMYTAnuI5ZW72rI6dhbvpcy
9zDOyH4KtcUpixSlUEvxDYbhuWG04FWkaTbG7Xs+JSCrlBHd5JgavoYwP93pg0wKDX5LV7g/ukhm
yKTI+dWMdg6D6wZPMfRpmtK42DxNGEuqHDDf4oIhpdDhPhBh1MkM9MhIGVyu0NU1hkPHIUamOIeJ
FwSkeouSXoNIB/fd06vlaZR2r6XukImti7UYNfG6pp5vQhYm7dgogn6WjJp6V+ul4rwV0E1MOe0h
gPSE5wXl0zhfXC4tOAPjhp1svbQVNnz/zKOouKEVZPOgccK7worGjVLKfhQ0tJXnqLtQU7gJmcTc
Ri6slYAHCC+PGsjUf6R9AV1DNV2iecFuO3EfzHRrRQ1mpUi5cUYsrekXnWxoK2mXUaQhlsz3JOzX
VooXshFJmZdjdO1qbHYZo/XxTZMEFecTCVktZm28pzvD3dNOrtBbndSisHZauazrDD60HmtPy9Xp
MgwSmXdDMBMoQL+H2jziV1khfAkPS/AMliUWJ3EpgpwW144hd8zQor9rfZlNj1l3l+wkAV/PUD7w
xhfg2yRsIBeZYR/qoyEmH6mSpn4Licnpcw6/p4WIisGhPKEeH5QOacnM5ys+n3uAnlSRgp0cWNmb
qAeUGYVul3TPOcV8oAM5Z0DpasHPOo1en0jfZQJu3vMo1Y7GhpY22WF61vnaSjg20Vc/adtm7tKd
ZbasDlOlrdOETPkgaTVJK3AWoGm9MG07KsYmSl7KDBlDGHXfkYimoqE4UHckPRZ9ddCOjoh7x6oY
+XShYPZe2CPYeXLgfKEkudDxx2FSe2rW3AIMQDcKOl30iHqtj4eoNLzK0sZnKYMZbxlRXCwHvatP
CoLVRS42fYO+rgebTraNm6GCmlwMKtPv0bg0CB+1UtUZqmr+Zo5ezYrmfd7Dv03mBkvWFvXRaGmB
owbBCA8Nv7lhOSyinO4KE90f3jA7q+/wL2lwpcPP1dWS4JI2iK+FRd7h2otbr8rBpObtXYfVL4ii
o49vSxiKW4Ag90FVEHMNrQE3CiUQzzNaq8KCKmai5V5omDQXPYNSHdrpeWZd54KnaMw1zHcl0xlF
FZfJTiqUVS3XQciqH5dS9KYiChyy4DekGZXYyN9LfY3kWHKfp77BA2XAFJz5UY7x1xuV+FIi7Khk
FIYVvh9tmjk4RQRXsWFCZKEvzBvD5Ootgx0GO1tpma0QlHhHWAjBtloQW4x+Icp/HJQ/0VLXuFaQ
3RX9CAdPySGlq8KqwVFdTWRw7oVZunoM8T8xrddi1tiEOgvVoFk4ksOfZA4bhrOMb+izaEIQvvet
SLajj+9MUHU8xKbZY0Eo2BGK6hpmryfUCX0OoYsus/5lhi+MOFTUpFah1VuuMcofYkczZXx2j+aH
MZK5ZHr7IYukdZXXBuojKJktZQRrK3boPLI++gTrTjgFMyApE9wqRsIqHL/ctq4fbDkKTAFAcUVU
3xulH1eSgvBU1AsZmbv4pejjdWnoaXT6MW1KpACtiZzv6fg4pj+RERfnBam+XNIqgzcLgowUTiKG
q8ZwLzA4gb9JupoyaR8ssXnVGhoiI82rmeJXqMTS0Sglp9QYo2oHpJppNRXXRRG/8DePvshtfrSA
LS3pr4WlUdXED5f77T3Xqb1oOK+hlivrvgHXt9WmcPLCOn5XRWD4+H+NXKixyjBv21NW42jY5yhc
5oK5/Q4UvJJjQh0SxBiwGhpl9Li6aE2o5dYYM9MupOErkAHHyyjFy4DoBGJrwNT1sI7UTMLNkuOt
mKXP7H/sncd241qWbX/ljWrXyQEcmAM0siN6I4myIamDIRMB7z2+viYQN1M3b2W9Gq//GsEgRSOK
hNln77Xm8twnUpHxryTLwYrhkzfchEPy6ug1GZp2Wp/LwXSYdwl9bYcacVxu+d715m5eZhCNY02b
0Tank+sS8xBRt+RTlW07mPMc6KKTI13zyi+IwNAc/bFwS9aG6SCQemKKs9oXTl7hXTw04wqg2oOj
fHfjTR6q/7J+crJsbY+luR7yEltqbhDVw/Ev081qnfjFTglN7NCoygL7E7mcKec5ejwDx75s0Cqo
I529TSvzWIHb2yuUB0ai2p0nKEIdnJyGRwQWhQp+BKokEIv45FnqdQFHFKcxD8JsiSnwi1WcRe7e
oLY4+rn5GabCvQ2j4jJpmDp7aQww3FjtTQ6OlzSjkDdtQiytrVdq225smFm6WXNjfPQIT1IO/CtW
hCXaXjJyVc3UwfthZNnGmQxE+mA3+yB6rwoSLx3a0awaxiu7U88u4rsUqx+eF3OEsSd+ZWa7623H
ZuUmblVbffk03jb5HHLSF8a0c1FiTAXN+tKj7J679rmW5ltfkYrZB77aky5EyupAyoliRmp5I4Uc
aWJ4VFAUewINwig5Yuj0r/ypkkhZB7FSbfvq++I5ypW1TmxWyUGRvchxSvfSik8eicqAu7AfGu0s
smyadTri4xc9B1KAr/7eqC8VMb8bwyfHUfmBta3fWtGeqnpkmjT1mDrsCl5B3dacrES97nS8PFo2
1ZAGM2b7E+2IgTPcKgK0t4+kRqKl5FMVg/Zpt9a9UafWK6GcOL2i4i2yh3etETeSzE/OtZeeb/a5
8KzjoM3BO1mNYqVmH0wTcxtlLwAN1d6r4MgI1AzZOe4x8kdI39Oeg3+DLYsTyXDFeoTzs11+kjRG
Qao7yIvzGbz+768GY3XXN7OhakYADq6VR7fLw/1SOSOD6nkR0fXjmoV/dvz9oPmR3zfThQO43P59
dXn6v73/++lTV/G+vm/DuGetstNF/4tfGeCRAG8dzhfLteWCtAuI1TPs+vvmcm352XLv94P/8rO/
3Fwe50GbKbpPvfI2Y4xVeCEWenHxDx7i76vfHMNpwcuLFNqHdPMH1if5cblg64I8+H1bTDOocLlt
zj5bfDThi0onax9PYuUKrZbELcXTMYkbEOiOaA6mBzK0GJ29N5Do4zhMT9OutCAUB9ZxCjxnTWQq
kpX5ZlNOf9wRzw9RtsnkQRj77ycsD1tuCppCO7sPTsuPQss0j4N0cLK1WmziX4bbszxuuWe5IHCE
X86i8z4KDYzbdoahK5p/73J3Iy3rkMtPaM8WgmG3w91qoxUIoYidKBygbM20IlUyzPcSzsVlwfTX
jBqSiRnQdNVI6EpuN8flQg4Ngoggryb0jRMKEagzcGS/BoHWInMsup+RHp7IqaNaZmIW1DXjQiJc
YmBj+28YYbZs4DMFcflZ+ptjrioIyD6oWX2OHFju6YiHnjZekf1Merry38/7TSYcW/voFdji/gQ2
LHwxk0fAGPPnhLuFTrg87/dvWV7292OWu4aGSYreE6zy/eLxP9/Z8ujljuXBv5/3P979/QqFE9U7
t60P34/90+/MwZOHcUUONQUwzCwOf04KSMFyyUT03YfeRLgodXx2amzOMa1ncFLQMzonYxgmCO3O
3mNTL6GGe0wF8oBowDE72MHM0257pkoxc/zG33dBt4ma5CB8dCtlDsoLxAqBnuK9q2asbgBFtGQQ
XyWU+hWVCytOi1U2pAJh2/TEmFlKj5WnmxkDBBgYRJ1b7zxmH8KmFVA3FY0395ECLL+Jew5pLhF8
ja5pG7+JvXXhdwSz1gzru6xC+OmwFjEHoAY1DI8s/dn5odhUBRooaoF1G4+XlhbdGrs86iI7f2xs
BghlABlER0nR0SUj+1Ax727wK4aJ6R/KQX+QKrulvK1XA/nKFKLRPuEUvO9snbCEDAaPzrpM80Lk
VA5+rry9JHrOySz02ptBZ7BEfvRJn2N221kNnvjusSNyek1q5oBxDS2xNRUTuxZQHIVWGe7HiFCS
JNXqkjNb9KJbstPmMAEXCY3efFl+7GymqFRr6eqnPOhb5KceYnRiKXwHA4im3B8xssqGOcja90Mc
RC2KnqymeS/e2xa4b5XVH5raxknSMGi0mOjH8aUuWWxHFhh3M8Cv66EGlQzXTqb1pojPlHGLebam
mWaO+t6y0Y4HEN1X+W0XIzdUSfkDl0FKAiKck6rx/avSoU+qx5CjI72eAHJwfBDkbR9KxdrBZwYb
N2F1UkQdMieouuax1KiLdVamTQbDZKzDFcPgmz7Wz71BKhkE4WjTOPm1aIxy21verZDmB/nv9G15
O4JNmOaIFFciakEGZhhjYi/7pZLwlHjAojO/FNdBRg+N0xlMoZCQJzuRNz6UEUPrqlVV0w4okcCM
hS9XWay/aI3x044FocOYK3jqNe0AdphguqTCfujsarjQe5Q+xVpsoQCzLeXuFTyakmbIkWDgEddU
HB90h1VQ5oqT8h5is7PuSGr7ZUlc/GHy5FOg4KjP0O2ar12tgUtpph/BXvhgjLVJRnsznnW9dvPJ
MHBe+PWCUCTWek2Oic9ok00RcVQzUn1iuELNamSMtJHA1pnS1oyx5CaP1affVcFzTnvLg+K+Dvpw
W/aA2zz6ulvytY5aHB5oZoKENr1DySckXEPQ6sytJz0n1yR10cA5HETNtMdWZ1r7zgicfVN413UQ
VkeTjGfgKDCABwzmmLCGunstk+pNK3gHaYEINvXuily/1MHA0o/PuxObzqIUNNrxS49tcV0RX1zJ
mhaeCEDHB+iw4hAZeGR5L0GIqHrKNJg6QUrRiQe4CbzrfE6N0tg/oEeIT5ZrKCq0Q+Zi8PXbk4nC
rsfYU1cglTicb40eGl8hUh9NbVp+pDZtg5owgrVhA98z0bcRTomSbojrrZrM/iFtKlSGEUIZPlsE
zE0gbqjpAfjpiG7H7NSo0L+olnOyz1jINEN/Oxj6mxO5GmqYDP2ljJ9GM2x3dcwyXA+UddMF3mdD
C63VLZAYEnnX0PK+yja6hE0BPnAycM965F2PQ9chixmv3I7OlOUjmup6b2tNg9wUBAc9tnnP2LJ/
LOtaQ1sa/JRGaxCyCOS9sdD8DrrUqeF5UabEaFza2YnYu0SM4ZlO6rSBdxLJjehueYtyLWuvQTFK
68Mc6nKXwahkjI8SdhjzU+b3Deg81KQIOXaTENamjzBVQANKY5TGdm2lB2kAFrJEcEsyUo9GayYh
ML3bepHTHBpfuy0ndGEMq57aKcHU1N31NcH20qH3MRY69kLNJ/HFaT8jSKk02rKvIQJJ2FdBRpWm
PQutrPnUiWsTFqTMshlPmuVgbGvVtotaWvg54V6+oWYMaIbZohwehkaiBzdDusViPcliOjWIaxLL
T69nkRlbrsq78BwXU7qp0vRMn/RWaIsAPTQ3eWSXLDtUtWsb9P9EHsTHseKLdqf6xvRD4DQFKdeF
GF5VjAYkGYbbmL49MTEMVlIHG9cQERVj5MTNDvFrj+BVDQNIZYbpmh1dt5NAH01++tqWWJi0ylj5
FlL4sRvPbRUlx3I79uldUugcUzP3nQQYmvkNFl+7eo4d4nPZkB9shlrZFEIRtTkzp0J92fOuaktG
OHF6rnp2IHp2VHvT8OFp5U2vjWQH2Pz1EY53XcOS7aRYkMvgUXdrS0eq65YHdDlpiRCBJB1eLj32
NnA7xszYoOafLXeQXpVuS2U+5nXjn9zAeiEewN9Gc5xDOxNs+vlC72PMFH72RLBTAIa4co+jObwE
UL7p9JN5o1PtIS/hogKRvbFS5AQROqhTXGb6gSC4tZy7h14td8O8BtAU64KSdaRT5/pOmyGfy4X8
57Xl5u+3OD+hDkMGc5vlB10jKeeG+Z2T0vIo4gTIj+q1tYO3HF3kj3RoTkVGKCflI0kZ/Rg3R2cJ
zWCQTkainRlw1AUAksrdZTAR0+rV8NH+64TTc1alpF8uiCSbIOBwsdwMhEMHnQXb2mzIJYm9N99s
h+n3mzLqup82zVjfBfMWHpucD5ooJsqTvYXFJYuIJQMql/BLlmt/+VlHFk/d2hiMKgltewlLgidP
j8g3WtSXsXXjty0LuiUK6PuingvnNrT8lcbEeWWWDDt/R4ItiFQ/9lmzZORZzFjrbr6IlIWUabkd
zoTqqaQb4ybG/ncyzxLSs5BZ0+q+axz9YCuIRc58MSUIeUVTJqte62dSFbDYY1vgOqty6zpQOQcI
W8rj2ObGcblWaUIei97OaWbQivVnRmxpGHMtZrHk4NbyHpZrNkvdtW0i4QrCc2GV+rGpHf2Ijr0L
bO9gldBMZIzol9BSTPCJbo6HwLhnLJIfM90pd0HkAGWrX6eeOo+1XrpibFDyFeYamZUCy46qjWMh
deNYG1FFAFaJvcpGfaAImbua0cmwLl2VQQuAeJN40BQKBKUF07qxNslT7VjLMMe8ANcPd3qq2Jxc
lrybJhS/lvS15aKd0bd67yGmnwwaQ//A5KosJMQzoSFSVU52IogC+5LghAbVi7jyaIhCFM5c0F89
5M2k7wbmo8dpvlg+/+WmQUsxSWnm8HH7APTm74DK7Y8Ld4Ch4qAVWE2uQIGbsCCSgYGotN/lLYqX
koLXnUHC3xvgcnOM8JQTKeGt29p5MIz+tSjw1HXTrJWMpqjeBtrwQTQL2NtaHfqhOP1nanZ1YDZi
uJHACCf3QHMH+KbPmZeeNfDJeJfHm3hDfPRee5u+AhYQEW3CDfJqeI4b97H8EI/5idGUhkgVpfZc
C8JcjiiIVzia1Dl4ml7Bi30Nt0wsvKfgMUXrsVMjhNNV+guI4rxTDjvankwQC3xJjALGK8PcMAQh
BikCHMk0/CWbgWMgSLYc1KcHeNJVD+h122o7qI5Bt9fup9vmM+fmiGzwykQMAeKIGeCrZPfV1whz
mhd+lc0sDvlXdaXdY0ZjSJjiBkd4Y5/DD51VDPZUlydNyBnwG4sT3qkm2lA5V8MOR4g0t4H1iRgG
vG0BaPRRf70DYLUJLwRh21fYjBFaPJIJDfkE23k0g6ac8/jpX+QZdRrggg3+WIgECaPXr4LTGQFa
D/aXdSMfxJtx9B7ox1Pr1dixDNi7V15wpmbgsCJfox/jrfc14A3/0cPAJvKEdM2DiYG/XfUctG0W
kluzXAumWMjJz8BnJ/JDsX29sB3ggJ+YTjA1Oicn4qXfFdGh3kY3t36FowBHLHoLjL0AHlpxVYaM
sFbI4wBF9RcqMY4bSOLduzNqi93w4ZdX1v1Pt9k2I1L584jPm2yZFLdIuXfVg0h+k+1/49ovv7Ma
/0/Wppc8zJr67/8hHXju1IWjn2eHr7//B8ITzdIoJyzlIE3VLcvm/s/3+xDpzN//Q//PgoShKDF0
jJrasRBIVjbxL3HK9/FHe/TvoZwm6Ba2mncJ1XpMd7QV1dm5nj7ZQqhr0eglM9tltNc6kROUTQeR
zJzUyN8FzsHLLjA7+wKG6toQO+FKZuzUDTuJ5O9lTil6t56nX9D9tuk2fYXCcY0HdF88d3fRffpY
PDd0HFZyXf2MjhBrX5J3E4PLrrtJjpz70WFqbLAY6/fGbmQisVN3HMzQGuyRzWCnRj6Nb9/A2DTu
ZL8y1+wdRPquUZZOJu6o5lldg2Ee6Gaf7W5DSN7PqvuyH9MzON7gF8YEDA3qFw4oa1rZJ1Zpa4Bp
r9EHYkiNoGmkxVf9A4OFx5IvHasNrGLuYa+G1yCQ9SMlO2CY9c7WHZtsw/jxHrEZqUek6t7k2xuM
Enh16Q0nfH5HJFGvKqTI3icfaPW34s54hoK5dTf+z+nDxtht7MLHZOY0yhfH2ITn9qDtg515gy/U
fKuLFfapDdb75g4MIILn9EcOWQTXC8qmDXJnzJHspwo3wEe0WYWHzALXesUeNt7OCIBHQ1v9BEwW
qg3VwbpZhes9MEtgn0ywAwyEp3Y2XpzwKYBT3+j3DCv1gErnTIscuvhMb2CzRcZ3M66pMtai3ENk
OPAn+lvjon+l6aHcD+8swXmrnMB31rF8HU/uK+vKHZXbltp8L3AMrWfQws2r9YaSEIXo5hjtnM2f
ggr+3ZY/h5P+tw3flppu2sp2XWn+64YPyL5G0SX7G+l0N3iWgvV8jGHzelLui5wVpkRPrLM3bDMo
mzAaPeFIqmfi96xV/l/eDEEI/+3N6KaJ4lkzyT74615oRc1gV27X34SSXiH/Gu0QZJuRjwhEGw4b
zh9rfHakJLGu8m+L5tZngIvN8gn/SHi7vJ3/H9n7v+RdSGTBbCb/c97FbRD+S9zFH0/4I+7C0f5m
6Xx9muQbRP9ofMddOObfHF1J7iWcSnKgJYriH4EXpFooS9quoSub/yyO0H8EXhjO35iTa7pjGtLW
le44/y+BF+ZfDvWmcl3doYutqNd0aTp/2eK9XvgdUk7rkAXJWjHpuvVc9s3OIn4z9a0P2hbU1x9O
p98TB6qtEtcEKVs7L6XrZFs67Dg9e9/bVGZ3KH2qCoT8a9cg9Dt2uktC0hPt4cE75kpN+8whtdCt
7gqdsq6Ym1l6n0q47rRVmaRu/DBwCfu5yRty0cZEJ/1Me41jjQNu5mBIfcwgdI9TsE916bP9y6Ne
sxb+07f37w4C/+YjIUTZtfhUpGHb89fy57Of2zoEi/eueZgErS5fhixUE3FDyNy4y4XYMdWGv1AX
2AIn40bzg72c4jdBIPIsScf5x1/aFIRgtW7GX+Of3ULrCJrHb8jgZet0yOx8134ZlV0c/u/vXefr
+9ejBlFghkX8s23Rp3Ns03D+9d2j3EaK1uIi9XzvJS09Y1UY6V064EhNGzffjZN+m/U/spAu31iU
pBSqsj8QG8J5QTCTqnz6IPTrUKuAOlY5gSb9uG+ZGpJoir2CaaOsQ5oh5UdXFGptSFFe5TSUcz9A
yG0lJyNhsZ1G006X012oI7jNRPUzteL6qvCaU5mEdPNmJE7n/0Ddex33JsH3g/MiO/9JFY25ykP9
oE3Y3Dv7oMfU+LZz8YMcnFPRttvQjZ+mc9J50150kh6A565DZ7LBdG46k16X4c5BILQzJ/OjQn8B
Fq37HFn5lQ5xmjyPSJdbB5kU6MW5NrA7sBPNlwwCSHMsl4lZHw9+4nO+lylJG/aPsh94XI3hJY+x
cYnnomzsVSfJ1GtjkBGqsW6DpN0rSUwnIZWAu7wAYgrB12XP1kKAEkWchsTQRISA4nVVDcRnNLyI
yHF+kvN5Z6bZp0/a5ZXsu52K5iIcYUA8Pg5dDE9yMN+dgC4rk32PJPfQwkKr4WqYsC/R+WAIQK3t
J9HrRFCf64HcyCvTvMJKBT0lra9Lc5rZdwb2wEnuVJa9TzFJE7aVEq45MT7oqhdi5fku+xDaRTsM
mzKXmCaddVMFp9SdWEM0KAEsEoKZHjgGwhToLrqk/6uf/bEkI0E8OAZxHQn8OzcCVzLpErvxcExV
8+FVONKDCacH6LAgzJiBAHdLm16tPa3D35NPd74DfHosxte0e6q6sVwlZfZcjOZb1dQfNOA3kdm+
KGdwrrom+6qj8E4GsFMIvr+tYjBBYdv9sMviFR+3MGkoNoqaf0LJ7TuAfE3vVEzI0QfNpNUTboZc
XpfaVK3ySO7CEY1IXIFUK3R/pwqIpRoeC0iJzgjecDxoQblFuk5Ln/SErt0Fsjkzy9s1qOqdoT/U
cfWp5J3hdsfWTZ9q3Us2vja8Cx06UUsPxIg2iGDYV/pZnDGy1qKz4ONxITrzLRhVshZBe7DQ+QGP
AFOjmT+cWD0m8O3QQJ2jItA2AQvgdRD52j4zEWSl4y3axPvIrt9zWb8GSbcz/WRrsSddZcFsNNgb
GXqLXM1aYmdf64h0YtfTrzRB5J/rcWC1QbXTOVHJR+04vzzeS5WALjaNd1GjwJANB3RVo4+CkRh2
1kvE96lHwazep2UV7ZqqfBpgPBPMfFGW9elZ/AEZqRtjX5FlzsAs8+5RAFxHrgBt7GMkFtZ9YhIm
bdJl1SU+Vt8D0zalHZhj/WfGnkcNyhK2M5Mnxlpb0p9m7RHBBkwgqHYmVhzG4F2FtUZOvMrvVZNA
3I55jQbuZ2fj3CgSA0YYiYWssHjlu1E5l3CIqbnHG5r++0IxFivInhit1mehiGrGdUleq2/GkHrc
RmGyQmmJDxN2dRXQ6/I+pJWeRRY8uGPDXHccngrmGusJEwyGKe3y+/fSElt7dr5lIg5HL3pPkL/P
+/dY5xG9jOBUpeHBw8GAi2ajo/WYTP8Vawt04m74maQs90qv40Myik2jX7xCv5vviFz1Evf0yAb3
QzbePep7HHwsdJCnY+t23pzBOPvOyYsPqnaxIZTdy3QYNYwbpe6iJSQ8JZmGTehCsSzpPfQC1pdW
2Ltcetgd5+D6MLDKbWsHj15v6fsobA8SfxcoKpt+m+5vdbO/pXN2yBr9B14QM0IfEit1YyscfG51
YhL20qAZh97E2th+12jiYKEezlNIlyJzEVsjGw6iwFmrrC6uCtJbsTeqx7rqiDGBR0BLKDr0Llkp
itMbbsPQ4/z1bITBPkkYNg6Z7Le0zG+Tonr2guFiq07RbVXPOoCJKK6/glDB4myNLwMcRd5gQc24
Unkhg5u0gwnGXaNb3heme85crFgFTf00MN7kgCW4gNEVVTBZXCaSwhT9Cqku3Fv0pgxTxZU9db8G
AzNL6K4GP/2wtUE7DlgA96Ftn90e0aQfDhUNhQ7f0GiRBIEIaWSRkyft4yDynjQFKniW1PUI7IMM
88+0hABgQA9SMR4xZViv8VAD/vPkeyG8H1XQXhtei/feyLPt4Gs7wwRb5mnXqUKXLFEmXCE0AIgz
Isd2R/O6wEHWj85DZA1r4aiXdJ4FtqkbrN+iInwfURu3NgNPi0IkagLIdJIxrDkQPx82xEJU6sZ0
ZEooEZti0diXyZl98zgaaIZxZOnh9odNdTFRSwZoqK5oNYM9LozmNpBE3zqpW1wjbNZOuGa/Jkd7
RM1EXHKL2Wze4EVdQ4RBvNsiY9MsN1nT8/wZamj0GS1rV7jfNukY7XzdZZhS8vU0hrdxrMfGD/1z
5x0Wu0+VqotmMpJyzf5rCqEelpIl/SifgqrOQJX6AHxoRrZKPfY2Z1DfOcqmu0FjbwbkmOXoLTyC
JxyOW97UvCe2Pe0sNonrrZVE173X/kDLCx02p4sm5LnH0ZAM1lo1cfM6f3Qw6Jmw8X30lvXil+3X
hKWGTUl76Wedq0AjZZvqh6+nD6mCeds2sIly/UVVstgqIK2NmXx1WYdAn2ob1T4yV7c8kdR76dvu
zeSESMyUQcJj9mRnI7hQXJdXZZk/O/jsewPMsc3kYrTvcUDeRgXC6DB+pPw8inZ49ALkBsyOODTR
a0QNXPOsq8m3npa/jtPjyoSIlyJ3Psy/1sBpLmOkf5HNeh/12Tio50KFdx1/oW3WG0ZLe2cmo5W3
wq1442a/DpIVBhqaeBWu+sF1k0vbfUwdins/butdhYpDs42NXSAXteoe3sOoDixraZUy6jFmdD6H
en2UWBGKp74ZyeFRTFN60NGCtqiRwCeTFvjcrA/VCr3EccghS5hYt/fCpvJxMaIWtlnRqww3ZgEW
IHf7S6Ik4748gviWSeTIxDnpFTFjVUqDsu2Kc2wmj3rjdNtIsoKJTeMT25p+6skdH0syuKeQIbHA
3zAI8ocD03mM4oD4ZdbcbQMUwIu1B72FdgmWzLOiXZv77P46hm8y7YBLuD9DH6VVhhl75UR88Mg7
aN3JCVdfXdGIKnCJpF51Q5dau8+ygROhH96VaYzzwcVPVWR4/LoU7V1BqzSpD4OPOUuACK/xO64L
x8agxPhto9HWTZNeQ3MgTokJ62HsaHBlPnjoxEuvVYrWOVC4kacEJ34QnFoEBGjl2T1EmQIjmex8
lXhBsm9CierfGCFn5TVClqYnNrCbL7Q52uD75nJNH+1TZRMTuNyJzXZmSmQlWLB/PsG4JNU0UBmB
DPh+ieXaqE3dVnXiUrYmOK9ec9djSV6bNHaBP9kQzJUOUiYklT4o6FgJSYzPkrWwXCDA/OMll5vF
IC/ZHHD3W4i3yO2Wq7Hmsb4g+Mh3nNdFgJcF4H4zC3iHiqQ4MOA4pJVAkqpUuQsH3PeqQirLAs4/
cvp4UCYEnWj0Hk0Ltv8/ZYHfsj9/ER0ur53MyifHxFhSY7WDHBqXKRlUmAj1VOP7KvtzWPuKpAaG
bylgwCLSs4NbadrJc+HKJIEz3UTuvGIysBcZot5DzJxObDLBbSX04BZbmA57SNFvLzFOJAUEEl+v
o5sA5wduNVmhGqKJja31oR84KQxeI++V7yPknCUjVDBzXhfByX4/WiQ+QJbC0WHdWVIPif8AzIXL
nFQc1RUrlYLiCmnPpvkornPPKanbe7KO4ki7jQOxsbv8jXokJ/7QDc9hUD03qRioErNNmcjtqKfl
NfqS6YIWYasj0toE0+huhV5YuMf5/TV663PfWa/0Fz6naooR7lKl1pV3BPuU4KoC42Zh4BSFeR/o
EWZHwKmWNYVnu+b4kBWcKpqUULk6sJK3iROSExlYn4uuOpXzcdZ0OmNDxuVdaprVSeoVQJa+ejB1
OVyTXEJAdQrUvmGGfrJpdQR25d/iHmatnlkH1vhwPjoPUqgLgNNnl6HUyD665jzFwj3mJiewWqSM
p3Qqsaj06yd/xNYUCJfqUoE78YIueVHKv8s9MhFkHJG5hZfjsZ+yX0bJ8bunRasPVXNwe884Ym97
LeN02KleTddsIlBkJfOavvf9vS07akzlnHpbqBN2UOy292NT0DxJshe6MCz3sHndmnZ3iePI3cWt
/4EqfjwUufmRDAoOl9fF5KXX5bqY4QSN14Q3wuhN2FF4FltpH8epHB+Fjco8Jr4EzIW8t1zXefRF
DQu6gw2V4w1nVW9fcKRDbEZPgCcwomLNIkeei/mi00yoEla3ClwdaPDUyKdQ2Ze46NN92A7X9SgK
wha9mz7S6eFj0Dn5Q/+UKLzn1OUepr6Ls85wtd5XkFPOYWLvA59ZJ0uT+3HMwA5W2I/7wnwJbei1
WhrDYrMM5xAMZG/1tk8gElp/SNIvkFNgLPqacaityCUjLN+YaVXcFCUGC4gG5sFOaF5bBhHlsUar
eSYrugS3JDVKpP5Rr2k8TKZ9TUCqfyulonOdyHw3dP4xxPGEsdP7arq4uNcHbR1lndqNAfFjk27x
genTa1cN8T5sduii8wOWrJNBqvLJYsutIEUIzXhKw+4Y4CU/qH5AkhNkP7xJj+8VekXdq3DGFixB
tRS7r2KD6CZDUM75BEQ1DNX4hOFfZF5/Yw30Sxx7uAtHcKS5NQHWMWNrj8CKUsgqwHLWEt6bCMTJ
g5LWOQDyKvA1DMt/RkkT3LYDGNDUeO5cKplhqnZFj2K6YssNSj896n4OBWsyDnoAFqwL2lU6ThRH
pgd4qgrfjDDv7ksfblkTH6s08++isbjB8tJtGEVlLEDSVcCI38jEDJ3grzNSkA3T86SBWnfJ0dyF
CEHoltJ6adRAQ+HKx0l+Mvu4PUEhyao7K0wvISUN8izHHHb2WJdwVwwAikOmnQLoANTT0TbHq3Pw
xG6KW/dWw8zKuTohV0+NN148yWOVAFTScNPuwsa1bwj54SiDk32naQicWjt7skT/0nS6dl39KCsR
PrYD0WJ0OS5e0KB1oWBMNeseUyFgVT+BIW5CZ5YDc06q86bCEtPaPdYCA5rjYHnIkgYHawChClPf
El2aoI+xgNsWDbEEVCKF79Bas82n0U2bfWcx9GzpwA0JnodCa7tV1WTnKn5C8nBNYLmPRrT3jqO7
cprilOZFieKgPsm81u7oWeKRY+PEv9QDjHFL1z2q+WK5FqIYKDkli1JgoKnmq0N1ZgkMITwIMFd0
ETCnLt1HbsEYU6OXJCrE8qtEZMCRDfIUUlEIIpDLX5nQGUbMwoWIfvGVrrntBrYOAm90ocbx99Ww
GAw6CmVyTMuDk/WadyuThNAHZ0RQRV1CfzHaokfDv+yygG/AJ2wSS0GlqgkKUuTgsMJgrDj/aLkY
a/d5aGl1xAgESdOAIHLslOz+uBrnZXjQiBrSUks7jvPFck1aAzPXrun/uN2MSbjWogS+4Cw8MCsk
H8u1jHX4TD1Cc2EPvsF6BxDQ/JA2ZLxJajMDt7lwKe2uOMrIdkndBDy0/MxbSpfvu23O/Ru/jt84
zNvYB10G3P987vICy8VffvZ9U4Mzw+ytiiRQdNag309BZornLSPT4fvRy726o/GUP13VC1q2VuCn
6+9n/+lByw8dYYNhrBGs/PUvWO7+y69wHR17jh+gKZ3/mKAkuKCRg1p9/4K/POPfvcr3Q/SBPTds
tG0xV4scCAnqRMgNcCmEGCVssHN1HkSb5e5yJlHJhUwVVfehr7TDt8xeeWF7pHk6/CG7d2YB/lBD
Qoy9JN8UWIlhv6YpsK8OR305iockcx5tl+AOOW8B7FefLi2fjZWPubZhE8+PjDW4w5/D572KNEdH
Jg9oWI+pN5Q7YaTBeErqiqYAgwVaAKhsIlN7G7LpUHX9V5DmxFeRJuB7160sjlmKcI/CghPkaDFh
VLCu2YrIxaVOt7onM05DiGXFQxiqX0Fe3GKRJp3FveS6/44Gh3iXLr6hE/sL8GXdhZdyaDWY18zj
Czs8sOx+6UKM1IwKCJQ0PuxaEI0hgD1oFQpppLb/xd6ZNLeNrFn7r3TcPW5gyAQSi96Io0RR82B7
g5A1YJ6BxPDrvwf0/aKqZLcdve9FsSjaFgkQyOF9z3mOO3vhKplhNNTja5rnRElV47iOjB7IYAgn
tOmmo1MaHxDI4FxY98UgHpN0eIhq9HS9rW5OHYQiiKnwZsOrgxI6LNkZYex9bsQ7fCZUQUpf5yZ6
ivxcm4tOpRmQ6EfduyBOJCJE2IvSQ27A6baAXy/HbNCuQPZnWwp7BazpVgIF6ek7s/5L+nE79kga
w7C4N9LiMIz+qsO8lKI9KUgmsGX/FFMMiyimZ/WTnuSdLFsMQULsEB29tUqY5MTG1zZqSaRqjylM
gr0lUFY3fnnZNe0eUfpFxtotTYP0ouqCcJ/7010VuvpKBx9eObEsqgEqRgMb5KBt4XY4xzp04Am4
xD4zqMEeCci1EbidB4vdgJ89jg7hhvVAGsChYbG1qlLlr33qEH6N18xjTMIJyvI/NOq7rn6c0mn4
sNma0kjDuvNtMoZtPQbnVh9c1RJ0ofaPXUHMT4dZNravTJU8CMuHglL69964TqZjLQmj7fSxVnLv
xhNq6296aBF5DsiHYYQiVEdtFGLASp4qO3keA5I3w6B3YCoQ+da3+cYfBvA+UXynbNCHyq2+lw4C
Hb9FYcZAskMBS5xH78TboXbllqsHqIyNRiwMfMT/NJOWlheiUZoQuQPvVFRy3AP0OUuVwiNTspAP
l42MW5aYc/O3xhgIlLSXnMu9kwmfRTQYNAgvAaQ+TmA1APn0J/aC7NQvlAbve+cbMemos3rz+uxa
eALY7hikqwBgQFgGt3YTVGd5geOOkuKDcpasGRk8xqWHPbd9YlN2zl6CvGukezB/fMLQhbyJHQ64
GmXCnT7jP8jeS2waUXpfZv6HGkwc5WV14acoKJw5ZTzw7W+t6cDMhh8/p1iJBRXVlZ1BP/QQ1Sam
GNdglSv7uczA8Je5RyEoi+lIQH3BqV+DisQsuU8raLKLXFMAuq7m+jB4nDc/TL9MvnmOu2JFoQh/
I6egKgy5HhEiMMlt7eVeq9ycTctFhaJ1+S8A6oL0mbtlqpxN2jG/GrJ54IJnpHEjLq0GuHvao7Er
KdnVGVUGcFKwrvBIiAYAKb48KNmkrpbRDNOK+I54qLDeze5IvlF4ldMqYDbzTmLmS0wqk+sXa3My
UBuGzNzZUFAo/tpS7jm0JYh3cHUTR9uMBDW1Pu3bYdOo9EtDeWTj5CBjnKa+DzKgkY0gF6SdKTcZ
X/IRcdQ8cF+5HgU795td+gGflxNpJfDHZ0lKjAHbbg7utZi+tdJ/baiH8G1Y39QubBCRI/1HlTe+
d/Qhm5TUTyL0vKEgZ90NH5eGNN0u0j060p2UmwEbrIH+5jhNMAbp1VCrEUMBS3oLUTHAIpQ605Cc
OyoCFZzngpz05fARya9VzUq9wWw/+t4uw2KyjQT7wdFxeUOJnlmaN+ByyOLDs2jXUbtLbDTytXne
0khrMlIsQlvQ8xMfWrEbruVBaljkS8G+W+5IYMlFVgIb7sk1KkCLRr7xakfJZZqVr81ST7c1EVkV
pcLDUfkh9FAfOpEDFdZz92BZqvPAnl7Ri6qGsrNhWU86pnTTTfHXYPwYDfKdUzS/bdlcDRbtXYPS
d8pFZ1I6Nd0PPLUU3CpaB1RkVl0GFUzOBQEXQL5zNjModlU5wXjK062gBoscSn6NLbrGSfrqZHZG
QsNMRTCpPNC8w+3cqNeUMbQy5KOXWod85m6wLfvayAmd7S3x0rUoqri/ST9q+UywbdaF4QDeK9zr
JM3hTBRkR6uRxPFg2Se5Kl6xgkjq01chHmiskYPlNwS81hMXRIAjGQfhneK2JBmBpIIOtFJZgEsc
HT8Fnb/PjPcmI/m+Duns9NIYmUSx++Rj/ZRm11mJRnuaBxst2cpxKvvY91idRkDTKflQJmlYVT9t
Cqc/+ibgNpGwSKpnFgeYo/anhv//qXL+oMqxLNNBl/E/q3K2WdnEby//+q/3ooupcKBr/M+/+UuY
g+RGuaYjLena8l//Nby33X//i4bIv12kNRQ1cI2YvuPxR/+R5TjWv03TUbSfEIiYUriIL/4jy7HF
vxe1iA+D1f0h2fnfyHJOQrO/CdGQBDlSOALtpcNT87MGJYQ7go297PcypWpb5018bQBeOLRVfd2N
GgRAFkU7HPApeCoo+L1dgwmrUxQoN6Kao4Pd9zCmkFyoqhlYYzTFpezwB2VIxPy+aM87Sx9bWat9
wwW78yOt1n8737/Q0XwSokgTNRGCf8c2IXcgZP8kRKnrcPb1PBJdz1eFXJ851MiX7CuUoChoNIRo
ENe+9+aVRvaH97Y+Cfl+vLmvpAksRfCVfHrzxkm0ZeWy2zV1hOKm3NUZgQMN0s3MtgaSfpDLubgY
8FwQbxH3f9Du/fL9+dp8x0WhhQrnk4J2tsYU2YIgLVC1Nw7lizX8zWHVFiw2PGSgDWE15LRBomxp
bDHl/v7cW4ts62/Xz+n4HY5ecHnbrPI/Hf+o0aVkkpMvJXLZpNF34WIgdCZJ619E6sxxuhC9V/za
aOINhgk8Ti52AIYLChZnTtUYfzglv/5EjvCWmwsh3Kcz0o1REDhVRxkMwgxT9xhtAEjUl384cG7O
TwcukW/anlLCtR3lfXqbNlQOhNug340zOV2TKkH8ji6r3GBYpRAZL8ywCK5mgmiUra19PxjDDdaX
cZWBaLqsHBHtstF1D2DK1B901cs5/+d3QhGd8cFG6cclKZYz9DdVtay1Dc+4wyNXv3lBiMbAiF4F
Nq6J7kIsTHPlBkn1hyvh59Mubdv2bYkBR1iMWv980yBKk0E5JSmjpgQTCPOI6C2WP78/7b866+ge
qQN7pi+ks/z53w7NVK2doL/g0EKiz2gXL/BzF82EY9V/uI5+dRb//lafvmBXmCHTctbv1ESVvs/0
OuyTN4htS+iwQBLrRADcp+PvD9DxfvHlKQR11JBdnwv4kyhwilJXDQM3tO2ZOPOBhe39nAZ37OXs
fWxyjf3rKJn6Y1UND50nks1U6z1Dg48Tk+6bzsAIDwl6d6xl+zQjaDMkqk27jLuq1ywfx/SylmwK
de/rTWDEHyjxZmKx7GOAQXJVNOFHa7nzfkpvmmWJFabsUGidxpfsO8Pu1uqNb6KW8f4PR76c0E+X
LdgeFKeoVD3qj58uW9WGrl123LiZ3ZHbOca3ZKY7mLs4KiPSt50JdGjA5upp/6HNYIonYroZqIPj
y4Vd7xb3WdvVKI4gUFMaAwFZDmtnSqBTxg7caC4WW2tSTBo6u5ksrxQCymokDRY3vDXbzqW0RXIc
W4gv1A1CtmD74AttNaRySX9psH/9/SFb1s9zl3Tg4DjLYCX579MxJ36G2kMS21NSYtv0/XwY6uR9
pBx01g6PcwLZZu4VdCnJnhb3HDRN+TH57ZXZxdtqTozLsHwrUv5vml/tGPd1U1lfsblbm9gpYxIy
rC2IlJIge3dL9cB78KGd++b3xFDRI548fTaw5KVB29uwScng1tiBRWCCx+lyxHggSWG1ANZICOrS
6tYvq8du4Rwj+i8mJGWOd7Q7k7gSSJzjIZlDn7qIR/zGUF+gLrgNq+FR6UM6+sjf8j5el+LeNOWj
ktl9k0hJdhfeFrfoN7QJgHUX+PqKiJ2Z4W1nryIyyx6YR0X8BDeMUiAemZEdXvjoJPhzPH3dLNyo
GOOzmobXqQL3ZuAz3FhhTXQ09gMvxWt2g3/EhVunq/5BmBKWlYGIfUBY1goCzqrHOvbms0ksWZE6
uxAmYhBYNmgEZbMoC407q/Sw2fivUYNVyGtupHjAIiqRp8pvNsQnMaP1yyNMH/54DgLKBbLDVr1T
/JJG949uqDTW6wZmXF7hP7Nw3hRNd51F0x+uqp8HLiUlq1aGYpZ3nvdpBBnbUPZgM7tdLzrQn8QA
alAIVoxUY6SrEwLcDjKya39/Lf/yXSWzrjQlogf/07v6DVeHP6dMu+ZT6wy3fZl99I17Nc7GIzXN
59R3v/z+HX+x9sE5xExgge3zXWF/mnLa0NeFkfWsvYQmHAkI+TQm943R0fB6kR4xMb55MDuKsPAi
b37/5j/fuIru0LI8933TQbPyz4ko7LHaD7rkcL3yS9XY22SiyS/o1m6rzoZmRoDbmzF4+R9Os/VJ
NM6CizcWLsUwBNgOp/qfb5ybgYGUlfMseu/K5w6jpJFrIqin8Twt4hcMntT+ddfR5J+vEAGkOLKz
F1c/JbK3/vRpfp71+TTKWpT9HhYD+enTAPOdLbeCNTKOrILMZdgIq3Tjh0gRUINxZwJPvGo9U1Px
KpFykuqXQebOo+GhxEu9k0QW/v6bsX/11bAetlCn44KwxKfLAt2SmGPttTvbsWnl0IxDt2Ntdayf
qnD60O0A47ku4Uy7NqzDIHumbHg3eYEJXdVCE0fpcN+K7iJS4HJSSgOIFhG/8L2uOzN8sBL72MWm
d8VSRO+oRgYd8pd6jj4iEYCwTPnVvz+k07Lmn1Ojkr7nLTtCx//ZJxcKwzCCyFko1TPu6HUXkl7m
ESFUaCp4mQVaWydE6mmHZiPxCel+bpH1ZPBdqSiwW2tN9wXzAKFfuiBPu12DGydRbimyzjkpiEOW
bU1ZEB8ZBs55jwzJtEvC3t1oXkMpYQjzQe163V6WHDCt7NBhWkVYvA85R2Uc5X9YfYlPpqTTdc7O
2HIczxEMZ8uf/22lBzfPzyc1tDtN+mAXRfuIToZH23WPP/hSdzWm/kicR8Ni+UPXRNLVRwI7RkYs
+HUvjD3Lc+L1gtGFtozpkXODLE1P9goKDtW+mqihZTPbAT3ssu+GGh6bKFMXWWG1dAKW9Y/rrPMK
vYUticOSNkZWV5PAFGLMrAISlqN4egH4I7Gnk0SXBYgpbbO9H0r37fcXwGnV99MF8Lez8ek+G7ps
EDSoCceGdI1jBdwTqHaswR7RUZT58w3jQrVa6IWuBZTCt4FheZ581En3w5/1P7o25a9GehbgTNKM
QtiGPg19atICSQ+qOz+HLD8INR2EnT73gb9xawuMtUQpW8Vo5nBBMyBk1nVO1fkarPG5L7I9WR3N
ZVCiwZIVENu2mA6eT1+oQT8PbZM1TlLQjhbpd2nzS+K6fOmsXp/7oaiwJLhqzcl44Nc+NMD71zPC
wFWkS8q08L02uYo/sgK8YODZ110mwXvk7pccxwFhUx0m5DkgNg6v/eTgcrMZonAS5Gu8qj7CQtjo
sfnsiODF8spHt0+Y2ytIll39DG505dSY4OMaoGYTvikLCcHvv+eftzfUiTAFCtbArklJ458XvbTB
ygUJw6kS6UsYdCU4Uyis5cya/vfv9ItBEjG7FD4bZX6ruXzJf7u92gwCWQOeb1eFxQcxISuoJrjQ
yf0d8JNEWGKKfImwLcTD79/4F0tejtFWvu0LzI/m541zHYR95QWS4bmQGwAqCB3VKM7Trn21HW+E
qhjg/O/p1xcpgJ4QsniOmwUdsuHTGi/Rpqg3Ift4RyuIcKuoSTb0TQLXiv4w7P7iQndNQb6D47C4
YGP7z3OECBjMIAkUuwLa19lQH8o2edFmdjMaZMDH8QeOgD8Vs06Llk93OhU/m662TWnO/Tyj+tpo
xzjm7rI0NV7CKBj7SVaP17NL1BwxFCsbOP8WntCeKsOdHahzuy00yZnpEj4mbkanWULIO40lmoXm
HE8PsTUcOuNPS6Cf92t8kZKp0+N7EfgO/3l64r6jP6cZkwYFENWsPJdxECIYyRLxSkbJx+8vnF9e
sWyRFD5CHEyf6zqunwBW6McWItNxgEAjBO9qF0hqNDaKjOt35c8j3pY/XbA/78jRuFIl5XLlC/nJ
uZhgSCgtUbW7fO6eh0ncWh67wwCpK0Ce5prtysoK2X+mI2Rcd8loSGQLvgAg5RCQGqfy1l05hCyZ
5E5jmqr+MFVavxo1LI/No8nNDL3v06gxTL2cozbljjLEC6MKHWNBGy6t2iP7xveIZCwcLmrr2uzX
vOm+EuE6EDPC1IY8HEaxD2fiFP7+6xK/+r5YIfNNsbtV4vOF3IU6sJ3CbDDHAzRH/RidG0gds5aI
IsTI3lXboR9N4tDchtoM1ywcEclSROwTld/g9gdlHN8TXPHeJ9Fw31vhbUQj/CosDmAZ50OtoquZ
keay9ut+DWUVTRcLzauCecFPrCOQlIJEmsg/zhXTRKFZwsUmVP7I9fVzWx+Lih0C5Nt+d952qKxG
+WXus/LccBLvya4xFNCdo4Ed7YYiGo+ZxbTmNHN1iZS1rVkD/P6E/eJ8Kd91XQZjj7W09aneBMgm
nmTh1jsd0qGc42QDPVsTnkxuXtlLALq4QYzmI4HF8ft3tn6x1vKZdTzM35ap1OciNjBIyv0NsmR3
zLx9YvYCCGQQEBPlEHpbutb50DQXWufDRQaQm17UwtCcnP/9noq9lBSmu3QjfpoZqqKau0qJepfG
03UjkIzXKYhClMDlCkT8y6gK62oqi8tE2O0fLtdfbSZ5c6q5bGI8avmfVjX2HGAY63lzrHykqYTR
DkLN96QKiUsIiQ2MDb9YhfN8nuhwW0V19Ie7+BejjG9S8hOu5VpC+p++flZKRQfqqd5l/ZyvKv8c
9XiiWiIuk5yGrfnHI2Yr9Iu9JGtK0/fB5ygc4J8GDpUijghn0kQynfvfS9tLVsNiwxkp2mwx3iBX
QplrjbX/YEhlchkGb46Hst8bg3oXjoF/kxgvBRjTDQ5B/DoxZth0cMKbHs9ia9WQoLHFrTqPBnbm
OcajQq9QTaBHWCenl0aK9aOlxNRCYb+3o+y5BdK18tomeelGf+uQ/HdLXNpAF6GUzIAm295ijB+L
rho26I5Qzdij85wK8V27EQA1FArc6b06htbyi4QVvKSAKBO9smzTvKOaYzwItBoBTXLihVI8YF4f
HIMY0EJZCuNGmrq5ne0AvMbg3NLYqB+7D6dU/VmM6PVZOU/9bCXvmrp+szRm+/jBYwdxWw7SOA4N
QqsqL9hzk2rk3yWk6yDmng5RH9/M82Q9tYUVQ9V3/C9BmxQ7xyOGprOFuC787ImVTH++qBSuRts8
yKqHtdT539gEpcfKGpNLNUOYYYYsnsYpeTCbJXNvmBG0WhhaItZt+dSNL6KUGWMHVvduNsiBMrOB
CIYeeEbs0cGv5lcztW4LlX3t8hiijS1iuG19fOzH7q2aWjhz/UCausrLHtQger5QgJmKy4IdWJfN
zRooKlRBC6/3JiZyw8uc9mIuK1b1ffaMTbXfWctPp5e8aFYY70W+dkwvvmJmj6+6suwuJsokp5cs
VUHfVfYuK+LhMlkeSlPoH89OrwUpRgfdBNgmFGolR15SenQvT8/+ehjyEPr8QE1OwfMnzc5j2rPL
+BgMU3wMxUitE/fwJgzSEoyICebJJx3nUHvNt9Et2b38M+NyzvNsk2XwMFIdztcGON3rHuNIGdTX
p1fo/E3XcZZgV5rTfbnwpotA3vz1AFdyFbNWufLylujaNh132KtSEoMKhDp2JR7H1In2nZfvhq7H
sDwEJDJgU1cXvq6JGIXeHaHph6olg3uhyq01FdazEZXloYW06hgsk82qMu66yjLuoKbf6szrjmVS
GDdWQ+3YRw4ejIZDbq4MHsIoxeXStog1lh9zlvjHCZl0346oB43cOBu9dLhhmdAMU2YASYr7mxYf
h0l4dRsFt3WG6BCJX3auqzpYWTUajQTm3q0odXJLgUlvxols13lyKb+7Ojo4ZqwPwYxWqXM8/ymb
kmxXlSgYusIOntykNVaF6HLWVmrXuuP8NAmLEkZI3ENhBPMTYj3Yn5Z/m5tN85R/y5YXRRvhJesL
bobK29VsX8gS9qd7t0Nl7Fn1Yz01NbiUsKBGjhvaLUmCndgSX2ORca5Pz1i6QsDEBol+eWsNHWuk
ZHKaS6+eva1Xp98ghEGBVp17kUeZy/UNwrcLyis95lhLra7Z4SNdo4f2HpcaJZYLhXodRj9Ucce6
N5GDwVEFIQVSyp85bF/D3oeB4a7NUXk7J+WNddxna+C21dHAs3UYq3bbArlthhQtZB/cohjpv4Wj
+KL74UCQanHtwp+/ImwvOCtthe2yybtjOwDHcqvoLXLz6cwWoaQGYdbbMpT5RrcgiZOiy+/nvL+d
1Oh+zRMF1VRXI+gqo/0ixye4HTnmV7EhL5bCcZHoXZDX6msfXdT25H6j/4smspnJmDOQiUmXRvvy
uuuwys0qOAN6ZFh1VNk+ugJUlt0Qc0vWB5yOOXkiq+gbA0n2rcBfmVXpfWKXzY0CU0pO09YJ4xyR
9dDfOio+ErFRidp6UEglr1U+PoZ9EzzKeE6JuDReTz9lIo6PRbvkpwSk9wxwH3aS2ustkwyMLze4
95eHCV01daFZHDJaoOsqgQfpFH23RiOT73FkTY8+slPicyqHfls5PeJrSzeZZ34fBxKV6jJp7/sx
IgNcxHdNq9v7bnmwxoXVVyobhSipvaWWlJ0Lf7gYCpse1fIjGW/JfUw6jDuY3/y80TvEXRD4Xf/L
6BQp+zWXe9FOuUbgz1thGn9v3/mih702hp7JR4mbALvzDVr9JmvlFW25/KwYU0X0V0ebYmjqDQOe
eykNIi5kFwNvi8PpGnDxdH16ppH8gpEg+GM2ku00OvTzxja9AQgRXbvZk4+BYptrmMXaCe2DSRjq
obKp2BBWAjvTcO0L12LuRcpPiNaUeweH+lpaRVfe5JUHiLrVASOkuWnRX+6GKVn1qSy2tGjbWzs2
MQuNwjvUtsI14AquUm+Ork+THXamFLjAwEY/MOer04Okb2ClPqy3tgkvhV9vVGjZENyDlznuDm5E
vGlSv5eGfnUDizmHOhsHcPB1e058WLNlR+2vSw/juYCaaZlhuJYFYsMCii5pBfuGbcSZFDF0VvJq
neotRqCH/JYAw2wB18XvBPTtGjJeMWTgsmgFn4J1nx5JF/fUfrbBdmHRumyj9rlDFRvYzVuiLwXz
OBuY1dhBHI7dO5PkwjXlL8wxcl2MSFK8FGsb4XnhumYNaeTiUvXdsz11N/OwdJWr68wLl1mXzlIg
UJJAsvbSZ2UHezHLV9uGstUCaLMvAu0zrJEEoeOryVZvczeOi117ZYSQ9XpPDUQyEhVudtWKVigK
zBC2lteDnjAgJ7AZSi6scn7Cy3uDSn5eWxjfUjIRnSm71cUZScpIw8nHJhUBPP1obZ1i3rXQvydt
79LQxaZFy9Gb3tlx3lYO/dXJa2CdEAq1YYvncNpYskoOqypYK5vpQRNzcOlWj2kK/JaQjLtEEErU
t4IUR8Km146kXhsQHtbG6lVZGQnHcR6d4dW4LfzgzsUmtjbGydq1CSsTg/QuiozeaqAaV5fqOkt6
GN7zAHnXz9GjFxe54xKTUhjX8Ti+xLO7JSfKWpsNpvUElHBRmVeUSshQVmhz7bWHcxatNhjEYaHq
afu801xfzElkuBmQShuwkNvJqI92So4nipAS+LFzg77dWSg0xEwR5pzZX+xeXU0twh8tuVTTPKs2
uPDaTR3BhvVIQTdHss5oVWnc4Jrct9K+kgb7iKJZiK3aJu/NZUgQ3rvRaSygyvkwCqhoSpYOsbz+
VarnW7MlxgHSsY1C1d0IG9JFWoCQTzHYnVH4N4nQIEJYx0a/mTyaFu589CLdX4wRwUuzE+7qobzE
g/nYzTOclEJeUAn8AGpL3jLJ733+rpLkw0FIe4Z1sD7rWVmcebrZpjnfMWjJJ1c732qrQmBANJi8
E9exQTM69LE5DMO4HgE3QBGDQKcqwrsM8gyqhBB1BXiyrdbm0GdHXEVbQvteUHGEZ10t023jSqTr
uNGdzAJHlxB3WQPVdxKRrRNz/CItgEjeMFw3lXbWMZ1PrIHDoS+ZlyrtnZOO1uwCIAwO0Uznbd2/
FkyASTXFt93UXOsEb1EfR966qKvxkA7TeDg9a2Nz3ZBWdK5bpp6xEbthDqtDNTrlIfbY5lJnlFZV
Hcg+NpCCRAe/QK9bm4AV/BgdcmlSM1ZJsdaYKA+qD8HE2G2oV6WkBH96kZSc+lB14aUzDmpH76Ym
ZayholiZ9ZpQu/pgs79BQD5U9q43+6O3vCEomOrguR6jpzVK7lJ1Vo4NhfFSkPezHEWUj8XW8ZJX
WgMwSsMRfhF797MibgF3N0Qucp7NdWam7UHWIHLrfJF9NOBxdQwCME3BrTekXwf5d01kz8YL0xqN
eg9rbzkJaUJzwS9guxoBeS0Rpqh9OcldRLM9H+3hPFchtRzmTAzZCcFajVucOVhA1soHtl0hGxmG
wFw5nt0eTg/0Bbdea/v7Btr12MInaTpJIHedo2HHlIzeemGwxtJ4boxg2LbLT6eX2IJfxoW3kG3y
Q1zWxWHOI+K3xvmbkiyWnB5hGYUoTBwuUvgS0AK04+Usw/IuAbDMBSbyAk5WwD3f5c55opj4IzM7
YLbJDunyzBqi3Syjbp8W/Relg3LLT8HF6aGcPbLlCusJakzOcCI9FOH8YQKorPjxdJDJhjKdt6+J
bD1MYGIOp2ckbe8NVNRzMIhtK0ijiivIS00twAs29XNUteP2x4+nGHEuqX4lHLCPTsQuDzNYZsTJ
4fQwGTI+jOUz0uz8x8uqI62pcCHnDgtVZEs+M8E5LS6pvO+Ni6ZOv2NEJseWutqF02tSOEJ95aT+
eBF54JrinSoaRQ/NHOh4Mq9ZHpdP1oGusfjGCdUk98BiB7exB+Gt5swAgmWqY0bF6piNVXoGnL3a
1kZlc5OnCDZajyim6H1WhN9R5Gs2Wdrg3iIJjkw5SOzYYXtHXUyGDyALk8YSaoU9iL1qlpqvQw8M
xQKvs5pM/40INsKronEDBYirCYdy41vw7tuTA/4USHJ6OseibA/cxMUFnG4/xc2w5IvoBfp7erVf
/gH44mTjBJQqjMnazKYZ7U+vO9GSX3L6e6bbK0T2p5dPD6dff3pmYg5YJVhlfvzpj/f58Xj6p6Vh
wVroDZA9p49w+kfV6eP+9euqxnPXNtjTv3228fThT3/nxyeRU/YsSTr98ZH+OoiIhLbNOIrn0l6y
V07vmhpyj72daTqsuosCw+jF6Vm2PPvrx9Oz02uf/h5Sjmzb98Xj6fXTwxASm4529v//Ki9sJc4g
Aq6Xl+Ylnr7Jy+8tCIoLVwXAPXxPrE8//vVAyFh/AUODb/v0lDG9x3UJ2IRQ4IvSYi0e1SSs+kMd
4A2p8XIb4oiG0l1XsyTCskvy3Zhbi0XGU2fm0gsck4ksQdF9QIjrMAUusYO5+8pEVJ2ZDM67tInO
nZwwWy/snZtustptFhTj0VXsxCua3HlOcaZpfSLvqw6zIwIrOx3eM/A6u8VLcObCIibpxejp9sYk
u7F1uY4odbDPhq7ylRVbtG4YyM/qfIa4mju4zQRjj5tm7+3YXTXSvkWwguxzBOgRRMEz/BfUyCSG
bM3Z++Z7N5Kwg3Ksvwfg7y4CnL4b4I3s/oPuMUvY0vULt0O78Y6EyfOomd2d6cv7okNcVMz1nq3V
zUzUY+zrCbZxEJwNFE8ci1iJhhQS1ZvTykft57hQRFO8B85AEzgufYJBimalvRwHRVZ/j+8HXd/G
i6e6chzWT+GNU443dlJ+dEJucvxy2Hrjd0222y7q2HjgnwfJKC6SGe+mTOgijCgs2NhRLKLGQkWs
YYXUsSk19MYCaHaZO9XXsb/uzeKOmJZh14DHWFOM9G88XX7XRRJtUlW/VWH/AMEcl7g5QDcuxkOY
RC85ViLinvlmF1liL9Z2EzWbvO4JMyL/MyTeaIxZG1nFYOx7+90tAmsf6ccI+dZdaLGcqeLg0kCf
ciB1eNIlaiTHBL3cVZvUB1Ub93g8zDov1n0cW0zPV0n1Vopw3LRsgbeWxIuRSsLoyQGAA23iuPfD
BmBlap4tlOOV1dZM9g0OSdNKrwyjCfdtML+jcUyvPIE3UzTqgL8kRkemh1sH4VmcV89GVrUHD049
vY6e1Y6oy2MWV3u5pG1Mabyn9PQEFCY5SEofELVA94hAjZtZEFpWekmwb+3qhd2tXtPDKXchjuRr
mBRmz5KvMGjLV30XrorRa9aa9iaC9JqOYu6xISzZu1MCI5qB6gB/ED+woZl2MW0iwNyyPQT6Fh0T
RmOftQFSg4PbuI/aVi0ZjmdYWpG4gB/oc+N8RlC/OqFMcreoLolSZybKK9bBGH2cwMGwTiURVVT0
1UtcZvjZidcw3pvLjvpQq1BmiVw1uM1AIKpBfRmtKrtQ31NCUK/rYJcEDQhhaV/1IRWGFkTOPiWO
2LRQf2gJGLcloY7IUJ1vXdn6O7Sv/jpKxbcBu9qqFbDeopj1fk8Dl23FarbiZ4eAT7LFe3xCJRsn
PK8ErIZAEPHhbA24N1Q/4mpN0vNAGQuffln1N9LOmg3UxjOfOtd5j0dKmO3AVZOpzVSU7CCVfQXt
Rq5SE4pd6LpyFZQMzJn5smjAcHuyGOHssK+jop/NHwWtZKOMvxK1+tEPo7joLRzXrORdYP3ItfK5
2obSz7mN+PfYqcAMWdFrFAeEjMoa8EEMFjn2vWM0RBH65xiEFk7MM9nQk6bud4nOSa1Ji5FMnSLY
YrWb9k1Zzruki2Hl2cNbHJfTLSMgQhiNSbLB24uPPlniMXC0N3MOHYfdnIXiG7tUdB26dXmwNAsw
x7SfhJEH2xxfy3lp9ZIlkOHvJx0cyF0Z1qGfRPcEX78F8lhWV21CH8fQ+NJYRyQ3M6GxRMg6RLNI
1mZNzq293EWDAyG0Hq1rL2zYxJHSQo/S27mkV5+VLJSBKPJAkH0kKM0VnXfReb7YGXVzSQxrevzx
YDM2dv+PvTNbjls5u+yrdPQ9HAASU0Z090XNqJmDSFE3CElHApCYh8T09L2KdkfY+uO3X6BvKkwe
mSxWoRKZ+9t7bSF/R03CBoshxNaUI6M/cNH8ML9JzlWJTcVN1dpnHOgzAkQcpKPJfcAfOozzJw6U
08YOmF8UcQQLS5RQ3Whl4TXuqMtw2xiYDsqKnRb4EQzaWmn33JY+3QJzaexaqKh9pGkCL787lqIz
WdQpY/LE3rx1Q+lRqNQxFp6itU6CZBdXgOCA45GSmxXCEL3Njqm/z+WShH408LOKNexRSp+lBW5k
SbZBndZkvwjGBZ0khQaW8JQK0tplku68NO5+jsXw0zbBjWRsdkqTNHn7KI8pvflXZYtw9oCWZ7OH
FhqsptYAQd6p/cAO9g7xdqUezCCNdXNl60dpYrt8Te2YvsS0fF96RTkyQ414pNyeWQ4dMJKgR6Er
6rEe8c9D186vVN/U2zzp3S3j5g/ERkiZicS7A0LamMBTLR4gvzLbU60Bod1mjYIyQrEmlUssj7eG
l28G/iincVdrkz5i31OkdC1/16kvSN6Ej+ROl+ImF1LOygVr6dspnLB6vI5xBZIFk8V2LB5nrADQ
JLizNUWX0z2h8AaaRWX3wQ3k7wHmbgt6pP6ZZpKLzhmyC4VFX0FOpvsZ8WVX6WHnoppt2SfHm7TC
GNdC89s1lBwlDqeQKk7XYzVmJ59hOjwJB7hR7Cy7sR2OQ0IudEapX7u4n2+d5OYihmdrifHPqSbh
FsvuYagpCZ4/iHQUzwMDJEKMJfn4sizhghrDrnIwsFHvfqZIYgmHOPtrtOJ6LSx4c3wmGPDk4kee
S3vvjC1rLFrXwWqXaNv7Y7xioBaiy8yhq9vs1LX+eqBpKjSKhY7RYPphuFKcml7JM2i1eEeHB2vi
YjNsg7m08vH9XZECTKKfYFh1pO6Nwxk2mu2bJauJsh1dqfuTmU7gxxivHmJXUWS0WPAiXG+yDyS3
2ruInodWFC91Hm9yGrbveBRK0vEi2wUlraGW/oAwW7+6SunLlKQffNya1z7QbOvdBLZIRFZdFV9B
rzYnsyYraT6+xBlXbHrPzo6CNrgwydEYGj/ejdNo/YapdgpqOpgA9Q6NC6FwhpGPCRCVBCKJmKvp
FpDJI95AfYOBlORGSh1suwG2b43LTfAyr1zlFCHkBpAk/KC9NPLd3CTf3GkIcxUMT7WXxFdmptd+
qovXFDwvEpSFHS3/3bv9sBa6jXdOYf7O+pvCxA+q9weCRHfJFDGtPsdamZQSrglIBFcLG4r+FJoQ
p/l0mcQ3DD2cFMOsEQfMvsDUw2yLbScYs5w1cmRIwuGljKP0IGjZhB3vA26n8MW0f6aB3rrzIHDh
xdbWSSMOuFH/zRbV1bOL6upayIVR0U+h2y3hqOA+poSVsnnZGXXi3Qfl7p1ZeCFD2wM4k2cX8Nt1
Vi3dLbYFS6aCmxcX3F0jF+hwKZK9ME15zhv2sGP5tbVhNYNxZrZnyUNR2z/8HkCSVOIyiUdZ2URE
d9Tt3pypU8mZN61E9yAxBM65mOJfROsQRH0wZpkCN5yX4z43Ky/s4aQAIe41Fn9PA5JwuOFGEAbb
fnIOooL4RmSZOYq6Day6Vmq5T2nqutR9U/tR1AoGYYkiYjACw2gyU0f42W7W6cPS5lGIlSdc6LOh
8THHVsVKMbbeTiBVbdzKrMM2A1vnRfNb0ljuSZBYWBU2VuZkKuSOivJ8PXVp/WLlxbbzkJQr3C17
kvPqQS1IoXIXrFvI4yu76eaNz+CNwqiQFQkU4eINCB9D8hw4UMOwVZM0/2U50RAO8JHcTriPEDWb
vlHVG5tT9rqmD3UXB9xGzYI2advRFysz5l2hG0AKHJdPC6df7K4RQwI3/Ub9eBE6gfwWj9Fwad2t
lajkHk+ERXJNqplBO/Df1EdRqTndcaJtDyZmbTE15XmcjxinOfgpiBd+4rZ7kZL5jnIc594URtmj
Ha6jC2YsCTmP2V2pxr+2DaRVy5y+0PwdqdZ4tyamMn4LuKmJdoaYfs7sFc9lxcETce0MGnsh5ZxX
e96Y6NA671HlRlsjjYxv3vhX5Jfeu6V+1nMRbaU7zWf4a0HYlrSDYWHmpp4l9BOSgLGc8ktRTt0l
6jPreRhf68wmAIEt4UIzUXYtKMpZI+XvMwwnT0WikYfy1LsM+dUNOMvFcMcYhUMKLouuf4rYwfye
89a/GlTbWIOLedWDdU3dLNdvjbwwuGA5qKUlTfR46Jy437X+4q/YNsqrNJ8Ye52L2TzELSgGUAiv
ddKrMyOK+Rmax9pYDM4amv4h4Bpfm24Jnj4fkO0OKrN/1dWjktDMfUyoPoCQbiYMFM+vS6SmC/eD
4dkZzGNiJ99GZGJU64EJTYIrzTdkd1l0VHAuoAIONxAvqyifKkGPmOHrEWlYM2NfcrGuqJzfBPUY
hOwYoHS3UXun+Vm7O4l3cevQL7b1KVzb6aRQZwHCps+C5VQiFEMKMSG7m2iepjEwzqEFy23cZG/N
0fiU4RsZGVI2agrOZEeno4wxb6f1+CulfZKZ0eJsH9XyR5cDa5Wm1EEnDbFagM0bndgPvB+yonXK
KAR/Kd2UV2ktCC2dZ5gWsyihzLp1tLJTl/17lABuMaL4nAblnSbP9JAwYEABndeeqL8yfGcVcUqQ
ogrctUe++ybAgEG49dTOziMNR1i164SeqbPl/sCLaoSAYoL9BMQQv0ELyJMHox3lGjSkBDefwsCf
q62H8eZ14BN/VEMHClubw3FOg48yin8ZhDfvuYAJyKkpxExFB0okRraMZb1dYORsgGnpTdVCJ5ON
F4dFH4PCKBpwvotuDm49guX1UO7meUJ7hSYRccRMXHfXq6jb9yO7wyYNvi7dcsl1he1djO1p8tOa
oUj5lWBszyVB9VJiWD9mx2T/O+fjsedMvFcW3QnKK57sRbfXYkinWxRVp3kGGzEXwt2VrEL7Eg7D
ZvAU8LkmeZ87uBiiz+lOMjDwRYFiK6RG/0GHyG9u/F3avxt/EO+yGvH1eflHZZAPnZxJfaCrQ03g
EhsdL+RgTZ1OReBvTESDZUC0UO/G18JS7QVUOQyOdK+9Hvoi6yg1SWBdKGrsh/RAxv4VqBi98NIW
69GHYO32gbdLsx6udtZgXZG09OmTWfi/Ak3vAyQpOGju/Op4hRNq2r4Ds8OsYGNCLkoK7Ou+59wR
4BPQGN6w2vTuKjW8mHHt8hek2npXMRzn9AgWkp7NhtKGfs18AuM7YZA+rmp6GnMqCGmYzUdORVmf
YcrBhIeutdi8+1GzEq0uKRGwvjcR1S42O32DsR9U0H1eA3mLZHWo4ediNICCV+Mz3ef0EQxlXW+m
GtN7Vm/GgPLEoN57TuX8BtDquh4Yf5OC91TcAW8Mx6gxDpVJsWqOcGVP6D9epC9tYXxMxfQzttFC
Ch2DmV0oIqwXxwor+HbL4Et4GVl7prMUkjbODAaaDFEby9qVwk5BTySPjy7IsoneLjF9VRUdBMo/
Nn3Beg+bu/Wahls9nUWOVPUnliedR/hA5XToBQl5L7KxXCLJsJfAX1eP675imltUYP0zlXxttIFS
i8bPIRU/D5w5nFjBFd7rfKzNbJ9BhznF7s6yOrzjsCMhfiN+2a7sD4YEGtVXpdhHLaC4gXvUkSbg
v9DDzX0gwJ8SlB63I0O2PKu+Mybz9nMskLUMojXsgrYxLW2r1DNPtErA6BU6em4Ql+aJea0mvXAy
hp5y+rJ/brIEykAWY4fQhvPSl99926EpKmbeB43Y2jRJ7R7041xvIKwNfSoOM/HetZGSWnCRwsnc
KmT0hp1j4b9D9gyQF+ty35jJtGlq8CgwwPwdq+GJN2si19ByNjEbcRtK60j8DtKXY47sZTGJt8TI
4FEtQNWTTpwdXDlhMRZ36ffVuSwVyk/XtlffZ8/p9dOZRXhZgTSSN1ozdkaKtpaqBrxM17+yg6Kl
rwR36icdNBpbbRyy/Aw/H2zAVu4Xs8BOMdEWVtG7BBbxqv3l1WJS9lCk/KNlA75zdDVzpuaFgzLJ
8d8zIiRP67XJlv7ICnd0Zi8jdDN+16NtrZWqADsJ5L1k60Qy2doN27e4sn4kORD+3in/6ji076e6
jOD1/iqzLjljsaOM21V/je5D6rLj/KCI3LvBWG1sUoRQWoHr2+UtUp+6LUL2bDMn6xLCv5qrmhZ5
mkDKxF2DIQQKVcFBjvvaOIH0ZCNLtHC9xKXDOksrNsSDA+mqaBctlEMaA2JRYCiEhXq6iP4bGsZa
sRF598dw7lv/mFkwYCzqltZt0DAVTWiiIcB/lIv43vrK3KVmkh2n2usx8ltbOx102JRKc0BnKWEf
+VRGvy2/rZ5Mh2Ym1QRw7msasryYT6YP9BzNUXKgxqAqiY3ElIFjkpRhlo8ffd6mp7ifn+oSjn3b
1OecZMFaedQw5sByURKwYYEO4jVmP5DmiEFz5vyMLCQaJ+t5l0f3UPnwyDx3og12kAKApvEjJ0hs
kmndITlyPxjm4DQJ/jxnAq7vlE2/KSKn3cSMHG9yTg7Cx9KFQhtvqMUUe59hC8TrY1wEFa2gVhWC
B8z3CtlvNzgfYJ6CUzPRdG6lYxr6zrVCZBFU1VNm/xRbLkwJG06TYUN5GvP2XfjReCTYV+2p4IAp
xfhpcjwG+qKpcZHUrPtOL0+fD/no/lWjraH9pc0O8SINmRfdo6B2zkkrfrCnNH/mrfPkRmZyTeYm
2FlJChRzVNxfB2uLJDTsyojzD4kz3uCOKo5Wegf0lvRdyeq6jHqi0MG9qPoxHuvj1x47KxumXB3t
kkayrMuPsRm3YTm5T6L0p73dsGgtAJ2P/GmbLImHVY7P4yfl2K2mPSfKWzbno8j2U+ZkawhDE/sA
8UX55aHQ3XfAnNlrjSS0Z1yGw2MQzbXQLS1x5RxOJhS7pczfSvZIc9KLcIDPtSIIvo38jGNanVDe
lo7OesgQTOeAgH0Tzaukt5Nja3IX1VPE2bBxCZh3GUeBhRSGFatjA9DgjGVu9zCyb8spDp66pBrW
xlSbu3mW33yMa2vTo1XemcgeBEjf67zqD41didM0x+5KchbrFfJbBhYBoWGk1U9wplkq8yIXi/ug
X++L+IFOzwwF/m6gBltm+66SHHXIl/MeR8/XPMq9nZL0NTkNn/KutlFokjK6FOZ0MCdHHnP20uGQ
kzL36g6/kw3hfsjpwo53PA/O5Qa448ov8dvMyVUSGUwU+Qk7tvJ9wZySEdTUhUvtcFQ2LqoCJOia
jtoIa6nDvuzHXUDEaxOYEbWPnNuayfua81m5F49WArtLwhIH1a2ojWsxt0Oovay7yjgGfUCJ6mXk
cwm00Dq6RYXZZIoAIeCFS7Jr0jt63eUu5cpRzdtD6+6+LXNWq9JU68+FPxg4TfpGna8ot7JD7h3X
dGaraDb1vYrVTdiIvoszbHJDDSfeTJ9LqGchh7V1qDN9QZVv1m3Tei+Rx3Aiae2XqmSPEo2Yjwaa
XjEPWD9KVZe0MlKEVDXOR4DQsiYKxFMi37EtG9C+5nDoh1993TuvjTD7e6D617LDP8V52F5nIs7f
3Dz5VXne8Kuq0PdcyiOWFj+sa3AUTpf5PBgeMGV7yi6B7ewXOdUf3AZLPIi22mZgko9atKjjevav
SYanJIqrYj0NehNbTR4a+akCG/napfI5KRYuIpPT+VyJek1AesayWIhr33L/iBS9SgN86XUCiKBC
yrs1j4cZuilp2Xa6OyDP1+ZoOl8WXOOrZKSzjx/GGResxpjfgd9Nh26qfxd1BidY+VRbVyaGImee
7qO04mtrmkCJq+cy4uSLdOOfXHTOTUCYAfk+UWsaLZItZRLU7arODZuuTQkBkG1bavb99LkIxaYW
H1wFQ6HnUGePBjneGN6ra91IJxt7Ypug11tMbiz33wDbu+zIqz5Mq5Gq1LTNtoudeSSoku7gkHV6
yQoKMLm+02AoXx0qSw4N5+hVxmd5MQfzBh2VqZCf4VldRvKPaVZdivZhbHECzWh1iU4grpmyPEDp
j6mXbZ1jOra5+ESBgUQ+9Xlc3ajdaI/ZwFVHYqg7BR6lIoNTdle7y0OzqV6EayA/k8wJg7ZlQ9O7
a9tnx2XJWHyZZvmM2N8fh4CeRCICq7mKoxc8wm/OGIwrE1LmqfGi/MmmQXhFYXm6AXSKQoaad5Gq
QvyzCehOiV2cmdFyxqqHQyGteadVbz9V02co2N00OvfOkxd3V22aF4s1Y9NpiskAsbVbI0e69eIU
5x3eppEBFoC5Cl1Q98+xUZlPMjl23p6wVf4ze2B8vcns7t1wr/o8P+eECzh4ZtZXjIkEuK2WQTpj
hnfOi8N4iWon+BCqr5j+cFO0kH/YHfpMl+IYVG6sv9PcgHXRq51jYXXfOBGYJ7vlniBTsTWJg/sj
nfI9fnLeFRanLB+S+ziJ1ypgr+dYCQrJ4yFgQAVyQz8p7t93YhBPFkhYD0bI0VEdLiJFmfIwSzow
GvJGnUudUxSPXLU8xD3nbWMZx0Ou9X4YskeNOGj4CGOcB67SZ11cF2JYTh4CBoUE8YgkQ8m5QSyw
liJ+a1Nk17joojPvekmCsUGAdjL4kjQZMVT106ei1Pa+Yzr6xmwbm94Typ7nZDe7wHBX9Mc68Ou3
Qj9Oz9AF2uFgEBu6OLH5JWKg+bsSDbdA3717GqVv6Ex+ahSIK1Ohp2xkMxT00bydoURtKl1cq2VI
2T9xRK+y2ryYaP2PSpGXHoMyr2uZvicN8k4TkBcb53bnWLPgRGutXTahQzHUlzrL202BK5M5lGQR
Vm50bwvvexB71T7xhhfbiG9tguFWZ+W0jzxagrKIXwN88smdg+DEnL5iEgx00W3y6FDmgH8gTA5P
I+mSkdzBV69F+Myy9MkibcigBF48n0lSHlFI+m/ndbb3F1zezIu2WYU29fmgXIt+ndgxL9CYNvHG
YB70NXea9uTRdrK2stL82reDxqSWBCfY/ABougSapDEUlzql06R2Xf0l4eJG7M3eMFOpPfIhR6qF
bom6i62VHGX9Y2ZENKeWeU4U6IM6kO7RFovmIOfh7+wY1YuC3hOsQl9g3lPXMLsU/vkBfc31OIHZ
96qT0Ue/JuSg5zSi0rEuMSrIT72qxGNa1gn42seXXtvRjzv/9n0DiLAQODuBylhrCHd63/SP1EGq
xBd3GUGK2gOV4tEgvjSW+Y8vvZr7HbS4edfmgz6YFbbwvJyKcB5nwgJF/O1Bmv2S18+yltXbYEfx
8yhGPBdKPckxMW6AD/Z1Er2i6sznTkga6yzpP2UgMt+sz1mEnigzicq1JPf5muTLuZeuj5xCw15W
obQRMjsB4GzZuFoC9CqRKDqtmq9LxAiLcEF9JJs57NsWzUHiZgMsoOWOioWV42LCLh/28sWluvpR
IUu+JC+v7kwOshRMcmes5tsBsOCO6S6OSrerrnZV/EZqCPaNbeJgsEcRsiPnI8FmYzUVDPij2WCZ
Yae7Nvtp2WnJWZa99UwVgQ9GuBoH9neGdZCW09+GhSNvncX228zsodeBfuaJ/Z7bVm4W7CFbnSUj
tXGM/9s+i87YvvstU00GrFHr3TIcxQFNtoOOTkPMhrfo9G/eTgTCmDrZOdViV1KzwK3YEndOus6d
Y6Um8uOCcHanbT9RX+68zzSMvDax0b6yf6P42MiTvVuzPxpLztjj0i/0FCCU9bP/roWpv2Cx5Yjr
F/MTox3rulCEpTNfXYhwuEwg52+t11uXzwdjoHNnJgOJfsH3GJMd2kYO+yBdTrxX+RG3nvUcucdU
6+yp7iJxioqJNc3iWOP54nWxXnpp2O/Wz7zT12CS8VsCx5QyyPl98uiJAC5fkW9Lxptuu/FWBMuZ
BGwkjyBvFLBZdINdObNFXQi+MiYuzV3XtN0n0eBkZjRhKNH1a7dO7bt28u9K4r2cVC3e8UklmOxe
+oETifJoU6MjrL0kXXnzHRCvHBgwASUDGs+i2pMVG8eu5p0HmvLuLZY+OAM90Jk/fHCysEKCY+KE
ZBcfpskqdnIiM9PmS7mV+EARTuC0ThxVE39rx1GzqcjOkTZr3xJU8TXD7u+5Y1MXr+9enxRbgv/j
dun0r6Hun+faCjaTU40XSBXHoRIu8Lj4Sywb86SLnn7h2Vg23CeC/WjTnvSZev3/RNP/QDSFCugR
AP7viabXX+P/+KBE4J+Rpv/4P/0Daepbfwtcyw58KoZ8SWKZRPo/oKa+/Bu6PxFeRzqMiT95p/+v
a9j9mwmUxzUBl1IC7D3iph2k9uR//0/H/JsjpXClBQ2NYTM/8P/8r38hknR/fP3PvfJ/5pmdAJSa
Q+4cMKXLUvcni9AavGYwzbiilTDObxAb+mdUxhW9RKsRBW6zWFSzztJZ6zj67XpZfFhyzDL/9KLd
/45s+Jdn8UgM//3bn+X2n88CWAFU0oDXAk3/X/kIbD2MpSGEDkdZNruajyR9rRcEEuvqLoKAYtGy
2jCLZ7FFwaEzxO1/z1Od7CEdc0q2sdf/+6dk/xEyfjwl2jypjjF9IIoi+APZQGTB9uvALEO4J3gD
cwNuA3lWIEn+X0WvzDuqz6Gpup6ATPzDYY1aaxdDJvwnwPfGc4TFZavLUe+F65JUzBlo+lC/1iQp
3LVv0utbC5qi/IoTZVCjr4NKOxhjd+BeFx2NePry7/+iz1T8Hy8ykVGuNmLrPuTJP17kxjC7qerw
FptyMTGZT9Y2SNi64fxbi1o6BzsCudZluBCs2tmDcV5xWveqvj7THPAKod3G1YqqYpvyPwT6/+Qy
PF5tlwtdwI14fEge1/s/M1b6rlftGPjEUtg7R6O3QWjOw8r05n1sSiBUMqloOWk+XKl76kZoQrTH
Jsw9TG2C8phbwXbDnP/j8/ovF6Zn8SHkWcEVJm//J0lDmWgy+K3k4eG875EDuTsma5f406q2yjOe
hYc0BBnKKtXejse3ukA/rUrY04u7WJdi+E+klT+ZQg5LCOB6KGIPkJu0/2wHnzu8InE0DQehrHFH
IYOB65BIkR0YF5mnJNGpV7NF/NSMuXotLaouyQ2tF8dLd+x4cOdG9XQtnYoaxcEg/TDlznEWcVhW
i/nePjwwQ9ReFkGuOQ+MB08eft88WWePYamjnR1RsfZiTTcVuG5IfyZVTDUTz3TCAxngUhii+Uel
Sw4kAP52XVWdnc5nE193oSuqj6TvbcRyka9yZR0oVLsycjN2VdXO17bcBPP8Gz3d3pqJpzeTX2Pc
JMm+6gHCMyvEsrPI5eGYIDmFJev1339KbPhBfy5GvmtZfJ/PvSlN+0+8QVlIshpFrw826cJP64eI
8eqVUp5sJdpQNQhzGYf/+xRNV9rp8AxkZXlXSXnHNMVhqzeyTWkZj8Rd+4tOzBkTDC/QrP8aE6Y+
E3N8Wr8QBJLI/1k/zFNpOkteX3vDqjSyLTLqD4bwDCQCuc4nu9tXzNqO3NrvWWC/og0PYfIgeBgt
D5//K0MUO/aevg/Sa0hDYNdj1JjcPh/yRF6tKKjCsbIiYh/Vye/KZ95Gfc3JxR263mUEC6USbsgN
bVzfCcFaezZP1itbkIeuk9wYSjXIzqZBrVK1bDq2bzaGXyJcbPNNt11bFr1VtHsA2I+rMqxLFTrY
Yy/9w3Bouz9mbZfwR634YueJuVtAiITc4DampwldigZ3nt3SY/oYIXuoMAD0maadvYBn31NRfrFo
EinsOH4q1PtsYEDh1tatEmuZT2U7WFeYzbYxz3TfmoRBG2Mz1FAcLbuU5zFp2tBxK/+If91fEbpn
U9dmihkj8IwRkeBkBRqjSpJ2Z51CW+mZmhmJM0G6q3c5p+gDmvX3chi+AAEPjp/vEcRvMPKJsMDC
df1OCPPDTaR1jJtHjzREmTM6BS5740rggNCQkftn7qqhbDi9+z2GZ+I158TiuErQLX0yFcXLzKmu
Apf/3mDA9aJLP2JlDh4iibODhBSfXXxw1wa7/XU0uFroJpgewcwzUAp8KHQFPkkvVWElGN3puv+W
9nGJmGOVm1lSXql9Zy0zdzrOjxCkoHp2o4y42AaDY/NLcnV2Hg/dbIpDNCbXDGzYg5uAQ7iyWGaD
6VmNZXk0XCu9TWYS79TAYHrRJphOryXwnlAvSGeFSSy3xkys0rCZ9XcSWfMdL/R0H/riTWbZadG9
OMDlFs8MOUghjg77Db4SjvlaLhMvslXJG91yK8RneURECnUs/dvng0vxTyiDR1jt8b1FlsHf/0Pm
8ncQpSTs+PheolLG6wCw9oVdLefPfwxSJd24QelsZZEGuwLoIgPjLn5qHw85CXuEZno+Pr+cGxZT
xNbp4rQetnz+hYP+SIGJdexEMa5NpMS9jZnmBXOTv48zx4Sh4QBCfTyYCgBMPi9X8/EvksDUhxxh
Bb/Qxe+Ed/986G1e0NmZf35+VbR0TvLnseO3WJu7oSalmOQvnw/TEH0Ei1+iDYh41eme0m1DmdbK
750th+XiuNBecpf5SGZxkv0L9YhbbrDLGdjrUWkh3yyQjETouvFFVMPGquK3mvYjWiNIrWmGbis4
0UBmNRggU3bGVXccl/ViV1RXNvVHQDw19f4a04xoJDMs6oS6tZO7bxbOciA4hR9aDnl23Tj+prGn
n3ml5Z1QHhWw3wJErzup00jPb9gTTo5HRiFJ2oOHFFqW8XCYUfwY5uM61zI/5ZFiFKPk1ug45Tw8
8m6OqbvDYbBNC/dM4l2uUr99uJJyOr38BYdngBFZNuO8z4ts2cWjOa0GhQRn1ulvm6VtJ2vmNi4H
ctwGrBOMgL21tf806Sei3BQtk4QkL771goJOh8X3UKgSCC3BVZwLyYbEHSSWodhT9eoQGLa/qN5j
9kNV191LyqfUHEHIGt52jJlNT4/0G0GXEqIn49koiImEAbj/fDVzZ8FAR6oUC5II6wz7aqreXa37
u9l7G9XU0GIe69OSB+J15lpuu6+BaTDiLOS1EMt4eqQr11YwvfiP7lftnoAmuPsl57ts3b0tIZz6
SOD0m9NhtXVSRFt75KhMYUrlkTJxFkmZOEWQsIuXQxIEzcGiaGbgB3zE+fLiYdE9Y5WW25IE9T4r
cQxPo8QsnhrHpgHxQHm0JPpz4v27B3EKQy327369UL1nRv62YQq1DhL/4NI7QMEJGTq2wvsygq3L
nBl1kh6a3VLgpyGPT896UuLiwXFjGmXLflVvmd0WyBXkLdUgSFKmfXKeSOH3STCenXgrrHK5Wrg/
S1qO3heQlIzINqOdzNS15tlBpPV10QHRYjw8ONsxMjlGclzGeZdkwzv2frYrU/RqgnGKM9N9yeKZ
OXxC83VvGW+xjgMci9Veahjasxsv96B5al1aj6IujXd+PdX8elQTsw+4saLrBhOFAsnM/Bd7bX4z
i8DDWL1cUqUIlSRjyNzSRaIt2IHH3FnnupJnMJnyXBi7qXfbo4dV87h0sLRQV1X10wyqjFBwrQ5C
1xfaXMl3yF/MN3GtROIrmxqyr277K334ARqTgZDRy5ulhX9054UBuFe42zhX40H7Ynr2nMXChuZw
Ow76ZsW4w9+jabV3vMU4QErP+V51Qf2R+snbkI3uUXSEH0enTjc6L+C3WULgK4rbo46OrdfW+4B5
2ypIh4xBhXel0NavUyz1HcWVRlccgBTeLVVUe0Nu6rquUMQph+kfZEBfUZAT0NIVfj55o4+7p1rL
SxXTaWg2aYrAUZnrXqeMpopsv8SFtUvk6zA0uOiwXoWix9fFbpmZWKo+moR23EfVhsNfNhvAo2l8
oRnMSYvTlMDDl0pHu4o9aqMHcZCiueXt0B6o+uw6ow6rgbHHMP1q3bK6jFXwMMi1v+slgCYRcwNX
bk0iowkt1Ri7gFTCIa+EOHJTK7cOb95aWmB9vRhbR0Id06brWAp1NL3bA2G5ZOZPyFLca5lRGaGt
uJoeP6OP0ELL0mr2XEGh0NhXwaEIzrdxTxaTccCYEQaOySuxrjBSYwZTUG0TRbVxzpmmQOtws43u
/C2XCQheMlRUh4MAWe4Ii3bq+xhnZbBv0c1yZw6OmmQEbNZA7emCJfCMTa2TQ/5KvRsZy4BRZ0vl
FQ7vKhGvLVDkgLRDQeMbbahjvetT+YqIRoh9iTZ6BBHL04EwKEvKv71AfdGz+bt1Y5CUJOyfW13w
5GbxfaAOe71YOCEssELrxMA4pvqB6HjK78ldProYHrk19erqdT57U0pJD0YyZZvPL7UepjN3Fl7i
ITglPfeowc2mF10UYWbQhtaM3iUok/FUey6mgNmLLmxT8asCyflqJdHdGNXwS/gdYXbzEoCyWNuO
/L/snUeT41h0pf/KhPZQAA8PbjEbEHSgSW+qNojKrCx47/Hr9YHVUrV6RlLMfnrBoCs2kwQf7rv3
nO/g5MkL8wRX0Tg5bd9v1UH4hFbwA+GeeBzNExmDKDIXPd0m2NCYUK+PwLHiX/XVqRkc0De5FW1u
MKamDyuvV9NqUwCiPpkWBpM4YpskG8FNJfjpoPfZjSNz/9jIvzdsyGj0xuH5du12YUW4KEfVwhQR
lnijalUqJ4dBVS0G6d+e0sZIYepOIV/D+WV1IvYGdb4qRqL7v9EkK5+kyPj2amI4PIDPi2ux/ZoZ
ryTgXMvsjqT2b2qdzKRFXTW2dA+yvp8y07xXYA2MZVA9qpkwDjUdHEg9c/V4u6830MeFpJXs20pX
KKVX/RmU0UeixYhA7WrMl9wKEBxifkXDfrsZHowCoS+HceHVZh5vTSBUWw4Zpk6m0B9w9UFqQIND
Lu2M14puy7Gm/0uOozZd1bE743Gpn0L+H5w2Hi3NJhV8JtVbSt5O02j12XbSFy0YrbPW2UdbjpYn
1SrcqWGkPaJtVh+jVebS8gaDzsEmOKrswES4pTWF6K9ffz5gf0RlAU0Ly7PN+rsxHKOEd6Lcaa1D
fimOaH9cStLZbretCiOIJavaAwLoJmyQTgoDq43Is3nT0kTzpRI+6r3d7Bd9sk9VNI3+QGGHo23x
bxdlZsNH+HM7mgmqskMQBILPmVPmbH7FWosAXzuYeLMqRhYPWYUZgFBrIDNYPxHDoK7PK8fjXyRE
OYbNfmrrqwiWcIfO911RaYcD7Sk86objhBd+W8Q207EwP4s+eych5CNo1PCkIMZUHeIv8xx/XAlZ
dpnDB3VMrs4SX5uG7UgnnqnwDonWX6eYtzprktfONZZIPTuTvny0jVEBFTV9r7Mo3dQieVNU6WqL
qqNZi5/Ngq1Xox91arSBwSUcFlToTe58Gov8gQ78MNrDi1Kg5hyWb7lqgtrBXbYJn6MKi/vQJeUe
fTY7QBv36djOmEzHQyK7B4oTUAGcYTI57udy16qCdG38wFpyDLMj5tj7tDCDfRdQ4Qp8LloBMigY
EYliVj0rcgZ213ptPfhqq/4o+0fq/GAb1DM+zYmqRmss7ZjogdgYxFUOUqaAAZn6ZOvIsmYuHKvQ
bFS7/yKcgamjkf4gSRfntWW/idLsjkWFhJAK3Q4z87gmps3gAxN6Sr61Lpe3i9zwTKahBy1xvlr0
mnRl232Nw0Sz0TRIaTyY8eS4HfQyURL3oBSVvSFPczcONtolHRouHKdDYiqPCrpzJLiDtZ3K7AN4
M0X82t7J7U2d2q/4v5RtYNqxW7eT40GScXBHEu5dxmmzhqVt4oHtUJlrvwI+6moMCm9ROG8rGoVA
l9Y/UkbyVX5fqTm08XrKd2sHeaVU/mThuGMZYg6mC4epDuqlYrTqg56Xv0ZjkihK0K9pk2O8hqZ+
dWrjWJL/TAfU1Fi1IgZtTqS/MAl6ByGY+XHFFlg6AQoRZ8QMULentq4YK1pr9VU03+OirN74Si5K
Frw29RC7cVP/MFfJXWbWmP9HRvPmkAWbOMKdbLCGsGlPT9LS0GVmxALOlh5dETGgAxHNtSMZZtd2
yuvA8lPE7Nqx0drbquL0ZQdV4zGbbDbIZqNDlymrxPPRWa59he+ktaoKMw0dwwahdJ+SR2lirOwr
U+wHDWBEGeTnAfUym6UXvLrqGXBC5XEI46EogLL0ojnJumtOjJ3W4HegJpqiAvg2uu/EjcJ5sFu/
FBNS/kZj/TLUO6gw1n1Eg7pQTJRER8bj6o9KHWvkmJY8AeGY4ZYW32tqqX1KTom6mBdQH/EmNTRj
b2uR5maDY+zScei22fNIUxkmR4IgpQLnR4rzk4VxV1kC+8y3NmwSg35SoDrW1k5pKSclAst+MU8y
5dd/tKa03sGDxeq+njdCRbw4s6EfKRTOZRoi22t595lMHmxzDF7g8e3Kan61HJ1hdgiMHrtTTaO6
KbGWw47RxvRBUxzWrSks0dS5IGcWBtgjKts2wCbKMe3qYX03lO2VdDMUNyhO8XZS08YqpNYlqw9j
WwvCCgPbpTcxdoS1K+WCFReWjX/LyDZzZo6BtbzYhl35a+t6AS7E1VaDjeAyxXTjrvpu91ieJvW5
LJydkiILYBWyNb/KM+HjfTA3FbAH+AHQKD8SmhE+npKpcAdh2P7tdiEGFwNfdDTXeGJU7KQarxe3
m7cLqQGRcP/Lh4PK/PuzR8tp8SRHTzYeJA2FeD2Y36y0RgonM2FuTUXu4Manh6HOQcusT6AzBbEP
p0iNT6thYut1kVX7t4shmbXd/DNiD878cqJYOwdZHx8zhVxg8w5Zd73r4wGxbXUGE2D7JJVhD6/y
HzOWNFfRW5vDHrTKIu7a3OnZaSr21kobxdXMaNyFYbI8kgxboFBc8p02hg/WvgGy8xRbw0uj2vr+
N2nEMHJ/giw+NY04zdri6fvKGa2nvmGsAsHhTZ3y8tkJ5vKZJBy3CJHzDuNRKc3UH3V7RpEa155h
Ka2Xgg8KHbx8Nek1iFVxF3VKxRfX08mYod7IQKGj3eWQKBC3+zZICpqr8gn/CFaC1HfK5SdftsWS
rRhHSWapi8678+Jqfhdj51zHaNH3mWNWbBShNi+cjZu2ZAc4S28oGehHGZ2VflV7GUl7scsSck9f
7B2OZE9RC7SDZUyDCJreRm3RPS/pO9nYzSnAh7cJYoT7LfMyPKbFVddK5bVy7HFnUSMcM4bhD6hB
8LEYS/c5pRF6uG6PDkE+WVaERUwNikMQRcUr6Zon1O1ETwd07zCuD9cJfOOVUzQbJfKuKorxH2FF
j6ePN9DiYLaF0YMZxNYXmSTe0BGswBpzlwX6cC7CBBSmOh9q2Zof+aqAlx1Wd0ulkZ710aMzMdAZ
epq8bKgtrwzb9CiUkUCNXC4HEhGW/QJ/zkMhQwj9Gkzj0JgsqzFBj4mTNHZavwUF4HZRb17DGh4I
zQTNU8xeOVuNEnpz60iPzf4v3AoHNpTm0VxFraFV3KXaoD3TbEM/rHCKJz/6ZLCDm8lAfmqwn2/X
W1bNOI5hunXtmPGi9lgUXF99t5Vz8RyxR9gkPbvgsMljcMPkF0qVaO0AH3pPZf4whZcZa/UlaXAR
qYr52dirjfh7MXXdlbhUbZoUNzZUcar0ig8GgQgu0gkLPFAueLj5BTRWfNYy7D6WOp2YTuL2GOYL
0LT+QSCTSiUlscQfcFNKJipAUBFxktLwFddm/0hEND6AUEUpYC8/2zofDjKQpMLSXMVdgIEL3nx4
aPBCJA2Zk9YUtxfdTkdv5c2YyqK6Y4p5te9nELkdJfrYaNdbW8oxMIaQIfCoqT9qXVa7oiw5hXX2
u1lhq4lQHflZvBh0Mapdj23gEEwNU89weUVSWxzEPD7xbc1Hs3DYA4FnA6YLf8siicp1rF5AWlKX
ncYBxhKRQb9zNiQk6QcEy6Eb6c2b01noZhkj1bPan4asO9PmNM6T9s3q87vCaJuHaCl6OtBhd1Fy
yCOSU1ozthMO32+zM16dwlHPQCi3Bh8vDrPiPVvs8TSsyYIEvV+LeXwLC6W872uUOBEMHR3y5Ib4
XBYA/P9OhS0+RU+WYki/W2hthxYTG4n0bLeUdUTwXP+4mOBCbONnrU/bwsD+MYYKxTbxa3jZi3Wn
3tGZVDD0DWjIRvxhADBCbxq7T3UEmbYArfLaYSoPA5jcbgXbTP0lqgdBbhGdNGW5kH1s7PW50QkS
qAAcrJ2DNs9NL+jwyOMRPDQEKR+HFL1abNcaRhE+DinlNc5t61vzMrMoG0EH0GBo/HlIn8JJxNdk
RnafdsSY1lLdIiQ1MBtU5SUgF8dhA+kIYR4UGe8iUk38iIbe2PeQgFq2/7SKQbXoFNKjmuzgyBbf
u+U4xzGqYxlfTdQxW4qkFuxKE6h3cUglZDF5AjDAcqg3nXLG6MqLivB+BP/COr9cbAmjpm97Au7Y
hGxDphIbc+Hzo7A1TxGgaZh2zguJ8zVyrQbGblPoL5acPRYe/lHVGV6EHowgYTUR6LdhUevo3ass
Ufyif8Qb1b8Ps/qOmYG8nGIp9pHGVww4RtvDYo2OYR/Nm4j5/JwzGtMSSBClNZAdo6rD1ZyYAVcU
fkknzzDgrKMzla8wLKIzOLt6MxeYHLMq0Ddz3oYchEr6YPMSIMHwDwk9CfZqtIceh7jaOuC4zk9t
F9Wu4czmiZigTdDROEoH2ALscOsL1M8VTUjX1Ci1SxyZrziY+wNr1SujCvgwRVm3u2ktLbQ1KxwK
Df0lwdEHVjQnpX2U7oTfccvZQSGqLkxpnATafuDU68tYLH4FJGcv4/msUW6c9fUiFqzIwLNPwUhF
WKlgPXrGUn5sMmwGxPA85iTyBYkSe0p9opOan0K90DbtqPzKgpoA75VToOMOuVPSdG/Y31RjNp5b
pTGfF5r+xHN9i9Whu1gZSTcGgXvWqIEfWZLA5xNZ6NPFzx18vGtdL8zziIjzAhpnpzyT+SkKM/h+
TSg3qMmK06QINoj5dFESSr5IlTraMbMHTxLGX2YCtKaPDOmbamYfne41D0smB1oSbExQM7lrcmKn
3Sq42mThAt+lqrYBLQvXbFkweIOTX4BTRkXfartpCGn6WStlC9XqcEzoCzUYQJpD1bc1ZAEDKzta
CteIOb8g9QoFZ8RqvEaEce2SjEH8UHQvQo8RAI5EwzPRXqMTCn28hLG7kFeGSca6w16AlG29uC07
Gb9gdCjpwZruGApQq9edXVytlVAgJ629GNOdIO7pYCes8EmBqAc/anoXrdesWPlKSzbd+C7Mw5hp
zEZhUQ5Nxn1BgYRxaIG0Zns46jYMwAkiyZJmxwi8WDoAsy8aix2oo78UTcZpUq6oGhkknLlD8zJ2
U3IAInJJIZ85bZGfnDGNjuj3hwPr3rIlr8ukGZu3+6xcfkSWHrJDzp2nXoNQ3DXqt0BfCvw6ZrFV
F+0ehW2/yfOeyEM+yE0bY2GTTangZcwwbIvIS0fnVBVGsU7NrVcHpCX1vm+pevjcdBoNuwn0ioFN
PUqs3kXk8zlHkpSNoBy3SiRO+PabbxNQ02X1yTaUpFetCoMLZttVDzpsJQ0Uf6DUI+JI+0jHerfE
OdMDitDCpvu3EuyYbQo6O/tBF2vEYes8JwXOsojgRGrX85TRTxhy4WtaU9/VKsluRrNNU6BU06B+
GWH/aZRFeQBaMz9XtKdpLTwDWY4PWJJy93Y83I6MQK32kpJjC4wNi16eB8eM0LENBzdHfJu+yKaG
gEo7Y98Wsnko2JnOkQhcVcemXdMqYw71fYhWYx3nDZdhfHMOE+2ZATi+toJ5zsDebUdni20f485N
H7ePAyzTIwYPkN8TtsqhKafXwjG+lBYkapJlKjDpTiBapGotFrGgx2cRJgXAZp2jpjOm7nNElrJa
IdT9PNTQxQsmm02CB6NXLOOytNYrlHYcL6ojL5EuXtP6wWT+/2SmRvzsNBod6iLW9lHiIBNw1MaX
Iw4c2gJcvd3WkTX9voY7r/FvN6NZIrOKyaMlcppTQpw4R1061rIBlVD7t4uiGN9gvyMlRoIhnbjy
ewvyHQQQ9d+vpoy1EY5faDaX8L25wLNY+s667bpdU+GhrR4OGuD85BM3sfUCZSrNZNolFiFjv68X
sQnLotET8hyU7BjEQe4Xo/bXhWPHsPZMYKddrR5bvf+Zdjgek2XmBcYVzNitTMbbNRLsTNZw8y2x
DETJA00z//dVDKilH4eCN2qxGkWtkXvMlStf46TlL+vF7eafC4O0iS12XFokZPH5txe4veDvl/qP
+xqJXtkKy0POBmzBAZwFWxTDr7enpbf7bi8Acoy3dHsL/3hBoredLWLG15oeqV+aI1+EkkS1//v2
emcYEWo2IsoglkIH+kTwJqpYNvnM7kr/du3PzSBSKFTDjlqJZ/y5//bx/+O+Pzf/PE9nzEPc43+8
ckZ+Mb0DUghurxD9+RZvtxWl4puI29Dn4FcZXMbSRxgu/WxEvbvpjBxBBv66cbQdWodPtyco8sMR
bXWcrAmInaPlBdRQjg5rAfdB05KrQTkUTIZ55HZNi+x2qybd55+7bvfb69Nu11rHbvc44o5/Xu52
/+/XhDCEg6VCP0fYR+fTwev8pDX/una7eXugj9mBZymGZsgrDsPPY1eBRpsHjBL4ehs/q/PWpy6C
iq2TH7AeWNHtcPvztWYpSH5+VLdf0hT3tX+7ANNf+9IkB7Fe4tWkNU7+DVIhaM/T1OPmn4vbfXm0
sDOE5JGkXVAB+cnL7e0PCRN+JLcLyNnY7tJmQi5iFy9OMiB1Qi+QGQyQ0bmAZEbXBD9HT5udZVaV
O8e0+xx13to5+QE4b9zUflZsSFmMm/cJmBNO0eYur+ufeRy9aEXxqKe0YMdpOzPKd2mdK+4CCEgB
+EeBJk62wRZfw+8L0qd0GR2+ZLG4y0WC23FOf9oO+x0G4S/4APZ6Dsuo7vlNK0X5Zs/6cQCSTtR3
FO5bXb9IDjegRAj1whr1kTERomQAfE/CcyjDXbSszWaAjEFqRr7FG3RH15rbD3pxzMoZjLoIwFK4
VCTY7ls0GW7bdvO2A+STzzU2dTp3UZYRjkOlfQxM/RJI2UD+vUzrbLjvwFebyZ1qOSc5t4BaTODj
NTPSfoaH27/JrLmnY7bvgxfo8JoXzfZnZbx1JqiCsnOObZh+slp7DAH5e0JQGAq4r6SeP5eF6b3M
J18wmLVnx3bDyngRo/VDWXn1ebKZrO7T7piz4JwCmqYxLwjaFAP5zAQnEmwWOI3HRFZHRl/AnUwl
TGV126uGcQHc9B3/MW7fPsP7L6YjbtWHhMkNWJOjGQT3sc08MZwp5QtyH6xqjTrz9AyvA9McGjK2
LXYjDVQJy2bVoyxs3eCjDpn9lGWmSyIYvA92Yn4ghiMOQwAq7RyRYgTVsHC0b6W5Fw7bLD2nxK+a
ABp58BB316KE6F7m6QZnIBAc6hqv0zcDe9qstROP8otBIAQyqWuwt7FbTXWNf0DSlRQivjiNTgSD
cPBvAWpCG/FIi+rC394CPcNGhJgq2Vlg+CaYvkBXQWJUZvHKr/MXENFuoU+atAy4KfCPMuTg0jRx
CBbJDAPOFMatemv26gcbiJafrNAaj2M78agPgfLR4Jp2MOje5k4v6EnHH4AqiEyxVQ+FZLBdDAv4
Rq4R/Gr8DMzAM0a/ShX4wh2fcd+oYhsIQDVgRIN9A1RKIvLaqCh3dqpSp7su6qYXkRGtjhF93lIl
g7HDpuE1dTkcgHE7G4ld93kiYTIfVXjVToQaIM+N54WE0Qem6tCl2Tbc7gpTB1vXqD2qxaxwFjKc
bVsv30QgjAuxc9bRStJ8k0jaBUsorGNoTNaz0kc1E/RA3TFXLK86kS4T6uKjwybRBZHND1SPLZoH
cJ1Agwgv4C9oZVU8SLNYnlZYStkkhAfMARWPymHjoPFD14JeSWeMRmeiHZ4nsoauhKe9cKIYnm8X
3eRPU6s+JeU5DnilpNZ/1iTXsscKxmdLNnT71ZBT4fKVxXHvC6z797Gu2O6Y70BKCdaqzDlY1rL+
TJT4ERqbH0n9XDKYtQdjONUYnE6y6xU3tx71TrceIe7s5mwZ7tVePNVF8xlh5uWhmV412J87EiYa
NuraeISvpLNqwH1oSm3yNAyq29xp9qVs9avGzo6s0O6E8PsH9U66I+abDiZCC8pFOZ6t5BU8mE31
PzbboJ04CsZnhB6dKwaCyDXboXSqKAsz9UIWqbwYYpaXQiBXnNA17ExlNvklJ7gWKzOj7W9t4jDS
cF/Kh3qATAJAZtrSrmrdUnnTCZWCFWGfJ3RXJKPWsZfn4D5wSlReE8OkQYwXbdGHf82ZeEJZAVaT
9nwUdPmLOZ7mpXWejMhkXUnfcJePZ3JwqkuiaI831U3d0JWMS9UPsTANJv/7/15ZrK2Ogf+kv7dR
XVnkIlpCI2zvn1aLZRCJE1t6dUhJXz2MA0PvLg8gmUbWi41o8WnK28ZrMNwZq7hjMrv4f3gL4h/p
ddLmPxZUFZezyiBQ/0dymhNEXZ8g6D/kCnKnoBfgQ1kBlJHQMU5k3zJSfldBQLWD3hpdpRMSj5tj
xKvAE7S4O1HGhdFpFZuqg5bfDTaUBobLR7ar6nVVgd66Uf/9Byf+DxE+79pSVdwT6PDJaV8f/1sA
K26GTMeZzAfndIDtDM0+kph41fQF2XuZyb0x2KU3YdMaTMDWbJvSb4t+0GT6EY/zOWil82Pa4qCK
PkyhvpY0c2j+GF8IVAzJ+kUJTDfmvi0NkrjjePkfkmoFFp9/fvFkuOIiILSQP+MmOP/b+5/bBM+M
ZpYsdQWlu8QkGnctf4RBVASC6iOqjGKD5GnYLZn1Ds6a5UFeks7ptqUogbIK+zzaH0aaQEgy7Xdn
7YCQ5fSNX959MlXVHr7RuGnzyIAKIa+yy/r/bwH7KjooZc9z9fW//+UHVV7hxW3XxJ/d391c2GTW
wN//2gJ2zDIGynH7f/lHf1nAbAvHlqnrFuvdzeT1l//L0f6Vcs3gqFAJM9RwgP3L//p3/5dYH+J+
3AkW70DiTvrL/6Wb/+owI8bDQ9P19or/L/4vekv/SDZksCMsCmBQk6sPzHJWI9Tfjk72pXR8tDbC
2vFCt905zgHxNjPZo5v3WTYtnmfOh2Y8W25tNUiMVRMCda3aO5nGP004Dgvao4MRMZtW5rjZhuRY
jLFzj26Z6VkGbLrvwFEpjj+TfXO2wc/wMyPrMAtPUACNVyaLtvYZ6uyb1pb+okyrZNZaHkeIfuyi
JYlhmhrcGz209omIn7zOup1ZIxlsmhmH/UKCr95SEWbvY1nVR/o+bjUIei+pCok222tj8ubMjvBS
G1lnRqyWZxmSfDs1+6GsAH9YNeTbVwj22yR7tedwOcHeBCpLzRLSiQGiUZhz+D6avsIMy51xXd+L
HH0t8Zxnzs7HPOio0UdsqImup26IvGek5Dl3aquTc2cHV2Yk7hLgX4cySg5SDMzHSRoml40krgT2
P4gwda9XcnZ7QwdnHxvbhRgPmwL/ervoTHGE9DpvU7XhPfBpZGLczb1WHtLcoQhREn2bJzrpK0WD
wClWHiVbH2J/i33bVHRjSDeuEO+4K1isJqli65hGiUwTZqN0Vk0KyrptpcKDKBbtkMr5qxlnBLj6
uM1aZWfZUCZNSLBoHGeSfJaNtNLpvskGy01GZTMNJa2mQdE3bQKFJAVDMCW64+MWCeJw25DYs62q
9jlHxZwqU3GSxcikFgrGLmIyxMClJEMElYjmi7WPtKjo0CFLxVtpmAe6U4x/ugXRNol7uZHkb3GE
UTiLBuaJFf1f610N4B2OrXxQRqaPoItQspaBfm+uzOjCsr8HBnPnAioScqfqBBWc1b/MVY7IpPd1
Z5w2plllnsBfcklLxo26Kbyi1z3KHoEzpsvPxWRmvy/404z5JszPzmQIu1nbUE+H1V0oim9B0Hrl
hE7FEGhtFBvP2Bhw6q3tGE0yYXA65EmXMVh5Xw6UoVbL5M4QtDTgcUyEQF1CVXu0YNCLaOnubALQ
NEhylxRwRRvqUK96qFWdMj7XCAuveZ0f6bEbEFJKuPBFRy88OeeV2T7ObTV7kZOH29jy9FpwwiGY
E18NuAPtQ0alwWCK/C8Fd8td3Wj3GE8ctrjT7C3MDd1OrZxNb8aBp07XcDQd5vzxg9aGyXbqiZAZ
Ou3ThjbkKS1tudQILuWUHRTHAZ2psKWEMpJjQGNKcpraTSmx9o9BNhyrnJI6HhZYK11PUnzC+XA2
jTNlKaAlQm4gVpZwhsCHR6i/ncEfB4Roi/g0mvQZv6yyc9SCfw1uicmj/ZYM9E/qMljJVQj/kmhx
Zb28lQn5xrIIaYhW5T0itp1T6EjNS3w+ZYoWoSSXJ5xR5oT0j4FQ1/MICDffBRNKIYkSwEqVu8hc
Wg+o3gtFMb2Bpso2SsufaMbNxha4tgTSHUsbP4RevgoAp25edwej1jI3kCVWMmUyN9FUk8usNFc9
f5jqDJUISi5DFqS7mARllDjBI/ujIQUAs/juy8yFAH7ws1DI22BGIO+7rrgjSmbEk1W/z/aSbDN7
iMkLSMtdLFGBBSV9kIEW8C7qk61RRMu9WmS/6nB8ArRTY0L38rokl4mOpR1Mfqz30ymtG2D9evSR
TbLjw0s/mqw+oocZXNGNvxpg6Z6alp9dVnXrthfoNdMQQgtDyBIGENYavtYSF/veIeu7yJP7sAwm
N4k0DEnBUx5mvwYs8G4jSXojIYLUMlINyT0jGqu+zxzm61ClMfO+ORJAZpUFjJ0EetOJoLD+albt
S5zVzNLj+zaD2ReaSngwFdpoFWW9G9j99zyYY7+ivwqKdoZzSuLhYEJdIhtuE1vhGr4ABzZaVNqL
PuauDVnFFH/VzwIJfXifRRlNi1m9mp3BD3nST0luX4QFJzsX0Qay8z6JDEEiy5DTS1ABjKIdIQNF
fyMC93uWBTFs5flnFatHds/foByR9DPo72FagQGp47dJ1a5R1Bt77R05Vrqtm1B4rUTYmsdq59ax
hRjNbPEiJKegD4D/hXibazwrrt4uT0sx/CJzriYNF8tr8ECJT2eE8LBI/CoX7LHd6NiHClHkndOG
1tbMFp+UJlye9rvIzORcUuu7/NbZWkSl7joAFVTnanedvTFFzIBuLrYY5n4uNmiaIkkadoar3qIH
UwtjAijdj5gsSep+go8Y73usLS9K0z6JkTMrY9AvyU7UbhLlqltYGJzwLjTgaSJgxV4EhSE2cDwq
y2FkZOcJYQe7bFCZeBPFQJ40nIycphYUHzf+FbfGD9nbE9p0+VKLDgpW2bI1HcSxzQfMJu+JKh/n
sJaXPrKoLuaSkKT4iaXHJhTRa80aMCrnjS4jvcxZXmiZCooHpvDrJH+0fxjK8Gqq5TbQ5ZfNGQiG
bbodAfBKHF2xmL/VI5LmCj2EpwgNp/GC7EvXvlNGlMc+eaMZw3fWcFYraiCssyW+5cFAfgOgm3Xk
QnQLJw7LSM+Wrk7HmOhet1vX8LGfX1BUah6KvC7Mf/JTXY5KRMfPkShF+YrnXFDK1PBHmrHAksB2
oVdOxir6hj31hboWAyHKaJRXBnBb9b0NjEc1Re0QVvKznh4CRKLMtJiH9UDBEefThWsN9m0WzqrF
tM4VY2cEnhv8ofOCcLkL4a9lOktXon31OafSCj5M70DNj/CHRyw8vQUFNv8QTnbXGfpFbYoP0Rnf
w/YVQ9pJMJ8pLLE1JIdsbz8H6aGLjJcB5f22B/VTmIBwMbRyoO9S6g/QvRerwY42Nj+WGapkPeFY
k49AQRDblz9FbZJMN/ui03x7Ji7TqN602YaAziGGnAUNvsLMPGYkvUT7QdUHdH0xcWiF/VH0v7oI
InzZkp+QI6xxw6z8nAJ/Tj/1ftlHKbtFLbTeW0B3bWj8ZMMuvCmwvuLsWo0DxpFlIOM6mRi/Gc43
BgCBp2O6xsrB2geadDRWBgyc5DnrLPImLDSn1anQ8StTIFzoeAq0kBi/+JTIY3fEHY5IZhl0JmnO
iuFjcbLdYi4PtLU/wqF7MVEk2Gtdqda6X/yUxIJDJOoYOOS7OorvJpS5/E1khVmcSBMhUTorQEkA
M6FVU5RoF+fvSpWSnN3jCAH+bR/KYfa0elvgT8KBtJyMNnuyEjTsGvynTqMJ45BYjcxJfe5nppg2
OmT0SJtuelvyBg6zQ3aOPYGaxK5/AAgmecsGuEv4lpoDeUg40GzrFNdEzE6AvqFJfUv0Ob30cRNE
2lvWoIYNYD/WjkSKNuw7Kb47aXdJQuXDiuxHQ1tqF4f6JhiZuYeL4WW6JC85a9y2JEY0fRKpQjyO
aTwzVkR3gcouGNqLaBNt39Ev2w1mAz6nADLPQifjYt7FWeuaOudBWlMjrdwspjNKlCNbE0bc60lG
TXAsKeRHRvXY8BNZrxp273hyyjM3WR+2Q2XlN66P3G7HdR15iD0JQF3v+/OA4LNXN3/u/PPIn/ss
cjECbY5R3f77//n24N/+979vrw//4zlpmpx0gTYw7YtO296exxm2/esq63771/u8PVQb2sHWx4hi
PYAK3j/Bh652t7/4dqGtI9M/N2/XzHV4+ue+HqerzyDZICOAZpr9gzgb/h+3Z5Eb9/en/r5P+ip1
KttkwvdayRSxXy8IUNZQrULRBwjKpO125+05twujYaI0wS3YAH4idjiEq/Gf/v2fm6DTZiYWeGrq
jDrC/fOIhrpzX/MJlWuW3bRqRKN6okrG0uDd7rOGKd2MBPRt0ok4oHZuH8j2rRGHrIO/KF/DiW9X
eyVcLe9eDhprjM7KpZVXzlaLcWE/kSQv9jYxNxSlwZYztW/Th/82PuhPhBLegZ0cN8OJygU37gvM
7mBTvS1vVKQCwN4nFhsCJzZU0n78rJEZKPMn+2wq+8T0LXZBG2avX8mdc8WKsLwxoEHKnj3b99Dd
3U8d1GG5a1DkUA9vMg9pDHGn1bjrv/j9sle5haxvcA7h9DqVpqugJPoB6orsVzXfm/tc8wl35Gr3
WZC4NDMeojXulcN3EnUYt0acWjz9A+R/uWk37V5/YylBn0+4gdtuYGq/Vs8E0w5skL01PISBYOYp
T7Wb9JzSLihFup32LNGDAeqmgyy3pj1cSf2+x1N0Dy6FrKV03/X/xtV57rauLcv6iQgwh79MopJl
WZbTH8JpMufMp78fvc89GzjAWp6OEjk4Qnd1dZUvSg10udSLL8WhQh3Pr54wlW/zEx+1UxlX9grh
SpbfVrSZaCQ3F3sWznyUDNsU7O4XqcVVH3wISNE478l79APkOCwu7E4ILAiD9oLbUU+PbnZgH+1R
ZhQCBa+cirBuE3zjVHfUZ2TyKDQ8peJd+ATx8/vQXQMNucZjfis+2KDzR6iaQeXkt/LWXGNHsDU/
hBJgulGABwVBrk3v9Kflvxm0pjszkgdIglGiOuCYN7iWfujFDcbG3sXHimWk195I3Lpw00/sRoPW
W97US+19k5hGJ+vcYwv8VpqO8IFO8AmOkHZ9pRftQhX9BEo/H5B/JXdRXNJD1Pmcx2ay28B0HzOH
JmpaA+vtY5W68NYewx9zP9qm2wfqe/hs7ikR7PTH5AwT9qf84l9ai3/bV32ffyV3ugzDH2Hw+1fk
WJmq4WPkQRu2Cb8YAHoi0Vr4gF4SHnCZ191fGgpeC0fHE9uu0CLfCx4EJ5JRN/kI37+tu/loPoqj
p6Gz683qPowgSsM/s2XtERDJoBjnU0XJ7Z064DtuR151b36zj15w/M0A2/2oHi7R0xs62hI23g4G
QTbuVpWdVxC3A312qgSvUnohYVu7GDc7mCXuqEmldnIPT9rDr/L0lFCzc35xU2q/4AkalZte4Lvx
7hB7788QdTVXOq427JctFrnO8S5/h0eJTC5HGWgOtsmWl40kR8JvdC0vlFRPNS0P9hpkd0oa4zFh
x9mtxwR9F+4e5shRSPx9de8Bkz7gpf//7wJo+NGhMD2U2JfyaahYAT4ws4unmR2hZ+k2d143vcBd
/C1wct4VTh8kmlNO7uzULx0C3Y5svag7cBawHmf9ZrJ9n9PT7GNU58M1Sh7Qpb/0t15hC1ku5nlW
meMvSTDvacn2f9V9G/w1Y4I2u4b3n5nymzk7y8nJUW1jcdvX72yH6pBjPoP5cH6XvY25VeEUtO+5
0NWzs/AQuuhxzjaTp9iWMw+TWXYU6GI+bIPZ/e4hS9vTPcM9zbLLS12ew2hvgHGgVH0UD9q3UNiz
k+3Xa02TVTDorORgbvbJA04qEKENpzrPdvQBSIKH3StUTzv3s4/Eyw7o6CQH8pzqSsDEyCFVbdpj
cfWnxja+0PvOPPG87qGm+ZXut7JbPHxU9aN8Hf5B5WBUEJbB+KYJIErp+PhB+HuoLKf57B6Sp2WF
BemE7tR+yD/Y8InSC5EuUBady8kOfBJJ6FqC8uvXOr2VJ0FyLPVz/NE6t+zPDR63s2vZHyuCr475
LxEvtOp+SXak00vqCg9a42f30J1fmwFaOt9BC0ijvwCpzW2c40sMuOmwJorfatcKDrGV8jX9ltp+
laEGe2xhiUdHFpp6LsR9DwbEYdMbusdvw3WCt3lhdNZj49AtqdrtF13UKwQtRy4dxfSxt+T1memb
nOn4Xp0lHlHnpG+01ZaIA9hk47ArvCpyKirh64k1kniYT8K53g13yeVIVaEpY6b3hC0bAtMQRGak
ISKnQCjBm3n002/qEl5tJ8ZN+eKw5AjEdfmYuxGbwxTtqw9UHzKNLxkD7EyuCQe9P38tRKoipgwu
8A8btLM9e6Ca6hPxCnsO0IsVfxSXZInWpNgfA3WbezVy28NLsRvD7bEnhHip/ARwmT9/4E5QfSLc
ccOQ9PLEJYq/7Y0b3m76zNYzh/skDlhvWBnb4b7zUZdZH/oAv4G//xFfXb/oAjxGnt/dZ9GlFoxe
j5c94HDjhNfysbpXd/RlYxVJFJuRgHcyoUiVebO+y79xIbbN31W9oPXd7FKfK8jWndXbBOBd5YgL
RxI+gamwkzseQ/HLycA28jo0toS6/cT1OPWFec7xFh4aW/RELwqYVumP+U/vfDzMm5YzymcKdawV
/DMYR05SbpDGsisi0z7yGJknfcm/xcFgO8+tbwOBZ9qcwOdy6AGoLFJFvyQHRHns0vez3Na6Ax8P
erNzKdqmTrhiHfeQRl6PiVx4XffJrzagzN/VXmU81AZsM/ElfrawFmYOPGTPJN5f/at4Z6H+IorB
rn7AHe0jdRuHzZM9g/Z3WiS/jCNyzFhP+9Fx+NQP9Z5l8BZ9hh/CUdk3x8gXUJi1TWf0OWIPVfcI
kxlUPn+UP6MjTW4Qe/BCMry/jcllc0IXym/p/315pIUSPym6oeldGh82WY67Ke0YQgfbHR6iwpGh
0ub8vE3TZjeCGtn1kT7+BGF6bOl92nr6ZZ9/loRo7HXoFfjdDsoGK998rI8CeyFJg4DfExzZl7X6
KInh1AMfxSJYikd1zI8q55eQ0bTs6uFp7B1ZgbMeGMPNMHf1dIuBfpMYDVdxH/Fo9XSv0YiX+NJT
5hjO745GMSE4ujALbGLPm2XZyOdWhddbtuSvPHLF30wGP9oLnRvWYx0Y3i70QbPc0O9tlEvs6Qle
OSwob7piQjNdouYL16PiuxGe4TI7849CNikr1lmAMIvlUYlyfeca0aM0wAxsCk94SVeMzhzmchGY
n1EKlySfd0LQG5/I1WzxXu32UmeH67Na554IKRTSIJkbhB7MuxAsPZWarXqbuG/5LT+3iwONqiBN
RC3G1GWw73MYWOOH6oIk4LhwYNuhYdYvL6m7YkT2xd7GeUIgLWHjydbG8h94csWVBqvW8glXmjsc
8mYGGNsTqLLwLuw8sT3Fh+G3cZr71gzo4PZCUEIISkBdj2weT53qak+NTiGYnQ+pMyJI73s9Yj6z
hrap2l3m0viIhk22iX7f4cAQWWeezhpz+/KKdWTntLe1Dmpf/VV/hTroHP132tHj1Gfv9YV1brxm
Xr8XO3vcg5jIprNwPasNumIXTxJ15cnZBBgmFy1roBJYami8zkDQiGgt7BVO1fkJuxgrfrKR1rhh
a068g0qARi0CJKjyUqQIWa0yhBIVLS7cxc9t4iM0mD5EcFXO2YfxFtIApT7MIw7U9vgjSO5/xoO9
L+dIQQqWa0aSl1x9z2jnF4HE49ile+zX8IEWbRFPURVeOgOHTjDPEq0wcoyX7JBCvcVMAG9M7qWx
n9Up0FCiMomI9fNyEL0RjZaVjs7H+Vg5KdJJlt83hyI/xuKvoJ5Q5MY7+CMRHTQCRMIiOEM7eKeZ
zTm9viHuMjy0j8sdZvYk+2L1NDYQU3cDgg+DK967JNh6FrgCnSBtr8AE6W6L8BLO75iwod7L5pKn
NoI9CLakNkw1Dj76V+yqc+Sn9TIntuUblp83HgEGooLDhQB1PRa7ijmvXQAajcPAKSASYqQ4CDnN
GZ4Th3/mVvf8JuATcYkOS4N781776jgJpke8DSvqB8wfNANcEjMpGOugLa6Q9mArKOFznvolu0Hl
oHtG0Q2qIruZ3Nh9CcDx1Vqb2eDRINtSHgfpQjjD+djXCK0406/5i7FqByTbuugyWMauUVE2BpKq
nuOI0paATqbThI5YeypDc6FIG4271GBvw2ETsyS/zA5ZGxhQBSK3QDNn+EeegKadeQML2ZhbpS2L
NGnaiubQ2CYvbpnSU7SD2Rla3iKcyo5I3usMGnF3l236BRYKkC70dsoxWeFq33X8lO5LI5B8mrXr
9LTQBEEQxjmiuVR6lmvU+Hl8Ao6GH15PpwyudNhtltBPRQYljoREaBwd+S1iRP5L82tPMfPOA1i/
iAYT3MAPKIURQGSPiKYsg4vg10jvEd0r7IPqp2k8tqLfiAeObKwwavVr+sDI2/qqBYdwJPnlVEJw
81cOccvyFoSsHzVPp/iFahBnOUEs2kgg38svm404QEz3J8XnmKZ0jFKQmqAk5OTCHcOwAsWZgLav
8rXFzyT+gbtD7O4U+CpX+2R+5qLZc3Laj+tDBBbCUUTAxF635teZ5pVnjgfOJ7u/sG7Mg0IJ279I
/HgfN+DhPnFHfysC8CsH99yH6DP77E8fiNHYH/WPEsyv3zQE6GgNO/1PjeoUeRpJafKZsDEtZx7C
Kz0ZAVMU+XTepn0klw1g3l9TtAHA2EFmSe8+hRt25PNNZ5A+FXe8zLqXfm9yz47CMWacnvGnEdwc
wYY7NoFf4yt7KUodV3x9KbGDGLa7biQ1oppEFZkolY/lpThnB27I7m9YOQMe7NrJ3w5eUPevVPDZ
bsj0skN5Ketgepp/BoTz2k143I7EAD9uDTCCWd14RfcxMytpval8Swb3ML15pbzgsrsyoKASfDXZ
vbpPzFNGPfcxdpvpvB0k8421xTuRue+aO9tYdR12LLiM62swAGbPOpU3Fi8rMveplYMXsKfP7EG2
TPg0BficUATfS+izb7Ns+U28+gfPmtgl+jBCtzg0ODn6YFH/xLt0ZbnzLlAfx8cehewfbIWL3+Ra
XI1jtUP+tbH189/1ROMl/Ra99WRhZ0/iSJBf10F+CYdLmb6vxqGTfW4qomMHxQ2cLh4qIATC4q1g
OtwVAirrNX0jJzdopre1QP4FYBK+Mi8svuG10iAKvXHbIEvfZM8EVp0fmVqY2XPKvhJe6k7/ruCN
DlzgX8Q9T5xO6wtYCR0KIE+Jj46QSETL4OBwhhnkN8BR0qH05QFWU9HPQxIXiK8mDrtUhO3kQ3/H
141VE7H/CXZG/ypkvOdfY/QjT75jRkzSPsKKRdPzvdph8oIZ/Z40Q8w8Jbugb54U/9DFf+XN8YFB
YxibK7PZaCFpj/SOG0ee+IwwqLihB6t26h8jrCGfpocc54592MY20ayqPFZhIL7rYB/oHbC+fplA
+3DHPcg0DTlsWZB/MbFxs8/21EKcfcZhUfjGSC/FVhviwuhFvvU4UsShuxrkpXGjk176r823tptO
03N8DF/b+8SBSdI5QQh2ItOOr7hdObfWeMUVSqqcz/mQtjZwol34LvZdIyGEi4975nLYN62dfYb/
xhsSXzjvSnUAzJUltwmWvO6yEiv9ObFcowe1P9Xj2/TJecbbfBQ7jViof3/FLaWn+AHeRM6mCv/q
jqKqk33kt+fKUaJTdyUaGT6QwB8qR5bRRXP5S/qKYFwAM/bEsaAD3S8CJrHDmp00BOht8Vc57qwn
YvNj4ZFhUhd1BzBM+V1+h288gsw8RA/LtIe7u9AdSkV3PUEVkX2SCY7n8kYsUHzIy+7ZoBrGTEVl
YkvoCMK2fdrGbDVG6NNtftN2l/u5252XbMd3aYMWmEMzzsrO2p3FFazZQ3QSyS4tKIx7HXqT+kgn
df0K5ktzJbHCTBxqdsfixewvM7JCASYUFIAxQRq51QvSsJhxflUcBA0YXBrVNm0XhXESlzcQulI/
YJYalr62fvEfiIwFBWf750HBmgWtram+W8Z17o76FofqCTKFSlBXwfNmUxP/0HiNPBPvMYD478J/
5YVZ/w02gq86Eqrj3sTsmi4gcD1y/A0fQZ0qCP1EZ2MNXV6oezJC+gh4XjYCEuE7OB0hfAnmQcRL
tgRgWR+E0Nkz0BgHNPewBz53+tf+lX82xC3QXq2npnyqQJxDzdHfByEg8Xpg3tPXlSEq4pC9vY5s
PxhHEYaxa1zINMzyU5xGlLschEQrZHXzMzsqbwN8TdbGYo7Z1Ql/E78NUh+33ARHhemFF/siucSD
AArPcInI1wF05aO2+Yt7JJ+vwgPHEMa77DAwTij8EETVnhwFBajNTs4eksxtR38OtgH54IowHzNC
CmE2ZyVZNCci7LBN8cn0/nbA4sx2eyNXr28FWY2ePsxfjNb4SqzFtoYkEp5C2+xj0yMuDd/x3fgm
dSEuBstlg0x8tiUjkNMjicXxN8fn8j1Rb4SYKaAfNaGO+uMXu9v8hsbtyO/oAzjKRNHpjB5degPU
YGk9ELXn+46u/gU0JpA4pV9xuJ6/JIrYCGYDzYSSn+32pPb2nMAV2Ymwo1/FiZV2hVJhWHb6LFKm
zDwBN3PTEx4Y5KRxUrBCFbNhbzhPd9VbkFC0iavpm/eVr/4Gl+wE4NGA1hCAmu9E9zm4MG17ok0q
REghgVkRI+g8g5eIXBFWh0cwIsF5TS8DrCmb/o5/OZokyADpDpC7ivwjht1gMIQlMCPS0R5BlX4n
7RXRXJhW0SHdvwk3MFG2jF0WH4CUuKxNn3E3Tr8RcM4/lUOxWXZUJCqat+j1TneMKMQU2rY52kmS
wvdlOiuvCC54nG3vDJuYvobEWeTfJghNhlIAChdf6Oy8Jx9ZtGdr4GqK+/zFK7GtaCTsos0JPw2X
HPbUs05Si6Sob1YnTObko8wG9xHfpocE+xwQxxe6T0lswnOaXdC85MXy7sauJTMy5BY3JRhvxQuV
ZG05Nc70EjMJ+f06OmFv139lEJxv85GFDFgNE+zBPDPBQZpMDh9o0K2MYBLGiDu0fgB7SNS3dATu
xuTR2pJalJRQSX7R2tdi2VFqoxhK/po987sAOw3BRYZ6l89z52mMGsUlbwYSIq1u4GI9xkR8jcff
TYNLgB7g1kEmMTFM7Y6Xssp9BDiqYegM5lpa75Xwr4cdA5EfhCk5gLXP+gfaM3qE49ueyLlTsN98
Fdj6uWY8OUq6XaMgRwVMXLbJk2yZB1s2qTXkFygSzMqS2q/Hc9gcTTAyJW3zYgF9H5ejPb8RmKgR
blY+JEOunmvllflEoTXqATydp9sAkCLRw4xEEVC584bsZIxHzZYyP/NTDFw6zS1lDzSRz0m5qrs4
O6r0nNJ1p44BhfWK5R3/1PMPgzpM7/w577OlKy4D3ZOe40F/ZFi5I+6rJtwZeSKugCwzKoLU6ymB
8eMVes1WzzHGR85CRpzxUoWAMUpFFxEfwiCapTTXQJ8E7zObvLjmKQJRfjA7eU19vnLuhZsJ7Bt3
jaEMq+sF2J8vuHyQ9X4LRzR+JINbs1Ny8pFS04SgUc3UUPkG1WSW8My4V7LBMNsiRx4q5zyjKnPR
ABoSzYc+48ercAM8dTrGuCvmVkvIHLpcPdfII2JXYCqFGjvcVehuuUuJ8sOiod9Pv3Evsd7HKhCF
fyqw/dmMApzmuX5wEqDKAVMsJq2JYtwbc4UvgVxlVMVYRH/vzDtY/Z5LUEmrYbohw0N9HGVkxLrs
dlPZ9bhQ7nWBEdSTDEM03zP8vD0Hf3lbVgrW2y1QGd8eaIQbHo1Gbpq4PEZuh0mvoFARsIj4Cb/C
45h2My31yE0RBTDf8RzNnJxGJW0bAq4xQfWSnbx2eTnunD/iepkE20OqoW26Jcw2lENslRwUqdit
fCMu3Sk8kGxEOWcPURJAi2MO7nKePnjj8UaVQCBj8nlfbof/1u7GC+rAPNoDjwdcOCNrVtWboV1Y
FZq6Z8kXyrHX9qhAAEgjVOtxs/DfeIi82LYw0GNhMWju0FCsezaQ6oLj4/NgWSC8B7/IY+cOuU2M
amp31HfNNZIDgb1h9dbi2kCT3OoH0ECJft1xW8rIbQTIVq0hKrAOUaH0rOdHwBMhA0y4Med58xDW
swCV01uMR0xSc9GtjEfuB01OchslMNYTj4HftdDMYy5CTAF+lrcptVFfQdwJd5ir0Drv0y/G9PBG
GWWugt/jMUgm8gtIwrpE3K2B/btP0z9/EIunyTpRr2N+8Cjn0QmLXSPteCdq7jEaXMkhFVjqFAGt
47StPoO0j6vistcThQ2WBXqYOFcyyfrH4YkCaYQdJWsxdfrnHIrnzBh7cUPYAktnR4kN4WjLxwlO
iT/FcsfVsY612CNynAe/S5EhdmqaVIxy/4TWEtuJNVzH/h03cqujUzPfFyot/YjLo0lqd/K55+VX
nx7BStxTGrcUD8YY0mVYI4vaK8+YyxzDZ9ae0d34ktvdGFzoBSUBcTmqJMjQtIIrjcxbylzbwKL1
D0VHRmMVSjiTd/83/HbhgeCUCm20jtnc1Xn/nxFmLxX6AE4l45OVLrlwhsdV6Zkv8x6uG3dGaxuP
hLXI+GjdjgVXblUnp31UX8DwGA3MI6sswGqcWQinwJBdWfAYsLIL4sLn0TFQVK2VmDZyP4fwycCy
A/F1iwowiVTp1Vx3Ck3cyWhZx1VZJdDYJgcLkr7D2vbB5H64P54r0zKkbqdu+OSUH62v5hpyTyRO
TMbkwMCS5nFJ3P9GCDIgFzmx7oWA+XZUbbkp/EiaptvivmIMBfGBSTACZTrjJrzsgJ5r4U4F5SQr
s6lcyKU3WzuDViw0MkfUMazG2bF7OlhRFzJcoKdEf2Mx4k/7DUu1eNrmq+DwyqO5X3A1LT/IHphk
JLjkwCpZWzU9Z7QaYj41h14jvIpwPP+Wnan6OjIYKpjntpOB8hVXzkxCC6WDCoeKIoWxfaLtugZG
hbcNuO6qVKQsR3uJyR3Yy6F3UWGEPeWiJB0ux1G5QulvnsHZYHJY5lGiYVIqQYiuRh7uWAbb+kG5
hDY32cViNkd3+VANJ77Bo24wPmtIKlyLwjkclofwhREV5TPMrhTkHqeI2KvYQ2TUSAJdo/8haM2v
bV4rV54lQKtIQZSyJ4pbPUA9pBch91lZQ+dDuATJZQcqgUmhcxXWNm4LesDsw7JssfuT4jcP9OiD
Klp0pVIjHwNN3RW9m0Ue23OlHpiG3MUY7UigBQJ1Fmjr0cynf5DuNuneih/6CAK4H4ksHq/HEQ/x
qciFkYksYTV9Ct8wVtjG1N/mIFjBbD7R+Y2CPHY5lfVmtNe6c+EgbjNp2MMsx8dQI0g5WwLKnMd2
PSrRA5W9qDmO8XFBBWR8G/vnreoFlBB7SBsorND2wF4lAzlhAQY1WQHYc9RPYASLMs2ubgImJo+C
KQvjH0iqTHaI58LaB+sjyDJslkgZ3TmMzAqjva2IN2FEiAQziQ0xR7zvrsIXX5sxsg5OFD/r3EK9
56lxktPlKpgHIXvKqZkt213wm1WNPjDG8m6NvC3EyPgYQ7amJ9gKtkiadY8/afsOIsLbo0PKyuOV
qThxbuccp04lMxsp+qNrwQbLmZ2DpO3ZSSAor4lblj7TZtCQVKS5wgm7l4aNvvPr8YB8Vbh6feJ1
/TcTnhpIqFxZuvQa8kZMqDh9mrkhyA6sCuTy1ga/yp3UH+gtwbKaBwYHZjgqWhBNgbD4SOvHkVsL
V57OlHv1eETODSCH4RbKK+ZROhvL32bEYq0f83fmDEuKK2MnWsftYfNLTGY2I3YOHlFEo3i+56Gx
8xSQVnSH85FfY7vsPiGEsEFx3iG9x68Pu4m8mXg5dwo4a4VTSRe2sSE5tyY8Y2JzNxIdwgbejHfl
7AMs40vGkOCM1SLO5KiPVHA0C9h+KzLwWPmrIqIxB8742ZI47GjJSWfsPdUXAS6Z9rXFe7wUIUi2
YwvJ147+DgjCaQY6PDL7sW4Xhz1rBjwtVz6f4ARQkiES4+6Nbzb5R7BRknXy1e34hnkC/AmzCDuV
jWbQd7D+9jAtAJM5nFsQppCIvHV6tPN9PPIK6KSqWqJwwOahbcolUYMiidLgScjM5WuhLakWjZqe
8vJssOgndYehRfeyjVIiJH16WM08pVOoNw6aCtikIPFZ4JwJnismu1pXr7iz/48eptVI0MhSSFSl
WuxpWPtIe9ooin6RDxnSDaHYIPo+xRS6BZpaEr0tPaHNJgQWjfEQDWGENKYss5ImRaQtnk18tgDO
Wl2aDkubXWoUpXxp5Yl0k3qf9ClHJL8zaKyY2bl6FVeh+LlRTRKpTeDExJIQHQ3tpy2izynkkKkV
Tud4LXaoN6fENVFklqjhWzTw91buZYZ0m02l8vXtL//+PNT1xQ8z8/L3rTbDZ8xSxNvfz4oiW4IZ
5Kbc2oJKGTENLCr7w9QkDNkwIowFWTP73w9ytEKS/Pv6TzhzkGvTkRoWbvsnbZLF6Jv8fVC6naZV
HCXT0hBuiE///YVUT7/NRR88ZRNt+fvQjgt6NP/9+u+zsWP6FViiL5suR/Kny/H3af4nvyJUdbor
SwSoG+iaQtYu+IggVoYhGWskge/v9iH6Cn9XawowQtsm63Nodnz6983//OH21zA7+cl/v1ln4X5s
ycH6DqynNWBC/r3z34d0ezLZ3+X8ffr3Ta1uXi2RSuKs0K0UFWJDXslJh/no/3yYti//z/f+fvr3
PXmIAyXVk51iTKcCmTC/HKMGqktTe1NKIrcJdehZ84IMAQrJTWy4PfUNOeomVxw1zJF1WObWaUhN
3dNyA1Feob5PIDMrZDHN3ODtFGSgnP91udiS+YVfkZblRATo1IS04E74tSOXDactBUJLjRECwVhG
l1KAKKOoK6nf1kgXd2CetZkSknd0NmHeuyB9hXLgYNrCMj3WPQfyKGrOUOY1nOaFlCh/aOetmxBf
X4RszDWwZvOr6G6tBiCotVL5jCevkJCui0mBXKrZpDtNrimEAJLgRnNdZOmxEZdqp6gQX5sptPuZ
8ARpjWSntTouKDRokRKAz1WLr8R56iUqR1o1Dk8dvMoa1MpEzedcF8NeG/diIikU4VoEzOaBqiGG
GbGljUGXT+BQNX45NPd5xcxIR4vflX3vtkMJYc84ZZHUkpE3PzMKcbwfYZAO2hbVFNNTASvtnEOI
3kPDoaoQu1JKVihQlVmx9vYbdGvqreV/GsFHsWLz6wlGSCGRYRRV8lKJPV4/uM5MFGgRG7Erw0j2
0roJBoEymwCE+pSFlImGj7Fi0NpmUkFeXxSL3KGciTY3GzmaFd2xoKNt/qA/EKENY4TxryAwGb81
SyiQWOLrYwyVikRZ+mWBAGlSpgWzInB45QSPcUkBZgCswpcbLXCwHTFZJzhtKIatmJ6di0a+yVvW
RSvE3gRChOpFB60B88i6zNbEqhkFjDbi6b0auGJBwISqQxBy6GftQeTsMob4gLjxSmAP2bOOs3ej
JxoVtS8rtbRTNHDAFfjBO5hrvEo6mSE85mEvyMtxiMfZbcSyPFoYmR5FsYXOplVuLm3hvVSFXjSV
+Zl2sAmj2lPXjgp6DPV1nbBHTij00oKyHiVDe2tkBSrBKOzqIUFfCstHTHHzzXtrKi8oqVqvyQYh
ap6FvO6xmMt9muCePtQajs11ddSEdrMqnYKs6T/0CFmNaWrgqrB4nUYwrmi+ce4lC1ISkYkc2FCS
5yD6C5pj/KAbPtnrRG9bqqo/jUA4FxWK3+vEI8KILNQml+WpRVfuEbE+xoakoeKMjOm6FDCV8KtA
MvU9w5R2hyIIuhUS5++i/hiRMQVTS2MfbR8PypjJB7TnD1GVE/0v4aem6LRzZNMZnahotzwXjeGP
qmSd2ro50U/TY/RW4Egk/VOWjgaaGuCMI4BaA4SkXkNTVkp3QjrKLFcPA7XmIK5PvU7zbNe1WDBA
jqDNb2+OBiw2eSFJqtPcaRGNP9AhNThiqP2IRVUg+qnvQinnJGi7+9SWH5Oe09I2YFGk5A/bTKdT
1xI9TchlpEqXLzPDlQVrWYSyaXmbaFFppG43E3+rViAoUjAlNS3NOq02qNisqExMGJhzjlj9mOBt
QrP3RFa8kRahgRgNHbCNZuyFgXhLkyvRlyPjUNQjB4sRLm6GnIpD0/BewrhzPymoY6pxHKS1dmSK
FF95KGO/AXm9r+a7VJDHDbS56ROVtWnzk4rbd7WbA9XsheOaQNMQtgbJesalQDG7+yLm814RlVPD
owFyhP0dxZaD3/SvNpHf0HE1gQkQFUnS8jBT352ilEQo0daLpiqvaOR0IB9rsm8ThZgQX3qrXXpy
Qpqw9DqDb4YR4r6SdHiDMVVkwacRVnErXLIdsdFvC/2vhyVSp10SWrGzoJi26acd9LzCHK5WrkOT
PocS6tdsxugYp3c9qsQH5KtOVrQqR5l6lp4lMtKVI0UdqFgdbkbHyfhAV/VnXoYkKKbk3xIXNhT1
+F65ES2n+8r8EJJ1PFmb7Gqz5LuUpmO6B8TPfKNIYNzYHZEdPIl1neCNF7+U+kieRyVjyaWzJKxs
m+Y4IUVuxB7uKi/MUqduhPqsF5htdONE3GxpuZd0AlXASLupQuvlq4aqxlz/pnN4SjtMqOK4QDyn
JuyspqQ/5WS7eUbZpVEpAyHyrh+HcHzuU7nbR3ToUHjYIBJ6h6M2Tc4Jgu+qUfzrDIn+AOk7pEmd
JtBpQtguyTxNl1/7Ipq8WNXm3TTWqHAZ477RFo5aVdZ9bSI9MlqEysX8RRoVOBrdchWMiKKYMq5e
gbaShWY2jY9Wf5JnhdiWrWVQx03aSR5OMkYE07S+z1V/aYsOjCDbhMPE8aQmdbTrk3gEg55uKqjh
JUXHO5fwJJKRNC+wrXINXSuBOhcoLoJCZ7Qc7uV5zEkthPbQazQkdTqgQtPL+TPtP5dpmVF4zB6E
VLc8Yy3ogiCgb+qm4USFOy+lICipUP7g4eTlqeYRv6ufoUjvM5P9qVQloHLD3CdE6EERQevQ4+Ek
LNYTIjVuVOIVLojYkai1K1RdGtRjd7d0ia1dAFWUsJFBqMz8xoIHEMYcoMro4FStHO11EUgzKw1t
30/egjH6THIojVBN+himadWDzeEDcdFEadipRgXLPB3PdD3OWfmPxn17YCw+6/WtwePFiRAwIrvh
/nU6XtbVSs5LfDG1Am7D8L6oM2TWhWwAgfY1PSJZOp9aYRbhDf9Emk5gHrX9Syw8Yb8AimBhExmm
40+yqOFt03sSKxzRVIQvzlE0fkedEe6EvaLVAepxOo2AMzDAimdUQUifYTUWt4V61bLuW+pxgJcJ
NxoTEBzrvLckhIjR0CWMUSLL+MPoOk+NVpSfpZFysxRyBK3ZgzSfFyWJT0NNCdVMFX+SLAqEBkkO
aXhfaSS8WYxsZlXFtEoinZwg7icP7xw4Tzi0ovC4KUrUu4l16tVhqJ1qHOtmae3pNt8wJrG6zcjr
7dFwOi75zE3KNPhqAPSKpVIe7BT6n/XGa5uThgIvAq1Dc0aYAFh/IWABITDjsfOkub4oUq+jsU/p
daYRJ4tTOknTFQNxOfsyqzA9teEAOyjNNkFpINdZQ+FhEqsA85tYdsmRtCPOPp1vLNKromeXdZj0
s5S3L7Stc06asDeRyD3IuCqh/gy4t5TWY6bzKBGKgNUkK3hwxdQ5sZZydekKYtbnRUdC0RTIBJTn
Uu1SEPAerE6vNS+PukM6js1LB23Rr6mvo+7wpOst8IVa88hyArpRpErf4N12Wlu1pHmvuvUpsm+d
RsMdHV37BDHxPYbYj10jJsGQIs5L8A1yZnTjM1YN9a6jDRs6MF8WZo5yaaZ94P2G5JraHieajAEt
pY9WbS5FpVgwoFZE2/8fe2ey3Di2ZdlfeZZzRKG/QFlWDkiCICmSEtW7JjC16HtcdF9fC/LI8Iio
rGcva1xmYR6iJIokmtucs/fa3Dx2CoksDzm4wGMXTS5LUiXfFvY4beFjWfixWUYojEyZbDZDSR0k
SMyXkrWvZ+TqZ94U9OzVIUcS0kRXcb0TLjdptUR1DQYXeEC7Nhuktg96UlaMkgADm2GygJCNiAav
bNDeG6CIT3VPZRfOz66MFxsCgs9CszR41URGqr2204FD7NhPG8O8rAqQrsNK346E9m0zBGFsqA9a
2qQXUksTP5I019PFFlmWAoywPRlHNUh9Le9tqmZEPbvWuLcH7EeOkGz6oCEcsqyPmK9SalJQLkmc
MFie+I6RTVi/p/DRsXr0pmmBd6zUnsPnTGDBT1jUb2wxp0eYlCzqhoI5T1eD8yTSxS9A+ySwsgdV
pS5im5p2UzmYYU2WNiuTCDVvbB2c8gYsCFOEW2SApMgGc7GLyDLCx/hZTyI+uHMZUzlpX6Rd7Wel
aCk5ZMPC7DtALaNRRI7toaGMVizMZNUJrzuDk9uCqq3VmY2hpVKvdlRkZBPaDHIyrW1ZtM+KEgO4
03uXNUvS7JsJOTq7CEpOMar/biYSA/9L250VvQ9Pjppc6+ag3LPdNZg73+emrcmPgh0fU7EhCZgQ
gtuyEPugYKMgJF1NNWD6zjq66IU4sxnaFKnxDg8ZfHwaqyRE5QVthxn9VvfcB+MjZQeL7ZPDKGe1
O7LAawwUbnUMJEEos57tUzb3B1E1jC11RA5Jcq00auCndUrqElBqB0uzr8xkaXSDtexC1Z7oUAPh
ZEjPULJ0LjKUoZqB+0Qb8r3IO+PGHPp9T3mkh6x4IjMPabtbEz/rCIbTxCAZ1iKBgnUay21b+dBx
Flw5WvxMckC3ViPuRq4WbmiWsNiHxmLbaKQtIXttNYbRySbKqApNh19ofpTGAGxual7UwWpoKsbc
olVF6W9+JpD0ISLYkYIgbXnHHQLk/7T6g2maaVDXL1Fca54xhjQp0Zq3FfL/qKb7EUVkXoFdJIHK
uFPE0PuqO5GX6Mwr520IkV9P5EB5sWLnLB6azGuiSzZPj/M8YSFzKQDLMj8XbfswR8VOycLwLrOe
2r5/HxMXEW3EVrKizLHh7VYrndqt3qqHlmyIzYSCRCtH9ArOoXfSU9QcDU19aWaQDLnhXgloAyvX
sh20t/1t6+b9JVWHT2PARuJYuEL62LVWrUjTOyvOnu3hsSpL62M274o4vQDarfeymGkDJePSdKYT
1LqUW1PzNDIheVSjvvra7XedSy8Pbg0h9cXs+hCUwDRrKBrht7wqM50FzR68fsJ7RiCS8LT0iQGr
38okQClZML5Xffwel9lHJcKaqm5902iBPBZoKXtmVTE7H26rap69oEHibn58lc4SxCYVIjo4SHAr
Sr82AnQA5M/G+o3W9DuR5uxphm5bMIKvpTYe+z409gArWfBHpzkve2oJgtZFNe9G6BrrcZqwHUjA
EbG9z/Wl5rIYE4clynXqKgrisgYOPrOY0qtrPL60Lmru3ag2n8nm/jRypdwmsn0rbM64HgeVP832
EodERTohwUlhVSTY21UOVhpTwQ0oixqLPoLxccHAufi2OOvcPma0aUeB1iO1KBX0kc6AjVVAAYl6
7t3qI6ZN2XX5lxUMIQp5PKgNAmZGmsBVX5UcOZEWzpM3ZfSRY5pximnTpWneCg0XVOBsp7Yu941Z
MryabOWCPnqSbfs89vN8nVk3BFx2q1QqGWTFvkC7CFRJAZrLOZ8JlpScx/bSpcR4REMrV9/0sv/x
Pv7P8BOSEPllDHD/8e88fidICUAF8Yh/ffgf92XOf/++POeP3/nbr5zi96Zsy6/un/6W/1meX/PP
9u+/9Je/zKv//u42r93rXx5434i2i/xsptvPVmbd97vgcyy/+a/+8B//EuhNMD3/M87buiyKz/cu
fpd/4cP9fNrvpDeh/bZA3mC26YZt6JDV/u0fv8PehPGb0AkWUQ0B1E24tvtn2JtKZcAQ0A11IQwT
vuHvsDdT/c0FGkgEmWUJDdyb9t+BvYGb/DuJUBgGJEId6JuA+KYviMo/sd4A40CVK+OeyqPKRMsi
T4Y1uyLBTQWUem113XOnfKWNceuo5DVWJYvmQo7uOk0Y4QsngyaitKzbnOKpKs1rfNb3DqPfISyq
4Kqvv0aZHXvHbGn722cGFVyVxEUtqTsi6Zct/KLNDzG/CCY9vAymX0z0eQjjo0A9P8QuxN1JI8o3
Ui6Vq8TryhCv7Zg+QNG4ZGw0V2o4nNi2su66oQBCht5GJyFZqwXVZY032eT5cRi2gaG9gn2iab+E
5o4PAagkpM3mxZ1uCTa+b1AzKHNxT87HV9TYZ9tK3uTgXrd2RBhPcBy74gBm7ZxqNKmqDkuDlLa6
rvrmeY6q+yjAohLUP1oqc5M6Apro5CYPxKNpRDeAn7/6hjdvW9VzVsZfZdhBQmNBtgYKc2F1fNVY
2lFnxYxxhfcciubZLBfSyhawsA85zCNi/dy5jadqpu9YJuNO8pz1gR9qA4qhuVXZGX4YdeI1DVtH
lcMWtCUrS56SBBaB4YB7w47WtIBrQ7X5xEadVpnNWTXTnUP7KY3I6lPJa1plhNLS3cl2qllslsy1
MbIdMHDO3kRfFgBsDhqeB6mrwmWjrMshh7SSW+sooOZOaYIrRUFWZs8vGiGNCVTbbRoxLKYjm1C2
o+s+NS+zyGZOp75b/nBiBrTml7MN1fbDROU7cRyqzOi8egTkJfUJJzJBvVSALm0IoaNeSsE4QuzF
Skjqw96inDT046o1WYbE7XAmgwBO8Vygu2/ajVHRF4Ta8pC2LiADIQn9LYuv1piJZUkKVtvhOYZ8
BySamoDTWux2W1pvpXhqOqe/crOQ0oWirbqGSAdgNahCT6FRrtpsXBMPRBlAJco5ypFXmJ3jQCqY
bpRee9ebd43a463eBhvSnJDxy0pFh7GpXTug33kwZzXdNhSwKfcfBqdBPtDyXgcKbn2A0pkx//tm
CVwX1UrUe3NNyXdWvypBUoNGASzvuWca1b2vx/ApnrNzGnN+0aPkqnXpY/rOuhZe6o6Ua+asDK3C
0hpBO+NU2zAxqWgR5rTXM5QT0Cqqoqd7r9+6HcSB8FYdJGs7V5z1EhSSs4BQMvczoDwY57eVbnha
QbC6qX7ZAXqSWV9uPLp/WUTiW25Z53FKv0Y3pemuc1QavXyiDBxlJRS0lDtBpWZNRTmwsKihidiY
DWpXLhHR0xbPc84VJY+S8m/4rJUtvarSpvRFrsa6aZvnIQFMpOxzunvYWrnFFG46Ui/8usqPBJGN
q9i4F26DfaNKd6FGokv6ltbhdllZ6zXHGhLJl6qFX2aj4T/amnN8H8/jFrL7jRNFtIYFN03TV/S1
c2T7Zb6vzVHhQXDVGZSds4ifg459MzSQDIyNiOnr4LloiBqXnEJhinu9odPsmJLeETWTyiWFIoZM
soEiRZAz4QDIBBDQWTTM2cE8C4KWCKGp8d/L0Y/a6egweqa2oCpb3VAN58SSK7itoRktmKw3hYGM
xnGNRo2BpRAIOChRZHpLYEtYqytdNVaVGiEAybRbyUYONXwtd3mbIKCrBnqiDSs7wgm4Z2UFOy8W
5zFhsCyb5lUv3S8ddCZ0O/T6UQ0pv57IsqFKUJrKldMqo9+Fxk0azYcmMlBi1nwgN3psW4ajdAFt
TYNxjAe8LAS2o2Vp6bi4nbmlOlgwGaQnYpho6cNXC4MrNYYq4i7Ld7Pzxo5ivzPjUiHmYkPD+YuN
c0BAdFHifbbOg8IZ7E0EniTOSJyKhcDg7jyo0tqVjkaZho37Sc2bYVVCOsaiK6kEi5LhLR9ALIbS
CyNEZEPQmesx7T1WyqysIUKtB9O90QxEfca1knMqlKCgkhi8p7pYhxoqgKhKPujd3cHXqRBpPNNx
yFezILy2rBrXr6fqrUpVPnNr3fdMvmubfhu1QIf0c+pJhsnlsowlYatfaHknm9DtbkUW3amNpGk2
PjQ2Om94bAwWdngjUoxHXOWIQroUE1nS4Fa3/cEcAMa1OPgqUV7HaA2dHNVfSuQLKckOttllwrIi
Tsms8EZLBb5/39YFi1PkMIkVvxl9dT1O3auQxVdk5n4yyx8l9Uqg8dkHyXXILoyODrpOI8LULS/u
wXm0FKAdVwEvqUawh90aZ1JAvAuaZkb7KaABFbKnDnT7PA/k2Q0qUqelLBwQXVZHgSfBmbI4YsCf
1U/V7tjxsmePsukyGzio5qL+EUuME1XIZKRoKUP5SAkF/iX2pL5pmJwIJ2xdPlfhsL5IciwN6VNT
Uf7ATROPzJMpN5tKqA5KdfDW40sX6FhDTRzQdvhKAhoUu+poDT+oMWSbpgH0F2jYdJsRv8hgM9i4
tGdcybMFnMWt1ha7EDjfpkE9xuZwIfxpKKioZKwGody3/cxQ4YR4OaR+6RdLmxzH7bwMkPaItqpv
mYlVqjzrDFD7GCAMSWbW+3wIKkOMyZAH/YmGbKbBzOO8ZvDRaHJjUV6mQ24e2C6sOLJl9ZWwAx0V
HAsxA6ISKvfz1D2TKkz4d0mSR9Ew2FrmBdoShEU12rqSmTIyMKBBvEgTlg2KVd2h7GlJzsU/q5HP
V6KkiWgYHiFKEWIYnZelS1zpJ0qmykro2pk4oOfvK8c1SlToLqxLZcJArtieICh8JZnitmaBkDad
zQZZZHs99MFTnOS7zLSg9ZxdYaRcSDAuIfF3m5H0dX0eItr0FKgiwHOJRoxdSd2wiYtPZ6BtFlt2
haczeO2kZXk91Sni+BLAO2UtHnMAoliTWWbZKYVS9HElWR82zaltp5m3HHLyBm27u+qQbfz8p57K
7qoZesxFE5W0pmEz27sHgx6Z01XEaRNMFtU2s8SSKNPm34vj4dDQSPKGMnvK1HETKe3y18gKFq+h
sJKtU1U6PJNm1g5hyz8/H6vtTAGvT2gtIQs4RISrJwmgELlISxxJp28y2gNRCeT2im3nwFCNJZa+
bxWEJcl4+9Y+fD/8pYwIoKC2ZDTiboWNSuC3aME2EHVhT8OM3EmPrtLcuTbtidzeRajiOg0xCYkG
WQANo6s3zlaBmewM+m4GeTvCt9JyoE1qbCM3S+F0mWYN5yNJJXpAwmNbszNAEv8hf4GN9mA1WAFp
AvGDegmP6ZYYGZB9S7VMwx0NKbJGUUa7NeROAgsfw+YkcwWvbnGeUkKrKazrK3vSwqOwQetIEr4a
cuJYtLfhMegWHJQOAzkiqtPJpH1wEf5EtjniKOhWTVHcBWDbxyK4a2eDBZjbv5dl0x8jil3H+ZJF
9rmqoS8bmYPRXwsf7OilckL7YATI5cI+22ddQmxDwwXjLKFuXR8gt/r+MhU6Sxw7+/p+RMovHgkp
UHfMOIJyezgkWoPHb/kqE4BcRHglbFFdJfQtiN0TPwplZnvPxYo+zn4WKtyOUteMwxClBqFzhgs4
6Y/H+hjqnl1EH98SKjUeEXz8/NJMzTUlVNaOAa+jNJV+0JSA+lUWuVf50MYbljmLptWZ/TLXj2Ro
KFdNYiIBo2/1/UgfYrZTbmgXkLXxpfdOplx9/9Muv/zz4VA9GnEQbG3aQIjgQQGWeTdcAZ2HLDwQ
cqwKu7/K1Z69oWARkBbxcLSDSFA3tUxcRyCHZ5WmguNaV3Ve2D+/IhVJbEhXMVbf3/v+FQI1Sc4D
R2onpvf9HWN5kl0U3LxNBcasVU+aAWxtSPrPijdbjWrzI22IGXcs1T4PATkpvSv7q6GmazEp5EXO
rMJnc7gDpa+cu9y6KgYdMoqBOrkWUiOIAss5Weuw/5aH1hzB3I0qT8D1XFc0Cu+zONGO7YwbYegz
rK9LyZqmRIgY0hheqhnE6yjSS2rpSDnT8UcuRf5YSZfeRsECIS0slucobA3J0Y6Eff+n+sLvhZh/
FDK/KeOia//Xv2n/R2AEtQDbcAzb5mJxXINqwp9365mr6LNZNnLXoXTw9cBb9qpxOiHqLpx72bCq
MVS2Jf2EcSFm9vp/eX1TIzLOdlRhqH+rFriTqU9uV8ldK8YHa67PjWAxyWaPNu4Hi329BQ8rgR0E
2uz/89em9PLXyITlowtbs3XkFarr/O2lWfyTNEqc6y6b2CcuG8ZWuvdjNoFXMmlTmuqO6nP4/0MO
/qXaFyEHDhfXPwk5KD7i1+L1bxkHy3P+M+PA/E0wFltCdzlZJF1wQn+vfDnObyTxCaIJNceyfv7o
P2MOqJdZLkUxlECaaZvOr8qXIX4T/MAlOIEKGJUz579T+aJ7yp/66xWlGYxE1N0sg8uZredfbyap
t1E8R6NCvIE3m9LPbGMx6cb5dTBFZO+56jqjeXam6BB7doJe0pwQ3zIoXAin1zcG60v6+gMWmDhc
KR09aTlkfo7yC3HHa9fmMMFT/Y0pYdqYhXZpuLYPfRq/1iKKUD9FOIdppFyVJcK6LJd4qXNcfION
p4batDeXGARqWhH7bnxm3ZNis5mRXxn91TSEh9jRm02a1wExPxT3jbw8ullBCXjqj/3kpjBT2Bxm
jnqyCI7AU4Bpt66Tt0nvyGUwwQi0rD+hwSLc6eStQlpZ4y51upjGYJBjL5UTtW/DcNaBLiewFSC4
LfFSKmO0nXJIE1XDyKqYK34F/lQ4+ErImkz2GhSqljVVCQDELD4s2/qRED2G2LRiTVh99eg/tS0S
44y8XpRS1LwZmCOkYwnZbPSckrWtYBkIQpNDzLJ53WsImGBsZIjLvMCCx1dW+V7tXyPpfhJEuqp1
ccwz7M6Fdq2Gme7XVMaZDOpHqy42FTt/askR7M6xOxNqdmzkkoUcRzd5Y2IQK823kMSp68hk8SNS
u95RlrhT7lgQ0YlsWakaeYWhsJAHJ9I85D/u2Q1G9VLLr6S7dnU9fBog427yAT6MIfR3aQpxGGy5
RoFNy8CN57MJSzSfxe3EcpoIYNO+rrNLCp9c9CRv2WlGPZ9MRXjmZFblnXKrLMG5dZl+2DXOkX5m
O+FauF4ShU1CLPLbsgd0E2najHMIcUYCCnyjCePSOtinIXyzka2y96B0MwIhKx/+M0m6wwBknNz7
XewoDzFoYLdojEsUweiQhKZt4yks6GPypgsMIe1jOZY2laHpFq2NtjHKod0HAjmVbldHbWw8t2VA
Voxarkb8Zro1DVeTOoRnZGWuJwPWgOhc74a0rJ5oDU2wlZwslJuKUi/SAUiwfWjOmAmzbkMddT3T
hN445oRZXA67Tokf06pkdVcVKFDDYc8cs1UyAcVHJQHCdid9raVFvaX7o1omtn9DkYBcTXAe0UwR
90UM5ngv8YO6wVJFCvVpn5Ao50hF3UxkjrbhAGOkrK+p0/frsagwWebYPqjMHzUyrsAkW+BTs2Ez
qHl0jNX2NZ5t+jMT6KKBjaErX/QEycuEp8mJgaqkXXWrOKF1zOqLGBLnnCb4E5OEBaTVq8mmF59p
GCf7Ie8JzKOxrpkCXFgXvimALFLi5Xx3zt/JbjhHhjL5xdjsdM43VuCIkQbWtWGhR1CRvxZ4rdMK
xKeG/cAgkBqlhonWdJhQXEr7ZipUMHdmaRF60dnbgW1mh0uBgJbnZKqvEulAgsITJ535vcgcE/qr
fQqTCqPwSHD7EHYXacnPVA3dtaJTIkGhCcOcLDTqp3RQl50qgTW39cngcJkdPM6+kDDFjRBQ/FHX
23OoAdgPp3NX9yE9b/SxOfBMEeAOLAl6ENXSObdCx0OSuuu75KQY4PUNmy1g1suDpkLBq7QSs2au
irUcjhpXx34sRtKTWKMqoY3Os4DMWoiJNgSNb2rIowRJbrJW8GLXUFYdYo5eM27VSvywQOkjO8+v
BuUp02UMpDV9UkyUU7TmeipVE/wFqtOKW4cMf2S8pHDL3LGCfNIVjBE2vCXVfY4G0pALjdX0rPeO
T3v2Naz1cx9HNFfTksyYSuza3lI2UQrmdYg/tbIcLq5bEB4wO/d5rwRbU+mcuxLsRIic2zfK8CaY
5e0Y010IbWD0WtMNB5dxXKM1CZ4hoS+JmMh1vkItxkunywdaEcie4k+nGzvfzhEIDxZJsQqFmMSU
z3OO9X+2n1GWnko1u0WAddup9YfpSG7HPu+2YnCOQcaUF0+yO0zjtaa2W0cj8TasRvrbStVjGR4h
U0o/XCrVCVLgSj2z86iupSYeikgjnF1rqdlUGJWM+kehmqhJNeVopK6yTQl3Hkmn8mct+jTmcjwm
4guVANhZd18oU435x9hPleYViSYvwmDtjQjNCJL51gwYQ/WUatEodY5CMu0aGlOruo1BYA7WdeJO
1soSE5bfjObS3BD4QeneCEl4HCHRhcTV6IqqXttdQAGJBNw0kwjnpFJRa5jrY+vMr4FZJIe0Sh9Z
eA9nt7JIukD9Z1VjdZuPtIlTB/KTyWiAyhuxcWidmrq4DHpkU3qjzytRaK6KRsno+1SflVuoxybV
Gf1j8pZ1G8ZhY5NIDCXDISD0hA+EspejS9+SaG4yeNAJ2Qpb2zKmtRa45ZWhDm+zgf47qZVHw248
abpvPZJHr6sdyxeJjhI9NyFmlMWNYtkHLWS+jd35I+3lW0JbjQ07zD5K/tMVg9IhCQ3m8ZzIbse6
mxJ33BCiiaUaNfdazhrU4a6+V9lLQN2ye88yCGnQ8JSN7PU2ejHf1yQ8erLLbqqcuVCZ2sVGoMJH
1O6jysWrNTGcddWYnJolv8FW7P3Y5FRJk2haVylpp3MCUHvUqCU3le9U9kl06i5EUriZNCT3M0b8
NGeCrnfurE271AgR3lU2qy9DFX4imUjDKKWs3Tl4LQoE7NNz25Ay09lkocRherLwEeSsn64Qu9yE
aPkA6PXmuSN2YC96/TWoUWnbQopT2KvRymypnlkCD6hqdh8awZBHKurxxspynIV8kuS+rN1qrZXN
x4gJYFtq5YNt1i9dZSBMb5lGQtOwvQ5tcNll7DwbeFnmraMhj6+U/AmVirkVGFbVKQN80xcmCjF8
GWk1Kp6uzG9xG5VrLSnOTWnhabeWLO7YfNQ7TUdJDMAx2/Zu81jdqIHil06OfQ/s/wYKrbklM3Xh
dmSeDOF0quX8Hg2InnVWevRRJVZWgGqVyBnhK6Kiq7T2qwk+Tj5rPxTZtSziGga2NMTZl1FoJrV8
7cbTmhulXgfgC2YNolepUDKWvUrGDOS2EqgQU4Tc91Y8rOkRMdKqgKsV1iDlnDw6Rg31Nj9FinsX
px16zbijl6RNnlkP8Jnbqzxx5kM3xWBWZuxlI4IKF/kNA/1IFAEesGHrZM621zQgY0qibxvsHdA+
WAUKEMEdhrV9F5yiMq/OqakiBALcThebQSDHwZmYBJNdBZFV+6OiYj4q7nSBy2ssHEhzRoM/ShD3
fqApTtAOnS6IdpDbckUrEXM3WBFlcB+b0X0cIKCZ+qbHj5CGqKlImve6krq7ExDLaS//WCWFtS0u
qd8ff3+TNba2T5tbY3BJD2hMpwIRxmDKcxNs1nxepYyRlVvmiHVzYNv8/eMi7tQt5b7rWlK5YRYh
CXv56r96+F99b+xpS7gp/tDv52ZN1mCCtysq0P+Xv/L9e0GtwZi06dJDRyAD8tdvW2lOXsivx9TJ
8k3kZPRpfv3kT1/+elOhbcyr2mmwDPzx2grBNCuiJXWkWCymfv7df/VTaiHkYqsCccMt8DLVNlDd
P47Sz0/w/afSCs5dbijuzxf+/l7ZFLgRRergjySGwF1KYl1p7L4DB0RjAJP6/kG5XAHfX7UZ+lW8
hvSbl2d8/wCb0kyrnqssI6F3rXXdIhqduaQiN004zUsQ/Pc/QVLA3U+JmFsy45eh7k//fH/PNcaI
Xn2qr/Iimf1OZjt9yTqQS6J7moHz6SIE0a3QaY+rRR1tM0qt+nJCaUBiE1/CDdx8zA+oSPKfX/3t
e6bpANrppT8J1i1XZEkXPnFuB3PKWAFaFSjWJSXdXu4d3VryD9SG3W9UAEaMoBb2JM/ihAhpCS6v
8+ufaXnFEi3nn75X2uhOsV4iRSW2XFmSycO5V8DXpcf4O9P8j+/3/ehup1KHpkeStxQVO26UXevv
J7mRfRtp9PVcyyTHKQxrtKffPzEEmQR63+y+33C1HOvvr/72UJ8muZ3NK67o47fldXkHWduB7l6s
i79Mi7+MjRGpgCsngixht1NN91Lwz2LQ/H7483tcd/AyVn66v5m284Hq3eomabjQsECb2yfVXfkZ
jb82um28YZsekbKcnsZDsQr307betBtYNcQMid1Alry1vZkPT8PWR5i8svFpeBRWp+SIOAOgVHDn
9+khP2bO2g/uGs+60GvfHonTWsMTXdMR8edDu8FE6v1YXuzI4Ax29yZtNk+Jsz4uUPWnQmyeHGVr
X0/vfENueEEYm3cWZY7yQ4Psm95xY/v58Sn4zsNloYPQnmw1Ain2rIIvvDeaSry4z9/m2v5CKQoD
TzvM62GDeW3YoMUum03l3uUzyWocC+R6fLrhOa5PZnHNYcF32843pfXO4ZkgZ87z3rWeM9bROF6u
C3eALAbwQj/ULalSHl5EVdm2kmxJz52u6/nGRjsLNHzeU4xkkXPmtYNT1oVexkp9uEHPg6gOJhxm
j+SYpTtM1v0XuQnULAS5GNFahS84kFzjp0fp+LwNYgaaCWXsCg4hkwLmTT7WjDbYWJOf7oQeX/DQ
NbcV+bXA9SMqBKsu98zrCOP4cIUEPy9XnASWBLZ7ctgwv6Ni1zELDWyHd9pLH3h816ooJ8NB2jTp
3dBB7iTJrj3E2VYUZxb/y4uNhCkjv12Vz7O5ZfxI5ZpXJ9FKsTfx3g6BBtGz2KjXM/PaCQuHGwMB
Y7kh18Xk2dim0GqiVXfunOt67zjXGUnnwejxP/Op9HSf8U6/4Pe2UKlnm7nz08dpIgzAuKbzXa0R
eSD7uS1OurbuT9FB4ZNCd1/BNlykU2vCZVUg5hAeEEv70Zt6k4F8Hjb9Zx2tixeOTj49BreMiitX
B7/4Kr15G933mzhdT2+79l7deiMj6xEOanPqFmHoZ1UCJNnnawPIdfZW5KdkwOmTPuISbbDypLTp
b+XK3RAst3K/AgIxNhbna16fq1MEwPBcPGTVUdl/mdw49fCj34/AYfWdgIy9txgxqgB49kjCc08K
dI0+JTeMDUscKzsYX+OXwTtflcfklUtAWspWFXu0ypvEk3cklJDTtm4etWTvdH5urCsYb/gxHu3q
4i5G7upey/2wvrTFD56+yGL05XiY1zS0iBHkrCM04OIdxxclIxTwmuuRUybXT/NBfff5oXymVvKi
JTt6zmzeM/L6PC6kbN4VXy5QG6z/txqCF/ISJgzrXJCb7IvTX8Fj476p1pQQzerExRVGm0gsL4kz
YHbuivkUPfLh+JPcEIgSIETcduBYIfWSc2OAjiExhjgVDBk98g7ImWxVsNVfmQrOsLtJ/1LgJXby
lSu5bQiD37jKMQpPXJQZ8ZAoss0t35Rw5aoCucch+z5KC03Yeaire7d6l8YHBkCoNLTS9mWzV+Ex
UdhqtvzJODkqzRv5QyZ/wHLuABHTpepZ3PdEMxWarw3TTpOvRnDTo6bils/rSzoBOB1f6uKHquIL
LW/06uTc0VStAVygQwEtUYJefqKzTmVl37MXp3nJn4jKjycwCCXiEy9sWIhtuPeoBVqrhnsy3Tq0
sQg2XBP78u5oq4n0sb2cb9wX55ozrDc7jmu/fo3XznW3OsfRreVP79zBqIwYnrhNGBaGZod/QOxy
93owvVfjAjYEgAqGYCJbyKDW/KVblq2F3x9QlDAGM8b+4FLiNXztIN8ZV0c2RYsimFG3+LJ44PFW
jsUjdaYJrfsalASfNHRfKyJX7pTPhkLdC7dKizv8Xd1WHtSyZmemrMnPGFTu7GuoTN9DUyx9g4JB
7hkHLkLeyXiYnsEOnzkG1N2oYviz+Sy1jR16wfW0HfRVeM/IGR85cYioOFpCPvAWTH7ZEuvew0v3
7IzbaZtNvDijD0MpzTY+V+owLQY77aD5y8xhhhuSMtYE2+VeQV+e12NzLxFKo2xg1go84Tvx0Sa7
lJmUq155MDu/+FJeSiZ3ZdsfOFmUcfRrW4P25eV7skB4fp68/DDvlNMnHir1nUMnN7yLSdtwJ3E7
Ln8+eaKSwrBrxXvM99zB/JSh+vvljdxXxLo8imr9Kl7IA10pD+IC2ePZWbkv4sL0x3kUPgcoeh3e
+cLHZ9csswj0C8xK6OKZh5nYVU70MhOacGhW2kF5oLnrrLg2jOKm0rkisQ8Ce93OF5SNHpcW7xUp
yjo/srHncmhWDqfD4HCxlEz3y0deq++vXHlMF2KNW/9QH5m/HIS0vnvhrp+ZidvtvCY28JLz95gP
/CfxwjbsWPGHo4FAig2DguGr18pJedAOnCT+e0oex/U7B8G+WzhsJOQykXDE+ZLPz8fi4mcK7Q/L
fWpdVR7JV8VKuzC9WPbGKh+zR/2O01gemZ6DO3GCwIvlmDHKdxOGLI6VODH7WRfuMviUIXlGUXGl
c/7Weugp045XnH2mMtp14NL8weWa4WJhT8ozGSqps24ZRdvnHzyZNUrOJe3mVwyV4b6Yd/GRE8/g
kz0yDGoH7jz6JUc+GWPAM5O7dcLQvTJe+DTIhphDObIkN3ikEvNS4uVH0x5jJtQX/qHiOYF42YT3
XPb5fgo9DOcKF3TlcV4ACZKN+lpYVy3z5L7zTBBpy8VKz4c3IHyOcN5sDNjly7PG5SIli5XLLPvi
bTH58xJsxeedbHYVufHv3NaB8DkrJDkyZU+4D1EJMa6eICPFe1ZRypFnTqTeOP+bvPPYkV3prvS7
9JwCvRn0JDOZTG8ry02IsvTeBfn0/bH0S1cS0IMeN3Bx7qlTnklG7Nh7rW/d57tUd1PFU7nRD5pM
rAFsgJOgWNDXQOV/6cXbVHvBzSL/BA+DuNM/CGm8dg/2TUg1dvVeS6gHjeHCJSgO0SUeoeJ7HTJB
8p8ANOUEiG7nnj53fQsSTeWVXJQwWy3cDt1RumHrJieIS2yAbXeaA82Pnl5J2DR8XN2t9d7cp2G0
mRCPZNvWWjPUIhSubC41EBrzqWR8kKoA8ZSlcfyw7xzSF1j/WRrEvMipYJ2XA1nB1uMyVq85OV1M
qN/n1BWZbsAyQB6QSMBkySRr263lT4f54iv5X4m2job7S5rRWVxTNpUu2yp6XLAKysHMzixRFm2J
4UvsCIZDWkkToCTQLX5jOx34MkME0yyeCW0H0nZdf104x7J4No7kFoMVThmIKEis13l+coSr9/Nt
YBfHEgIr3+kRNAoxhqBa1+N4oTKXB4inx5DblYpYJ+pDBmnN4k/lyutzC44EaGvYUbMfm7P+M1ur
9Yg5UXIDB67Gc0rEw7mipplvsEPFOkKt/8U9Oxv9FrxtZRvhrIYLjufmrR+XRJS1xkKRvdRYE/Hb
beUtKEAW824T62uhr9kDITyE9glJpbgK+6TIy2RAH7EyNdfzPBa5tr5JjxrwtO4Wr6xX3AECPhI9
bbHunGNGORSsovKoRysCr7wCPy+rAMsKs3UaYCREmyAR52pFLGUQcJ4mu5L8NKBic9Cbrri3vBCq
COcdttc5zEwtF/YTln/6jhTp7BhNt1FOJDlSG6TUKRTCAxvUUjuKEcrVKjs0X6L5JXTLROmfbbGf
wkowduqT8l6teCgtzyfBgeTneo8bxqY0ZkGGOgZwxafLjiTrUtGRBmWzsT6dWuHAH75VKjD7j4Bo
NI4ykXNPYyKTnhOPTww4ohKTeZvqPZfC3mbvpGAIa6cbK6Juw24RtksCrlIYD+foKrnUlq7BzbWh
sK1dbsC2TkkJP8gUJNqxeWt53En7s4lzX7Q3c8PIIoXPBbByUZ6gVX7xyBWxy0McA3qQ+dozlZXn
kTEDhZwDpWtL5ws7xAv9ppF+PBpRukNf7S/blLV3chf0jkQI+YIXN9S9NjkWiEalTaoss+NwpPnI
sLO5yigiM/L8FtWOSQvTk3At00CkdMmkJamlco93z0XzjeqNkdhAu9bcAsRGwS4tRc2g9mRrF/mt
kuZbSPAoo7Xpvm2U65dKgiO6zkgr5B/CCzLJvHsemHQbYB5fwUHBpBLaUaqIStyNnLyfi2FhnMYc
/8VKZ+Un7ky8CgNBertsVnIH3+0HD/BifOuMpVJ6MTAm3sP0iJDXfI1uWe+ubXjGSMVAnV8F8g96
voDq2VxZhWvKawyCTzdn2azD019honJqA5VPgiJmtZtjeNlP8BgvbHgOLsBor8skOD4V2NmSYNPT
F2DXzXDZd/kh1ihDPDj/3wFN+ltH4Nk+Zxsk4oFkPARb/pO/4dANZ7ILtWJVmOlOji3I++3AsOdq
3Boaw/oqhgvY8iSBxW+qd2TbNI2JNee15uQUkt9BDbtAOmnc/CtKLu0bJ2b27L/rEksG0aeghO/Y
TPOFcXO6YFF+wqno821ZeQPDSMJZFhoR985RefcPzq2tlGVBljC3Zb+JATJq77zMer+NPFtFRcf6
InasP9wKhCdSqkpk+24q62C0p5pBe70f+2tkXILhaUpf9d4twtELwzeNH4COLlL1RaYjvyVh0T4o
YJ3P6dekrbpr/ja8VylH+Tn1i1Vyj6FkFR3GFUBiZ9cc2JUJH+tR6n3y//CcntVHe2EQg3gfVCvN
aLM/k9KE7MHXV/DoBetF7ErHTCWjzq3otCE8+GDFaAisIlwbCjYtWsTeqgsM+wBV0xt3s4sV3oP/
Pq3FwTiErG7E9AUKKyEuW8qDD9s7BpvpCUnqwNkyzN2AK9Jv4dsE5jvqBeiK0Jd3eH+plTnvLafw
AwTPRaZBuCq3+rJ4d9bKmjWTzdytngN7ZR/NB00WF8UnEgvd4ISxI2ULNDuwYJhUTNpp3DFHddb4
u0vOV5twrVCjQPKVFnUKFWMOtdsHFPTOWdrvx2zLGMO8Bnty0R5qt6ngsXuowg0ac2dWU/0tOYo9
3FltA+ha24BgvBHfSkJUyHIG4WZBJvRZWdHxZlVA87gRhwJBXfBBthU5ofmyfs23MHpj+OeVJ8/R
o97sG92Vnn7otvhoq8vdPwF1PVhniZbCwjoXbrGXx4W447WX3JAqVD1kv4LjHWFzK/EUuYCxAHJM
r+Zb8N490KrL4Y68L/iIG1afIy8WEQEESZA/V81JF+WLciOHsoD7fyrUfWG7dXPnhQaxzepBrNvs
EojWjLYGaVNjgg8otrziiD1iXhNBLrLmn0rSq7aW27zGL6yipD3UbuDB1mi1bRSzfu8LIrisObiv
q97L6MmMVjzFyq3SL2OJM2cx6Vtb+aXqsusNNYJcwysCzsjhP8NSVuMre+PoxPZHhSD18yEmKxB9
1JBJGQnP/y8I8pAoilbxwXbBwbgBuOcthOeENXMfYmajr8LPEmwzE3YhOChY08vuMLxaSBCoae2X
7EDMo2Gj1x29+gWNQkGWQwoEgTTMUtozzOJUxUiHUZuNMGhBWEN31e0V5i3k+AxmsFubCxkyartF
G4fcEXrkoPC0xg/KTU7o42sCAXJ0KfVROjoksF5p9cvbfD6zoyRxI74JISXSmm6GdBzXH9wFKmkr
7AIeY5sxfgcQni5Rwp7CzfDN6I9TE1kVFnOTRfBIe86eltu+kHOKxGIRPXcWaN6NfsTe8zav3sGD
EAvWq7V4RUn+0n2iyS9ov6+UL4PuycrZJLgEQIqOW7k5JOM7oHpQsxqKCdZxAsr4dUgEuga/SN5Z
41AXUHEcFLxeOAS5OM2BdoBKGyV0KwD9jJnQB9E+QAFEhcAqj6KD/Jr4tbyDFW88RPDGBicbJ6Op
AlIPKXZmsqz98qO4kiECENJM9jNef1o5p/AMel/JN+mLzV6F/QkambXwv+NccZNtZneHRjO0JZcx
J0VhF73hxqVTpM2nl/C5V7wOHiMpXjcAO1BrR6d6K59pqX618ZVKS0IIf+naVaCfnGKnNLSEIaMW
04alI9k5/cInJqHfDiflxSbbYeFVHsd7Eiy4oP29fTHfQlZRRuLrIoAkB0BcbIL4knSo1wh15OT+
wxXgFPibYd/6McgwaPWDdhPUEw+LcL3+mHyonHvJeuUWwcFOKl629GuXIQH2QVydn+Vn8eUcjV3N
yZ6+xhm5AGoBrbqnPNCdWJJ24FKq/MTAUggDiy4EaOy5O6IN2APbM86ivAb0F3btTlZ+/UNL2Gz5
UrpzVXb2n3JtE7QE1M0RGAqeKNP/qRro2DiCSNobUOWuc/VhR+3ip10QgDxtAuKfMstVLVdydRY3
QpN5WTgyev1nS24kiRswljchQ7e92LQbgRZhOV9HUmPJnKS8PTonwgwINipOifUKvttek9WAu3qB
eON+c07BO/OqELW3/IZM/54/fzAAMufV9jl8oYTCO0+UwpJE2YqgWxwPBTUAUYGss4QuQVijL37W
WMmThUPzk0xMlXM8RHbjRXyrNH7ftVvx8LcdiPWXaCeeuBN/qvjS40Cv4mc92Fm3J13id/uqltED
qOscZQgdVDolO4BZ7MjcCv6FQDrCVLwea8icDoNkcXFOwg1paqr8SpDF0txRnNHdSNRrO/ibZNi2
zpNVSIdWCi7BPAAK/lKv//46/GVh1yM1pEw4WjAUGhkABFUO89xn7CQLgRda82xgAvT3b04V7TEF
s1HNI6xwnHJGo7OqC8dbyMo/jIQg/sd7svlv/7ypB7DfYvmplXM4yfOs7e/z//74+9BWBynCqm+E
qC0r1oH//vmJWivbYNhFMujNds5h//sjmN/8+ze/nPPcQ9v4cNAMubhkspml98+H/o/P/HuHMWea
//MhRU3sVJo0d8OwEf/VocugdoMBrtr9/RH8Zcb//RXJPBrFv7/af5HsFuA9rxHEBf3nh/f/+WP+
829OMIfL//P238dkaU3E3Ris/8e///Pmv/8tzEL4qfNX/ec9iR6itm/Ymv55h621fJO/t4uBukwp
S2f28VW7//Lt/35tFKGEJ0gjj1UTUEDyTGel07soo2h+zT3cKB/XfQk+sa6ybdxXG8OwwjWTfdlT
teoYZMy8opje1aQ9KQl8KG24N0Dsu5LjX6LpWwmCzQqewaImwaht2drN0L5FgQS3riVqXX13rNYb
c3SUeESSWsKC0pHwqNXDUmNk4Ugk5YX6jKaVdKC/apNjUMV3G8W212eKQse419c9sBy5RlaQ+Jaz
0QxksmHykg4xCQINDKyxRoMnP5V/Wp+kx+Cpi4fmKDPHI75DDNtnPuWZXLl5P65ihQgZhwA8akvC
5+LsNQioU+hyDBzeDNvZSg2g6YJcmXBICXSsseSF0TlssjUEANYuLbhMH7Kt76wOyKcRSzs9qx9l
JH3I5nTNDWL2gs+h15gF5ZybWXAc9TzVUHLQqBAJXhhYRLr2iH2BBuhEU8e33gVyUVwd+QWpGeCV
ugTEnKCO5ATA9JVdhESIIECsV+o0dIqhl45hioHC+hlbAa6qVL9RkhzlwHoNsD2u1G7yRPKlYGIa
0q98wFgPyYciIGzQr3a/YW5/MkbO952s9RDzp5DYxoiEuM1UIU00DI7TLaZgv81frDFmVq7Akx13
iEm2WcacZcJLH6k3WJOXEfxgNNSoo/LdmDARqkl8mx1vpHHXg0ktxnLv16gadfWBD6m3n0zYHcA+
Sa80SPs27X1Az7M13rlMnw2iP8VJz4oaf+pUW6nAPDwphI/p+GbpemRcMy1Wfsq4I7IRp5nAOLCQ
2eMJIem4YqNpHVoLYJBUG0C4J8KBsZDxz8zqnEoD0C2uVVDqX1PCuMg3blh0XrOypg/qdHRTtRSd
Uf6jBLCgwk7aD02xEnqRQ720PJHRBjMIWcQIzJyawhJk0rgNq/i7yJagILDwZ8OjtNldxxajYN43
YtsnRHyjByIPg/hH7D8LMHjlKWrkt6kkRaFSbWnVa5wnM/VZdEqxbbLpHU4XS4qqoJVp6hUyAGmF
NvCNsz7TJxIlYABYEdGGjqb/cCe5itI++4P90Y7m2WcqPc2u3QlMghD9vk8jtzYJWLL7LFgp8nG0
grsV5rtM0Uj5cmh/aIN6E891RkMndXp1GzPLLNWWPIFIf2idjRHHUD+qL1lzfqsk67dJweUSVc8m
O+5VQ/HXQ8UXd8aRzavHWm3AE5UqAYDc2AF/OE2yv0bh658Qv+6duP1RBkdd+Rwe0tJ8oCavEWKi
vh2r4Dj1xoeZI18QMBQkJmJT5lQueCSmFmPxHUMFHX2tOydyYcNOOCF+PisVDnWlhoqnB/6vrw3x
YeheDYVlrsIYZqSm6Soa0+1wVECJ1w5ZbtlvDV2rdQZ2cdu+1n5DkZFTkPe/ejPdUTuT7R5wLPT9
aA6FjPem2bxEWP94sQbCy1D0MrFm2JHaRDaVz6mSkVBjTKdSkp5Dnk2urvEamQ6RNhIdmUje2sHI
rBJPbtfF7+OgvPQh8i+1bgNPljgxR6GBOWHUaA+B2PQbwlEbQgdthQAzteFEI5+yMKVSHYJL8dPX
5bffMufBujRlOy2c5FUF/wOLF9xb1V92JvxQtSdHyYIWwurGxMUfAXHZHXkKTD8NibanxNoDQwQK
GHLJS5hW70bZPKp8OHHNT1OtbioKWtHFTE0l+SWwaXolzpMPWyibJk8qy0sEKGMh5WwMtTXJCz+L
fnVx1wpBnqBmYo4owouqawnS4JSOvEx8iTPzOlGYLiWjR9FlysQBJKAK+vRLKmwiGqf2Vzdpb1Up
OH0d3z+L97LVwk+7nuIt0mCxt3yO/KzfaUUiRplAtmRNGq323nTRbwvt7KIAx6+nALW67oA6nHdB
ZA/FOrNxwkVpB5S2qV4TURKn1+Zn7aLRCZFKFCzZj5Gp6vLb1BkXVOFb2n6aEMmXugxSoxhl8h/g
niHU36nZVfJrcnur5oS6elaV0lBXClIZVL8mlpSgTb/NnqWw+zRUjYwhooONaO7V6TUE4zQl4jUn
fnQcHpE5QcVlNonsU134COdK5p4l6MiB7PYUEryw4A0XOmPgRIKXTMe8bGmC2Gh7RVlctJzZF1Jc
or78Aeq9My4ineTPwicuQagNmmrjRa5lKnY5567tWhohdfIkT+pXgTW3wJgKJFUENGtLg+opRVxi
YVNdxKNpHLSYTnrL6TOkI+YWGdjL3k/7ba6DfhuapabtpO5gaT7jJpkxQ+A7aE1EugG87B8DWo5O
hujT0sYvJ6U7JTe0jLKMFm1PQz+xT1lX+Kuw7xx+WuYkeS5GKh2FRnuZ37qGKPFeJ0HAbGgB2OpO
9gGWKZEQq8gHEFcrMEXQCbpNV8LtMDd/Pql/AYv+5eL7H/yk//Hm/5c4JUWVZSxY/3dLGWioOoj+
u6Xs3z/nPyxl8r/ZeMYc3ZJVDGq69l8sZca/mbKjq/jGTJDMyuw2+5elTAN59C94kib/G4Y0HZWe
YVuKYav/Lw4ySHazQ+zfcVnb7//9vxChzdQmvppsKrquYmP67w4yRy1y2y/sdNNk5U8RV8AfugWS
8l8gbzuBXQJZePKIsuoga7j6Qwxf0Du7XTopR3wwCytMSRq1qcoykXBe9+Fe2KocbAaJ4hmMievX
DqL3hoepGZQrAk1yHSEABAWZCaWt/dYjEm44Ej8T9b9sSs4+1nqCyELG0kWsnyQwtKtG73sO1mgH
hCUB5AvB+SVx46IqhJhvMOOdsJy4bNKnTH0duP1bI8XDhkt9YRbGha0IiXhi4FHSmqOUjfa6lqgu
+Ey4EqwxKLO0bdrTng8T9TsXBrNg2sNNssEaB948UU95oSNeGEl3LCaF95rrMZY/9DS8+KnfL0hg
3GUOg9lpIFQMV4pbFva5b4GJAj1h7SAJaRyGpYVt0It0vVrFYXjvIehVfsF01OH0XUf2l5PJHFBF
SFisjyy8objrK7ovRmzc4qTixy0fXdsPhynZFzmaNHCHq2yecU7ZqLlpqZN6Og46QdEd4p4pvErm
+KOnuIsDGtuG5iVZsEYN70UCgDnuNngVJTssRR3/qSOGLlPeYo0FS0v7iGt1QZj9bIdOvPM5a5kd
8xEF2r5btxwBBpmhUcX4pqtDShMTjUSmYTxuhVgI1f7O+uhUJ9IvBREj410hE0Ckhp4xGV8O+dVp
nr/kgc39YHpBZ3wlVjAspbY8j/xa/lRfrK598TMdCm2+jKB70dgijCO2G8AUwlxhVL9O0piu4sy+
Da2OLJwonHoODziobfddWrOZqXsBtXAYsR4z6LM3ZqMBPHUI7mv0gy7RWqhKcEojMXxj9NOm49q2
Qp1bIbmxUX3DtsA5Ebl9haZeG5GJAz5tc9q7QqTo3LDO7QdnxGGiOPBjmbLafbPtqyDYmyQ3Gj44
UHlEZ/czdr4KLEJ2XG2KAOrpnAx9rnqatNHaUjg3lnq5HXUeGfbLY2kXNF06evFZbqjrxjCdhV2M
tziMMzx9fnjs5HirJ2N3J+QIoCXAVsXOrkMF1GHmRBDgLfqAPDaG6VoDxnMMDB+hmf86tSk0n5HO
rGhIkEcyZ8eSviea5Nj3ZKdHEtK1uGG4bQEXwIpC3zuKJISm6l6WyD4h+npX4Zz3mq5zXLnj9h2h
vzZ2F8Larshd74Z3BShTkLsJhg8SQgXLhVkcm0R+z6XA2Y6j8ogFpUZkQfXR4l01kKcWS6h4MM5h
szA5HvXTW9gjygr7+pC3OgENPkdfiaZMq+vnIgF8aA0DLSrRbShRJRfra7gGe3WFJyVvlG9pLJ1t
mwTGSlGFuejAOSwKBtfOmJj7HDbP3i7FBbL7sFbGHqUT2NsAT+pGMmn8ASigG61IjPlAxKmwTZZ6
Us1KNm16goXDbRR+go9rlqWo7mK0k7Mp09oMMSzWllFeLaXHnSq0ZhXHyX6AtU0Z6Fdr03pNJEc5
GSXx72YMPDkyDrURfDVt0hNCpT4D9WcCO3Bhw45OXxXQaOOpcJaazlHKbgabLL8KG2aBDKUnVqEN
OPsKtXxLO8vAl6V3e4JiRT0fg8SXPmXRk0FzclLq2DUHhvpCoQ+EO7Vyqa3huZMr/AcjMieJ3yeg
DpWSvWTBwCuzdTZ9+1Zdu5WCt6bsnWPc9hafPR8NSNfYDOQ8JFhSWCzNZ8JtrFXGQtNXKiJ0laqs
DetbEdDtSlAoyCW6OYcEALBA1h6ST7qUSvLxKF02TZA/tCYED+JYHmVzsS/GZquHhHODj3b1yb9F
iJVVxRJXuWpX4aTRhTYRIgx6w1RkiswFFLzsuc3zD0sWR1CYw1mxZ52T439l+MpcmQmHDd7qqISf
Upw30IRI+DXxJC7xIT7UJn7OakkjDSTad9z8bhM1kefIwK2wAJ9tbgPVZJo51OXS0QziOSEWULDN
Qz3aKGt17Pa2CNJ15/vtWqpkhE7hm2Sr6mWMbZqEsr52egynWM9ptTcC/nZXnBQreO7Hdjc4mCBw
Q43EtNkhghbiJFpVuhkTU+U6kM9g+m/hgOjLMZvhVVcbvLmQDPrCyHcCJb2nhD6KLgskjcJBgfNT
ND0KSb7YVSb2IiFPnUI980pSPYp4AlwT9eI1LBUch2GzofMZ7UYwXcWUErepKxsJYy6ZwlwRlbFQ
MvlQZvq8OYfFVvWpoLMmcbzcL07A4D86PInMFbD1aG39Zgw1SLkcD6UGxNrNx+HQBU149nFUqkFJ
cpfRd7QGik/2GvNlsvTHCMii7cWeBiJRg6pz73MkA6pdvyRT+tVrvrMLI5/RZ+JsJntifLdy1Amt
isPZs5at7wbPBHMl8zUGqE/RHJ8GBy/DsDPbqfdCjfPAqEvJIcDTVZTjtC/JpRik/gblRizU1Dnb
6OpXmiNiz1GqbGezGWNwT052rCOcqRgNl2T7Akg7yblj0wmsJYKRHVa8kZhGy0rWOgwiry6SdiXb
42zlhCCjTwYZ1Kklu8EUkraVIHPsytF0Afw4q8ysw10XhxAU2+0YG+pR1INnFpLnc1dt64k9sJfS
6GSm6abqgWPB/SsLthPVtsy9mGH25ltWQKDBq/wmO2l3Uuc/Rrn6sOkt0qLgdAQ8RU1KgoOQemUY
uU29RqBJmAOAZ07/o122WJYyroyjcqQus9RLlfg9kaBeTWYx70upRHJ5Z5IWCD1OS8J6F9NbkHxg
vYMsyx6/AzOG+rkLf5sWdnkL+MxpAKRb1VNgqc4tbvcOvVDkQwzpioJCQsWo7tZQIJfDmLab0gyS
s555tLOICc4DCjmhlQufUkSWm1PXx7TCRyFx7sSrr5fTsrbaep8U1kcYxB1s+/k1TtISsNc9wubv
Bwl5p6oJIzDg1rRkzJpmmf5QDjm7NqgQQSXQspOaizHFyhxiqr7Uao52VDPalSahnmhbHhXiA+ua
tlCLx7Isoh3+lv5XhTKpWJu+ycNXPRMKNtYIrUI/UWMVJrHafi9RffWC5EqwwpFOna36QM46tYSB
kDdfsa0FG60kHEDtjPWQjRuw/ZiMjOGYDidbMce97Gf2db5lyiQ1rqK/DZWEXHlCISyZBHWa+YQ2
zB9BDIEHwxcJbEit2Zj79NZpJgNQqluU6sFRWJT6qvA9eoopKGNLIu4UV0hoz7K4PL/UOaN7myGK
1TaXTK2L8yzOmBSYdBktcVvrnhITaEQ9EiyNyw4DdGiJjZIysTZoYxNR2jqugvhgSUceV6/JHKah
E8MtUH62QZHshQlomSwOB6emKrt6yDk8V9WzY75nYWut/FJNN1ZWobpoxGtQlIcxU98MbVYiDiGZ
mj2U8KTNICUympNGNukeGyiQtFzHFsdWIORsp9jiXGQzEG+03oFKINDJEm+a4nOAZKknOWJh1Jzk
yaUWlC5SFrt55NySvP8wi2YrhT4intE/SmX+I2f6pqqeOYd/WjUYt7xjNKpuk8H+9IfiJ2wFg4U3
2krnMRo3U89x47l2DJI5PvrIACbXegJgdGQ4R2rTsyTDoPNJdPbbsxDDpgb6H1gMMNtEOmoUER0m
NFvLlkyz1mNI8mxkLysSukjNW7dS67Xm9GwIcvoKYB6yFtK2c8jWnaaNrhk3rfErgPjWp9GRcBK0
B9GUdz5QYjofEmSMljszn9hpiaqPfjDmkj8zNi9+o63rDuEYeLJ9UqEUbG2LK05KbN4pR5JDjep5
/iC1TB62QcblWOzaeECX4B/szCCqUVfuhVLvG1UPF5GCTDiq2Gnhh6ejeS2I5OTO/u0Mx2X6gFqy
XJcl0t2+Zbwsd+syjcjxxBxal/e2gEpRX4HGe9yxT21wMWJ5TWAgbhxUJnPnV780Gnis+RtWBIYq
zECEg4yH9xs9o55YT58r8LDz9+VADUuwOQ4WezyTqVWh3+sRpQDIxPUghSo5Jqa1IA0CxSMsBMlG
hz2YBGhW8vyAILckJdoaVuYY7a0o2hZg6IhVz5djGW3GluDautgGmqClLNMKmnTHM7DeT2p0zHTi
KQtYw7Y9d62c514QHp4rb6JpXgeUvgiyhFJ9MFR4SNCjkpvlKypdVEiEhviSnHE72e8wOV58OCaL
MnvKu+iWJ817o4sTbeYFlvtDiC9ZF+GmbIpP+qQXglGOZk3BgubANokkUa3xnguGEGNOUEegvlqY
jklU2OBb32b9nWmA21HiUNC79hwXMswCEsVyjTx9Mvp0E55LrISLyS/XUqaNK0IZkfTlW05k5BtK
4Pbjgs5hVNIwN+J27dcXcmgujc+dUoJFqGX4tK0FRq8RzjnbGdSUVtHxOHXtXg8UZ4lH0kCPJ936
cn4g1UvVqTsTbiLWabcrwNJD0C/R+shVcGsyAuLKVtwze3yyp+xgEddsJt06blXMqOA18xY6bXmW
q/Fcqxbz5YKoers6VRaqAo5hJtR+UzIOtAZeepRKkqkuwsFADa1rJCQih0jkK4oeQkZo2WGXjQ39
Zkrda5P0exahZd83P7KGjFbKjw5dbTBeJ37Tg84uPZuDZQXHp6WdpNE+GXr1k4inWskulYzjrlFx
GiI5arwaBib13QKu0TfA05WmKRfHDB5g8baRFa/g0hOly53W46nAyBxnPleAPTXNskst7E2g6bMn
E9aNPr71Yfy3ZOYpCty0eWsk+Wba4YfcIk7INrHRfRVB5Mqmds+KBhpP8SlrhDVI3arumydb9cIk
PQMOw2Pk4zLnuJURkqlHBKti2KhC4FnNr2Kg/ev8d/qoji3erRZdGQvclJiwD82nOjW/21BGNqTa
jz7TH7LSfDut9Bm04y5HeFD4xDE5ziFWCoAfXzOdU44Rk883S2DEb0VcfrQ2xVuon4h2ACcXvhrI
LRoF8YZMiGivbwXDEr0o92U/IP0cHMgdABEXY9ZcsXpjBRt/1YFHzqrkl1zQn0qMuQIuVqWlvLat
/cgSA8W9cxIUE3kJA1WrVqxpiJP6U5douBtRrcQfOa+J7yT3riB92pEPo05Kn+/kXieJhQQNKDO6
OwtGMFvJV1IpsEbhJTXFxSQIO8tCr9GqjdyOXszBghHeQnX8exyHcKMVD6bLET7SMTRR6HYXAU08
n/gRJ6CgHInwILEsbqy+QsBW0UOQmr2kv1snGo1nex5S0Rzr2X2GEPDtc1TNgqG0m5H74XetBuuq
189R4hOBLOnAAYTBeI4FM+03io27WO+SW8Xqms3RUgYohFES31kaP5dhHXsBEPdFEuf0SIbrmNes
bon0VLNtMuMojyM5cBXxhoViPU8ld/VYIiKO5HVNkDCBZDC/r2WMIcpAPtyU+VuDm91CoMyE7zJB
7VYTtO+jTHwxTScU8pFZvziiuFZaXdH4Ijon01ELpQwO9TFCJDgMGzTDdOTIwhhYOOhO4BVGxFMO
rSe1zbtSmFclgaqqnPIoPWctykRpjvwdzqQ9nTNSdUcAT0rC0UhUKyN56EPxIGUB7EJ/6MiVgLS4
jJv81RmnpzhT7nopbGYTx3JCNTP4KtL+CnVXRsRSUxjuKHBIzYVe5YMw5Biom5uWxcSMfXyVhUc7
Z0VIhgbkqcra11DzhKg5g+k3Q0Mmb+WvYXaWGEnHBLRBymEnZ6gzJJsaiW2nvRKcR5ms7xvuEY3Q
zQrmdhzWr3DKn6CA1LoXsEb0wjrSejzh6uaxL5rnlvK8jpp32wyOFMBUWgP6MQOYp3k1avyF89fK
5fEQ0qXIR1PAv5SuqrnKrOK7hiwca383vjUEGwonXpWU4CBD/5E50QZ+99uoFhhEbZVMWDad8SVR
hmvPb4cjHCP0XiAZsuXqJ0hQvhHsiRp4eoE7chTAOVLyJ0CBXUzT4rpJ5UiJj3ZyTqsU4jC/XlVX
vPVm/+yo7TvjJAA8Br601OsKAsvLm1rGs3SVnpo51sd8/E714DciRaqV0w8IT8Tn1KSQOlp38xOO
wszdIU02KhI4n8FVrK3CnI9mduaaOpEereafA8m654N/VdR2Z8fI3IkqmaiwCHGq72RTGS28vlSS
2Ei7fKWKBq10zmAnWkNTwtAWgEUxoNSu85L2ZJ2iC4npbk7VmoYKuT9GB8JrIKE1B9bPAf1OAFNj
DGdOrhRMsyPQGolz2VpOfi+a2bvVT6/17Cq0CIaSgwBvU36GaPzWqkWyELAp/g97Z7LcuJJt2X95
40Kao3M4Bm9Q7BtRUqiXJjBJoUDfOXp8fS3w5q3M98qsrD6gJgyS0VEE4Dh+zt5rT3b+G+TSaex+
whoJn+5fsl46GzszGL5O2X6wUeGNJn3TuoPkaiQkjQf0FTpF6pRmV7/xQhw10rrtFqVg25O50fSX
knP5lLls0NOxXgNVUyfHRWAPPfhC15mqjrSPoZYHDzrwtiypsRLqI1upPxnMFswH1qHxZ/SrcFpu
ZtZPCbwMzGizY1Dq37cOuj8fmhB0H/SLNVv4XVqF6K7dwFp1E0iZ0ZyO7ABWatO3PlGecFMYJjSP
Y2lhJ1JhtHWbkKRSbBVNFD6xI/iaEdXs6oYUla6nZR4irfb0Ne4kii9WhADXrJ2nRPr3cJKt/eDY
93Jw7hpdoo+wjZfaz4iwCcOn2RjvnaB4CVxMd26bNii4OlBIbe2gsk7HfZbBLsssk7q5QDbK4N70
fEKnTM1EfmheujTzN2LyXq0ysHdxMR419y3tyDfXYOgH1PcQU8uB2w0RAdYPriFAx1YJ6Q8dNrsw
17s8xLGmG/ZTykIGjkwjXPUKMHfd8A3F0442e3u7CioPFSqB6zro7ecy+2bI8KkHvASAdB3vmTQp
TF6xOhSLNyTHgWgZxtphRZvSvR278sb3kFXKZYYToodbFdCcaRqgDowAloUlxrgq5wpeEnUBilO/
Vc4xzUx3neT10c5qQg0MgQ2+nG4g93gcDdhMfqPIj0mCD3egPEWeB9q+0e4+IhO8GzmV7NSxVrDw
CW3vPdBiIwDOXuZnt0wfsy77Sfr5QERts/MlH09LDFmZvI/0+CdXitvda16W7ADKmUDyZyNxXsrI
Ig7aNRh9cyZrzVikVXDVJnMxz5QKzY1qV2MoaW4UDFA1mUspJ5ueIakH3J4I0t2wU43GfIsA6j5J
7KfRLF+iaRs693quzl6Fu7lQ29TklHV7qHZNMLyjpyDlaC9VfpBZVIOcCRai53Eusx/4x5sMxU9n
+nyDboiWayxeqgEFueFOx85yzlVbf3GLuwhyF9emYIfr6IEIjUZfStOiBP/Gsmg597OqvnKr2XTK
wMLZszDBWt6nQfPA/hqHS5uhXV5ahxX2Cj/yIRvhy6iYh2U2UewVOceItmL3kKlqW+TeRgC7cmB9
txyCnAs4963jyNDBMYz9MHpPvdO/B0RRRDHcuSo9OtLF2m8+BzE5zJZhHrllk9RUx7eD6jARWe2B
fFTKhPE32ypGV132KdNikxK6id8ZdbtIi3fT749qXmh05sOQxL/FgEp2qh/DxP6y9HRJgpRaqxi/
xegeUjW82CSYdZ4HerF5FgN3H18jj3i1eyc6Btx5m1Y2a4crmZY0qDQadiBttlEb0pfFdqbYXdQp
tinuiklgy1ViGV9eSOhVUj24uljTBFlF/XjLkOtV0i1EuTv+RJH+FdP1G9QDMxSsgoh3DARx06wf
wzF7snIUN0FA5RH9Krvs7C5RqUMrjnSYe3aJWE7oVxdb0vPWlSHhK42MQqQ+0pz+DaHokI7hiV3S
xosLuJVoaUppkZyXfYbU92sncH8N6bAf+3oXCvSFwjyScP+TyRQAXPsmhHvXGrrbEmz6CMY9lcnv
qfgJEUwAcp7xXtNOxxbr5ebF8HF52AbyPQRi49TdatP3+UFwuOrx03QEiSPwplZmjLua0JS17NVj
E0N586pPkPWsjGKmjoFK0c/jcnJewgFbX66bMyDMcZ9X1Y8Rgwdjpqhn69Ypo19x6737vf8cIHaZ
XciBhF5j3R4oRjTIIiO/V4ajV7luX0JghWbS7+tnlLz4j0nm9HV0QAAG52Asf2ATH80RfSDW3ths
mco6ZJy00ObpKtpMKRB4OhJyViC8/nR98HU6/PXs+tJYXv639/7by//2165/469/L2726WQzeiL0
sMnlY5yU5k7MfIW67rE8L3AYf4HGFMwKGDHPDwVwmBUxCcXpysW5PvvXw//DeyPDE9RvtEW8IcbQ
u7BupghDI7IAlK9FUZ2I78JotjxcX/qeh+t0ftai69vzNaw+I14PU/HohRs3yklwDipYFFegzRVK
44y5Iotu+eSEu/+NqoF7fhc4mOUDFbMo/4ucY8QQb64vyV/gZA3kwc78di8q+B1ux+e9fsy/nqYL
Nuf6upowCA60LLxKp2tKOH0aw1KfOnP458P1vevL6294Cqo5y+Xfv90sz4j8QUyTYrCCOFsKepa8
WRUvzti3TDTj6sQEDbW8Q1SdIwYUBmlUnxin1qfrs389XN/LjdogFQFTWn8fGMPvDNTRESvhJgpU
eqNC2nGeHX/NjG9IMUgnCoCo3SI4I9zlkAKKW+U03zLBEqcaelXW8JO2amCXyoNi3wOSsj5X5jRt
fN/YTjPLJOrdAFwYbuM0NYMjQRh3fVxN0HqAR2jB4jr1t6nGPeG53ghP1Hsf3WpD7tqhYre8Kkc0
S/2UnXo2AcnslrdejjrVanrEjqWf7sERGhlJMBCA7BGNLmkJ060a5weVDOnJcoL2HOFFElP9pZOo
PvRFkLK3XiUNwUxNXXW4b2ufFVWemTIAeNDetnT7owcBH8saXprZIjDBSDmYJcLWXcjkkpoUR2So
jOa2nHIkmg1W+swSR2MQv+zBbG57V1/MEtXIDIa1IvrtSB2+epZBlqHZxelQtPZtb9n27dSGXP32
eAoMeTfb1R8vT2NEmHN3m7vpJi+ci45juefEvo/bUR090w5uUgCFQWVvAmP8MH3aKKqyfhqrzS9F
Sf0+M3zpCNbz+DVRY0C3YOJbTSEJ9BEhd4PffOKxxqxll4B/mrm4m4m36lx31WsAb4ruYtKLdNtK
jorbBJS4op23KQyx28jDaiqMJ6ZL48WdUZ1FVcZIhXZbMZvjrjf1sGJ/7l0yOtIXeqTHMC4erLD2
aGXV0408AJ/+Y9MimBmxrWSNLLyw5nBDJ4+4Tm5MlKpEM6YIABmk0u83CaKdonwi65eBcOFPN/Hy
SZg9wT6xKG9M4ZGM4qluP8qQo9KNxEVXueZO5BOr1Ftv3O/EgTbdEwUITAQOIhMllCYMVPDYLH8q
Kjiz0hrz9fW9v377+jtu7hFj25V8McQeHoqK5IR8yF9hXv/u5HxTQp5dhUn56GgUj46+DSKJsTZA
hrsmZudT1vaP6JKnKQfPkk8oKurzMJpPcYtluHXMlxIHx8rwqw8EgrRvZrqy9fwwzH13zjMcuIbA
9EmlSATkTckA5gAYoyblt7LjmwYFHhBhnK24SGJba+JxCPkSvbsuvf7VKa1Dn7YNTmsLwgeRZH5E
GLIMqFM9w3+owwxTXByRPKIwdjhm/+RzrzJG9WuIQ+ZJw3Rfm01FQ+vE9hYYJ7Yw1bovQzBc1JS+
D7CktWTjKWRzb+ZIZ0x9yg6MtilLRh/wcw2ZP8Eb5NrVXQ6SgjFqb296n1AXncaPVRxsso62Ve/h
B7ULFIc0v7+HmiLMy8VHV1X7nGwkIjywz5K/rpaAmGC2/7js7YgddvKdG44PQczKP40lnb6QgFFq
B1PeB30IYM+Nd4ZVjuchndV6zPu3TtoPzvwwR5w2kQ7vO8PKbkjDwSs/BmuLTOiqL8/wlUYqyFuR
EwwdD3gWZoysdW+8Bsi9Gd8VzHbT8qBdYKQBl1PaazCSznZIHkjQYsV/8tuC7rBXPE863xik+NY1
jJfOlb+IOTpWbfLtmPdDDwMmVswsStV+FCg+0lJOO/SsyBzGn6Iq/aNmQnJvwPXcVB0jNWFZZzJa
bRlWhzkM0o3LPg8NSHI3z3ii8oGvIZv2WLZvREJF2VjHjkHYSHblqml99KPERJkYEECQIy+OTU7K
ckaaIWYgDMOlJBaDKg5GBnrXLE/rLQ0K+BN5/eOFzpfnkcTRMasUnU1PMvEfEU2PB0TM2KALYo/r
8LOPTOu1c2m4uM0p97zwGHejvZlS49U0bklRY46LAsXR9e+sNlmm+1NZRX9Mk3XfEyUFYnbvU5wh
LGdnHKIVM2IcVQExnSUbaANbYKa5A0dEUiylZGNDEHUZ2VlejMNcd+Zaj3Qi0HN/JqqlU18VnDcE
loU+E/Lwt2pkcfbInmLLt9gipV3ejbQTVtakDp6c6wO73eJBN9Uziqmv3kl+8M/bjuvuemvCETyH
B9Zd5z7ny8pdmnqFhVyPHT/zgPFZVVCXM3Js6Z217e5T4GTZ1bSXW9wQ26n2gQK2450Zjd22lgwf
6wBdYJra7o37GRn2vHPZUXK476rQdN+DJUw5mu9knFvHQmqoHYulmgn9Skc+rLaBiF+/pVcoMRCM
ND2iqSJkGv0h0DuM2pFd+ciAMNsPQTNu8pmzSwJHydh6bg0Lb2wRMJ/R3rT1jebb6ot9aGTzk4Ho
mhUpOoVmgUcOMF8ozMfIpWa28mIRyC+O/a4+RK1D/ZYVP6ORkuqSkGfhs7LR0pWXxEWiUwY3+Ghu
nbBC+Qb2fuU22mF2hvbLjdTWs/RHNwl/Lyv9i7Ys5h9lko0F4t6NHrIUFoLNpGLri/CBmfWBzpCC
TYKBr2krcUyial4hDMsPfkXholycSmWGR6MZh5Ntd39kPb/kQ9Hzb8uTK60bOOfJCyaCyGl+h2P/
VKM9oFBDmj0IYjoCsSdd954ui9rVYU33GeYJq40D7m+iDxyaX9oYhxXOpcVnIn9KOsAwH7xhO1rt
bhT+b9Giyew7Y6D+Ed9BDa/A9qqDUzgKJiwaxzyjPUHA9iqWtdjVxTHlJ1vrJTJyUmZwNsKfooHI
xZqHp92orHPMfXeHbh0ebWSoS6SEukyZsTEHh8TkOQAVksfpQUBXZlRsGwfhNd0mVBjH20IMJ6+g
V1NxEL2GsEFarknY39J9yfZuh05HkJq5rev0K+s6nE5NIAFqIuXq5yordrlM9MZr+fSpESdID0Ic
heXraLjx+a93lrdnvewCoifb5icsRNetA8RhZ6lrblVh1QAv0fXrXy/RnOy1Yw6HKRgQ68eS4eJS
/E0hE4s0Ol+fSZrIh36JwyYRDSafj4Tz+nTWNJzzDGG5XZgvxey1TA75I9cHskmJEi66N161BzFE
aDREdm5CpBHR8iwGnS4J1yRMwtpwCRZHUeE1qhr8P7GhMSzjRWA2LWXNoiKJI+4mPCMuc2FvnD+m
HHRSVNbFmcWdbCQPBkJl3VT89Ge9PNRGMOwi13i9vpVGCoBfni0oUxwPx6HJ42NtuFvZWP5Bhc0O
NTPYz+WhHwKxHisXKpyPQ1w2xsbTktWrSMRpIJFrldEG2WSjRauqx/A7ufuQI44e0ECGVfAHkiSH
WDSH1Rkge3lGW1KvOpZAzuv8C+60wa2LgIVY3XYav06Vj2hF6gR2hkibM3JHsek0UoE85vRxBUq8
OBzjsx2WMZ8x+WbbyvmAivQ8sD1BtM/gIgGBkYEEPtLfZjzlTNWZ3kJ1bkWHoqOCmW/bJaWEn9bn
vhL1hu6CT+exq8/WCLKwbMObNqE66vJQnwu3ISagwRDkdSGDkOubXgJdSGCMU7FPRgSsh60qoEl5
E9lZyqG3c/0PYzputXsqR7s898uXEI4MDLomvtSh3x01aXDXz57Qfjpfn7Ux99YuoYhqJn1X4GT5
pXuuNFN/W6EAhMnMN7NivS9779iWEHhEPZwjx/FXdUU9Q2zUXZvzAWIxvlmM4DfAdG9AFYOxEnB4
uG1/1JIOWEO098JOxLdmyU++6N08dNmFsXa1UWpXohMKceasPUU3SY5Yt4KQxLNhGJFKQK3SAv/i
L+chGKj1cKbv4wgcRt+8JDlCaAMMfF4hueyJ4sNmT8PcS5I//98Occ2ofpqqn//8j8/feUzgUtPq
+Lv9L2k5vmv+39wQ/1Onn0Xz2fyff+dvN4T/D+m4KBYsn7uaqZZo5+Gnaf/zPwzf+QdBSb4kT8Zz
XVQk+C7+dkPIf7iCuhExNUumby9/6293hP0PYZLIQ7qOTfS1wu7wd7j2f3G1ELb9z9f/nlVlmRY/
z7/bI0yTf44oQ9czTWJ+XLkE8Hx/PsRFuGRb/Y86ri2nsjrn6GZKUe85dFTz5hzF7kvmeDG9W3hY
g3S+qU88ymzblEfp63dvrMW265v4EMrpUcn8vfGxMstZ6RViN0x6Rvjsm/aFNNr4aM/dSHsOtVYU
w80LUXVP6MQsYPRJ4Ds0UT2ihJNx7xvJltvzhkmSQrJms+x78wWidTKixTCW5YasPMuy020cAABN
zS9FzEUClEIUcQ8XmUZf6+F/w/WIpaz0/qS9Len0DevBchg7JABuXFT5TQv2pcugwJKYxQhMuPvc
AjNsOoivhRRbVph7p6BbnAlEe/nHUVfRc1XN8qxqNW26mvZ1PzO1V+V8n8SJuUkbfHnNr0gO7Y2B
GBGIZY6Zt0TCWWZwllLcbGUS389c7fEANrC0kvHOLe98U5W7NsGk5ovcXFu4Y1ZOjgo87MqfwvV+
AuIW9rUumdVScVPUFGd8z9M8Q4Kmyw9VlAC/W7PHR1gSRegHoE10c2l6ZnNWYu+9ZHoZcusxN6S9
KfLo1Z8JfR3b1IEvT4CRRMXKsvQnyMa7VgMsSEiyq0Uq9k4fwTfoK7nWeX5Iu9g5L1HObi38O7Kl
UMaxVxyQ+JHvar4GJc0Myg69DtIAn3S809xMd4QBceswyp3j9wJsmXtB77tTdbhPfHXqSwbiyKNQ
a2cJ8Q96BBJD8C8OzZpu4BRBnnP9p8oFNlZrrUmUKEECVclhHoqPUqQPwACOXlN9aMUQqM79+TYw
wGY0LS3dGYf3EVwQm35c9AkxfVIS8DqL4qM2Dn5dhc9NsveQIlhh8Z3UwF+i8aEFJqmm5NAVOa0R
d/yIlo5cJvG+5Q4zcWHeDR3oaFmZh1aqNwzs3S7TPS0UH0F+HT/7zTbwKwQiCph9lvNzmd6nMybv
jpqIGO84urVbfnp9xvB0YIAQKCNYxYYBsTS0Lnk5pcBRApJ2kSniDdxaCMDXXgs8faydd1HFP7PF
JtMiGH5lV0AIycog+wWXYYV3Bz9lQkgTH5edmRW6xzS4NxKSKfx8ekuI87ZyqExWuxlq5k5tE/oP
Xt4fbOOHyD3x0Izud8+IfZ8W4QH1+G+meAOhHFPEF2r9Qpn/iH/J3r4QDVXtCj416TTg5UQGHqqT
9xqi7UBoQuPHG8ND4Mhw4tw7GIfspCw3QfSNSK1bOSDQOZJAhyz7w0mo+HrKQlS5cmdW2B6WOGHt
shGABo/B/aFE1L+Xcy/3fRe/RF2yKeRiUuGCjqzspRLOe5lhi9XcU5Fu+lWLYJBGwnDhZyqH9GLG
6iHhimuVunFj6zbQuGcsF+wSSUiw15Bp29mg9xblt6GMY595vxzD3zp4dqa6AyvnIGmnUQjLhkFJ
JHI2TgN+ZhRKNft3MIrxU2hE/RLIfgl9wozzAi8DcupxZfbAeodi+MNmD0FNVr+7HW6C2dzahk5O
zAo+wEFE6Nz1EfiTHGlckul+Igtrbbdxd4jHZbbbun+CDj2JRe/iHD6oCpVUyl7j0bFOnuX9zooE
3wTGsG2cswvGAbYuCc7aipBppy/6I7Kqk4XGZTv64du1i809gNMcXdaq7DEIxLP3PhTTwzjigeai
HI5ViFgMBxntRcK/6X8xKuYEtfvxElqtiziQcSp9z+DgReXVws+stWcqZzn0VPJ4/BgmEm6FC+rD
8L6c+KJd/Tt1cRmEKapbZo6bssly5OaWueeoIXDMADsmd7TKst2ENIfNa6M3eZAYB0VFbjbCPyaF
PoHCn1ZoN5mejhhrWiCiktXnkGZs7bPfJWGQAGroLYfq3lqGejM97Y2fWihNM69fU6gB9PbVuQPe
yWjPwBNn9EzRSEFwN30Fb0lM88aO42wdjzFtBVOePCK8AQ40GS0XzgzScoBQsDkjHnQWEYUduv7d
aCfGvp2mLXZJhxMaObwZlfE6GyK6AjUoObcQ3MyQpERNvLUDEIxjLxdvByLWEpbOFOlsZ+WW8cmE
yjqMRcktlmwGNv501sfqPY49dUM35HasUTOOqIiNLhPofN/IumvWBMshQSuMdSQg41QRFl8Xt+wq
Tu/QSDtnFgMW5cIGjWQNezdgL9pIVjwaB3pM98mk/W2vx3aT2e6LKsOXWhreFl0+pCZ3oQy4BYlm
QVntYowNSLFuM2nZ+yEj1GSQbMitMP2s4uE5KfX8MqtD4yxOAhtoopVue3s4FCjZD5bi+2kLimXZ
H9REyJ4z1siYsGa4/im0AVY6hXfBJsAdUcanQNkHXfCQokkdYsJgRhO1qYyeY1/tQhfakPT3wrEh
elX9jSZ2ZmN2IUeWkcLKgk2AI5C9VsBdtXcD/lfiDbgD9Wg9XmrF7UUGfrCpZv4gaijoymmOtds6
Fen0mBaAj1s+o8FCAuIyNg5EbQNxafVF0tGkcTH9mnL5QTTCElI9HGcUwmc3xO/FCGOlBbBQzYVM
0NPeJEz3EiTyJp7y9qZBSN2Kku1wEG+GuP5k2pAn1rlA6QNf0Pnj2yhLzWlXRlHzHNWMh5i1i4y9
BbLActPRLMCnAYhu7rOLeW4K0LO5C+qR9ikCnk4eFVWTKvlC484/0D748dvXHLnnGgJLBTWVwWNL
BtGY5UczHaCqedO9e9dNnHipWeNPWjrXJNuZAxgRj8Vsk2j6MG2OZaZL473FCTcEHbYH3/nSXIg0
oru33iibNek6e9llcjMTs4tlonTyGxGo+5Lq7ZzlKMCH0UHSnC4A9pokaYthBLfGp8Qw/MV3mW0I
0WEQRwDlKeEL9AIoiF7YBBuamm+zYQuwl9XFM8eEP/lUkzlIjtmPVafEcLNjLvEsolL7dNIcCOoS
Q1KkoWA9At6O+yk5eOz7lOP/siyfMUhGJRg70+sUI5f0GqTvmA8WSW5jgJAaCXkqmmkVtnA0cJbA
aTYDGh/4jhafx9qvxyOSi3ibtBGY8DI4Km8Gjjxj/5h91i6qQOAa6jjaHPV0MjhFbbrMfW5v/D7u
biokQ5vWRZGr8TQsBvtDh5SIlPcKp7AdfWZpRJ+p1LsM8C33pRGRMWrlEAEvZyQnaFYEr+QwyLl7
6kdcdWAmxCXDsBwl3q4vkhLOtPXmejVKCemulGoQGS41F62dzTQovmrmZpsxODV4nTcLd8zNukOu
5E1le0TjyUUrIOBazhGVhUadb5r0GxPXJh6gg7AZVDhmwIIOjBrsduIj1eJhzqpDG+iHKLZD9MDg
FpMGPBYHQTftsTPt16Zrp6OZkG2XFEG2FbaklBi8jdHX3mbo/P6Qte7e9WFoSA4mOAvpbydSYo5y
8ZvObxm1y75PFp3RqPuLN3sfZl5/sfmuN7oIv+K522LXbSDKqQKQDo3iJBvPU0eC3sSWY51b/R9a
EehMiqbcejaL8jR4Eg1TtJRtDuUmpWbgjO99Odi3w5/Brj6nCNViacPFXNrQmUqwNdpvtSoOXdpC
zkzaExJX9M+j2lEiqlONtr4Frq2TatcMlXdEaUVCRteJzRDND+Q3j1iyAMDYXnlym/Ep7fFSjlWN
kKh1aO2MCl1iU/tIzpknSy99oAFAloKRPM5eDyK3RWrst5TgBJp9xgSsFRQry90wTD1AcJmPhYRO
5Lo4er+Vh/JOoHHp0brTbaCXPIijzPpzmf+eI99YuT1oUqnUmZ2reJqGo4vcQZfkFMRl802tRBQA
nSGFOqh0uq0vFbpT4W311BEgMpIxZYXmqrQQwLWyrNcRmWhwE+stCshyx2kd5D36CbYtKEamm3Ci
y2t28tIFpVwPQ/A9y6HcIetfdV5hE0SXyzVJk0jm6IcGKAvtXRr13k6ZWEowyVJ8Ze2dAxXVnRFc
aHfRRpfGOeUCPGrbuosYgcIybV9VFEGK6xM0mMzJEqO62CCNYBpKNFhu0W+abjgjpPR/dRPhhxE9
pdFrOT3U8C46EhttPR90Zf/J7Oyxr1lKpXlRERbQ3u8lPXN/m6XijqafiL127wTNDVJctjHaVtvB
kkd8HDdBHByNVMCDre2X0KsAeXVDuQwuBQCm55ldGDGkZ2nd9SG1RCisk12AIQlpEW0nEHOha3zb
5V60lLJF0xMtkebVtuRE3jlBsNEYa9LY+ErAB6zoBYR4zbjDuTY1CZsdc9stmbewDU4OEGMck1NE
njuGjqbGUUxRy/3cBNwaUYit0xB/aYPHqi5A8ji5StbcTv8o5d1GjbdLcKftSxDoBCj477FjvZoi
aB99z3gQBZPVpDpkju+sk/DZKzhyaUzvNGTLXkzsTeoHp2I3j7JyCXQK5CasppUlqk8Ta/xaxqm/
k0v7LJmLDfmJJF6W6ZOPrhmwuD6UnfNkoBVcVZqpWoT0Wzwhc8ONMYLuJoF7F5nRWXQxgp18xmGq
anJXGPJibAR4GLtfRuM+V0nCYbfefDdPyMfDZLaUUTZMe+ai2wFVFwlvpAjUqdz0mTylKZMEAkdh
nhHFYSMTXvfle9sYAfNW0e+s4WOII6y+LAVxoRTdaetRMTLOhFM9MVvrhRVvYwmGVEOCbpRHEx4D
VwepFG3m1sdRCi/iuwgjYoRq94Y+zwUwwJKOADjij2/oj7ALToqIMkfP9V7ReaEjOGyt3LaQ8HQ3
IC8mMDxcwxEwJJPPuOosJrEzEgVaEAzum/si/RjaKbuxhgY23JCgvx9+d8Ufa8B4VQ7zsLo2+N0U
TsMwuKic6vUo8QbOATyDGeh8IUdzm4cJxAj0GxKlMfITCFLjku6Eta82cb50wMziEVEydNPcgH7p
KvWQBTo40LRdozGp6A9g5RgmAmanDgxC1t60jjuzptKjaqJi5ynxZA21d1T2/JoTMGOkwTpPWFzK
wGTwjja3peKRCcG9OCe4j4a4H7WqboOlLgkD9k12VlxM1wDTrSaT9VS84Pt+1jZXmmxfZI3z1pbW
91CGvJFwLjv1DTpAAKdNG10kXS3XCi85VqVesETFPl0L5j/rME8ex6geVkVEW2adZOFjBnWRvdh0
aWtaQy2oH04nYT0Uc/yWWoLMhigHQVkMnzM5DE1SHT3bfpP2uL60fvtIDPbTTOw8R5QFLAaef5Ue
oQLV819Pr68ThNKdKo9G3CaH2qDRr1tuO8sDHLa95JrbX19loVWearNgPO8E9xb5LVPuwayPCh9F
1wx2nZi7Phboo5DEYk8wj1cVmDupeP5LEDZkat/Se9tHZsxKlnYoGZFEKe2QNRaOaExl0/+KEPZN
9fCnsJv0GJkLA9iK7hvPeunIhdxUqi8ONts7s4e82rIifw/GvYzc7mvIqmOdgfbqG7c4Nzxbiw6r
GjG/IzNsEo3zjvw/uIx8n6H+RryCB4IpLd4fVjTT3fJNQ03LGRKbVnq3XK5gC9JpazwKD/yFEMO9
HXgXY5DUkFPabeKwOoq2owlkxmzpxMFu2ukhMEqgvc22F1n7YLj1N0sRyWG2vDgqP6VD9iGHAT62
MWxwoIMHCG8t76yBqg22wooZo84EyIC4mVO7UqAeEIKvhfiIyZrjh+gFZ4hCOqush8xX1gbx8Tu3
h7MpiBpJSAjNEwBcynVvgop4Smmkzl5XsDi8jODiVr77FZIXP3+oKxJwKRC/u9Gvmfqf4zKHFiLN
bp/UyDuangxJO1tQ9hX6PUo9Tlpx3/nolybQxl7pmfRniUMtzGpVAbryJkEOX1Y8zsaWkuxX7xqg
WdsWtYfXv+XwQ7ERhqshz9PTMHTHLE7A4WOwJEQrJUgRdV49B/swww472reObd1Mk1Hv3N7Bre6D
psOU2m1QNZLB978f7EX+h/j1n+8x4wOqao/F+qoGHNB0YAg3vhmv4Zubw7uGU2l/fRXU+TMqxq+4
p2sCXrPZzBlIyevFcY2ic4SyWGQgWWedPJVxap9A3o5EABJ4RleGVFAMM2/2kgwIM5IYRGpIwh6z
eYLSw2jw+smNcR728czeb/bMmUYIH7VFubaoGSO1j0N7H/bpB/6dXzqh5FeuQs+4PORpiA7/X68B
HSCwldFfCsjr55yKke/tr+vZOji0048lO6PWTnwm0xu9ZOsl/hJp2GPm3OlAX8LGSv4pfGS3SQSn
er1ejPbfqXy4STCxLiJLMwz//teX/9tGWkrYisq7c81/khnkI1x/Yhf7x7JC8j1cXxeRr3eeNeHn
6b7AB567iPbJ0HB03U6T+1CjF3c6pu/j7FBOsR8Tq4EVgc0YAFjHb48IPXEvLWrMq0TzuqBcX5Ya
kCap7eFaLx/x+tG1nb0xL4VhbXQNNu8OzF3vHJi3tAc4DFvlsfxGHTaNwOp+tU1Arga4TvqjV2Xp
uGBuDbwXjNn9ByYVxamfnENUlT257IvXO/f96hAlM22pBZybj8QiywZ6aZyIs4gDQgqxCfMdExZ9
VdKKEDx5q8nCzecJMWnkgsO9/j/I4tjLwIxi4Ujbk4el8YQFYl0ajUVYgSPFmubiVOGgJRRqWY3T
CPuNXzS3Lf5/DiFiDZSJVKOLqDNAu/hvos7rGSdi488sUO1PRcRpZhEsFyiRHf66VK7Xy/JgyYkF
s/K89dSQo9pVS6TqVSvr85dR08PTr/4Xe2eyXKkSZdkvIg2cxmF6+1bSVR+aYFIogr7HceDrc6GX
la9yUGZV85pck0IRCokL7sfP2XvtJFXc+Xa4LjuscamyKfSSLXDfYz0RG8gk+k8RKXEqcvfOp1Ow
Myc1oKrkxZZErCIEZ62QOZ/Wjc89b48S0h/D3SrsoCLnrDY9SYUdpTqHK8hUebgnGDs5j2xsG5I5
BaZUbsifl/q/syJjxvCHHh0SltslF2/Ru0aNB/54eZmXW+O38hS7rKUqe4m+tk/KezHLtCfEiff7
R3f8zztCN8cXxm8DA8N+8JKvBoDRhaPefOmcngFrlLYoW+aXUbgSSl9xPxm+fTWXlyaBr2MI5NBd
/Gq6HOnGhW/x8zWrNfZu6iHMHCv3koeolWaU+H7NgQmFsXPxfDpdORLOn79Q6pEZP7aOn69Zhb50
XvhXOz1rBjEdTqunvZkRvoAScACiWLTDHucQcQ91WdwNjn0YcIccOrqh1tAS02GEbnxtXHoQ7giW
SKPUvYwAL+hePdFboIOLPI2WNj+02TLjqo0ZjASFxjVe1FHGwKeGM38FEzKk1FaQVJ0zUIdDNhdX
FeS0L0qrvIYT+lArvniio4dEw201x1N2hEaKdIE4jyUJe6X1hGuRW9y6smSK69Aq2NM+AwUnyy/Y
OAlbagw4twPpXByx4G8av5pIcppK6XJWxRmXmk8AWRs2wAPdG1p3LEYjIS8T3R7XzN9VM2vQIdwM
xDX/TtrioVgoDlM3pHvVUGObxJdCWIm95GK5oj6rIOZiTrW78awO8xzgJ+aaE1h0UxD48++LHIW3
sn1IZ2V4EQOAptgPbjRuzWo1TE1+LggqgjfbU4OgSVAJW50P5cOFhnXyO0Ocfj5yUniNlvAOppkX
Z3v2839eJAHkKBEpzpT8M04y2cQu3LKgIl9misTJcmzr9PNRs3z689G/X4i7WpzGsBTrjInp+ucL
ZgxGXdSEo//7936+y89fdqzktaO/vmtMnBiDI7yTqNKOqLjlw0BaxmFy4k1uuPrUAqNe/vTfl1ZX
8p9Py5aAi8otsrU12JRoI+7HvjdX/rzsJPTJT1Fo+qfRhHikC/PQhqjeqAinjptTN1ihh7b/orni
8A0wqBZ6H+gQYc/EExPU9patgPeF5TGyjRN0YgdZJH7TiWWzMMhVaHLtrbHs67MFWNNJ0UF0BcWk
FeqjI1jXegOup8sqgNyceILY5PGG19rnf+iurEl7frcrwnJtv9+pqntOMs64mR+8aeAnuITwkvJU
0W5Vd2UYf4OTgzAs83ht65rRGxpiDBA/PcyTneUflr6mUDndjE7agAxvg3T092iSRWJzyfK2+x1I
Zt5+vw1G+zkN3h1kv3BQHAh9zvTCli0Q9WBfhgK7PJxP0mfw5XspnZOeczZS11Xl7Js4eUajhM2r
94naBa43VsVb3pF4YJMYUdpLCj0rnhtj3etqroJLu61MH/wuPoU5sJAmi5+H4iMpBp917d6eAAL6
ZnFfCcPc1EX4EvbLw15tTSffsg7WRwvmJkI2ioU5xpwiIX3LkhQk2tpW6/HUh8PJFzl4fuqCpeq3
F726UTP8kgevSR/syXE3Qi7YFKip7Awam8B9bown5vgPYzXudRq/NxMztiB/7hmccmMxzoJJrsvn
VuJpDJMsWs8VdwAr5T4I4JdxdGjWdoi0lW820F1Ea8Q1QojY1RUdYyQ77dbsnLNkUYyAOgtIBnM9
3RXI5A/5M1nCSPps8TCzAPIEI+3jgLsWDcFM5mwSGRT+6tHFpkmzrWCjjxiUgIt/1kwCCGLfVWVz
l1dMcxDgivoUMifxghyI4YYUaAtNdXnnLZzSRB7jMfgeZHnXhCkjhSH5RLixRd+pantgb7uF6PiI
ELW3QYXVs7bss4HZGSwHNv+KMN4N3QisbsPeouVXpcbKCaAWOeJCI7DiqGpedTjslab8JMqLKcSF
9rkjxrv8ryGGA4C8l9Btf4/1TAxRvsl0hMM2ekWf/WR5l1C63619lxXopej/PY2a5hoD5GMzBul5
wri/cT2bEIfBts487db556OfF2VH4jz5rKVFnH7U2F/h7XK4y+At7hAhvAk3RIfu5cSaoDBnsh6v
imUJYObQ8Iwrc+936Q2ZKLCYjiIpaE8kCHQnDx8YaZfL510n501SUXVrgUY5GxXqUjqMSjsNZzhW
Xh1l9q+YsmOV9xMWfGo1ezln0qvgzezplp7a5QVqHW2pmtAcQ3TtNonknSLVJbFFc1IRThwLihND
odKnoUCZ8PMipbxB4W53db8EjCdLMTf5NpylbvzyZhNLYcEhRi7+o2GoD34oCVyqw0VOgNXSgQm3
+vkifq6uyE90XOuTtbyMPxVaYQ6Qlmk1r4tFZycSgD4pz0oZA4xrHCTYsuQZRnE2AlEweeMZ0OFs
c6FTzzgviywAY+NqQR8M95ceiZBJCk+TBcELQEyu6Ie91Nv9bDz5Jb9JaSxb3s9fagsGBrEHWkik
XGrkcScOa4Sw/Hw4pnV4HNutlZHy1vnRm9BExzOobakW3eU3Hv+pHhkGOahiORdJW51HuFIrobBV
GkuFanfQMgen4jzz7+el5R5NHZGM2f8EO/z3f58uHzHYY9LN2oLBkaMQSkKvQXMaGGaLl40/+/no
5wUJ/6Xi0ac+WmSrtpKHUcbbMJ9/2Q4MQUbpr+5gJWf2AkJGc5pMVSkZ0lVIiEul3s0Oh489LMNC
eh2eMtWJVqA6RRLq0JSQ/9F5FrvR8kIY+smLjHFf0hs+/by4sdz6oZEe+p/fsJurEquknugEgFPt
AcGsDCtNdkltv2CXB7Y15siD0bNDQm5N1mk1GNwA1NqUuhw3ErJcu44VlQ/5w7yDtKL74On/i/X+
b8R6BPgs6rX/M7v4NQFdXP5PePF//aP/kutJ9z/QVvF9hIvWQfiW+G+5nm//hyelIx1s4otab+Ea
/y+5XvAfeAAcC+obcyBhmcG/cj2UfLZn+6b0JORD4Xn/T3K9n//lf5frAVQOpC2ZNyEKdE3U8/9T
rucPXlVR/SE6mpubB7ePSrskrhC/EIOlPoIkEqhyL5tmn8/y3DMgdIg38rArcNfZYX+aUq1O2prs
o5B31cDUESkuAaC0OCrci5iHFsW9HE5Fbbx0LYOFwXiBisacQCmcfjGpdFiIEPAB9QRga42P+C/I
PGecZXZPnniZ/Y7Wb4n0TVbX3PLUVsZ32d95bt/qcHwPZW3CAkVDP0XIQrqH5LV1EdS0GrPVYKyk
qD/Asn6NiWLJipcILe8xEd7F7zp6U/i1BuM4/U0QgzjMBnZRtxwVpRymg/SZaWVCnrQZQbcRJROO
0rv/WRW6iqqPlgFRG9h1V048GiskmEfoLLR2JQ56QI1YGZF6GGWJLc90ifkmA7QN1IorTeKzaj7T
n+TyLH1szdc8+Ea9+WwnwzVNgpcR/Bfb7Nj/82Dz9j0m4dAy1GAT+tmJClSJBnMI0+UU3xZ1tK1U
hAiqN/x1Fc8AN8xyMlFGYGQ3TCwcY3DyHLxo0Kic95Sx+w5b4b5H9E/kMT8/hkIP+EkbvdB8ea9I
a3Fy1Omy+zsGsr4QQHDOG37tYtH2C1r3TC6TB0Hfde2GJUrpZQRtxUO0KwPIfFOU3Bdm/13rQe3j
kc0WBGXwyhnPep1mi96AtRGNiRNKF9Zh0mHKrBUtvpN51sFPb3Ym0Y8HGtdL7Nwz0WLmneSw4lvV
77LgYdLxcFIGDILZnsmtLl/gQtIEiTC2eDEVmUWdOSQj2TENRQHTTeuIpod/h1uhAt8RTwM3jfWh
QtAL4eJ3LjrxStINgZOM5U/J2AY4yA+J5O33c8JSCx+md5r/cXXwrGNrr6Pqe/aNr5gtbqdFprdm
yASldbZpTjuCkcdUujb5oOXln8LCKqtdEvvUwczgZrgyBb8WMX2IDi2LcWM0cJAtkN7b5hI66xBO
uijTW4fJXwszuvKKp3pOu11lTV9YqjSqV7bBQA2XyBuIOF0eNRd866YUKXa4xVD989IWuP5ng66w
WNo6RjShAWhIveFQ1Z/65cVZrD4au1ew2LPH/FfSBr8cs7iELYJwKiqn6H9nTJoiuMkrYlt6GpiM
lYp2JNK9NeetcPO//+5FSRfBJa4SLnT1ncvirS0gAjCAR7CPnb3BnpBWzAg0ZjB0QNRyy0to5Mdk
ohvqLtXAT3VB1MTMaXkswmojDdKD0pjNMhv8Ea8OYfXLhTGK5poSrJOl/SFtR+LuMrfbpoM3n35c
D2ERVVtdoherkqg7V2Z3a5VHMz317jg9ebs+c4kHc409xTkwqvRBNm0GciQGr8mct196jvhdNa5g
8g97gDN9Fez6yOyRbWICwv63xs0laJaN4DM4yxIy3JJzaFQHCeyU9CGn4ZzcqlNKDbFrB/O+aRif
s41bWBTiwz8/Z+I+JVGsdwO9AtwvWF5sOoxhM5LEqONPP+7UruMv/VSGbZFNKJaa9fz9U9X8OHIQ
56x8/ZjpvudMQByf1YPjmzt6bf5djQlgDxAHpUfKWQXWC0dy3NTLjdIYJC0jPIOjqGpMcfTAJUAc
APKfurCLnZos4kKZ0SuWgnVbdl+TFKQAVZJWtiJQbrCaG6kuDhpN3qUmyeRJQp/EEZlOjwjCL54C
B+oWxrzvj8zA2gdH+PYdx0oS3eV8tsAsc/Pu/LGVp7mOniGkl/s8WLhhWktWBH+T6okwcAd0SNzx
ZrjZt5h0tPU8jOaunqpz3+UJdhxztzSYfjYivBtX8iLqzRSV+jKO2VOZhSGI2OyG3qW9Gy2zemyD
YB9Zbfs6tRXrVtP9+vksijkzY2znpNC/6ZLWlLA6525ecjia3Ij2lZVZB0VLGv9bxFUne2MTBaax
EZnlXADm/OmH+FS0VXvLfIDLTrIe/H7+FHFFvHRGrkiBKpKL3ZFXEdhvXNqVr6b+PGGQvpRFvx4F
+VgKecuunAV2vaBmlJ/bCCG90IrEytFpA4QmQNss6r2f0vfLsp67bgT+XuI93Jm5ER46G3kDhnJ5
4sYHENMRUUoRSiBc/OWEs3uuGgdpJHOgLZ5C0C2zz5LfJNx2ExFPPFPXaoy+6jD1AeFk+pBZ/tF1
6VqIgBaRFycXJnX+nmN7tSnH7K0DV3ThWOfuDK+0L1XPCFfNHXN+qHgbozIciu/FIBb1pM0AkPam
PFqlNu5C7YbEiVh5syG2xj8FTfzmuUV5iZQB0SYBw5XV2gOk6YtTX+FERI/UP7nTxgnz7j4s6/s4
qKqjkqa3z3qBICqmlx5a9H+L/Lu02UX6gPe0yfyzThx1tIrgOdGWedBUZKwTWJ5mJn6H3CBX0ioj
fPd8r83PF7iE5VbWas+ihKQ2yR7iRDyksxqeSrv09lUXPQJwAhIKme/OC8qSWPEFGWqmj7nCfsPB
5Hmh/hmG/Rr2WQjOCsJWMmT1lQTrYUizp8GeOfs5NEzGWW2Yx8PWkkn/2U5Y+bVxiueu2NodbXBk
tlCyCmhn49QAXGnTM2wanILIO8ZHbXdHKY2HVFfBzWF6whioATR6DuwITOsS9z5KIKDVxLs6q5Yy
jsw27ffPla+K7VAwxPSn/NNQwSPuyeIeHMtauUNziXw5Xcr6onBlcNhFzajkeJU9XqW4DRyiKZ37
WXZ6hzhUjXaEEm4AVzzwl2aPuqwGAqRmP3qw+nJfigaobY8PDM9pCZLpibfoNMfeheqUGelUg6y2
jPchKYqNFZTFSxE51zyFtJelKF10BiZz7Oaz2T7Fc4uyQuj8zgnhw06FVZ1F5zy5JgqVpGiN+9ic
4qsBBWnlf8DMih4oIghPz8LxoBxsfilRzTVjNczbUr0MTlKsVUtGtdUl6kX5mcuayTF6nsEJOTxt
k181L4X1PiurPUSatweRSxG3EogDTATDn3g7hHRQX9mpt7QinvoksS59lmR7BJriLRF731beOehn
MGtyRI3RJzR3BJuv6otLms7XEA7fqe4E7NU4mHcKiDEPBj+CbcT1vnYS+4IT3D2EY3AxR1zcttvb
Lw331zoIoBbEXvTZchghIkiXDKDIjEujajE+63JPIFB1zJHdAElu74N0ug04HZ4x7o7bhqP6NZNG
dIp3aWvk5zqdSFmoU4myQXyw9DEiTvqXZOx3drSAPmLuOKowQkYwRPNpkl9kU/xOUxS3tgFpcU6V
+57tsEJ+CMDB9zEl4nbqUK8XrdNvINv495OyH4MpcLcs+IR+Vl26qV0kcYjEoAKj7dgbnUQLQErT
KULSwhiibw9MIwH2ZyhURDdZT1XNtwMWHd7GipjmDg0X9I36xRQjPxg0pG9EaDx6tf/SzpIkjmxN
UlL7QhISwoBxZFVv5voXUya6o5YRnQsXWEUpPVLIhupLMl85RRM6I68q3V3ZNS8luaS1FaOKavHi
FJtkYqEHo+BtwqkGB5Qo8nx9Ak6aHKHr2HPQST31GhcZagmbrpvr1hXTE3PvsdqxTLVEW5jdfE3U
HzrJJo1fRphNzHbeZxTEg8fdwXU1UJHtyoIiOWzfptBqL05ERhKlx7AjAdI+ugXjSqOfNiKNvXMb
zGhWCmIEAiV9WIrhOck99zZNwwKkay9ZxfAHOl2+zxAO3lVB+sl3Cc8IOv21lJX7OQSRuLfjYcmG
QsLLuW87h6P1vvi4mzl6xKPImGcoy0NVxB2/hNkdLYvrnkbgpnuUwGSZMIEqOyYbc1xsTNqc5NhI
ixSJ/i/ey/gpy0hXBPr3VraD3hQ2xaG5hMrz+B/n2b6CQSA5sHG4jd1gNeskfBjy8KbiRdugjL/A
NlJEHEdVQxlOGXBhwGkP9KLmHTfaQECKIdZFpB104vWhDjvjCub4krJ9gnhR9zINa7JTYtI5Ku78
OCmaTccVTUzPuFJ93TNf5WQkMigWfndkk2hOhqqSY+m6X7EGZt6l3sKmJEQXhr/cJwPqPkOBYB9z
75ao/hnnVgaRo6PTOxDPmXvRpW5qf9MLGlaQXHgkooCJHd9ZNlArQqn2jTDbDTZmmNwaTCMegu6x
TUdS3uOY8Vy6kMSDEooQLLlTiWccXiHBPQYVBlr06A6MkbojqhnFyioLuvZQ0MRA0AaWtiwcm5RM
eUuIPzkgcUOVOMDbkl4NJ2hgECfQibkN7pZZEd4A3RWVj3yf7HhftDJ/KUPz3nAG7sW4uMRzo3h/
sv2S4BgHvGspAQ3okFFvVrokRyNj8A0bnD5bAzIjGnjUEQKddJFdAub+Z5XNXORQ0hLM1M2Q3JhI
C5PSFFu77v/MymnO0Pn56Uvvs42Q72pnEXyWvXky5rFHMqCDozUsIfPQ/tvOUzf8778s2qbrvE4i
qj74fFbl5HscTUQBT0N8YFK9SrOUwU7o2htU/+MBjyXGoal4SOJhySqqxA4JFGKo2f/d08I9u7CA
16oUZ1gLuOWbTF9kqO+dst9qOQe3IE/VdUBZaBSL5iF+8vwIQzEED9OI5hPIkEcDNgXJRlHHSMNw
ruhSLkVKoRc78lLFXnAfuzTfy2EXFE2ynwh0IW3k26z66SyyqEdq2vBe5uRCVU9adfaJUfB0DkW0
VV5OJjmQoqNPipxoSODpIoNIps4On50lt1oG1Xac64++IB47tR7KVsa/cHDTxWl2YyzuuiHEdERO
BKHSdLNtsy12gQtK3192XNjbJNiNBdnL05L8HqnbKDvuXp2ah8hn2gJvDAmXbNc1c91V6YjzALDk
nCb2xqosCkS/e56CiXisHuuax5x6Yw6wbISJ7L1EerrrbXK3ZLBKezf9YKsW28IqJ1qxGi5fpI5x
5xAaU7RHy/FeohjafDZVxLuJErWeyYjVo7O6HkeYi2WT57sxgBKaddJbB1n86rU5ZQ1umo3geu/Y
Alb1F06g8TbO4G/nYfi2xuE5Rg+6TzP3YOsGrlDi/MG8+AdCsNgXVvHbBV58jOd+F9Spd6Uxi0YU
NgBWQ0+8EoMbA5J7EUH5iR3CP8zBTPFq1dHOV7RUvObal2ganaIja9UqsUGSSPcZW90TV+Ld6Qoc
mcmZUjC+lcQqdWw/tBLy97i/a0Q5vYXR7B555gClNE7xWNj+Maii6WjI9DIM6tWi97G1nIDtIK7u
Gfv3Z8PQ4BxbRKggPfxbZWBhx6YaudDXeUHZxcypqeVTDP4VjcbOIEtgK9FtnN1Bd+tWLAqPLLpP
kg6c+zAlO5TWJA6hDna4opOmbRh67S9PIkiMMyfaxkyJIplCfTOSp3Gg9JxaI9yDWujSgeO72unW
qhEY0xKi0YZWq6xBCe5yL0HVmzFQjHoMU32fAGODoBOLZTQCLHcToqRZlzOiK96mAiUpDb/B+mzm
oto+YAB5G/RiaR8rtkIl2oOa4XfmQL+U9p0Hln73IS8QaVsMiDaeqm9hV/lnz5RqLQyfiow81qat
k18iHo4cqPKPYoq2jsSwQQxSfC0CcmB82cEMHhsmkU2M/LalE9ONqru3TPovPr/WxovDbwZE+Xpu
PbIhWyJsJpIUjkPa30p/th86AxdV4yMzHW3aHigZ1GFO+aW9hPnr6E4dZY0VH1puuaZq8QY74Lhq
dDac+i18CZbTDZuGBuuDEymNh6rt2f1t9LZB4kJdt4CmwR3d9r74zOcFzBdd8zIf9xMbunJZlUl4
4tEpqjuRhZcEgth5cTd0tiqe0b/z/HvJTinnKdFoLppeoFBU2yFwnxmXg207jRnXv4kfh+WF0dEH
jsbi5hbcoJz6QA/tEF72a38I2Bs76z6AUqFOXYoUeGxCrDAgeoYpugrYecUEE6b3QNp3FTnJANU2
wgOd27bMriuDO6yqky9j0LC4mzdLOXeNmj6JHP6AybwntLdbjW1532obJBDhDnNADFI+2C9c5aGl
TXKP2OPXGIKqG+l1Q2+Y2Qepc7CR4AwDVIY9yc6+EDuzd760bvAAw+nZE9pewTSn+xx53V+HiFa8
CjEE54gjOhXPoj+/Hz10F8LdK63OtK2Z7nMn4vnpsSXEL5GermXevMSwmHHpGS9ljrmmbEiJFQje
EcrEPHLql40jZTO4V+CXTKZwqdED8GAJBejOx7R404LCOqqrN5feiEG94Wri4ifg3CWOIWCQekVo
+y+RPMQxlUKdv3NPfjiLw30o7WhXe92vPnbwXFnhaxCmv7MRWWhmmGgtEE2zx5P5R9SPA7W0yyiy
BUZ3kVqP7kTjlB7FysNiiqlX0jHisjox7RXjUVoNSbPalmeab6/RhGMSeUFNh8ABvFyIPZgPcEp+
+uKQHiJyPA40tDlkVsa8cbiQG4v4KdWhC6/oWZJ1jcCuTH8p+oOrzPHCZd687jW/bF/Mf3PDv2QR
7uuRfdIaEVKhoGIuiYiocmp1kB1x5PQvv5Q/fiE+oG1M+yCrWWqnCflJYbhny9p2Ftl/su+CdUM3
uR2bP14SfsweziKcjLxP+Z1KfbmFR36mZhBMGmXQHCzHPQuHAGtnzshsAgTmTvjpC0s+VBldmqF1
mDf0+uBr8u3nqvsIM5/EM3JZyJAMdwBvzxPjEEtmBycg3g0HeEWbhcN0ssb9K9Zdcm7r+ncEvthj
jLtrmwHJuTwHev5CMYQnMerR16Xq7OrkK3J0d8R3g2/bfkjNCahZQzZJk6QbR7FG+dK+eHzJ9qwI
FzUc36zu/oQNeO0ZIFlhRb+1cIZ3KpWUJaa8uoncg257JWXGWTsGOGmSVMnmtrm0LZKrla5V85GF
kIKVIbP7ngk4pPIZez6/G94hkixcOt4klXFnDxDZRN2Cm6pgOKUYa3Tk22vTEXcYirJLybzDsNWr
31gnb6EqquLDtJnEF8ZfIxXqpGbuuHzpLriYM4nQxCiGJp6Fagx3c0nqxiQtLDeDeomDcdw3dfcA
YYmmDcA26EY+Cj8o+BXi3mtOtAFzdLt5dilpRwuT4FBymq34N85ANknWDYqkZU6fpdO8cSRrf6Ue
MVjTOBiH0CX90l1i7cYQVhJkhBII3KgORjY7IEH7qw+ZKyjrG9Udss4HYw6DjTB0s7ckXZjOJCqx
CXyQ7lCpgUYhUxnKu7KeHr2xZzIgCK7j7LkpO+fmgfkjUpHwXZQsReDjIs4dhEjaN7bCoMPeVMaD
TTpax8IrMNopVd3POn+cyZ7cgrYkR/muaAvEx4IMjJici3MHySJqAGJ2w/wRCvNLCcKNMetCweDe
YrmxgFXvDSz5K7v7irSV74b4ijNw2dSHaScjt8I+pett3jXRtgntFgp1TN4h9x+OhfxSmnl5LKkP
kHAEO0e/xVCbNnkXbQcFJczWkAx6+FLHqhxWoiWQO5n/Eqbm3FyTcU6QjrdMcZJE43MVS9cK/ifo
noQ1wJxLUhpa41k2HyPKdYyA0XtM6Dm+HgAH482a/GbbCfHptZF7LhIDZ0p37McqPeWm1WMIZn4X
NvZdIOov7ogCVO4Q1vXVMRBP+KaVXcuAioLBErE+c/+i8QSuJjX3FxtfAXP3jcY3BhqrIQK0al/T
oH/0GoxmfsNQjjyFFZMgKnQv/yyxWgK5MF+nyqMFMDcWVttJ7IZ28i6y7hfby0vXmERIhFW/9cyq
O7SJONtEgbLXlXvbCL4CSCjvuflRxcOws+kHHCZQ9rtmMqzDPJPITAMmPDRH5WmOOXonMvlmkwgk
6TmDkujGN63T9Tgz4gyT/VyID12F2Jbn+AVOdrxKLYMsBSm7XZKI6ANE+5awgeIeBsmBseSKN8Lf
TDCHy+R9oKy8pgFJaOAxN7MHJSunaRbSRpgL81hji4SnOa0K8te3jc2UUGOdSS3xSJ5OxvnQek7D
kP2I/I8oBPwcNxYz3REtzUgvweF/qtVEeBpk49J11K7yvkkcondeo0GsMqOiRUrp3xT3quGK4VJE
b8T8bqIsZJZ0UJVATz2qtTmASijC2mB6ox57YX5M/HC7cECt5kj9XXhxezIKc7p5vbwN3YIVITrG
aV02MU8twxDd3uVkP/qki8UIxSdR0apCbULswa7Njh6jVwht/pGW+kxGi9hHzN7WOiqmo9uR3JQO
ZGxp9Ra0KUZe8dp1i1FlQYfP1QspV09eKrdJ3R2izCNXUxcguszsoR6M7CGlLDy5ZvBE1Ip59h36
crE33Lksq5XtGffMvrz6CiC6ugw9m6wJckfGBl0ykqXO6BHK99JgYbJYvLPOfxiL5oFSu8Efah99
I7LuMAxm+4TwEZQmr+SPiEtB1wRohvnAM0wBjJ57ZqNZd05NdYFUh8DJ5UA/hcwIMMjWhQJTTq/c
RfpX6ns9c+pmY51q3DR5c0N5Rl3oNO/qd4Kk6VDO3gfW22RfmsWEISd/mgRiW2wkaBEg+xrDgMWf
NqQP7BuEKWNsSLIarUAzBZx+5qLEzmKuQ+Szt5ZUibTEnh8MxPo4xbD3Dd6e7oAB/zlzRnUNGDEU
rTJ3GhC5bElG9zMDqyI59EkaxKdOMvZPm01eMx5pYuclgkTBpsaakdnnVFJ6Ef4xQ9haNSniWyq5
DUPIfN9bLHXYjDh0BFl7nXYFy/qtB4WCGTye9+bYXOdAtBtrEqxOTAEYH1DDc2PG/VdaW9ZG4kKr
Rm2uZosVGp+lJoTxa6iR5sPkffYqbpTI1hpLL1mNmfiTkxNIkAjjydjwXt30r0rtP3puLzATHeRD
Sb31ozLil6Gp56N2JqdvXDXakjcZSVwaiDhImUC0+Up/jYheu3+VtTWcRte9TziVMmspbJI25q2t
w+9MEm/tlK4Bd07am1Fnnwr59LZxHy2LdbTT4Ys/+48jPAIG66a4AGs/CsIiOBkP9D7b6vesUo4O
cxYdBumjxRT9vtY27wblbheY8RbK5+dgeXDT62JTy89RKvrt+WdgTQeswLBH47lYSwhqm0GR5qqS
uV5JbN7ISRMXw1R6NxTxOiDhk2nDPWEnN67gzgvDBzcWzR6a7WFQuFf13C8QRmhFIyb7fOofDJzM
m9L1J4rqek2Ot2Acpo/WbN9NUyX30ld/jOwNxg8dYByFrWffzdmYbNUM4oF0s9Vg3+j9vlvNugsl
h0ukmv6YGMRwYKIf3IfS7+P3cW711sN6vepzEsBMTvV7vzSjNWiFXZ/Ud+k4f5NQx2Mz6W9+IXdl
2srYx8TBmuVjcCPJTb8w8EK17NdXr3fvXEaIU4bx33c40Lph+JgV0qfZSewL69AqThuaPlmz5/aB
KtHeM60lMKCPH60kuvqNgXXdHuu17cpTH6OEgfeyFUmQH1XSvSE73TLnwKAEX2Y7U5MwaQ32/UAD
Oy4bvCcz8YXE+BSepJGRDyuwpREHf9S3pEzvwionOQj345YeEDhbz6c71uqDAflpmkRzP1TxOyM/
b5skH+CtDGQ28j4H599Y4mKY9qOC90P9nl/dCBmDJegFqSJ6DsbfeHMSfJQCXUaYr62cE6CHUJIg
Ug++n8XzVrIdGdNa9Xb9nsWTS+xAQvaBgUtYdXrYVkOIj2Fqd2TQ9PvWJHzCbhQOCKmt/ejnnGti
/HxS4gzqYw/EPOZymib+htNedgnj6b3z+2tV6vzcFOo0RmhJ8947RYlFRhzHLmcckaDk+O/+k7Iz
W25cybLsr5TlO6odgDuGts56IAnOFCVqCsULTAopMM8zvr4XdDO7cijLqn4Ju3FDjCAJwP34OXuv
bbXNtosAXAM2uOsyl7kB86f1GENzDfPmJxaolR3iR6lThiu+dRh9dEnJxM7idOyao7vCKvi+/Gk0
jBdZ29eKAHgOXh6tvVWgv8S8c0yeq9KiIzFYWykR54TDAxm3L4LR5hxqT0VLGnpaGk9ij6ObnRy3
nsmogkTa/NDFDTFO1s2NsvHJT3HphUkMfiiPt1UVbjF2wR8PCgwWAeRIqwdqoLUkSeYxb9Ceygts
tgErCNolKPrM8qINR/PpCk6FoVjwXnG4xkCBEcqKNmmnHBJZ+sdRp0gKXHALUoDt1oVFhGqjCDlI
YhJbJZKmBkM0YKRmuWxCevpAdDVNlfk+CboL6JAe/GcYbQzjUSH78OiJV8SlYT0Jm5B5EVTbiLIr
QzVvINWABqOB+SmuOFJdthSYP0E6nw1/PCVck7VyEJ8HdLBNHLTAhkjhkTRjGmcsDj2GWHrfmwSz
vWm65VZqFXBjPd83acJzVu81J7E3kUtCcvDmJyNh6impr7HUqIla8vpAXIeYkK3hFORAWCcXUoYd
4mniqSVCokUStMhz49i/trl6Fw2XQREmPi+HhqmimV2rLfwRSFGitw4EgyV1h4ycNEORHSKnBvCT
4JYDvOIlMqlPuPCvHTYJcpzSLznNBJaI8TMsea45qplx7+7SgDMyXs/uwdL2JSKpfQGm2FuCXcmD
xnxed+u2IFPeTv11opmDZ1sC1RH4mby3b0KqXUTFtQm7CGhtUfYboITRelbtFTFjROpxRPEN6q6F
j2nSF+PJfzTMpXUTYtlt21NnOrsmZajQjyHPiVFKYENp7MUF78w2tORIe+8x9ptqZ1XP3ZxPS1gQ
uu2QSJepuYhmeiYV6jk2aBdOMRmqxNz3Nk2jFAfOqrHf3cII9/0HHrkfE9OHVSSR7wyRfkuzmEjh
ib6IG1kfoZPqmyiqCq8rqt+IiUZtGd7m8KdTRclecRqxC4yhI5tsfDEcr3J0ZnVBI/adO2NatbyF
q06llc/qPYlHPMJsEseYiRcpKyOe2yC/IAfneMnzBOkg/5EkwAPz+DPH01APgX0yLaZOLkXgyHYF
VFZ6nIkP5ExNL1N1aeqp/4l9A8tSIpBZHqjFXP4bxMGoigu0vbOkJ0+H+TF3iwezM5ozOKqjX/MB
JHGyazcwOXy6I0Zh23bAHHA7UXaR0zaVxTu4bLgbteEpVi/83+6uM3/HTixP4lfO+XQjOk0dIH7T
J82gKERIEFgE0HIlpFIFoarPIWCRWdd/RyP8IQafTzAbaB9Y9o9Odjtk5fq9rnX6Pd05KCEBjWGT
sTCjPQzhjOR29NcB/wwpEphe/RBRDw5lJQQha1OYs0kN6i3To+GaGg+jexe1ufHKPsHnjnGbRCaE
VDV39FQcwwts1FRJVAyebKtVKqZdUnBdy4ReLOQ4TksuCxm6s3mVxuZL2//0GRmesHykO5LqHriL
ICq0EeAe/5xqNcWpvTRrF5JPeR/1s+U5NZC8ivPdKqmjVxKwdK3Nnusxg+tqpVsi0tDTT7UHMB4R
KtnCEegPLkH1iDLqfvKnag3ykuo0vU2Wc+mr/K21HZJlsHgkykCxQgqSZ0HX0QyLcRS+IGz/KSZs
kySHEsFV5tvJxq5/NXHKdHpaU4YfVQNK3tIJip1m7aEfE0rIEiTBHMKBKMytarMBQzdOJ6NYTgay
SXdkrVJgZaNHHq7NnrpJK6Y8lELuuvTny5wh18T1Q0KEXnFjC9a9Se0nO5sPGc5qJImK5nLHmtoj
OFxjEvro2fCPswNwU3OjFQ6AiaNP/pqwLtLb9q+oUSDyiXDa0zVo6mxPJlROnA3OgcSin4FRjMI+
PugF2he3vYqGZ8KccWJPlWK05mdblFcfGal8O6gQ9qoG/bKVfN1mTbvJ4KC+nm0NEmhohQiIY/vO
pYBy5qai+VciDXNKGiwhj+DkyksOLqGwXbUJeouVQGkX0CRfPgiPLSfpUbzV4cx0bh7R0t5UN/Wn
2q5bskT0fV0Q+q2y2VqztnmRiQcrcB25J2AO/dmGFG4QavgMNgqEWm/F6i5se0SM9NHYUjnA5cjy
uO1WKUZ2L2tTjxEQp7GWymVmbjaN8Q0vJ+cu3DpG846B9C964DSdgCNHGHKbiAloKClWMC4S9mpX
aCcWzV+ONzuSaeeJWP+apyzxAnORKhO+c5zoU1WTNRy0slWHrA7v0LdZWwTcODlqUT+lrpFuU8yJ
4IG4X74Haj0CwmD0k6Ooxk3Sk5/MUDbapuSdkjEDiFESJ4MyigwUwh83Y/gio0db12cm8v7N7NJq
+y3xzKtynRI0uFcObq1RGvTkF7ElO8FVzkjIXCc5WqbR7+h3j0eesAutZ5orbfnULD7efmr1fSga
5BPD1carufN9GuCrph3EsVYTbXQ/OHy/Hd+y6Uny200SPw41fnRmOIQe2MTu/KH+nhf5etS3N5rd
1VYrMQtDuMft1BO/2vfzgHeNnh5ihBnyh6a6h84vp52iCJjiJVvDKdZkyfNoZlxVawohdALnXctv
A3JuqK2jVVeJIGBbiOhX6RT7YeDhIFQXnF8Iqc+dmspzcYM1hFlNPZJx3drDiKExSeD8nHAjNll2
69iHMS4totJi8YDAHnsvRGZg5Q6hwvegTWanj73An94WJQZjGvtpFh2oiww151qvA7mzVbHvwizz
mln7SYpjx3glf2h1XwHHym2Px/aCDj1mLGr8/LayMC8Sx7QaigO831UZFs1GBtQwYCgAl0myyArl
bCzjloiSoAFZMxLD3P39C77CIw/cuMPaOh2HJPph5UhedXFntclpmOhrdwH+nEjHfp8zq0NzEvC/
PASP19oJn2f7nZTaHlUHamFY7jsT/zQLF0xS3fgdaD00t3RC8uf6+lqm8RJiAE0oLSvpVUicKDMT
Ckk/aWHkGwTHKWTbeL9eTEM3d9i615B/8kNM3/0I+NE5YuLAxExMmmPqhEJsy0VLG07WR2oYi4Qx
hzw1cUu0AURVoy3fOeK+OqM+LgiUCxsg/mXRTcciZcrvFLHcVm11Qzo94L+yby7HAcWJJBvaXQZS
Zp3mdDWnKT3ReQZsQZsR0dVaf2zG4oWsRox+hfbDasjT6CKS+Ig/+1YOQ64Tf2idJ5qoOxm7Dxwc
KJ6md0VIJPnCM6QN2V2BGATHWWzJ3rpDrZ0jymyBr1MLBwHpziU5cmsGzfKY52vf5bohO90KxZPQ
sUUz3iKsdwFtlAp7MFSFx++nSvfphgxG2HilCAk78O9N/m7v+7b8Vj1//zLXBZN9QkNHbBCt9mBX
+EzoiAvcImTQGc70khJ2t6XoeB1sMsvYeoI/oPz4t446FBlgNpl+7Hx0d5M4s2wjTF7ebV2gXqmW
O0X4Ij7JKQg3IqY3PlrDsjtMb6FuNketCvgrFJaXb5TBt+Nu8KurmjmuVIX/Ize1i2/F0d5kTbL6
7JbiT9iSKYXZLQ01Pl8ffBFGyj5XwyaZEDijGs22PRGJkpy8fQvVHl25PCYLE0cscvs2DOTemDjs
Wwx/BujurQr8XTVLlJdmdnCpp2jMjWvhk0nj+u3G3X8bCOtu/KRBzr6PKRWj/F+8ZJCtOrIDByaZ
Gs3qKJDroF8WOSN57PQOAOwqbZK7TlfduplGhGFRcOsTBqpunwbIP4BvA+x3y4bHjeg5YroTzqh/
Y4f6L3Dgi73p79xFrjCVg/XGpCun43vB4/S3MPDAHToO5mONQj3+mpX0oXwuhkWLYdIUkngS99y/
GPwliI8S+J7N1Gyy3l3aeLt//V540T+9GRzwjjKkaXMUMdTyZv+GTA5eeLKUaAqM9cinbSUBHU4Z
kqNEXIyyeuREQpRZTXIt6itaQWHNwAPYSKM7M7plYKUk2iY8Wmc7SvLzooSm1XwrwyS5s+iU5X0D
O2wK6T6Nvge0Jd/YRqhdJeVkTB7ahmmdeWzTrN1gLGjOvrQRUbZMOvWordeEdk9HJ6dwGpJsF+ky
ubWtIRHG3ZW+H/1mcv8heuHsdaMM0eUiNWLL6XjgmceKLPfxsXfyGZo5loBgjSZYPGhlxOo+9OqQ
JkwNVEFtD6eNYjdl2wwkcQtDrG+5HbW3Ag2vWR2KpYsyVNqdMTIszMIxQvwkotcZw+tmceciHcGh
EgYHmBX9oZPtgdgZ6woO5odRD9kZkhyUIJODzeTnN43oiiNtCGwFdU+ytMN9XtYRy6QaG4Cty445
O+ZVLPPFfPTPbqwFLzRR0oCZOaduc+so0sxtmy5Mw1QCya1JjKyPoA1U9AGYxsxUO3V3BkupR+On
3SF+0IF3iR8E8WbglZybhOh0KWhGb9pSko0VEWHHutTskGctvej6I/FzAkNQ++KRyKGBGKl2pnP4
yVahH5OJt5nENBEH2E8n6ZsAX4bxDDOQBMqpHS8oBXFmSnUldbL4GEN4ws4Du0T+jtCA/NAw3DO1
VO8uoseNY5QvkT8mZ40pJao2QkRIEjyHcmajp7VYZIbxZGj4nMhAfcN2srfLFKqf7CEs9xI2mVvU
66hMf5ulYexExs2EH2VCP53UL67d/tRTfaD3SStsmFJxkVadHaSf3XfL72Krx3P6/Qc5N9TFNNp0
65SFgMpBYhr3C4R8p2LaL8YOQ15gG+Pm+5Xfr4lyJlkdzJg/flCAptlY/UR0iEVXAvlZcpRtSYmP
l40wacgZbG54ZJHRHULljrdmJHtH6sjcRsAFgfMi4SGQbW+eQ8eG1R0sJu4pfSymorpA7hYbkcRQ
VUt6qTOVFCoQ8rt4JvPHZjihHcruRWYH+9Iy14zkp7PrDu4qtRCPhS24Nr2qt4ZWf1VaiPPZbtgB
CroYuL1IaipqeaPeRFXtX9OKW7/rfHS/oSG3QeFjh+KLvbYDZDcX3MNF1HlMJS5tzIvDfEN/jhPe
ceODLxsG3j6uvR7Ghl7G5TVRv6ugH54dlDRKb7HqAlyH3uqqEzygbQoD5S5xWp3tEIWvbcX0Aif7
w8FevneMXp79oHtstKC8wHBmjkk0Hs7gYduWNbbFDsr3XNSEH9gsZL6cGeXSyNHQVGAlmj0SCWEk
UBeHuXkXW4IIo6KAGVl0p9gkwYceU8sZkfCuoCC8rR2H4WS7iEoZTtdbBKPRjgirD1q89RqxX7oT
U7F3UifaqIC2zL9enHX7n9ZmW1nA2R2WeoEt9h82iqTWDd9qIBWjKFhT+tZrqefxURhZfMaw7nNA
Sb5q7mMcMymSAScq0L+PBJUrEQFb0a46NAYvzzGRMGv5TTfxv3mLxuKELdIpKPLD55//pCQeVUW8
hsTFKx3T+Me9zKktmnxooPajHpseIUCg+x0GeGi9jJNIG+74LIu/fJZyELLVuk0NqlNlavd9PGx0
8ZDmtN5D2ofrfnbaXV+PEKgRq0UFgA50STqNbuZV9AzJRKegp9VZGP/NLqhjHf6HT+EI03EhpUrh
mvAZ+fO/2QRLDSk9URlkzul5dZGBuseAt4I2B1kV+PalyY7wrM4BayA9LLJhxlwy0USQx+ozoG8n
y4w8yY07vjNOQjVXVBp63QxP2L++JaT5X7xTaQjHNXTbdP/p+8aGqPmFX6OEh2UGbAOIU1MKC7b3
sAEJgUOmGX4RtvVQtU79o7V+QWlqz7bV1ODeMXY4fnayYFmBG+61XZG5r3lln7J8Gs8OIm6vTtjq
VV25FNiGsRr9jANLXir4A3jIFAPQVZnZ5q4famPjZjDMOFO8+qQc9/MVSub4UJYBGuhU7oPItXDL
IvUXLe2dxEYYQWc/opu0rwWTvO+v5n/9Gv/3f8asNN8xLL+KEpJQELb/8Nv/eELcUWT/Z3nN//uZ
v3/Ff1yiX3XRFL/bf/lTu6/i7j37av7xh/7ub+Zf/8u727y373/3G+/bSv/QfdXT7avp0vav8THL
T/5P//Dfvv5Hhnxd6uJv7qLlX/jLK5eP8Oc/PRZdG/7b+p3c+Sh//9sQHfOPl/7Vlu/8+2Kvty3L
EjpBbf8ZooMrnwmXY1EjfofhLBXtX135ePk54yjHwAQtYXixRjXLP/jnP5nGvwuEaAoLvQUTypTy
/8uVbxr/9JTaSigBHMARlqmDtfv7p7SL8MQAmecpJdFqpyNOOEdV95SxOK2RsNZD3wCgqyrUOX1P
n0dX53gip4pUkI6R4A6NhguHn0fgzq4efJsep4vQGO2IzjYQjBhyfd/zpzvMfvW+Fy7OHFR7Gm2F
jUXowdqU4FeQ86LHskaowndOlsaPbiI8dkDzmRrRIZbX1Lb6TBtupJeppsTEyhTAswoI/klrggpl
jfKoIf/aE4hGIJHk8d6gVtuWHEjsHBkOxO2VheorMZDc6bzRVd2GxeJNyg+FHx2dEWJ1TVGF5ztw
d3kZeckEDdRvQUoGg3XX4DMAX5TSUkLWl/Wmta+SeR/h2ttUDLBPAqCnWQ3OIYsgthvh+OyGUNGZ
KtRnDUXm6ESnEnLXenKH5g0kJLneNazFGDQiEzV557cQUHzul6M15J91MuEDQm6/6QtD3zVJh71L
R2qoW8rwZNT8SIvoDOIgfGnTfB/TsIEsWpk7l5Rgg7vq1EHEPKaD+VE3EU6hhsw+PTjYka6e3Koh
fS+qDrlRyz/sE7TW9h3y/aOOeW7te1kxTu9z35wz8xnRhHsytUL3Yn+4oQ3K93MqGauJ1LnYDOl6
IGGuld38NlIMbBp5ha+WHRqXsT+BxJImuy1OqoP/yqDkGCZtdMcgiHRQt3xmXIebq5sqzi0hYLpv
1mnopV3vn5lJUkH6Aw0RjMrABOqHudBf83KuzqK2X8bCJphFYR2ciAO/DQmBDyD71z6aXHYTBEn4
1UnjG6CfW22xniNfveBzW7WGbx6MOrhJIPnbivBDp+K0U2X5vQCyy0Sk4jhvRMkGNjqBRQmj/7FV
DzXS3BtfKH0Jaz8PzfBUam666Ala5qIhPf0+JiegHFB6JsVAfyswt0H9ic/MRcFh2feSMSMSmrcy
0wGvkyoDiq/PH7Seg4wUTY/Kvbdew0jRhKPXnZeCgBE7pdNI4Y1Mhbxw/Pcrp5ou3+63pn+yAlGe
SAa9ObmBqqF9JNJrPqKY8jgFATCDqOQ2vnmMtEHt8djZDz6in9LIAkhaAU7Eqj5HIwQYs8WRg3/1
EKdV57WOQ7Yf4WOcYbvm1GrzQ1X0CXMeUvHmz1gr5qMdEeOWZ9kj0sE7I42mhyLwP7POId/HFuAy
utxZcvPybVi5CLEyZMt6RPRGhczPkRT8Wpkznyft62T4J137aU/uUxXV1ZUgpyyu1I4LFQ4dCrDY
OWsuVGjkKnTIEPbRnE2eRSYhQ7vueUrz63cLBH/jdTTG9Eou6J1tW6fCGuPTaKKZiwLB3DfGQao7
rkd6KGVQiGRNFYyrRoy2kNRDj4ZXjZpoXLtttXXNPHyqDWQrmE4ciFu50KO7ILD1NYS0NepN+x7K
+xNLkH0/DN3vsIHUZudwX6MCVYSVIbUTAD0YE4DT6gD8hkJacCZroLAJBwT0CndjEOG7aV1/lzqE
cE4RKR9d22lwertbVlYDbUrs3s4w5Qi8OtPT4grnBeE1fD/GTwy8oMSrhOyQsPtsrIT478DYacBr
99ic86Vx+2VztmLIleibVmihNywHms2EfOk01NozCVbGNjITdGwEN6NloJnIyQjdRaDdz2FMwPgY
9hgqnN/S9V9qDt5wwcBkRvhbd8UrlqTobnKwaMZwynjf45WvlozeCbhv/sX5pnuuO31VLPI56Srm
OnHnyeUMjJNqRLkJBKY/UKCTDeijZx7UIrzp03GFS4sgNdC/9vQFRhiDT4Wmt9bDeds21WusoPVF
fW2hyE03mKB/UHJV1MuwNCo5Puc20R7TCPS+Uf4Zh4vBvCr/NTsgtgoEmVo+/EJ/nCGCJ8Whjonm
mMJ4XaSpZ6KY5Wim73Twi5w06Y5GFQwoTllwGqatMUU8lCHw7QnxNhmyFGMzs/8FnbLlre9BjB0q
RvRnKbXxHg8hUoAZfpUlMDEXbA/oZBkcLdPHYMhY5pl/zzKbvEZ7lVHwPDWIflTpmksSGBOj4QME
CzlvpgNzzmoyAuqqNyOYP0D2+w91fbBG2d+aiaI+UQ+OgJqCOETfuG1PfAMzoA02JdYrGT3UYcQS
N/Fo1hl6/w5Mcp7Ii+mjre5z293qSVCuaxPihZm4x1RvURdL0sHmpbMkxMXp1Xwlsi4HdJOLPSaO
D3LdyM+BS76aJX6ZGJK+cIaVXU3HABT2XSYhU7Sw64mniDMvsyBS2oTZsWXHilkr5hRrrjzfltPe
RU6wns361WytcG+0ZCrreYRUYcgJrGBS23IcnudEcU6fofkpxIEhN1haGSywduMeivLesuD0j5m2
z8YKRUowY2+Un0yhw8scowwgHojFp/09ZY7+lDd7UWQ/dHsob1kfvOIu+ZXDiMauxD2TTRxJC9Vc
qddTzTwAtHF9TTtCGHpzrKTaQ9scUOgBk/dVHK9t3F47156zRyYdpJihfIpYv7cVDvZ7nw/A6Vh/
cC3LizEn/QAhQU6yz4mcgCEDKQHxRgSYEHbQvia9fHSi8aHBh/OjNxCzqWUagrX5Cc7XM8vSCu5o
+0rYzmcoe6A0SQIAOyLNhg4vSVXEgO4TSLSbBBLgo1xy6OCF0h8UrHmiInQiDhv/x2hNP42pbe/0
CJGzG5+twJDvvQigz9mDf2ot/c6pIkEqLdpBKGD2O3nIP/zSfw/FPByEzORT3tGjLILURiIyy6fe
rl97CV2z1YOeeOAquHH8BZJDcMV+nlLdayNNrkt7TI6dGm9IKfuL2df5xpi1cm8F+2D2Q5oqMOmV
VcePTHK7Xe/oYN1p/Vzjge9DycLa4l+m+8U4sEwG+bsIYpbG9DwY01foiLMd2kDZQdvTvtC3M9K6
3RAmE6N63d/Vkw5yWZ8Xo1J7tnJEbcxKqhA2Cby/J7flJgat1f8akVmXVnWLnEasycFuYAv5XkrD
lq8Kx3QTlQf0Xx0qwBlFD7nfhC4SYBLg/IsrrLD2ohxcdLBqjHD1xPdLndVn89YAULFDl6nWOC6f
2Xu36McTnAhRt+mEunWYAwjR9Yva+en4AFUbHcEF3APTC4s5v0SUq6zV4HnTmfFA5H8ZbP5r2RYa
zhMTONRy4yS1A/sI4DvhQRnNpRylRTOoDZHY1j7Lxb0D3nFuXlE81J9m5775Rhn9EKHvMNYv2eBo
IiazGrYm4YZWULyMJO1wTC7JHGOk6DUZ4TwjSXxv/n1uRhef9uUXViHyZ8P5DQvoo2arj8bNi1tu
9ocJXTHrESuIYyLDktXZGpwI9xqSxbFjTGUNP9SCH80UVWmBtNsrZr2m+cF1tJvIujq9POHo1jyh
/TaRdp5Irek2sYiZA2MS8sbGQhFoL3mRmhxWTFhA1Mx+dI+8F0Gf9uJ08kgdF24G2s9XWnHhQR+S
z9LBeNSAG9sX/vhaFY1X0dOgZTS7b0lfXxDw94fYtsVe1eNqjOQL2sV2bQvj95CRuETdg+mqA9pn
0sTfckz4NHOipiyjO5FwYqzIQcxWhhG9fAO+OXqQuln02UYtr/l+4UBv5hjKDCFwxs9SoT+WA8KC
GeHiijNWnM4nQAYvuShs/NLjJ/ziDkkEwcVp1VqL8v3FEpqAzwHU8xtl/v0L6/MhFOWDhigde9Ec
k21KxhN3nAGiqND7fkcBdhkNBlw+CKg/0Oiyg9c4LCNxjOVvekGLXEZgz01B+5WQWLDdtQflbWAY
ZbnrtDfQAAegu0jIxkdltyRQ1QvM0R9IRkYJwWS8jF/1aU62XVvdgViIdrqClE9TWxLrhq9saLoT
epoGXSFYqk6R8GQu803je6BLbemZqNYpm62PdsEWEbtnI21htNj77VM1gtVsHJhF5hxsAwMZZjbZ
/ZIO81ApsMkq6JwD5clc2bcCLIQdflhJn5zbzxDiAOeH+JopNMFtxKjW12E5jVibfU3J89gfJ0LU
Qb5Y7oE+ZXjRyYva5gnZnsqJr44tSGYKmYdnsU2PyHYvhMK9FKRwrzC7RTCTyFCrrHXfuRTICB9v
embvSlV9IU0Wj1oMpHSACe+lOemUiR9Pm2ju3zTiQNB0k76XBM6P3FiUUy0CJlehweSRbGKounGO
YGYw28c5JnZLC5y3mEbcVOM2F3n6o0vtN4RLu7bUz/YQftAsR7CRyVetvoQS1XaLLNSvSP8wYjat
3p+vXTu9tWTXzALP3ICwHSGvSZQpoS3LygbmZOWSz8jB5ATV7yjTuzRShCIVpwojkVSooAZOxXXY
I8Mf3WHfacaumRz/+B0Ql80QujrOgKuaJhzobSQaoaVtg1FcpQXI2Vfnfpm8mpDsevg3zKPVTWtg
WrmiFJ7ys+QUhS/J4Lxbo3nPs3ufd8mrb5YQpFtcEKO4kxYMPQr777+omEd9X4FDqHzQnk3JxlGa
uucztyK399UIMsz1Bc9xiBDAq/rWZxaOPVktt1+XZAOnINoHS1q87+Jh9tFpFVk27abM3KcVqTpo
mABaJNq1H4hJVHQ33YluIHY2PMUGn6np7Rn3r9Ej33SYIUzdIwvPQ9SZ1DjZIiD1jWjT1xxHPBNv
w2rIrtGisFwETNO1HGPAdg0o6q4KglPNlPegtZ/a4sKpXVzE3+y8CeiUA7wINg72AZICWnLa+CIz
Te849ThPnKzUESuaOhLUoY5u2Jk7xd9XlhBOadsySNY1RmzLmuZ2w6Ocszck5leji8gaGYZpg43b
XFHLPOlVke1z14YCFWAf9sPgF9UQA8eA9qUM1U4Y6nkYgWq4vXZjjkhE1k139MRL2iFZ9TYUFye9
E3M7e8FcEsskUBKjaVlpVngJ7PQzQy25InZFbjWBP4xa2UhSxMppSCaiTMpj0o07CY4I7Z7/bJNa
tOn06WvI35pqzB4N48ua3ZdsjAJMSowk+ypYJZ2ZoEN0jF0aXrOJiZVh2cNm1IA6kcHhh6OOGaP9
0Ct9n4eUTLNh71rDuY8Xnp++afJOHWQn3lp6gEcwAys1zfaq7chchSo8+01ACBNmYFNHFGpRR1Tt
rkXG5gUJZ5t6qsgKNL5KrXIvd93kuj9R9faI2bAg4k6nMxY4wclq4Ne6DRjBymi3hZrEKlykRAEa
wy4xh2s7higjRWxsle/sxoh5hkGpv25rTG8iheTaN4AypacyLsZEBM2k9M9hBB+e1ssZgM4I96V1
8rVFnhg7yNVNvbqiX/gkLvJZlG3szRbJXhlmIwQiaj0kPRlQAIo9TQbh1W4yUqjNIcEtYXQbn3QO
MsswemrRhPKCE3DFbb2v09Er5/Q+ycF347KqOOsSFhvAPiTpTCPHuXwO7XY3MC2DbPTiarJGDZHe
E9PdeE30k1E32kyVwqVFZqIy+zlsWdDwITazccdzvY0nhFZj9lW23A6GWTFIraa1qpmKaP3Ic4Ug
0WBM3k9YsRC5CyIwqsp6rBg/rcMUo4uPy8GQ+JWV7N4JNdkzQHZXrkkYM3sJnCFon5bytHa+2DY8
s7GgZoHNS/IASt9PJw4/6Ru6IejqIOu8xDS5QPWPxEreBmvJWT/ImiuHYXkrgawoDAgEEdJmRWKD
6uXSjy05ziOzEWyLSagdEGrvA5F/OnV1AE+ee+QIMpFv1iIOGZVTKa8yYfXrvhUH2frlmUPVScTa
fVn4K7o916COn4APPTohI1NW+G1MfUNxdOMZaYPygQzyL4spGGWl9Rr0YHgW1igtCiL+bjSYjpGh
fZBcbq1kKrdlwszMIRxIsswHbbD3BUZm9DEsatrKlOZ93cLgcLFQMGAE21Iw169/zYP8IlPmOZOW
NxO8GDvDS+Nbezcff0U+Yi69ni5aZH5oY/U4D9m6j6PPXug3e4a74faHOcnf+lQnbaqgf6QIn+66
9H3UyoVrN37qhC37Bv4Xh+vAQeVOGrRNOSYc0FoXJGfozxjZD1OZHALQr26D/aFs34pKPQ2cAoYi
3iI9PJDJtm96aEALVSjUdhnY6BD+PB92H64KzeSCMh5OSmKC8Yx8OqELZE4ny8mOgIC36YuyCt6j
39xsTiGiB52FYxOrl9Es8s8P2sD34UFmnwV581pdX8yaTHYhEjJ+h4mHSk6Xoq0+kGWAeJkOxUDC
bDzmL6OCFdYu/uaEuqzFQIIW+2uSh1zzucORsq6Uk5GXsBt157MGfCZJEcH/SP1Y5Pgqy/wKZeqk
mfcpCH8NNxafvUjae5d7irwJYC/AAVuoSgMXNkE0o/wtYZt8AJM+roEYSDWR6YEcLlbjoswlUblZ
1R21dai0RxDhGORi+ZKYz0kCT0/R/yh4+UwPus01nWbo+LsEvIoiGnGwRgxH5sxv4WL2UL45H8yY
TCmEtVzQ8HfDTLlV9sTj6R46p/PQDMYbM8yB4RdfcLs8JmlIX0PIp52j7a3uVoFTOIB5hNASoY4l
M4vwbq5Id2tcdNip0/uH1iW7NmlCTuXoTLENeloUXbPepzClmZOj29hGGkuvrnSiNvJhV/fCPACc
rdeApz5AMf1ER7qqI6yOkJrwOiy6OfTNzoSpk+bpKWU0Ee7RpKIjFT4hB4hAcUVEO62mLSVLnjqw
IGsD//xqBsbmOZiXKZDhw0bAMlaNX0xnjcfKSCv8P1lFT1bHnmaX8iAXjNBIuFlQMlbX8vjdCoMB
LS8x2RkmQo1bf6XGRKwdGz+DESmL/JidOYJDMzTAaCqjwW8fs8ihBuoYKPfqOSA0pBruLKXjGv5V
QcZ7dkImBDXaCWORuQE5Iy/VVgOCxSAnJ02kLNf1Vu/6mjQEgxpDpy9pSi/MqbT+L3vnseQ4km3b
X3l252gDHMKBwZ1Q6yBDZETGBBapoJVD4+vfArNfZ1V23yq782dlxiKZJIOEcLifs/faeRebm1pE
jxDYCsrl6HeCiuJnhbjeUwGMUZLZF7hdd4r0lYv9MLVfwXJZy34qXK5yEBbJK0RQMZLL23XPo9C9
haY9TiVWvFpSktClF67DOCaoBwa/MABMpQXgvTIZAMdWyOCGVltZTVLTvUclb/r5p5EqHAHSz6UH
dimMo9ekQQBt99ZDx6AFllpsSWC+6pX1bED1RDIWRmdHhWIRBQiQm85+LOtY7cfQYtmSdF9UGDw3
DnkQVo3REB8Poe1iTnmonzB0uYwGnlxJdO35gsUkuCscPy4VoAUqH/TSFOo3auLspJWe043XmYuQ
onO18npjG8zWRgArQIr0Exi1mVckdgismKO47o8cZtoyZ6xyCDlYd5WzC6tiXEfxqxq1EhiLs8BL
TS5HDpSJ+Na1njVrLGVLwpY/McElpr6UCRFZIVBPskHgYAgyTl8AIlT7xGMRZnt4MvVgAhuZORzX
GP27UG3APr3gAKg3po2QxR7x6ed9udIy/6Nsp5QCoCB8yqQzXY4p7Ww+NkGzuKq6T1T7Me223+N6
PAxm9q1v5qhKQDmT5ny2nPxhCiCsFhh+O4BJcTe95XVCIruXPw2SL6XfXFkw8lDVV8ivI+tdyJ4I
AUoYkK71dWlTUAjAVGpEHm9YVSA0WmTlQPgEOpqNCkgSUqOOwBr7rpWn8MPrnUFe2CoB9Gs1o4Ga
bFmrJ5+STjQwcMuYBZxO5FVGHqTmyycwVg9MCyj9T96aMmay0GdcEee4VwPXNCFdE9JOQYE+xOOo
LLQjklp6racfIS+GSvQjG7/ZozpL3RcrJDwZnbvykQxNw4uZfFvbbIwvZabeVd9wxKafbaa7zjCc
ImAN1H+XpYbF3cYHyqjcXZN5bWBOa6Yz5yZ7dQY6h2HiMOfSq+8TaVJemLFKodxlbhO9vYHPe6W7
uM5qc6WEJGqs/TGxSTrb+u4OqVrpJZ/SY77n2IvMDxOjhUiyb5mxGgLvVoyIj9EGLqXXn4SO8U9B
Sc0656bsVQN1FbtPspZOQBpV/V7LZI164BOzPGsTte6lRY2iOfj8FKvWhW6kz13bvGEeOMyfpWzo
BwXOH2p8jflW4UihY8FiazgQW8Lcqt/6UX4MsocKh7knxmuv4yBs61Xjb52pexNCntiTRHWsxIgS
McbQZEvmKYw+JglkxlYwRC4GZiaqsNdYcDaqmdcnEC4WxcRSpxzPZslQGWXGkztOz2SBvSHzWRJi
txpIas2c8mj2xUtqoW8vUbMMe6xMa3TtdMm9B7uH8MP+ajUKuln8wJ+84EPXC+fmN/V7X1LVmmJQ
IE7LWnvoFxlRewuouXCHd+YYxQuRYgBQGVdGi9p6aSpsCmN1c9L2tXIVm7vmCiAeUbLghwQe50xX
J4b/bBYb2tmfY9skqSmubrV3yw3nUo3hHjPchhjybc60eNFX9qeoFRtEqge/zc+Vak0opNrzkAOP
9fpbHFOp0qRHsyZUMSLI+NOgDd/oKhIsUjfLsgmuZps86i4ZbGXa7YZGHa2UvkGtwfhIEEyXnfUA
+W0Tt+G3IqXhGgIapEyGKQOQbW+oDpsd2UKOLh6ci2+9U9g6onuBOkK4h9fFO90LtnkvdgWr5Gxa
9QyPVnsNULY1HCOaMZ4jy9hGcYiPNHzGokEjytxMDX6rutz5vgbzU0EDo+sC68Ev8a36xsp3yX9L
7fbJpwjcaKxpPWK0LbDPDIonUUTrLMqf5gO/0eKPIqXqwTWt6C7wnpcdcerKlG9ANY5K8y5pYq/r
xn2h0f6GwRPN8XBkhc1wVemvRu/iph5/5FgIuFjXt5FTnu59wM7pem3ZG/mRqcep6qw9jMVtVhvJ
wvKfBdWHkvkL4szLEEUXDEIftK8/1wOK3BjeRCgyFJFfc5Jrc9qeUENWiomLxojqNtqXyai/tRn6
XOG+1CF1d4oR3/LGeR4TZ61pYu801Sf6mO+zkK/133Xbv1lT/SOpwpc8TzaJndzoOe/7DBvbSKMV
fYUH/lHvyD+snp2QIALA2Ti2vwidPrBjPuUB8b92+5UyzG5qiBtI8PTpjyqtP2ec9SDVTm0Yv0F5
+dw3mlwGlrnqErlLsuw60YIFv0l5U5AABlyRnunSzbxDKOMV15i96wQvwjSuBfvEdN1vfFe4AuEy
RH+FMVKnk+Zw/ayM7BoPz/SXvsPFv1QBFME0eU9LmnEyxuQVnKJpAMCO5kTLz5NpHRUQs6hLEGh2
R1tr30xOKgesvzMSXR/RM03Q0tXR5zwTxGUJ6nkscFsGE06wV1uzTzb6NH32MchqEeKmD6W3Mzua
KXrTP5hT+dALRcSNedEyg/Iz10s3ONQocFujxxo9PCmuKQiNA5D8YL3Gad0UHNqMnjZO0tHl9MzE
tS1ZPz3mdg8Zn3heSpFO2xydYl59KbVOD/okH0BSVAzgiF+8fIRvwMHii+zqAz321SaEjrCIqF8x
zmiUSmpgAD5R6YqYTD8zR9QT5QY+OcL/B6tLd16TPyNORDY9Ys+zQTkX1brRywdYdetWPpkxCeqj
iTiBCn8g3kBPmdtsoAQkxyfpzNWYvqWSph6mziKFTFw9rfpiDuEuUOU2zKaTTxe1niaSr+r3rI0e
UaERxuQviBB5Hd133xv3gz18LbSSToohLk2dPPpkqA4vvVF99C0Em/rU1/VbaI2fYTKsyRz6FKL6
hPZIwhFAwVFEZ4sqOG2RbakDVdJwFlGnIuegEatIC3aJlBmtMTob6GLQxh17j1pcRjM6Kc4xIA0/
YY7EiLGGRsvCrMwWktRSrIbgIEEmzgSccplbT4Y22+2k8UJ36+zlAte6PLDG2WGA+wSmUNHzDfh0
oNGUH0pwQrmhOPwoPNnWlTnvd9DCR99w8WGNm8F4cKDnFCkpjyZAyOi17tWTY9sbj2kE3QHK5eRp
lyHruhI8QEiB2vbWjmH9mP9uMjo33fSOIYzA0KAurACyLOY/SBLyk8zsaBWFHq6C9tELyTyuOVLC
6EVkYtN0xSe5VMZ0tg3sof6A/LgOu21qu0eYv/VyfhEgl9dWBiz3ou+iDuEMZc5zIcpbG27knEW3
Sov8yUVSYrXTKsm8L1D1MOuZ9qM+TVzJMYqxgCPBPaYyjCW4dqZP5kTMr11vSq3e1hHRSrh2bU1R
5Gay05AKSYG5TrQzsngwmiSd9ES/KNk9eL5DmdDa+31NDKY8j8DOUTlu48ncW29dSxF7BHeDHzAa
d67bYh/4HMylzL74HveE7VIbcKB3UnPHKC2/VN4LLZpdgHfdt1wc/T6oIafau3r9AUvw0c/idd+G
ezengtOiAzdo5Wh1usLo/sC8KdlSwlu2o3zP6aZhEZwe0hQ3UdKzKZPWWk9ctZYSj9dK0lZdxk2G
dAHZAB2ofGnh8OFaIT7PQ2ZQD29OVuXI9MlA0OoHELAmaDbovPiAPMHwiGribI/hrmE+cQArddc0
/n/55/NYIuL8+MalfBWhX4q+Nn/ScNquZdw31U+h7L/JP18/6jDKaZrn/+Ft/5R+GobzD/xItuPY
rmeSsoQSfS7s/fd/YVu1/jEHISHwnhWh/5R9Wt4/dF2QYmK4wjG4/SX7tGxkpDYpPFyBEPIgMf3f
yD6NWXr9S2BuuTaibMMz6IoBtxCM438WfU4F1Fatbp1bojMY5CgN93UT7AkY6ZdBm7EwMO2l5Qpa
9p6R0IItjrmuF5uCs4+gGRdNlPJ2MQEDZy1NfvxhS15/fo3/k7cZtpe8qf/7v8Sf5dj3b+d5FI11
3bMcNtBv7qnApqokaUffHCJjqqkAvs/FY66f2fsoNW6F5T/aRuEgjozn8heFF0y4BGMEtbWUGWnA
SQBRzWc6H+LoOflTyzJjhMRnGn340PrRJgPkVExUS83C//I3X3/eeL9tXM9DSKu7kNUd9v+fN64i
saZXhWHdWLKUn9VUxJdqgnGVyBLH92SRhWOwvme4ac3+M+ii5toY4pg5MjyZMDFPIkgPKM3ziyzS
pUsDsMG68eLBLowKzV3lGQb0SFRq36HNFVLUR9BCMHEy6mKlLk94hW9/85vmTf7n3ySJkzGQyFOF
MBEy//k3CTMKci9OzRsHer5VtS6XnYK/o/fBvhU442WIMBi5o0Fh2OV6glb/wCWEfF/Lh+XjVi/0
oKqjzMyNF1fGxXKfRRQBuo0T6xFXCh2x3FgMXtCs//qrzyfNv391zh2LM4qzyvztaMrL3G8Dqiw3
oyTlyNHix5EspayipZBFPmmtXXikUoAGeUzOXZsO7yUYAYgstq3BByaRfF0oAjyHYBoQM1LV7ZM+
YindLSt+whE25FnrAAONCI4gCebhg0t9uCl6RDKIpYD51OMyjhBQ+ag4NxwbOKzRQhDgS43TNGju
NZnwsIpN8ZKqQbhBpkOVsAfNL80H6r065eAi2E3+FN4w6K0qvyEXR/OMfTUGlyh0vPP9Bkm17Jxs
i+2uZU6rn8ehivawXJqNQZnQ4jIJeaYY3+lCNcT2RK8oZdtzTHTtmqFi2Nbw7hdubMzElgae1XyP
Hs+VoKNkrZta/WgCir/olb8vDG/rVtgV+h6dgZM8O5OlWP4mxlozQOSP8dynqHH59Fr5jYKBhyy6
fiPXjI7Y4Fq30Ch3dgYO/q/3t/hPh+o9Yg6xPR0X6zdBu9tTdCFrUdw00Z46if08dRUR7zhqkza1
kDmIS29agB/H+gWRLaV8ys/IlQoQysI3ziG1p9bToAGp6ZS2xq3XVkGCxMNE+rGalHf27Nx7/Zuv
PX+t388wBxW1IxHiC/7/5zPM0XQZD7YybpMN+l53wkeQfA+mTJDROnCtKjK22PEBXjbp5meLTIZI
S55q70P3dAE1Ovpxt3P1LgLeOqNQSo792qzyCf1y+3cW19mc8PvXxeFqumB3PIaF38fojkVzUmHj
vWU4+a76COxnTN6jnujstmiXrptXqzh3cZmSSzTlyckI4pcID9r+r7eb+Wev1HyxkKaBYQr/At/G
vp/+f3AZ+aNsuDSxl9q8e6oSYpDUK81gwlzQGIe61n7Kus9obEFHT8mZtru3bHohHu6bcqybTTSS
3kK+mLWaxnYZ0M6Jxb6sYPSq2rBXUayd2DlMdsmW6IZM7kXUYW+2ikuOprH3DW8ToAxZKlnp1J1A
xGtx+hbTsvsbi7P4D4eIaeqU9m1D2ua/jWTC0gqvwm9+QxH6lWJmfOxdXWB8NKkux/bjWCc/nMK9
aeAv1sQVpu+xY56NEUCViMwJGmTTbkcA+vtQiqNoICJSdMU+7uXaqtJoz/71vnH+/UIuJZMLrhn8
J7FD//mYpq6pU5HpQCXWjbsSWURYMIEbpHF/LcdGPuDQQwKU4ltoJYUUEpSKY6Zia1+bYtUm9hV9
r7G2iuGr7XbuCThYsrLd4t3SmdRzAUau7prJPhQxWm1s6MLpIEtar04TuDs9NBXT5LDEgBGFuzmg
IMRzt8rKOtwo3WSxbMjs1GZjdqL0aXpBcZRiACMhXNJyOm/txsrYkdCSUbsmDsvtLhU2ZK4K7gPU
PASwubiSJ2L/0OJ2mUelcdNaeTDjNjgQG/FkwDx6yQaNko8oLOA4pKtRfcPvj2KDvvbamn+UUOSQ
/PV2t+ax4rexRApOCd2wbNNjQPnzdoed6bfu6CEtJQpkIgW4exzDCcKQVGrnIIp71LyOECjmF6dx
nMhj6GevxOitOy1Tu0y3/E1bWzB0jC2s2kvbmg0CS7rTsQ4MIwbLGbjFeCyDlxapqY8LEFDFHQZH
KwlborfLR+spyB1v08XxQ6LlzrOL+D4lsGKCDnV2C/q1FUTes0CXN1HfhUuSPtEmZX3TWJssRJAw
cB1EASXLdWYnWFqwBv7NEWr82ah/Hz2kaRFNquMFRYT025bSULh1jm8ZN2iwr1ZFFdhtw7dk5s/X
lWER2amNxMFRf/UpC5C6QRkTAAQl/KE8Yk2qQdBAVDexWv/1Prx7PP+4Dx08XpbLwgHbmO4av3+z
rAlErAMau/WlCQy/T+qrZ8Nl8JIXv4I7rqR2ghSWY1YmMtzALk9uH/RF1yE65X74lmjRd1QcUUcL
zTwrF0hY1Hb6afS98wSBaQn+Nt1aotQ2tMiiTVIT09O04bjOzV3QWvpjb772DtdF4IkGMeUOxHrZ
fGh52u8Ncoq1KdoSXkIUuUVPa0jL7VhB96fQi3AAdaxdzwe/CQxIR4AI5LXEIRnC4oi8cDNnDVM6
IeAqDMDamRla/578E7gn4yVJPuJkbE+oGcuUoZm5R8FcXXxKMsPYdC6xFV1ZEgkSoC4KPStY1gHU
KjJCoYdGRbCCpZ/+3fiLlP23E4vlEoUT7DGGJQhodX8b0CY38VDjjsFNS/riQrRgt4HtKJd2joW9
0E62XX3Dbt9s5DS6+yaODnfvSDNpat/bCdISTNeDSi722FoA7eUEdr6EM8rUe0/KhRuS/zjC2gzI
oYiBvtQBaxvIFWssY/qlqAlBaFC26cbnpqmMR1LEXprO0c9tcY29hAqtBvMgbfRtGKuvUetss8WA
hsW17fCx74TzlDXaITEDGrqx6ODG4fKPhg0QWhZHRdSe85Gf1FkGc9U4WLZegCV+bv22MWybISUv
N01XE/qUsHO8neMGy9iFX1SGsDYcl3aLrkodv54FPT6X/cl0kuH0855ob0NmHaQ/mOsg8v2TMTck
Af8/2FWP24ycT1NTkE9TYJpBC0PPBktI3dKATiwevYnuG24ppz3lTk+gfYV0tJdqh9z1MCi0eNPc
dlDTyJGWTvU2nI3FlYwegtD1UB6V3VbGpCLxsSbsJUTLmO1ZjLWzKdAe4pVeAO5DzWwAo3obFfLy
lgUsWmidhuQgDl1FWpNXGgTgIkPCZbJDXjHcfBeQghG3Md6XIsbd6zlrc8i+Ti15mbkK+Z22dSGB
ABMg3yZFlheoB1BYFQQ9YoE7k1wH2pmghfWGWBwDDYbdfY9JlTvqfX3JupTen+vjTmxRXE9ae7N6
jh52b7otM4mzjDwTFY7aecK9CD25m6115rVr4vfanD5IhCVMLSECaqRvzDXDgCrpXGnavSmKnNeo
6DcWJaYVRm3CZC1to5WwS6oEkpxd1N8s2EP7QSI3UZ2rPwN83he1Ph3ZbbPSoDgwMTZ2xFUHyxkE
E2lAk+NyyhZ6kpa0dJxryamyA5XenMsV6x9/6+XhyS3a765RuNQS6piw5ZEin2PWG6hu9cUfo/qS
KiqFWav2ruFmR+GNa8oZFewurreYHEHQ1H12Rtt0biOs5Rhnh5skc2lVCg2ePj/LiZrxwU2pjGfI
nqCLz9RjG3m07DNqsiNcTLAwHA7TXoJdv/TpjyLlBBtSCvmGXs3gtrPPlKugFncecYKsWttyVpGg
pkO0gZYwICt3pZkO1oiu3fZqRlMlSj2EU1A/WCng38kE3RSHenoEAQ3UyLYAvloOh5o+fLJ4F258
nTYfibmvg8bv76YdsJwGhY+lX4kK0K/jNPbXeG/nyLOiho10D4lrM1QgmVei3Q2j4FJ2/qEpLPuU
hc5Hi/pujZB1FzWD8wCrlqSRAhuYT9sCrf0Ebkia5Voo7ytKBsTa5vvgu9q2i2sEZ0TFkUvNkb8m
wXQ6oHhjrA2b77KJh4s330g6RIvKpSjE2k4eKZMm225Iv0EKDK5T0wOoE/61ADGlQR56LvL6DBwv
OEe4kBetp7qdgbSPtC4x+yaOoTZOF9TUktoDwgHMXxqH7Zdomr6Nvia3xZQlMHK87jSVBp4pRkrD
UMOxtF/CkrVQAmMQKoqxsLxJXu9zmSCOHmocxhdfqkuA1mSHWMYnxFHSx0lN5ncduRIMBM46rLvi
APhlWTm+vLbF8F7RBUrxijxZCdgtGwcBKZlvdggdN6uktzCgBKNmkMUzwhHSCRcMXwbZYeQTtWW8
qwVyLYmhZiOTbmU6tBQax+FtHYSisNO+h41h4jQDXAXjalF74HQMQ7xo4QTm00X5PUY2spQ2KNTh
D3dZvfN4OwhCk1nNVoduThpnWTQLX3kokGXe17nVwY1J8HKTaXMHwdkE/ej49xirfz7WQ+jCUT2z
8iHOVUSY/LwhW5y8g1puBo3N2kLF/MON8g56VNp7mVscHwOj7Brc6jcyRpFQI8QnjBycVIJc6xDN
NzKYRhqv2L0d0e0qCK13fBcJjN1WiGwfB9q4zsbu4+fTpLqGjki2ZZO3BzXf3GPf24ium2PZMRqa
rD5ksJ0kS/odhlXkm7gOa/KMuPmJ3NLhbjVp+NXJerVx0pT+FqrZtQClvunz9AX054tyWrV1O9gu
xHumiBDN/JCO6ETMECGf2RnRUeacLBOirwXR6k+gxoxVJjL0TvBj2sHed+T68SOTf9789nCaHQ6T
VtkL6dX0C6yS4Js6/0QGR87kANLk/WaSXfnz3v0hoh1rB2iXEn9ItN98w7UYB9K/7gU9qY2EU/Av
CPo3ypjRPTJ/UIPxFJPpg/6bS7JMpbbFJzpC0UNQHwpv1ToJfhGneDYs6qBdgFyiS8arHsVqpRGM
pkjxWEvju146Z7Ia4gWmDmKXZYdhyEWy3FRThRi8woFvOfq6qXp9lfao3fq4uKTec0ONfRPAFlpr
Iv3ovXpLPqJNcws6atslBFL25YbIe20Rlv6SyES6OWNhLchuQBaFohj1dpgdeqX/0DztwxMJDToQ
PUHICjdp0r2K+zUyjd1QJ2ieO4DATHFOLiqW/Ryh4lZc+1PLqHbgGjDTbfrZBNRM6DtrTB5LGvgn
DMH3tfqM7tZop2HtDn1YVSooyUY3JI0isz5SGtrlc0J1SqM1mTGtnGrzDZevvReoent/Ktaq/HB/
3f3e/blfr/353v/xn399gh1SHGzoJy5//5tZzZC6+PVnykrHbjgOxz98NgJGXiOqDidJTsNxhDT4
8xvf31fOsyI/rL6rmmxHGLD8ioLhibY+1HIfeP/u51/59e1//b2fPwZbF3N+cpGCUVvZKm4XkIk3
MXLSIywZuMoaCyS3aL6Bj95qA6Jp5mkkInkY74iMhsZ0v5kEfdQ21s2lHTcM+COyvpEctdxwkbZ4
YD5dO2F5aQMJ0B2StxOvY8VhCYphpfiKTM9BYhPah7zDp5D0NiTB3Pb0jdaET73rcibf//l+07IO
gv/oJaBcSqhmuNBwE83v5ipoH8Y4PipCbrf3192fut/cH2bYNHaaba/q+UPuz9sp/oj7vTKF+tfp
McGZ8wfd38BMPoVqSOchK0d3hwCCCE+t2WdJMx1sxcXT13S8o+mkIWqYyMF9C3r/iWQyd035CdN5
YOPYu9/NM40Qw/rOCrw/cb/pHR2DSzzz/YrZi9VWprfyDa4A9xsCy/957/4wnPGqEOc4dH+9xv3X
q389d3/f/dW/fcwQ1Onaq13GmF6frFUrBUUEMZ8SiWW6EDaS4Tlo+mgj6AEwAUJRdPh1Q2ar88cn
RxvG9K9//u3h/R+aOsr/8JJgDF18dv/62P/0FqYD6IcMBONhS63j56uzrPD+eXcyB77Fr3cCwGhg
pmZ7dHuM8gKxlRv9vy//62W//qgWsR1/Pbzf++11927Yr+f+8MPv//LbW3oPfBEpsp5ZXsl/p+D4
c8sNLQXOkrwlNhPE47p50ue7+JmybHffMmXS5chqdPrHmUR/Pu/hX3v0/tDDjoIboki5/Xn//vSv
l97v3Xd0VHTBRJFlfkPXIVwgXyKbtiYQyk4XzPv7CY8lUaurioV4Ow9zauztCRkyR8Awibh+g3/E
DrsPPo5idWRU+LAGVOBwV7J9gi34kKO1+Hmjaleki1+PfTsgQbgObaJhHNjNk80KY/7o+UPD+Ypq
CyOgLuEfUw2ryqwCiPCQL+9b9b5fsKuLjaiKZ+Bn3R4edXEA1IGqrnlJo2Z934C/bf77c3/YReX9
MP251X/d9ZOSwyZq23e3Db5KLaKLZUfFEQoCEWKtC7Id1eGtHfzj4GsIHSb8ykWSAOHDoX/VifDR
yPGJ4lJuSQFp4YHSw7SSHjkkrLR1SUbLtvNaWvpMJRexmNSZFsR5qET1al81xzdPbn7zDTtA6jru
AwKkl1MBUqENjVnYRdZgoT/bBELtRXNpE10dvcy6oQoUOwotX6JNVNvjxZJJurYYgrnm0SWqK7Uu
REVEaBs+E6AqmSJYz3FfxcDt3S8Fg9WiTSHfRT1hTlrEtX6IvHf4FMalaHsJt9D09/qoHaEhUhpz
9HcvdOE1i3jaNa7xmXDtCcYK4hSRaXD1Gph0qG+xFRHHqfsDRHIW9Ej9P5Bgved4YQHTUYHSdRZP
dJgEcwMP7WeNHdtMJNp2sxj2njF8BcJYbPpM87Z+UAdXvV6HMKdnDEwcjLPLgmiZXH7L/WzcAOr2
CEfrwQ3oHsiJIHokFbball380mVWs6Y5TDLMCEHFHAtgwVlvf4iOgplpTMG2DqJ9z8nwEBRUqyIi
GzdVVJzRW7zaI4kDRu4TYJUNQH51dclHl4Q2lX/Vcj0/d5jxuDTGO+qgVwYkHEeTEwLnTy9xTJxc
6iQ3uG/Zc9thKbEt6wv+I/2TSndwTYtjoUm58TQoFa4Yt61DDFEzdbD+3IBI8oRLYVx5h9qkZsD+
+DpJ80JsDHQ/8o5y+I4bukM/SAKjy6xnzlIHE7C0K9g72PyskFglN//kEs6umc9DrdyPFN8zertW
7Ax8+lsJlrAZ2lPiMCjYRl1dxQyQsGuDYAzDO1Xo8VEWDsyz/YnAt+6hG9tqJ41hxD2kdjiWUYva
CIubgRKKOdKjzNzkGDRRzaEWs9DjQqe58jJZkLFzArjoDgUGVqtt29xwdCSrtrPcU9qVnwJ0VHuL
WOuqw5vRjtQQdZuMauVDCXE70ORDr723uzSxbuOQeKc0zNoFkXbdMTK+aKSlLLWOdsJYB+hnJyIw
fKey96Zjb71rh29auBrDRXnxKGKvfZKAv2VeAI7IMz7Rv2EGywp9Y4C15OwuLkPFgTX2BJVnKj8a
imzack6q+phoOX9qEDcRmzdGuX8z0KKb4EaIo/ftQzGOZ1p42cWWMYPYbI5VxQAgACm0GpT9JKrk
nAoVn2p9+EoSnbcI2tA5j1rWr9qePhJEIYIv8/bZ1dJ1r8cDGTuJ2uV18ak33XLP+nSPKELfRuZw
6ixQcjLq9iV9EwLi1bEzUKcLEfPt2MAL5VvaLh2nl7hM1XMyYE4SwzWBTYQg9eYSlKIKFP6RnVIq
pitqpJIpEgH0xEENW0V6xZamzbBkshksQi0Ahxw6xRb3eLuocHgfMVhBpSAORnBdVUljr4BcW8dm
8l6HTqQnsJVA6AWSMH2iRjjq+ARwFJlH5lHDEollvDMqk/wridM6b5d2FhOcwTdnta+hJGzetAIN
lSBz/Qx7/Dt43LewlBtekm9M4XN06215rIa2fUR68CSUoJ7Aw5WPY4Rui4YdX37BHA4ctkSGHib1
fpTaZ51V8YWM3whQsEBt7USHJIXdQNv1q9ALkn/qZ1Av7iYo5a6wp3OclW+FpnDKqGGr+/RaveGz
3oDVKZDSrGNP+YSrmpS+v+vxvjc89WG8CT+fzlqorUG0lOgVn6PxPZKmuS86tM+ixfQcd48NwVp2
EqsdWR9gPQuquVm4wrCrnms61KgjR7XPxkc87fq6GxxniWVieuo7Koxmzg4wHVCzrFpTJ9ZeDKHv
pCREPRbPYHvmKF91AhzSoun15DLTNJjSLuluY6DvUXpv4Dq/TlYFdzqom4vd5TEM7gpOknzSgREA
a4QlMoTDaog7d6shWAecK4NtTD1q4QyQiaN+jl7UznaL76Ytn0TtUtIyy4ew7bOVGxntKZu+FP2o
bkiQb63on5jKOeue7sFAOPKbWSdnE2pHbcbhkxc44ZbIlepQ1aqsMZmEL5rpdzdJYlo0ech/Jqe9
dePXSIDW1WqHrKAKQW6TcNBSjYTpERM5LeUwYq0MempASXkbG65pbloTvDU3+jgh5nTmW9dYxHzO
z/hmoI7mkH8HYJPu0CLCfikcctXyk2vZ2m6qmUMJaGWr2ueEKYuYHDv+jhV35TmIB2y7uAAWFZFl
lIaT+GVEh4rtK1yOLo6Axkcbm08ZHQ9PcTPkD0NmpwcVpWrNMbGsHXFsay4M0inJkWjGb47dXMbC
MBAJRx+aruQ+yOdhO6MWPeYW5zeTSqZeytukzUDpHt83YyuYNi27SqfZHky9sPeDq83o4qrh0mtp
T2niLFzL+pGPbf+ptONDQtAyQpE0eqwhui5qIuv1Ip6uoZd8APwoznWXw32hT31obpqkCehU1iZm
oN/SdmEpb8lthcOJejeQy4aqqHD2HabnF0orHL74ZXF8mYCSAuvgOs48V+o/KM7rW/BTFpbN3juD
k0c8NImFNyTDRfW3oPzMn5z2PVthMxrTW+gokOw6dKlEg4VNzZ9kIIuSKfZ9SbKNfEFHzfRCsxU0
aF9CmEpeIVH7dPTERMioqDfKGSnNEWKzKX3UqHodLidmqm+Wlb50vcXktaQ+hBVyNUa9w3xgeE5s
8GqwKZJN3wcPg6L6CTG0XMaaKZeRm+56bOSgMzSKK/BwdeeD5h3mDwy+bEgzy/rPZl4ba8cOvgeK
zlxBn+k2DLhVqiY8Se86EAJCAABI4oBDuYtczFEGwz9TGI6KcXowJjM+gF+jUSTrh8mw67UTDJ8i
Vs1UkKfo2XfacwACeVnhQt9OaFFhxezM2PsWVQNs3Y7TtUFAtI5lTQJjo1bDaK7j2pKv/5e9M1uS
FMma9BPRg7Fz6/sa7uGxZEbeILmyg4EBBjz9fET3yF9dI9Itcz83IVVSWZkZ4e7GsaOqn5rOH6Y6
zN+W9jeVW/F26Wn5Hp2H21vmL9tIWSSH3heeXhI4or8RBEKeJQVhyVzO3xNoENStzKTYbLpcxgGu
GDHPdiWtxoCDJIjxuzo8qvjEI9R8N5vqhy/lNkyVPkUp6dnJmQ3WbFF/mWMcytIrb8IjCT7jHtmm
RZ/SIcZNg6bQ/sJVnNY8/9lQy+QVFbAL+3yfi+B5bqoWMD7rEqz5qGxC1ktJiNzREbcBjt+zFoao
kZQaAwQh6FUEcuIDUuG3gGaKlVt4zUWLYaP1GJ9NWCGA/LR5oMg5hLwGW6Iqg7tLJDQCPYgWmp6R
BA+sstmrOPNHEy7QCw4DhRyzET1rOHL0LEbiLjo1vf3I8Mys6XbqDo2hmJa9vDgiVvF/jwh2BcN+
Utjg+UPrgimBfbEzmqvsTfpGROAX9nDnmxiRwuAO3HI65Zb5MZaF3BSCB4qPqEqb74VRgSJ4HnwH
uEq/GlfcxmkntcdZXfrRGVDcHRfozRIsWwRgyHz2ieeWCvu769+pm/yQAqJGL429KSwyprMPvA/1
ba80fx3GqgxPRDccE1E+sskYjmHQkyc3gj8MPPbZaGlSb0MH1JnQR49n280ClNI2mqliWID1wfjd
UwgwDti4N9fMb6WjTuMYMTZRfb1L22bBQoBOqW2XD73TwTn2nqrEJiqZf3Pl5P+uVPTdqT9S2xwf
Xmbeit7+qLGW3vxQfqHOSpw6yym3llQT8yZJiyZzF9pXf65zuoNJbCiq8ERJTSE3YB4s2C2H8gkv
1ilZfs/S7Yo1EaUmFK9DIQ+2EZUobXNAyYKL9GUGj5zzt5io7CxqcMwZDa/cVppyb8rB2gtnDEBn
z3/YjT+SpOKHVfu8fJRfedKbDnMsPmodXRmP1CmwvT0lD/OTmeI2aMc7HBo/Lj8aR4u7lYRyJZqG
tFldz7eRV2JFLizaBgZ7fLtfgbGz99HU3acu6I85YbraefHoILmKrnPXYyzqq5UMzwX9JXntpdcw
Kqa1xDW1K4Q8xSG1TQCAkv2nPTNOCxCjRlLsOF/X7EsUIseCqBtdSSRskJt2GcZzY3z6MdjoNz3t
FJ/2khJ6VGCaPnEp9VPQTeMgUF+GQB/MQNHE49W0DwpCqnE6V/zOJCWX9zg22Q1Wf8qNU/0HG+I+
gSUC3dpB7UesWY0WcnU6MlOazrnpi99AmucNNhw6cpCOTx7uUS8qxYOwDykQ44JKUz/F4zdDYtQM
WELeMUSTOWx4un9+yTG7Xpty+qJzvz8w+ZX0B7uHMiCQj55f0q+BE6mA6ETApDxwvXlVAdH7/Ktq
HaySId3MkSfJxuMb2WrNHeRTdqqt4ZTpyL5mUfP+r9XAAouLc+NMqITL2oVfN+wm7KYzXL9LxX1k
lXFxBjrRdIc8DH6h+B84DPpzo/LnJs8FxBfP2YEAOk+2zwtu0hLlUMMO5tSivnQ0Ho6efnO/Vgdj
cn9YY1VsMqNKDjqpBZlpLu6u+xWBLzgGeRJiyDV/1TBK8QZVxo4OC3Xu+yXJEcqDHOocRQzuD6pK
tCH4ikvXoeejctgL1ezgnZb2N0fTuFaExNJZAVtHamZydvu0zdn1ZFIORMSydihsVVU9rKkq0Xtu
xHBz+XCtWdsU5wrW+3YqiS4uVfKL0aZv0W4qqvBWNMVhRtpWuK+2auiXoIf9xa1/EdHc+lOt6VMv
W8KV8gvvGXVW9qNjq/Gc5+GTIdnSdKZJU0tijveJIHLXJWCWbNw9cbwUfIcGLFCGGyeraGK3d1UM
ssczqebkSpjsZhkyIkS061psXk8gkPr1UCjmeWxdO3jl4MEdMjnsFK9uC8XGjRdWhwWnsUj8cJ9M
pD3xYeq9QcHBGipoceY3m5yIj9jUTAdPQQ7pW1jzxrIgKTr1S6ZDdAXterfi4ZakUfg+dgKLMqhR
uLuUNGUygB7IbdHEGHiqHMFISsHQIcQouLV9IHqO229RfZunsqibPalF0BSTBKVpZ+Ompusd2tfD
mbLftUZjpXxq3OeR219CglMHF6FsXXXij6FM+wrIZTv3EFi11mrjpelp5l26HikGPVRks1GmEbeT
qKDDuTzkqk4uEskLIySxRfSh8VQTDb4ngMU89jNGom9aeW9SGlePgCvEE6CbfWgeMXdM1y4LnVVX
Ls2acXEzmtZce8uFJG6o4yjn/su8BIvoBvulB58yqdCi96m33jRHYth56evQUm3gDP5To6zmW1gO
u9YpflpWGHMft14a10gPcB7MvRXa6aq0+/K595hIuiHeRYaMtnU4KyZzSRVdUd2xX9ok4/g0kB3c
MoypVdZ52dZn97DGrZNt8FIuVwZNvSqSp7Iw0PkDvVUNpqja2vrwgw+thJZhc6bh+K6AZ4DCP34O
JdnSXxxL7gjIlyjtsj00CebLOcXsSOvCq02UD22WqE8AAGo7ZmQxOvooR4oqrSjYgDSJ9lkvehQM
Igyqc1L0O/N7yATlNi0/41x+HQBPQVO0oIrZiCGUMzvttP6MJJDnnNd06nl8XuNqM8TxD3qpBmTG
R8xx8ZQYFfl0iuVsruRBTveToiZ2Ow0YLlVfce7PhbluueqBhskMKKfpKc5IffuVzi7BdDMmiDQ1
9S602Yp5H6g3I6vCbR6kxhEJnhA2Iv2qg9NCRRWavSodUmvdxJiWk0ru6lQgOBEb9Z8rjJJ8UFu0
vMi4WbQWgd5ztnFm9mcTgJOb4G4q7gS6gD4uxyzYaSom/ETu66F5yQs/wAQO0tT1CJsGJYKvs/vn
fs1Ujyxkom5lON1g0Blrqq+y3VxFXybZ0qZqBTGoG8g5tr7zNEovAOq+fq5gCl+DRkgsccg/7LoQ
aLgYgup1x8dtJtF2tgdzo+K8h/XxO21BaI2pdu7VMPwCo3AOYfpsVWbi1C+0C2bdfXFVZayb2sU2
0UxMB3X4PNBCfcwl3cWxPUZsSeUfvu1nu0nfyiq2NoqVKSCPlpukdBmOBrYoerFwJJH5rRNZtgni
3MR225Wb0h557ySVB7ULkM/k7CiGTvcSE/fGm6t5ZyRRc7B8MAxIcEtWTxYPSxRvwZA+wjF2jhC8
xq0zMIBQeVzuzLB2dnXpPo3K788SEQG8Wh1NJ1fav3ssFhdRuhv6K2iXglK7JR/P2y2ETJaVZK5j
6vtwpgQ9xG9Avk0Pv5esDgPGgMdRSfea5EN5zvLopiHdQXxwv2t5teYkuNgleySYejFwh/lXDk1l
XZo976d2bqiQTinZ7Ovfn2Z44nE/KumpLyt2VRl4miDam3yT24QP/M0DXeZaby7c6z+zXa9pd2Sa
tp3hMIgfDFzprZtBGNrtWFztoL4PXsqysS7sXVZjT835NNMEr9clSddrrYMLdKHqwd6WVpbU8zdM
U29d1sA0pMhwU6ZucMFw9OFI2Z6bmIxE7zvpti0iUCCqoCGuUTgewPo6VutdPHKNE4U7Tyjs52jo
TZTtEG0/jJPXCUkCqy7+kIpYa9Z47gZXcX9QprjMhXSuEbboJefvTC9TkcijSxHojrUS7R/L6jGL
wVoY3d3KR7b0xpRjAM2+NlyGL5lnvA8R+kuA5/Mc5/Km0sW8GBobOFoIsFrEJx0+pJ/5588vheHw
nlN0l/kRNTO58zvhjopxGPfcShugerMnpuT6UuXe+CVPSX9HyRaOLfEG2j9fpRO+FHwQzrEiw6rC
5VMNHn41Fqy48qS74YRTN0sGwHbNgjN+awasXQ1CNn5Y/GnCwdz6cuZBpuTVzkvzjMjSHae5ZSCp
k+7k4vkXuXFpir54S8csf25JpDb7Kq3zN57O4kJgOl21zd4xrOzFxFm/LcWEZCOc6RqKdk1bgdqP
qggwcbTz/nO3INoHVxTjYGr6a+YUh2GC/mEGbXowf42JAYd04Aqa2yCROv7N6t3NBLjpOpX50ahT
H8t925wIwH2jcCHYihIQfw0qFmonW950tFaaodaHAXwg48AOK7HsdW419K476WHKSMmDx4kOOESW
Cj966EEYE2X2KCLhMuJtjKh5MZU97rVIdl1i+4/Kn/Y23ZV2HYinssq/deB3VzRBqUeV+2zXdI3t
tM/Okk7FY1axKBRp3Z3pM9rXo2Xekqp+50dAlfPMCD4RyrehiVHiOjDLA4HfNUHmrSlydDY2E/Ee
jy59jGxYErpowsazYLQbPww9ePsqkPPOr9tqJ9P3Li7HQxKB3usqb2CxSqq8ypN1XAzdpQhiSRS5
L5/a/EdYk+gMrPJ7xmlKmXQLET2IrxKA4Lay7AxmTsZp5KW0Q4yEOAwt7K/uwHI4h6JcF9GpUMar
LTv5pGLOLd8B+9VQc5SM4fxMyUV1j8Y/FEZ02yHhdsHKZ7p7hIBvI7XwJsiR1pTqVBMZw5pHB+gA
lBOPbNVd+0pSJ+1yf7CCldCDeyV05F69MP8JTqI41sFk3BD7XyhLotsxDNsn4B9Uf61mlkEvPHNC
GmZL/6zo1FSEuw1SmochfLD3zl8M408xdfUezXBY07AlHlrmF7AkeCfNAidOnPJuowTi4uX2LXPq
+hYKv3wq1Ns//8UaeF9gyYbGh2HPcyr/bNgYVoGfO9vUcfghczl7TS3NmwRS88XuXFiRPa1aup39
w2fgwtJMUJbiRolUVO8DE3tj5gUwLJCsrNioL3rKvvSaTZ4pzHuNYKWS3tsWY2OsfSlaNlHW4fOm
yLeA6zczDr7qeH0zzvvA7TDYej4Na3MPSRewcgLzRYzZeHdjbpwxhPNEjDf+BkzoIE0KbdE6HtXj
Fs/vvubFWjPTiA3u0KXyqPk+l9SXjgvisonFQqrJP+LlPPEXXE9DK2Ss6BIzh2k84GMEFjX4/oEG
b1bA/T97lNANjH2jR0Bni+woFY99HeLZc+QKEYuJtWIsxhKTrWTPw4FlF1gW8herqoPnMaj6bNJt
q0eew41QeLJ88J6ROjduH26VxDY3DOTN+J7wJHbDPuhZyMWjeB9qrmWN/skCM4foNiW7SJfBWsh2
wdlg57etzr5ILc7SJHzOPVlyFaCAg0JWtIhK1oRFYxaunSteWegPbLrZsR5cX0+vTuZkzzFHVjzR
nWyCbdDK5VeYaYCvTKwHuYxnKUTU2bqwXCBolBlIJPUUbKK2x5dDhGYSifVKwy0+6exKZwzxGps1
LyDl356dO0eDufgJMhS1G1CjjdT7BkLH98EH+b0N4VH0wVksh2fpm/3B5HVb2u1bOXkMfyLf0EzT
0uPis78rzwNuPlK0iYtHeolPLhADRKwTXJDsPrDPWHsjq17VZd1JYrdA0/SeZECR9syF69J6Fp1K
38bY6955sd5SHUCtSlt4nHaPu4D2mZUwE2eXONYb7KkfjgUNDZQmuCDINC4XIBmFzB/UnMAEROds
95Xbyw/LN7a6TF9KS4OR673uPteU4DUUCLhJsf5U5gB9avwOOjh0YuLVs9KYB44lniwnO/vTa+9g
QF9a1Tkgi+lWJyMGLU9/LJ2XlyyMNlZtHwxuSpfC+WFgx93HfbxBlGh4bPb+BgUzXk+Fl5wBvXNy
iDx6L5OO+g/SI5XokIkB+m3TNmUbEuNgBhEeb9RkS4hArGA7faZZWt9fY8xKZxdeRJm9Mzo1gKza
jAdya257bz4EkY1UYnhUp1TlG1bp8Rw6oz5PKEWjcu1Tr/Pm2mJY2YfB/MO34+psWnZ5/vyn2pXV
mfqJ97hp5S6yqQ+JHb58/tM4w1ocjYldUqGuPuWnnkfQtnPxCbQCuKFlYRsL0hjndF8/NPEhlGRe
5mpIsCVmIfxdH+KCmc/idWrjdt34xNjbOHBWY5WM1xb5/jNeViGvQkb+iRHr1jiR96G4rySh+JCj
3z/sIpVnXwOG7bRcSc/wz3a+hApSloGqnq8W9WTPdvYNW6L70jn53pnCAYNZb67LpUe334jaosWx
+1On5deEyX+P/MBWF/c6D+XZ3zHbnpDMmL/K9JTG41fHBMUuErpFwgDSCDbv75/+iDGGQBfptLnO
jo7hU1gLuKJikRkEch8kw2sSZtbFSDgpWUN97/mLZHj1Vrgp/ojOBfDj8jFuTW/xq3TnwXHeSzE+
sOeFGyjCP7N0Lml9MjaT5YqTO7tXJwrqDciE5hhS8JelExfDgM5x5KIz1ecX2cf5RktivE7N1G13
kNNkWJ/QjN9icu8nxiRv06Fysz3l6dBBb/r0yQ6t9ZTKyd6li1O5MgKJHFh066Iv6bUgR7fF3x3s
VMn2JNW2sab4ES1ZvvZF0ECm5JSozIjgOerUOqumbp330G7UyMK8DQVrRQ2jeYAfDYO+H5D2avc5
TT1I1KF7zK54IKM3Wy1gRE77dejhSEn9gt1oNX3HGt4cTPcUG4Z3ZZXF2G8Z21SZ1ltQ+L9BNh80
z819ifJS9lQlTx79hAXo1ePsQuCiRvmAsYq+XSwIVcLiuRkOtjbNg1H+IOhS74c6vSUsZFckS9RB
KW+rPL3P4ZX/1AdVt1s96/4BOfAWJLrdtK4BRq9n/wlYwqM3YqAyNg8Fk7Ylbs3QXTOH2HJZfy1Z
qa2IE/mcL1KuLOl3Ox1xy/MxTUxh1WwPYdGRe/H8cQe+jYZNvyyuY9X/HDPBXjLKj/bkvzUCiaTx
cwOqZ0ZavCupqpYuC1XkSiZpOnODUFy5oDy3kWhP0m0/Ytt8smpV3jvX2tmpjq8qEPeJVkgWtUUE
qL6cTklMoN6sTPQw9Cfuf4vnUT8Zjm8e21k9PvMEnSNesWjWx65jLnKc7CVr6+EwV947HZgFV2t/
IqVi/HI1T4oyyZutASqZuI0mpofqtPYKYV+qrvset013TgdAfjOunc9c3v8novwXIorAHkPM9H/9
tXLv3wrxDt/19zT9Kw3lX//L/6GhuM4/SLZ/dtbZ/v/U4AnP/IflLJ3NAuXcN224K//ioVjWPyzq
dazQJZvpeFZAHO9fNXgi+Edohi7xZtv0Bf/l/42H8vcUOYcqWWMqKi3PDLg+BUtO9C8pctPDFZK5
sfViSgZSogD9wSjYmWaVuOZpbnwpKmRNqTEAdUQ1yFJwNIUt64JShnucNu9KcccvokrDCGaOwTg7
njqz3KAaGmcC6lSRx6LF+6ciemvIkGEFPOoeMQv+bvzQgVFd7Fy9pjLYmV168B2SehPVaSczKvTG
8MS6Cw3skhaoxV7ExiEaMMPFWh0mMXrfAuBZq0L4/roICRsEgbZZsBBsnirtH+wKwm04qPlOBASt
26u7DTMGrLegf6Y6NlvTQmTteg1Tm1EuuHY0PzA1vTVVgplbvTT1eHC8SG5ngIOsBZjBeogUmT0f
wtjHmMHpw079LJys2PFeatdmSm1OhEEYhht+lITM2k0N+ie3xxV7aQeti+aZUmpCU4b3o8N5Aiyg
fdKx/4yXQ96GroXdMNVbhIYSdh4hgED5aObLurimZ44LULZxGr/7ooLoTyN7iIp5WO5G2zMIgxVg
gXtv3QCtxH+pDlbYT1tTqOowZqA/Bw1y1omvNGgvNR4otYXnnOp6/FNz3brp3vhqpOZdgS5GB8Q+
0ucqfmFe3HXL/Jo0jrwObSw4cKFKZJX5R/M90kFg/sy60Htq/SKBz5TJTWx2SL3z/NqMfsxQmlR7
tg7NvVwopX/5zN3/mQ/+KzvH+xuXYXkjY5qgPTc0zZBYHJ+mv76Ry5mT04iU91IxfuY0vB8Ybt1t
MlIdF3ENPrpCdlv+3ISWRch/1caVALWCwslOLDTVbQhrOK61oGlZ13usmeLZr9Dd1DzY92ZVe2H8
KmoiPSRc45Mvh+c0Bwz4WQ9WsNO2aGja6148FSKXR+lQZmNQvzDyxI114+8DlD6ETOoCbUPOlyHU
gk/Z1jQI/dUlqU34vFtAl+na64qfvsy/+wNtNAqDCUvj96Ho3UcixXaY9TdSUFDXFG9VfEJrEv71
LRPTQzmIdpBapg2QMuu1RQ5ZVTZbTa8rw5f//AO3zL+F7cOA5PhyCFGFZzqO+3eWkgwIwVJLXr34
DSWECVwDxOFpi5HWvtpxuQ4j90sVJ/GtgMAshzNa+X2Uw7fONIxNnspxwx4F+3Df/nT7iqa9YqgO
NtugywSiE6rxNRVptssCC5vD8iUmpr5mxmPlzNWPHBAr5BarsdFn9l1klBYkKjilMKpJV58KOXyB
mxZAa0rvTZITk0z9ZDMH5XuLn0DHY/pmyVqgXzfVxbBsrp8w5IoWjm3ccO2mQiZ2RmvfNlV68rjC
rPNKD2sftQLFV35ok0rwQlb7sp+NPR5OJRcCZN122yYcs/UQyA8qAoO7h6cGLlV5MGf7V+X1F9pu
xcHncCN2Q5B8EM26qbL6fYr1heLzjVuaiOUOtj0bta4PaM5KMFav7cyk1SiuwzNbLxooTLJCSU2T
V5k4p8wSoNq8p2LBMorJJc7VufuE3qSSzaPAigQidYhWKgu/4lj9Wc/pJU/s6CKdt1LV6YvrDMe8
I71eKBLQsZ3vWSI+8FkG6xnUGwGwLNyafWweyhBkHQxO1VUtpjfVbrLCAI9MP3Oeze5ZeuINc96t
RyrFm5zTvoHPewVQUhOmDIADLq2nYULrxTBPZ7RNaOAAcjdSLlViufPEFc/HfA96jzbFbuAjPQ9y
OtO/BXeAPAjuMNZfcX90lsbLEI88WeGRIc4ITpUNNTkW1CjNoMVeIN+h7FJdMk3xdYATueeD/ot+
cws84GBg3AYbHgX5zypR6lBCuzylRLwIn155Xy3xnI1lzfmFQCBlFqY89xwmlpwr4mJThT9D7CJa
SHYNEAGsJs92Ujr3qE+rdRW5tFEQIOgnV+690JesxPjis53DLd2cJr4z8E+5PFTEb1ah212dIqKd
QQffbC7KO7Nv852Q3oEPQX5AgdqEk6uwH0J6BBA7HjJS+zQFxPnJVrRSWLGN2OxA2mdtBYo4viRg
ldjKyXvnqZ99m+j/Qh0Cr/5vaADIEYEVggew6dANbaTFhYXylwkC2TaKcC4bj6zA16UTqPFWRbI/
9IkLUZN3nEOWR3kTnKaRBuzW78M1O67E8NMjH5YlCR9O5zEF4TBXfLzKangnbCbXgsf7cYjHX3Ns
ui8pyZCEw6InVe9GcGwJelaGh84k3W0pZXcyOpThxO6AlcivYwh8Gnttzwafd7KBeXAhDCzGoiLd
smhLbmbn+1uL2zIvuYCag+G2VgqcsyUMIgTVbzIJ/TmJASkheHWrWkbDmTwX6UCLbVtcXZpkbGCH
UmVC1y+//5hmW9eE4xutQyv6MdItuDBFynOrSBPVY3Gww+BkFr51bQbOfm0McPpRPS/UTuI67wxr
O/HButhSQOsxoxR7RFfw7CmcPfTYctOzS9t1NgtZuzLcc4OTfiiTb4NMf3hGHO4tqsJC04vPJRq6
HGKx7V1848rX64SqwF0VNsEWHoi1DtNKn1pSVxmeBDZchXH2Qjq64wEsSxp1epWKzrnqikbPYCrN
bRlOzGXkHc5pzMvbjTSue5h1OQDyvWp5Ra2U+1wo8yvBawvENN1mdazzC2rcL8QGb99gmjcgYDg+
6bZPqpaFnHkpGu/VrrAx1uVFVMG+biR4mtmP759fDuPQ//nPDy9veVP+D2RkedPCE6SIipnBct3A
h1D41zetZh1pxHMbPVQ0hnTyxOEZS0t4njtLHUzHepctzhdjHh+D+zObw+nquDthWLA4yIh8hxa2
BwaCY94smIKtEfeYVVu7JLfGS6kxoBnzw5hUdho79HaC8s+GW0wfQcX6NgjN5CFLv1pg9Okem9Aq
bfAduIE1rLlbhuswaIeNsyBzmpqzzPbbeTenYwEgD6BfCQRiz1/jh5eyAIUIPbOAgp+r7OswPlcR
wu8Y0UAC25P8cQfNBFQ9VUTcGTtCS+8hS6PZn9nl2vNCt4m9i8uFl0/OPSN6tqmjAhaFqzbU7xm7
//yDd/6dO/P5g3eWu43wLNP2Lfdvp0WFnkR5aew/Cm/uUPjF+EQdYbz7CjGV2jykiL3pJPGGjOVO
s0UJEZCgf/QX6QoHJwkUuxIAFX0b26Yrpt2UErHtc/kOrMM9Dw0Jq9YZMMOwWee5Yq8QfNynqjWN
FbmWM5yHnEYW4CIBR8aaGzzGdovam9odFmKDnb8K070VefABz64+zQPVQhUOdrQFkiA8zl9oxcZ3
axbxjin5aDgqOv3nnxEQr//73en4WEGEZfmhBcrob+/Osk1b1l7ugxmRJyaVILdUPKvZJByeDOae
P/OrB0Bw7Q1jfzJ70MDMD2D5BuEcy4GjzoDUBgy875h9R6zqETUudIDDSPFlQ9dpSBFuJs5eHM5X
MwRjaEdgIayq8o4Bjhw8CenVhzMCadk51OqSlAP+G+yk1IWJo7aCahXE/a7zynAfKv/HlOAg41Sc
X30KWtrRDo8YXc9zoNLLQLMfCELy2GaGf4SJcWMFOMBFkE1PhcMhl6c48Y1UUW01ccNBYQcDWQWX
0qwpD4h0T9JpQjDKn7I4Tb4aAi9jtTD8esqbe+oN+zy5+t7S5ArS4dUk6IQBZfbOpZL2ikGCg+SE
js+KMC25X1lEKJNB67017hzD7NYNVuN1KLOAuLf71dN8LDV3ne2oKyDCQeKw8qPjQpeewE7piXN9
BFwDtzr0jAP6mroLR6dbI2wJlXdFedVYTqwEj5+qAbL1Rf9I5yWzy5Yev5j3NNeRz4rRTC6hm37t
bcWxoUZAPzkWtrH7HuTWGpfAvKIxNTjgHNloRvF7NNi/4E5NIxTPDgoTKofjgmSgT+DzCeQk1T3g
gLrUZsPK0bgVWgQ3xNp2R0kuLT7WZsbV8+TQZNKgzZzwjK5rn91lQcUkbiHoOL4B1MY7mlUbvyMq
uytvSqfntElO7UK3TifzS0ny7U0DNsyLlgZMVtfcOg2xhjsNLmKgv6MzguqcBf69k2/QA7Jb03DL
sbpkBwGQzIvi5GGVn1qDfVYjAJhm6M/aScN1XujfvmCxT2tAjELaQgO3yvzVTqlqNJJLg79hJ0nP
A2HmX4OY1EeZ/bRhpx8JRf2s+Ehx7YWJNAQhTcg5P3Y4LnShjoAbdPdi21O5SyY8sX4HVHAaY/PK
Dzf4L4QtDrO/f4pDm2BbKGAMfS5s/nYjDbDX9iofmoeLCXM9ltinqOjwT4qNyhMPpcfscfTjo3Nu
7B4hLdBCZjVKbgs9NvsporddZLivXG53I3aXs72YEdPobpTVs2Nl1SsFN57Vzc+mlSWH1J4gUDmJ
9UalHrHvwINoOZjVHkD1a5cF7t5UPLc/z1m77cpVWih9THDOruO41zdScr+GYHiYEEJeY1pual7m
p4H6xZUlsnYXsUBZ88wMtq6sJXVI+DWYcM0N25l+xcW52Cmt8o1PlvMQCZkQl/FmDvCoWxXa37XG
BEp7DoKnqIHp2eMVRmNoKv7guLq5Pc7pKY24OoWYuaq4/8DacMyyfH71RDNs6dyhjHC03HUln4eq
c1nI1MmbPTfNIU/5cwtjzF7L6MULl19tzsYV12fBLl8VmGOwzjURp5vpx8+DKM1rFGIlL00bIY3g
hw5aNh+u/UV5AljVZOFVJYV3HBKn3MQTfs2w93+WBD0ecW96SLtpjLJjFCtYpVVo67NYIKFxRnNF
MVF7IwfygC4j06MT8xprjL2ng6lDEODJlVb90c650I0CXBNZ2waZb9hXDHvogWX0RMKXbJXpgQgz
sw65oy3xchrVkxpz9hraeE+HGpdoRHqknQRnnNdzzWDoqGvLPVfWq2kmzdmtByrAoh63bE3HdE+L
ekqScjWXGtYMjKtdVKVYw7TXLvCyBtVM9vmhCMmzJHH2Jcli2gVG094UPYhXcovBCqWOO6yKLkPm
Tc/8HDauyn9qtxAvsFUppSPgckplhcsIAolfd9m60035U0CLkV303aixpEcdn8hY6OKYL3ExoAnn
yMHxkwbpicqM4o2+px8sbMT107rSNeE5jOdH0xT2ifyA9VqgMG9j4Tg7L30vlWHdFIYPqqWJo8g2
L3aBgtKDKTPgJQzzR2Bhtsprrt9O/idq9Q/Sv95z9m7ZBpkMRT3OeOgyu35OjV9plwTrrm2Dc1IA
s4l9AP/T4JIWMOvgDf9HuWeLyBY+K+p9jna85jHwbqiSjAXqzyWPbagf6HF2wvN3VOW0suYyfS0m
imO6scqOsVu9ybjGxriIA9J8HeyWkae2049gKA9Ne+3muCYK4gZ4Artfws6C80Rr0c4HkraaQdbF
IkmfzKpLn3XcLWhGbxc7RsXxKqd3Crcfy3CUJN38tRkn3jz4VDalKyqaaj1isUWVH5wK2a+kPtdD
+LcylySlrO/+SO+9AdDoLp325X+zdx5bkhtZtv2XnoMLWgx6Aodrj8jQIidYKSIgDNIAGMTX94aT
VWRl1yuuN+8Jlrsngy4AmLj3nH0GqCrkwrUa8KiguFmGVuEMojypMlyzIOsJNx/y1yozna3PGmoz
+EG5LysisqtEpSGG9vQNwgiuHSSsd7nTUHOQP6lTmLdp0gSw6TMRInhZdoFXuARYwn/rM2OXJb3/
dKhYGyHQCY5EGhkY0NLnPO41PHqHIu9Rj85jThnMKc8ujfNoYP8UDpodH0rN73YGndDIyg31YDS7
Unfqrd53aVRUaUb7CALR5FA4tVVVHMsELMiA1ftkk37ND0WT2jOQCFRdZjLqkGsO+OUxqYvixvTn
aW+p+VSSBRVel82z860voFSzeX9c4lls5pk0owp1+C0xGUUw75sh/1HkY7HTC/K4zRYfCTTNaPRQ
Rtd1t0ncOb5oY7vcjhiowqBBS0PLksWsbviHxbDe4eYfjK5797CHHfQSTS2A8rXXiuwIadl4a+Tt
14Vi8VaHKBjiO3ighxDwowV33CzylCPvui2aiXRNkq+LFt86GNv51Z4rEhJTLHxNy5hmC4m1g0Tx
4IWsverNp3Ye0e/VCaocugNpa97vM+X/dZb+rrNkw4b9y9bgf7H2j/X47V/6Sr//wR99pUD/zXCu
mFn7r22lwP3NtaHou6YHSd68Nq/+aCvZ1m8OjSjfA1YC8JV2zz/bSrb+m+V66zLFpQ3krX/1j4bX
H8X37pfnfy3GG16wAiH/usEOCLWwLddcl0Amxs1ftjBz2feq8jL/1FrilbYPIlXkK6vWd2jRC2M5
eMHwn12gRly6bOnOacPo4c3mNy23WEm3pKdBXMBSuqhL439NudePVoTYOnumcx8OTfE5z/jiuNV+
Tt5XXBAGOUwe9k+FsEpk5pOlszFufAuNENsENeu3w/hMWLE4IgCUa8vnyYR6eT97DQJnLP50udAk
ZBTgK0wbLtCDkxj9R7vxl43sPYtEjz31Iv+SIEOKpZqOTiOSnTWQQOrEdk++4xqY5JHbYVDcQljY
RUXhvqJUIF2dAJGwsDA0rk4nx2Mj4cYj+aS2dd9W7ofnYi0hceQjo9+zXaRzyYJ+OtpoyNuJDG+v
IIyQXRppe7WlnW17PhAS/z5mlnabDTJSo5luHCoDcWVMz0LLkSnZN6Y9lN+twF330IekXub7iZnp
aAz9kdT5lmqbWKK4NnMcVP7J6JW+o5ZXh9LxIEs1BauqWA8N4nyWbZXZ+YbKNsHMPtDM2UF833gL
dVjKRnUzL2cprINdHOceYiYVlv3kHCjydoBJ020gmizy05k6FXP/jAdi642C1JupurXVYOwnF7G4
rL6S8UWAE/zTIbb3HYgDVBrOz7Yqh01XuB1UNZJqRxMtUUBs8n4ehXusxV3fUbgdXGvcGsvDUBrt
qau3LFFMgix9grwyxCx4GkylbwLqkFsPD0TY4AC2rOpsxWN/rjR5ySctuMSjv3NfyBpM9tgGbooJ
bMhSpN+pZitS43TYZMI89YnDPqoud5WTTYes/iAKhV5MotNbnEptT7rlOyDQkezymTp3P0ZgNJyj
aRrnsSVkqsPzsc0tYmanlALE4nQIRFjxKQXUo3ZwXdjmGOpJ/NOg0HOgRWpvBGIQWidzFvUGGdQN
PgGnouSnRnJLncRBJeSqr5WeTofC7m9gk6CgZlth1WAJS2KdHY9K12K6W6Rvfl3Hr/X8Bcd7cu/m
B0sFEWjCGna0he4PCLDT+G+OZi3nGViJAmt4LM3mXkpFpake1SU3Pu1VI55il9piHcMbocVoaKou
bDxbnl2DvjF33BTlUieDpxmOTSCrqO+z18Flh4BJ1gYNW7oXvf6hAejYB6p8T3Cph55fQNOSVnrq
go0ZeM6tbsYXqdH5TDJobP44v1t+6e+Lns6M5mhfRswU3Nrw/ZGaQJ08lr6+wjUeq8KubkoDyQzl
wJHlurtzGxtmz1yJDS0zb2ckVGyFGDb93DkHp293k1d8R5Br71mNJqhyigR/oHjrCzukq4u/zhk2
YAyKLNh1Feih1H+QKES3xjy7xFoRoexnZ6cD+9bGXDV59dVYnOww5gm56qWF1xf5pl5394W5fJJP
EPmiPFOh2A7BROapo38Q/gWaGmalGTdxFM8t3dvyB5/bB8rvHakYz3TQO7n1K3x7JEOeF2cBFTTj
eRq6dN9n7xNbQBF3GrIgFhtq8beTnrIft2w29aTvOAUp3UVPKjL19nnzIGuIsAtu4shxJ3GrPSQt
RN+qArnTFF/sblS7wXF/UBNbCL/O6XKzf9uhBHTCGf/KEaoXe50C45mb38nOJX6xEEimR+LsehR1
oL82o7u25OwvbiB7wm4xX6o60Tf4t/DEaekuaJcYO+5bg4odNo6D6iiHlKdPLNXa5dKZ1ZqytCyI
YH46iYvxVsR+aFJCLG0EmrMrv7oT14898S3bnuzTbvFey48pGMmkr+RyZO8Lx6ahflBDtc1IbaJZ
86OeggsiK3ErBsoZvdFrka7oOMTDMUv5yLVChmbLOjhWpUkVh4X2btA+lsB0d9nEpqqeiHywxg/h
EVM2T5TBCAtOXphzd/2U3S0yIDENa1uUz/Mlz1PGpKr8brvas6bHZwO7mZE4y6p0U5teU6/wOygv
BygAc6Tb0vC2VQAuFDLyI0avh1ZVzm6ZLLm18DBtFXC03ZRiE/Mn73GO9W7n1xqSU4RcXwSU05fZ
8uPTkPfepmMzFI0zgeZdY8wERNglTv0eIbtJL8XuaAGy6emAWy93saCdGQztxYg7Lp+VILzk3nwn
SKPiYseCkuXLpa/ZucaJF5x8m0A6AQQlnBqY1mZA5dlrqQ3ZAfmyqdkf7KU50O04EhxWEmztL1Hb
Kaw86SBJEUXBqvC3ujSObi23gQTglmbU1APEn5E5Ye2FBhr2nNkHSanaZ12fDfw+XYpLjS13N08q
GggbojKyusYXfje5EC/oqLrAqDMz+MbIxFzwU0NzKd3EPltSUtkwu4vbcZs4Uw1Vv+j3bmLd4ogc
T6bWRWx0xbnKyoREgYOKPRh/Wm9spwAqJTN7e6JUuAd2SRxwU2s73wAlm48uMzKVLrdO7zMU9Lgn
17DVljiYHgNjm43EQg751peYJw2yKrRCy8D2GVy5ecO2LmUCzrA70M3iQvBHIOymfzM0tnmQjxoF
vkOKYQlkavIU4/yKmOHbPWIVtRnxHRzkoJhyMas6rnFxYnJ4iQxG6Ngo+JNI3hqNsqNTwExRznFV
DW7dkc4Dn7LE/MIyIBBOpLX7JAEb6ZPAetR7n56C5qLIJO32MnQz5PMkiWhu6Jt2An5wZZX9jl8j
PHN47BcugASYYrKwdaFNi20rSWZ8O9iTopgdaijZeZwG6f80e1iLykSZB4Lv+ur1kd3NoF7NVRdP
UnfRKfJw4+WEWhwDVe2NXGWUMhvTxbmXUhUvucxo2FtfIalLNBYEz1nUgSWD2EHv9YOj0w2+HhZS
Trboo76JckRS5Kgf2gJMHkvZCrEo17Nd6GBBsqY+lc4ywNjCsDsZTUSPAkB5FuA1GgSlTlqs+/7K
e2vtHvyY8JgHhEN/j/LwRl9xr9jRv/eswfGAIey9fsipGiW3o9tv6jizT9PgUDVTSBWs7lmW7g7y
l44yUz7HohcEiiIf9VfkLTuzS17PeJXWZ0lDmsKitF1ucSEinoCRuj4ypfbHo+vT6wGGLD9GFhwG
Y5Sn66H756OZcghpgFup4uyMJhfuYvBgxVDQ2xitpGI8IWocwFYl8k2VuyvSGd9rz/p1Z9gNkYt8
3NGz/H0qkoO70l6Lld54PVhjnxfhn8/dJPW2gPhfr/i7KwhPNUlRHWjEtdQFiEmV7GWYWyUyJVnJ
fbci+ewrevH6sLP5eYVeoElayYC68WogpYCZDSFSqRXwd32I9UOQpkWU+PW0ipV56zsDjLDfj9cX
DLu+W1xivXEzvyfkL7DO5HB99OfBCrLmJFdkMLrlCKAKofWk1m/MFWdrrcRaZz1cn8pZfGCYabd/
viQoTYV2MLDOqqrm95/Fuf4s19+qM52LY2bxznwijXYBCSjtU7wAzPYXqLpDZqbn64GiRHru/M92
qPD2jeh9hI4nQyTsUeqqVadJTSTRuO4h1j11+vMQSDGu/ed6J4LludSatdafaqdiXK85QCQbwByU
JmAKXw++8sjzdrsP6qmjvlkoUCDD9Q4a644V7/nHARTXPx5VKx9ZX+B+T1r/3qdee7oePAOP9dZ3
6ZePlLgClMSM6pR685Zv6mbDbSxlsp/sZSjDuJMPgTfOu+s/qvVmt0BSb3rqv+hfFhKNiKvqQ70u
WZCvo4e7DhFyfbfrIwNLcwH/l+eqT14ypCK760m5novriVLCKndu5T2CW8JPGK9k4ZbYDi+jUX29
Sn+5fjvowKi18wkS/T8ubC9gl6WCozkQN0RSMRzHiVGDEAgsjQfJggBlHz8I8/hffy/i0VSBz4Aw
RbYTv/8E1295/b52Zi6nP785w3a182UK/EpRVpZ5lOoWwcI+PawJZqvXG/cGO2LPRirjmJK19xo/
jg7zvcMaQVPZ3fZ9DnahftYq5GU5nQkqknAdA7//0DkrftdhOgRBJYVggPVpi1RkxzCPB8Rkz724
+fMwBZIQRyi4HSTjwC6GrbuAXJX1AX/phIzHeVCpDwwcxoTW3ppJfCdd9m4AvqPWHvBLk+SpwUay
O/uh7utHKErMmAN7MbhHnmDxbpRiRzTPzaRu8qr6QTP5RU8MFRYaQRIj4V2l/pKngko7Qo9EVW8m
vvNNbnELGGV+K1OyzWt7utcluRgtWJKpvGRo8IgZMC2WFtYrfRkYLazeQ1Y7u8HDdKkvjtglyF/H
eGbp46mnvDGbcyL7m97CvZIUKUJx0D/rQlW3hUGGQeYd8c2IEJ3jcfC9ao96BtnKdBeU/lNOGW5D
IeLsf9eoEwB8KA/zQFnOQeg0zr46dTYBf/LHZN77y0NTFNkuxoEetqW4pM70nQ0JAZmadqthPAhN
GwJ+YrNbJ2mVSkSJqi/2EmoOGmdM4mx1vlTF3eyLn0QILGEzpwygRfKtG1isaLMOV2dAi+FM4Aw8
8lHy5sGXx2Dd6tHf3hi+i62y7u8EChyuLGsJbQjhMTkDQ92ipcrVDdT+2PP6sE/cm5lFBkVybglj
pkmLNoo1c+Q1DbYB5joLHrOes67yRXZc+rqMpg2OkW84rZ461/+q+BEWWg4hKjYuRNd5lIU4+aX+
0BY9NmyMYI1cfgiTPbXKCcDOx+7epn2auxCMwHCgVCmyl2GyIhh7z3MMOT6hXhmWzoeUlowGC080
jrNw7oa7slHbtN4hTT6D7wEEVHx2GdagoA/SCLoasg3n0ubFFvIYnEliAYw287ZQmfkhscuXDbCZ
mSL5ksCKyL4vplgt9BZxue5NMUPWBcR8IeADvfF86sv5LOwBswulXGXDOEQVmpbyeYGhKIzgHQdG
vDG5jyDkOEd9TT5tWv+uaMo9CLlbYvZGqGZyL93hra7LBz4lAP1gRtWW+/sqZeNlFwVy3zXjDBcl
lZIBQwQ7d8SJNKBX+SdJDjYLR9LrDoZaqNco19tlowyxec+oPhzkhGVwl03d2zLHgJPxGZE/8SYJ
DAjp4x3hl3UbfLXDZpHUfPtJqLOZYequFg1xhFhRzDVTwXFg0+MhpNjFPszztFXfdBNwCQlkW8cM
JtbgDAfuQDClV/R3Q4dVF9tNKqD8pwlrZa3IzlBsnjof+Zffkl6f5mWUm9LfWFJJ3p6MafoEG1kq
zFod/SMfFsvsEN3S2YAZ5ai3QO0NONsVhW0nwwrcvPk27ZYG6A3suI9+Jo8wrdVtwxIrXPS4C4si
KDZDAw0wUW002ulMHf0B4Tk+rFKhIFR7SwD2a8o0OOiClBKP1ng+ttpFNxHW6Zh0klHP72iZwV6W
NPgcj1xh8qVrZaoIuDEQhcnb5bP7ycoi2VqDwrNV3HlmYjBPvMxdds++eLkYZF/WAUYozR0+rQFn
V9BSkJDWt8mR+n6R+nuFK2q7LPYZKPVqfMer4qcdVzkIYeltl5z4BD8ZIyEamLVAwS3/BoEzLpGS
G3lxzZ2dI7lcXWPkV2ghJtDnLJvvuopqbCkstdcxopzAwL0wa3RcUhQC5+rSJagvoLkgYtAfghzR
kW5VN2iqys1Cp/eWzsAX/AoZgzP+IhBaoezBCAiVHEtAx1QZLDqQ/meeF9OWbYiz6bQMdxVxOhv6
UdvUad46KtYXhrUomzibTiI/KXvMOzk1kWUjjtTjGBl+O5xQr32mOH57K2b6LOVHShUlbMdPlCR1
hI/A16EJJHZxn6VKRNAVixAt7aWXwxe7LX4yxVw6BrJdyfKehJQ3eFwfTOmAniaSwwPHPtEapun8
UzguSuZlGC/uyNyYsyajPYRT1Sc8p9/lnc1SlimNGwk/kwZUFCIAuLSa6NWALKJTCQjTD+4MNdAg
RfOGp5Eyi6WPJsOgn7Ee1b57g3Qi2OkW6ZwEgsrsQQqnvHWrET1/6ZIWsBKIeSeIpHcFG2vSORs0
6vZIhry9lcNNHU8bmqBf5YSz1lHDSCy8g8z4Q/rc8iUJfUGNy9bCEAe7RGIeUDQjqZ9vRogLbZ2+
IxSpNsiWg5Zesxorstu7+T52YkA5ZUamFPIIgpsnP7StL2gHslC1Hl/YLMNap+WvTPehQ5u8evfz
Q+scLKsdL5rrf08D50ZjF4buqCSKzn6qxJKxaxAexVIGtGRQq55lM8jmMGZkTZvldDsnyr6xuKqz
Zdwv+ThfbGt0mL7MYZfiOSmA9nXFOWOU2GgunUqjoCMJJ/o1QwXad/aZgvcmQftrO8YDDmC7MHZW
4e1w/v4QqLtI/ewq3wkVnQS62inq2cFkzxRArC4XKnCuGVZ+v89iLbub1Z4OvX6iTFbhFA6ajY7W
I8qki73OvEvLeYgK+1VQ3w67dct4PXgK74Wo4oNRNU82A9tIn2+ukZsAlMopDmEkrOndO9k+h2OG
go3JP/nEjtGc8XSBbo1NQrFxcDAYTgfNKm6Y5ki6GYLbDCtPWEzVY66+Z/05Nltn27MkCr0G8GFs
Wc8SvLrXzHTdPfEtiBWeAw8r8Vyo98WYvrNu2hoA/3QxEuda+PdxXkcWuTMbmd1bBZ8HrSgUB4wd
yXTRSt/elt7C+tj+5jhzc+qxxrJRPi462yt8oR+D7T0goFdh3/WRY+XfG9P+vlDxAN6p9YxFbDUH
rjrfJ14lU/m2r2Mg2wPhapwThmEBV8dLWL1jIOZ0orXSknozzmgNKJk+WC3ib9kijyzJljWCY+wS
bwTYtd0ty1pKGtHzkzNIiGLXUMwk0xzcJCWP4TxPlXtKXeQ1RtpuSz/XwroM3KjL6uZLX4idLrAE
sRsAeKQKVihStOSwBCEo6QbzDtShzPkGbaGKdP1Hi3oB+XUdlk2KYcg1JizjAXAWPO0w4NpyQ9Vp
2XCLg+lbC+aDMV+89nZcKFoEsn4qCw9nrkbW5jWvpZ+hF4RNgnL5+lwH7Eapia3XS9HBkZfXOkKZ
5QPgBp7/ecgaUm5Nh5FeI/timo0GaBxRWjWF/wh0WXfS1iyY7Lpn87ne0iw/kfUBln6q7umJTDsW
PLzD+tKfBwRxCEU8H/f2+qaEshYdjA2JwjC/yZfynUTmHiN9MIBVKthkzgPJ6/0KYiFjx0Fbh5oe
xgyakT5JxtNA1+E0rgc+wGUxkmp/fV1333PTno8ZQtYTkbUjlRwWgvSujega8zOBg6HhRmfk+tRz
IVlrdYP7eS1tZGtpI9XbEmAby5mkzfIj7S4YYdUyRt5aEEFcxSa80P96AFmBHd5cgMKtG3t73clP
sfVg9AUrtax4ckb0FQ6uytP10DbVhPxT8LXQ+MXrxjnP+/GUrofroz9fq/Xxrh/BEkjPoCi/7sCT
eLUPu0ZAAMD6/M8XCUZDbVoYBz0fObWoYKVwm4NGPsNpmZBXbtA4jJF0ctiGsufEr+WstvJBY7Ww
jRwST83tQHdLy/k7XNrdCfJvd7o+sten10frf9Gafo/mHChJ19sSscKdb3n4nfpBceEPOWJ0OJiQ
T6SN0kAzT6VrmghSeKTyNjl6dD4VxtZTLEYbQOgYaDsPpdT1tTxh5Lw+MibbDPXBpcBZDR+GZQHs
dlpWE1pqnOxYGUfRfr8+ub5s91V/FJyxqzf2epCrEObfPWXB221Fg0/o+vm0erK4ZCOj4wvjLbR+
P1xfnvs+Pk71/dAtThmyTSBPqchvDTvlabF+2OsnFiwSNohFDbTWfEZ7XoyTux6uT68Ht+2JHEYH
0TATlwWnieSs6/v/5UOsP5LrO14ZzuvnuP7LzIWQxSyZ0xGjYOw/2a38EijkqAPEMfZcYd0in0zY
rCwejmgQ8m5IntHGmT2XHocVH0BvWbKxb5cyMFjTU9LWFNXsLu4vJMbnG2L6vomp+M4aaFNYqGJR
RwJCrLMPQjKf656rRMzVBpxZu1mEDptxHlCbCH6uqarPLPPZS8DV26gMzblBoWJnzcDK2dGgTXL2
OPTdSGpp9KlH4K8A6cZ2xuIkQSyMsBcglsyM59pQH1rBN3AVdL4k1/gVPC+kU8qVq7xTgr+GQVUH
3gIdpHXlH36//xON/I1oxHJ0E6Hp/9uO/PIhy7rq/6ob+eNv/tCNeMZvNoKMwLV0wyR4e/Udjx9d
/9//pXnWb7aF+dzDlezqBkK6f1qSbec33eDlP6zKJrr+PxzJtvkbTmUDOyDDKuJ42/v/kY78q6mQ
/aDjGEHg8QFRtdi2/kvQqM+CeckQ/x8SN/jhr5iF7H4xRqD9CZKov/ww/8Yz+ov5Gceia1h8U2Q1
FqYYNL7/qrOP2Y+ZVp3EB8gEYmf6uA5pIlls/unk0gaQ+k+aYXRGtq0OD6vy31ptOhYl83amyq+l
V6JWrNnyjB1rPAZtMc1JZAvqZ36FTsXXn7DIQgxyrXNWsHJszJZuoyQz2xaUYSbPD3OHvR+pzWOn
m1tN4fpVmrz7z1/0amf5ixrn+kUdHN6Qk0EfcXr/9YumSDEnS/jBYU7sw9Rzy6IoJHkic8AdgF82
4Ms4mfnD1ovPIrMO9LFISGNh1scVZuIGaUtcHlK9/CztEtOjGulXr9gZ6WxFBSpudrN2a5LAh6OC
2kVpvIoB+4QJ5gGPsOlbR+Wi7FsS29zWvQXvUtwUOU0ZnbyFdfjUTJDiWMZeMpjzzIopdUDQ0COL
F0tnD4RuT0J5hK7KJ7X52L2iATh6OnhpUpZDL+nf5tbtKCm0hxR5eoVQHW8dOFs/yPHPdajq0Czx
J9knoKxD1Yx3lETwdnUWDj8ck8tHW7R3Qk8+8QZSBRfZYzOQJDdOajWK0Fu2xXuNdplcPfVNwejc
lC4mzr85V+tF9+u5QtoRGCRjONyhv1yUOvVsqyQ74kBhniVwG1NJFF+Dvg5VBX+6YmcRymogsd3O
nUghNRC1HKPFdQ4dXHoa1j3cPTIfheVTf0x1GLIudTzTjDBosRar3K3T+m9Th+DGREoW6izP6UeX
xIUke9nIifpan+z8+d54VXrhgLfKPp08AFaS2ax0PSsN85rrvlXaVo5jAPox+M7KfTpZsn0r0uoC
hAsUVEZyoY+xjWyjM8qRF+gzd2XNhedNIhSzumSG+No5gMe6uduRHKLG4wzWF/7ibQ71cjD7C3Wq
YipPlt5Rb1RNynxHlWngLNqV7oQk3N7rBnLTeKbARHvzSxBgf7aLJ/LyPlF1nzhRD2XAFfM35+nf
nCbfc5H3XwVz5i8B2p1tDcNMqx/dfcOcR6YHjhiqFjSSwt58pNb59p/f0Fg9ab9eGHit0dXR1XMC
/5cLw1FGVzYG72hNaNpc927xKQngzO5CrF6vTVbdWppIw8wf3sTMFZzhG9x4tSm2Q+UzbSefEPgx
UR/U8P6fP9u/u2YD3aOkxmCKBZR54692OhO2ABFuRXDwMFgCxd17KR+NmayjHus5m6EG10rsw9+c
g3/ztrZu2Jbj4f5HtfLLOQikafrFiDiDJvbn5PhPesN44Nf5Z9eiSEomsPid//Sfv6uh/2LPWkdT
dMs60+Q6Tf2vOSpPDDMYuXFpJhvgj5IvyUjfPx2LC3p8RIyNQQNI0fa1n+POexI5JRw6Vwqnjf5p
GMG5VJDsaOkz+qfljQvmss0ZZGJiz/dIjS6FEewxERAqkkMp5IMUm4Ycpahwyzu7oxJazNlrJbX7
ynZPleKnnhGTRcJlxc/7wpwj47Sw3V3ejD3X5p3LLizyXLZVoiiPeNFZs1nnCotNWH9NZopoHiho
oOQTksAFyFK9hhj68kevP4tGjFGMQYREiBid41Sgb0JwSRwBeaeMwQLShWghu8eBgI7t25/0sc9G
TJJlnvVYGktKk6KgwxMOboY2ax14imm52AmTgW4rGmectgYeJ0SBMJsQwVnF/GSp+nkg331TMLWG
wTw/eD1zTqspqD9Z8AS3jw9GCyp0WuuNJXwo2nV2mKFyjG2LyyzY6cgfDpL+Xj2wCp7wzoeFLDd/
c0WY9url+Zd7EwaCYXAhmp7vBoHzi580NmNqSYucDklA7WYElFqpL8O8LHi1u3qjgntfn2ZAWIA6
EXGGae+RWb1o5HQn2JZsnNLbgnT3kLIyEhKfor1PjEpBj3CH/umxYa2ClmTcjASr0E4ckkttGs9D
3hnUzUAzkRfFgB71lMCJWCbsqWoHjdSJH4CeWviYa9BiiT6CTmhUsheGGMYGxUAMZC0+M0iS7ihn
ffZUTDwT/7vtBN9rKEXp+BDUuPgzZcC/7/q9KWyYr4v9U2g4H+J4fpoaVG6MWYCP3ZCqWtYsjxbO
tsKpHvwWp6A74cNsarHm3plvwVBQv7EpyZWwUwqiLLZ9TsSmj+5rGVhiJUZ5RLdD+dOYd1pVUflT
2qvrOnDn0nnvl9Zzt9TvcT2Af+icVzkTuFAW2SNI5jZskzXLWIvy2Lv4qM82bqfdtstwnMoY5Wrv
3fO+HXWO4JAQsN2XGBMBmD5aeXMwVbb1dfLAXTHS8syHyOcXIlQWVdRLPxbdZmrVA9iaz5l8tH0J
yq1qJKjQBm+X6/G5aSPfpyysN55DHc4VBo32vCEDEz/aRIdhik1mpwWJXg2Jbq7FRtccfj2oj3AX
8TkkLL4aELbkWmwc/nZjuvM3lmZ+uAQEbFI0Wlenxg54ZzSDjgwX4GmIfBDQJK760nVNtlML8AGY
t1GLo4X8coqtlCCCEBULpBxpkxGbWywBrZIUGYH7m/Tms6wcHVEhk7OFgssvVoSe3aQRQq+3GfV/
PrXpy5IUj7nTEmHXHHOXzKhWzEkIevNQkopWtBawatJGPLgTNhcD8TwRXeGBRe4kuOwOrR6weiL/
fGPOwT3skoYoJvWYYEyjjyifySonm9Gw7sGKayQNi7PRmeS4E6Yq+N8wlbh76OIvTuvcujoxGZ2R
agxDFn0zZhcESIyCZmLu9RQuqAPluM6eK1B9uYFtcqx1imRF8zyZrUeMSNFtgwl8Ron62MNdc7AF
c2kqyJELNJBh6UgpEv+1X82MKDNOYLV4X2ogeUtqfZnVsG007Rt79HsWrSGzjUfbBU6dnGjOGrF6
VyZ2MZ3zX0pdPztyOnWQv0zFCpWsuRAoIOrhQXu0YkbmpWKItZPq0GXppsize/r03E80jDtNDfQC
NKTfmnlZZIe+krr3BtT1YRYZoo1were4bcJJ4KmL0TzD6rgROWnGSNbbtn6XVr3qEYGouOVMGRRJ
KR1/61vQQ1UYfraMNkc5ch8T+UUfK74t2vaROvnxfjcG6U0zQ8EE1EQHmGhp0NaNl76IUn20Hl0f
pccHRjbMaefBbd/7dngKOvOrsE+iXU4tYu4wC+p8Dc7J8QFUwDy88ZVcBhw7MYvufk8E7u0ykQa7
VB6KLVWB2wQc1aTlsyzQNJoFEi0fMKEjpsciWBJsctaGQq9LwVER5MFQD1fP/NJLVMOzSs0tdLck
xOCy10xSi9CwRF5RXFQVP40a7Q9cTreqSyCXmsV7XvHrpPZLQ+32gvm6phHXIGYex9fAZDbRcl3c
N1pQHehz0kUz2ntc83ii2B0IrJfahKR0oH/KvjFEHQnw20RdiQSb/78+PvsjAovAQrSJzSa3uZmb
2oSbbPfPXlDd41X/IixKThWhRxQF8en7/rYlS2jVrj5jDoW1h9M3bKaMMXKhzl2WpM535J34fVps
jYCOX5Dm3+LsSXZBT/WcQTO17qtER7WTUASy9v1kXxPFnjzCuadcuidBhgCDQtwfUOLM217o2161
4IPxpiMotSyWkjRpx/EZULwTdibpncEynAbjmI30XsSs7bOJcwXA47uWfeUu77ZxjifLwT2EY/B+
Mpirk0A8d43c20DR13yKJESZUSJu7sq9WNvsFvFaUdq0knbtsNNp2Ok+Oz/WkQRnDui0F+utCex3
cJZmU9Jrr5k3MzWcHZdwaiv5YZkR2Xw/SpsMvrLVig2rqee+IdkPW9bqukXDGXevuhb8iMvs4DYj
24hYexHugtDcIPCVMme7rTFX4nd/U3J+Khlewrnwv+Qe9uTeIxsKeTxuPy6q4jQEHh1NpDuODy6o
U/XriJACF6axHav0trbStzh5gyeK2QyZkqATn1tIPJuJdnhqwszlb0dkmxFW0F1HXOE8Fcj0wUyG
o+HMG0J2llYAi03G19QlUklqfk7TitRzidAHZefyrA0FDX2VImgviFPg3yudMbcXnw7AdprtYjzA
UHmtF3gKre5szdY2kK6g7WKMoxahS06wf55k8Dmtb7b4NbdaUrykTS9DsAxAmZPn1GS7RqSGkY/v
vVZDfvfeaGA7bxpJpJn+UI5Ek2her4WmtpATZTPEV7Is31E5Yt3I0LrkpK1iF8Y4XEBdDowPODqI
D+dvdL/vxnGVKVNFOGrN9PY/7J3XctxIt6VfZV4AHUh43Jb3RU9JNwjKwXuTAJ5+voS6W/33nJmJ
c39uEFWkSFWxAOTOvdf6VueGlw7220A8j1+QDo4r/XUiBOk46oDiZTWQiJMzwwJzs2EZyGA6Wg9p
dTa64mgpwaPGzrUlMsax9b2uRa3aADa/DlA+O+wziMY6x36kXJ13Jc1qNCoTOKUZmMdqRGWjG359
5O32iHqj4bQ8+n0IVYMiT0Be6f2AgFep0wYv3E/kmO8dNXkw1eSBdDhn183lDVM6Uj6lcksY5qxV
CqP6WzJE6QyXnMlxDwbvYHn+OcTOgCyhu0UEJ3LvLN4a0il3aAG7UxwYrBx4fFaRi9g8TcS+N41r
ZetXvTA3wIAQtHfGNTGgEKf5K6c4y66VmkqsE636kGrEHrpVreXpRjc60AyEvLYIo0Mt/dE38YOc
GdWz5vywRXZ1o8cqZu8xT+FDEIxXyiTAoW70IMv2tWjT5xphU07aQCPHMwmEwByMD693vlgnFCOf
SBIE8p+XP4wsfDA6fS0MmbP9QS+n5F9UGdehd1jX+9eRSCNqKNAdqkyxok2izyx9NMM8NPrN5EWE
uaRqssf/MiMw2FZ+/oV9358SXmn2xXZwQU+VjsiZUQBS6ozCOg4aM6qKbEWlylvSnB1jxKbSl2+O
0vP+EoPyQactXL+cS1SLS4ANEzL55VDITDvpcXqj7g6IS+GUnXtuYyRX7BfRYQO5aF7HOT38mvle
knbfIGL1v06Y5dFyrkA2Ept4CqizTYJO94HSp/6OpfasnoCd2sm3EdPotvFfHKQvMMDmr0aZi3VK
mi4UhM+EK3LPGIq3gCyHQjU09CT9SWDSCxsmbFelCny3L0YXvvomWvLJ8Xm9ug1Qn9Wt0PMOUER4
YjRJCkUn2bgOAJO4CI5JThEXlxEcDEq3tWV2a00vbNQ783cL293Sw4QggOsXln0ISN0rBRu2GANC
039i10Z5pGs6SsCrw2gj4Rsm982tdNieBPx5mi75CQ2a+6Wt/RjRcyFv4g10BvGm1Ui046x8bZSY
J5ftZeMi7xinCeet8xOCm3FXrb9lk4j5a105YP+tvDssESrLlnvG3Qew35lW+dAdK4MExlH9d3Fg
vgoxbX0v5vyghbe0ubTcf6n17AtkQupaQJYrPUu+tUH60xpnjGHZEYk332luka6RyxoCeDIw1G/B
Sj6h9KbHJvlH7nTXBubrfsnq6kR4q3vuh9jWmDDGTJfGcN5Bxl8PEAA2wkED4hgPQYdmmYQwOmhx
9eF1wTMAiEMyWe66MdODm/UfuUMOSowMPqNFfjHiCxYkb0Mgzor0OGMdOYY8uPRTu4+2ZAelzphx
jpwNTsuN4czGNo92g6B7gNGl2tr2uLEakDCh7hHio9rRXsCnD7cxO44213iv2oqyjHze1vjYuc33
wKEjUMjpXAkQw8FAo8JJ2vcAjbs70eGw9fJN9CQHWTXemySV54bQcphprNqSkJrSpGii547lvHHx
KGu8KOwSD+NwVGB3wcW9fDwRd5o4YhblBMmXjg8CHFzxZugsZQmdQWmDNfSTgnk8k10yV59miNur
YAbva6fmTTO9R92mcRJjNlx5vvekxUQtjjjJkSb6L25CFyNz4s9xHz9qTLZ/nXXpGJFyoQ8kK1Cd
SJKJefZznqkfkEwujZC04eSZQXjj5kAupvqLQPdfsgTXWKK+x66t5oQ6ejZph/xXZqS21KoT4+b2
Y9NY37KK3pAfIEnV9R+xpt8K6zkaSB2YIn+3/EnjpJZYI9eqUTmFXKN2ERMJxG8r0w9q25LCZyAb
M1d9XII4Vk6L2J4TfCu79Dkfx1sC6X47lOzl8tjyVr2eGeDN5w7pjrhmVXooaDasQGsYWyxpXFMd
n+vS3C5oxtHZlsdOxghZ6fBoTk50ES6uQz7n1AtEgRgjjeGyInODITm46imlbZTjFAHoQMpz8iW0
6MII7QJQAwVwgtA/t54Cr053tO9ZjiP3XEtB5IlWkhA4eDs/j7HSWEV38IPniBwxIntmLtqYZg35
zj0yUTspU8IN2CngvTyKeDo2mv0pZPTArqDa1kWA8zL9KsMUWmFPaEjmzT9z/bVTJ7Ad0VjT/PRL
jIqX4Ge2xzj494RRP4hGf5SE0+cm3Tk9oa2EH495bE/LghOP/gVkkfS8zGQyLflJe4WPWXovBALe
yMN+bANOWwqoNsvJU0dhhFaDGac6x2YLUxrJhDsR1BOXbmNs9b5+bFuk+1GZ/tRn7rRE5ZjcKqFQ
YmgKIAKuemGcDcPSNjTs9bzeGwb8m3HIwJK09NW06jghIV3pER+dX7bfgiC4qi5ukF46UGrREL4D
uADj7RgalIFqDedW9dGogsPBOzqBjRyE65l32P6oq7RZT3F0tgXprhU4Ylx4NEj9RB407ilrTH2C
/gOjNmgIMJx84sFk/ER0zUeDgIEldhOg2mDDf/FliSOPjiGxIFSJI9uc1pqCvdFp99A/5ESYl/Wh
0Q18HFgNLLkPq6o8Mil4j63uUW/loaQjJQyVneiR8eay7diLArwQi3OXU4yFob6RzudGZAw6sunV
AWgocvdj8LRvDTlZ2OI0a21QwdUofgRlYZzEtKJI2G3Y31RG8l5lETz1afzi2lJDn4WBhXTlNBfs
awrk5H4GoGJw2lvgG3g+jZcaxYk3g9WosxthbY99qRNsl6Nd8ROiB7Pm4Dd6eK5L56vos09Et1xy
sm/BC8OHSTLOR1cvNoE+D6xF9icRYNuWbX3TfKve07JNzvkME1EDoWyhwKASTsszUWjDyekef+WQ
xP1hmvNpCzjtB/ETtYdTvobtJnipS1bAr+gAvVYuCZUisBwan7ZmjdBGa0uPRDRwy3BNnsgOmBE0
knapiADrAU7TGW0EbDrCrwhmpSE66/qpjCAirTBO6qflOXy4O0L2cpX2HkmAuVkgzrQPQCkLZnWE
KNMswDxphFswH3tHElI5aSbg9xRLBXdGHlZ2aJyWR8uBRDYmpqzd2wwE42k5BH0Gz4ecajZEKVSX
v78xIxai5z8SdUafsCk9QpbN57A34wsGtxqWDFdeWmIEoS1yAIEDTgfW4Ri3x57lyD6j0yO8m1V7
FRSJfvp9sH0lwbT6ES14XZw1q/lFbvsfUcL/R5RgWCh3/9Ez/z9IFvfmR1gW/9Qk/PkjfzHShfOH
5Ti+bjqeYzPJYUD9pyZBGNYftmPbjov+YBEl/NYkOH8ovoXN3BZQnm36vIa/RAniD9/3LXQEngNK
z9H9/44oQUDH+M8GP7IGk5dgG8gvTCgZ/x73gdKbUzoz8UMRfPH0uj2RKoLQKpvHdSsn5JWwlMr+
LTLr4DTjq1mTt/PqjfF3sFXt2ostWieq7v998MqhOAWJeaF8B6A+mg9LWMRyoBQ8d3WZ7RMXDyh1
AIajsaswqo/adZEyLYfShVlKzo9B6kTDbYjoCkeIUrEc5SrJHGfvjOw6cpx2O0hkclu1OS0OczgH
pvUN5GfwQKJsB1DUfys83Hmo+Gieuw+Ov2lCOT2gy4sfU4++dmfdxOjhM2zzq92nzbEYzK+xE52q
YNbOoQVQqtZksaOTiGVvRh+OoBO73vKob+PixO7rrZIDpUVJ/tlQVGQA2rd00FMov0mBzqz9HozB
Nz0yndOYedO2ZGaApByVoEVcJnufGPRq0O8KIWEMq4OPWoPt9ofMQ5LlAtaMxuImHvJuNGRuaptn
qsOiy12eLo9w372MylEZqM+goJV36NwRZXMYntMZHeussp+KQbCvFvmv9+A72OmmmbzOVKVILm+O
WX2zAkCbbQfZxVvwQC/STC6wBzIIzUYPDBrVntGkLhLHiHYnXuzYajYsXbtU0A7Go4hwLjRY8om9
yumksvIK1qSN1ASb9rI5xZ1zDAOv3RNLTjNOdFDK7d4xYNm5zTmY6X25KQm0eejtjDx09zj+xJHa
+x9/+n99Er8/nTJOra3WYDqwCoKbJzTLPqE3Apf1tlFb2eUwjhaUgdL+QS9f7RdkewqdpNn3qrFC
n6w9LY9+H0bVdjGyMthbE1tB/nuEARyWN/Svp3TM0f4iMltD4YVChjoTQYpyuv56OI/GA3D+bB0L
4/Oi2oRDV/3Sb/5+KtTXZrexDp4anKjPvFQ2zeXR78NyMixP52kEfG+3lAHqslwuRiKBcbJFyh+6
fHE5O2RifzLz2NxSrf75N13+fsvh99fMiM5+mpyk6jaEdkotjK0mXZmZV5yEOizfyWYJuqKSbPCU
MTb9+zDCTiCFhus8jzGmUbIRzGczRt8aylHaLCZFoWym/3iOhBmOw6PVAjDbejEe2IjVbSZZ8YMA
zJ4WR2ltYs2jpEvpP5memE9ouObT8nQ5GL5KPAkrbZXbnxORHwSpcNUAHgxxsLnBA8wG1yD3lP13
2p28puFhXUzFvhi7MyODd48Isr409I0LLpYsb/Nl8mayXzvDSyGm8qKsbRfH2UlXF9vyBaH+5MsB
3Pufj5anaAfEniJrL1w+hEn9AI1bY88I9MoCscnqAi1pF5ZnJxd06XUt3BLlRn9NhSnBlZ9Ofi1j
ZfT6RF/GP4GIjE7W/MpfFscezhDcsCYHoHD9aeKCx3Jnf6raLjzTV33xMO3tlpdYq087yvGmUV0j
DVc3tOUbQ5zk9SdXp0U4ydoRNyGTl2nqZq5oQvHS+bH1KVFKSWZ0P7Q3jDlfu4Za1dRwdeloXkIc
8GqlI9Yp+B77IjvOdSV2dd5tjKB5zjwdVE/av+lWfYBsjuuk8D9QfthwwfNHf9f7TXaK6ZITvZXt
ipp/Uccd/vpy3pDgSEDblF0rZUf0xvHzKGk+jGS/WaArTDYpmzaHKzpW8yYz1KkwjnezSTEA9vpn
RDRkAgsGxWPf30Aah7sSodjJKNDmxyhG9yHvjpZihf1kcsJNYQz3FL1PVs05t4ghvsAOQNvK2RQq
46CNCKSazzG2+TG1AH7TohT1+Ix3SawlXOIV+U/+SpICvp161jfbG3GRyDPej/5UIeVgmha1Zz+d
3pj+gq9LNEy1UfGduFLC0b3+m6aH1mmGuLQ1PXIqxxamdT08kgcL7scfoEXVCIETmjWJ1x3DCYgJ
QwuxqrJJrh0tuptmYp5dKHIQmzzypk2chTPU3zxHKKXGLHZFP8KwOgjy5VlrfKW0r+mCjERptr1K
TEKdu7UJLdiE8l6GiQFToO7WmJcgGjGy8cY5WQ82u9weWBTDPU9wDy/ZqlimuTPxuxB4nP6Y8Jrs
Q59MNILQssaRL3SA2LqbGhRA092OKOd2OjqHydGHjS+M/mAkzFvril86tdlDN9P85IMfz0aRajc8
Tfxw+D0iHu3mZcQq1QHJI0WQv45VN25Tl1RvUVpfyqRipzJroPPnehU5XfgwZdXZ7DydDl+41rRG
u/UOHvFQeu0aexwGGjWKk0mDbstCJRfmREh7vbh6lV1tcsGcRFAnfc0cNoiz4HXFJvMKI8IA5Xnm
u/TWUX8ufXq8M63/MiJKUo+/pyFta5kHM21u7dqrQFlyw9cD6/mhG7mAhiL6DM2mImdGupuhqtmz
0qniPutvjdQhHL6fvrsWHbRBYdyFuW6t+bsozAe4mo9F5V7TjL+po5dfOr/9jMOGNpB/lSW3KZfr
lpjRhuZseJNm5B2MzCX8hUuVgUm3iSLspHbQX9pc2K+zG2i7qQxWhh1qR6eoXtMpOfY24dPNKHaO
pWEO0pOdkSTYC5lHl70VvREj8i0zEpYTLM0bT7e1Gw4AWuUJrTWHa1KwMY6knm3tSDl2p/7Bnwnk
GpTxR5AiQ7YFdIksSA5zZqfr7hg54l2JRzeVZkH8YaGBKY3m4rWLmYWOmvUzbVz7sWhemom0cj8c
t4gl02OTOtOGupRM9XLg5SbBoTWZXwZ2mm8rRkyaMZLT5j/zQh/iOAS/BaDwmpgRm+rwCO7yRzKZ
n+YqNNZOrV9MPfC2lo5hMzQrcikIcRDUloPDpLPLEaM0ua5d80DSqsPxqZv1TyU3WDWDHu3KzNHo
+SHkNBEXzgBVtk3jfh3t4J5oPjgmvb7Gwcy+bogcXK3i0vUjm/Q2XvdF+mi46VOjZymjuO6F8Daz
je5ZFzfnyMlpJ+OsDO1yPMp0EKsU7wCnCmGRAFWId8GTgiShFtu6grI6jO27TOd+U90JyZ2Q7mLz
JIFSkF2fYQjttatnm3ihvtAhCM4N7ny6TggFdK56QBgxS236IGHzgUQOu7Wg8i7ar0MPk9SdtQ/6
UbuoLz5FYUwlPlvgISMEx67/Hnk1WR8xOPHZCjZVJPtDX4HFRlawQSvmbgHHfC9mvzvyh8D9ltwJ
v4YUiVqYTBPciIC0EvtKvxNAAQmzhE5iKE3rkd7uOG3MLPRPwwjh2azgJbFinycht9ye+htrKfE8
/UPj1f2akR2JxzSae3De4JoIEsj1uDy4MWqDTB+2KT2dBZcQSRP6ja3qk+X58mghtixPZZus20mj
JFNlzXKgNq1+PVqesiQWdEiKtxFyzmrIiVLkYNN2Q8WUqCJqOUhVG/3radmP9jEcT4iPM3RrLQGa
8wTbuQF9mdDgQpIdn93eJVOkjvFQqFKCPATVrKHl0DoMciIrfB2L7NUsdXRGfjttGWpR3IgKOGAW
fQuFMlGpw28gRjLSr8HL1tCt5FPK67w9uRYyVwNxxWphuhRmgGdHHYQ9pHv625dlWlRMw0eqODCm
kTM/H4Y/h0iC1rxrDIec4a1Z1tPJCefpxB5jwsFlK08dDs4FIOF5xvcpm1uIXwoqIeLKPg4643j5
J8lledSpqtwIc1dt667LqGs5VKoezqvCIwBQQWgU42ThmXSWPenoQnlOPvu0S3P3jgK1okpkRwMk
5a+R5j/4M4q3EuyWeStpB7G+Xlgz3LtgwOkUhjhRMyWxmFr9HMSWeAZi/RZk6XBgFRFcZXp4xXZN
uGNuIeQLGI97cK1LTu5SaAzd4+99RG5HLUv3jIO/3HnYlldBl4w3Tx0AB/2YMyfbZbY7nTRJQIVo
2B/NuCQBhA3iVxp8XFA+CedbHE70eKcBKU7MiAv4AYyDuASzDdP9LobpEDBs3haR89GXFiyAIcB3
FYe3wq/YmubIX+hhIWVzZLtrG+ODgfnKlW35dGFpqJ61Ghe11ryLLglfHE/DL894bMNuHHGXXdiv
Q+CkbIFJ5rGGn1MWlFdwCcwOsiok6pv9om7CTLHUiNZ3RXOP+rC5S8em/tQBBTeJrTqFWKSJz1k5
saDllZezs4EYiONAi8ar4U+PY9Zecbfd+CD8Q5nZyYMlfphtk96s+pgUs0k+S+VszCJpkB9kFTZk
J9/lLUCY1p8QzzH0vSdzJHcC+/GQih6A/Tg+5r0J0W6sr4PM2f9zwuAFw91Z1aRy90z6dORXZy3M
m+PI7JJ4mubmT3F768uxBeI+sJ4TjnJtncjb6bL5YU80Dfww2LtAXWYQG8gQD+NkPbSxV57NTKJ1
09jJ5C0v3TZD8GHcgkPSNh3q+3XV6vOZu8IRYJf+MrkzQa2ZYcDLa7/XxpztEiMtDxpjWw2C97as
wVRP8cBVLqYH6bufkDI/RP0oCEsfEUvZ9mMyRtHOS2l2++EXrZjMh26qifC1qnXhFtoV8lmw93sL
PPSc7UtUwTDv9P7RBKwRTwzZkOTMe8qH2yCK7FzYA/Wcty70rtxi7ioQhUrmvCl3qoQrat2bor5j
VXbc+N7F6Nyn3rolBpF54AQO1ph/60wTTqOPZCLykuTGyBv4BHoBsnRQiQ0s0pB0tuyasZmOtFup
KLaA0XFZNEIcm+zT5CVsT0o+18wmZDfqofv1MjA2UZtgY1csNy9pXU6uathHKOkRz/Bq8H2sCm4z
+3aGcKGnBCdPdJi3KRtWg6bDganLe0kIyWZOu4uzqrQ0QA+lP9V0aQ782mJbhz3o/azgzGzcfVGm
wEoYdol0TO8qIyCKg+DiBaMJFcU6uaJ9TPVRXhp4mZflEVsUNTdM9I3jNAU8HhtKNGUq+54QPfCE
CJ48Wg0I12bKngYMuBuhOFWDTw9IK8mvYjESDKkGojPj/uonwCKE40poDEqiNGz1GokC/qiTldfO
M+zH6EmE4+q9Tu09ZotvmZfp+1TtcbQwuff+HaggWgsxvEZjoD/pxee+4/oqy2hXD7l+G5wy2HJ3
TddF81XoajjqNB2BO7ob0USfj7LN/ZWBvWkzSpHd2yzM714VpeSUf5V6CPy0M5tjhADmpZrDE+46
71g3/IosKb9LcUEe7BA6FLmoCTskb0TO3nTL3icq7zNq6u5cEgHqqixQX6WC+qRCbBJcJmhjaZLT
6yASjxjRviJPtLeYkepEjKYNWaM2oaO9Sh8VKoe0t8TLcqPFY/kUklzJVMiW8KVztvdTul8UL11B
0KHKOMUyxImgck8JhXiwVBJqryJRVTZqREgqq9HnVqWmFt746Koc1bjkDFTJqnAjIYSrtNXJogvR
qATWKQPwh07klRtNdhSTcWQL/K2ym+w6qQTXTmW5BirVlVwpEl4TlfVaSuNkeFG/yzyljdM9ZEzc
IzljPqUqK7YZumus0mNjlSObpCTK0jVG+55rAtE5Yig/kg2KqOY+zrJ/Ut1UCKoqobYjqrYD8cA1
1R5ilWIribPlHC73YQERVte5HAbQujhdR/GVEkMeUpWJCykAwpNKyXVgthbwrnYFOu1RZekWhOr6
hOsmlO2vFtV9X7OLjODqXYV9iioSeQk8+UhURm/gcCk5KrfXUgm+ncryTa8YWo4YkzPyGUr7kfIa
4p/K/41VErCm4ygltesnrAu0WE7XUepGMaZXzDShxsge4m9NlmbxUmOsneYJRQeOVXa0BrDK3AHe
RUIbYDoK2Nmhml9kTbVszB3RdbelFCM9a14VNhE9fdm+dSr6GHasOGE4fIXwfGLCRcSiCkoeVWRy
rcKTWcouQxiH5A2NZzC2NGMo1ruOvjUxJ+XGme3rbNiCpo9KCJxV1nf2bWwmn8DvAfm/8ZYReHE2
NevsJz3G+cyA6jSTHehmFcP4JHjp9X7cRPLDknN0lkRLQUJiEg+sKb8PcwVk07euPkz+SekwCc9q
NrpAoeX6yg/RXEV7q4bSpfANhp3tDdNzaLrYSBiT0opCgei7w7ZsSfSI4iy6ZTa1t2vN6Y4sp+8q
n454IyDXVf6z0RP0pZ4vP+ymeorTCoZBTfJM7JCI4Y3ByzylJm1NDZWulURXXJE0HHz90sdzsNVd
LTrOlD/rOPbZtRrP7KR+DrM+XlwyIVn9kxZ0vPHTJ74Uv4p5lDNpkpMWg4dFKxqh0dmaHY2OnmHi
lik+6lzynIiowWEsvOIVTfJ4783g7lgfXZL071afsLLNGUZxr/2GZSMSK+6SZClFdKIKm2CJdtqZ
ODYe60afgO4WKGqEFaDfbbSNVTU0OVvxVLDQhXXuX0gAeJ9IDzjJGkKM1Di4AcHtORPQdrCIm2Gd
0ZGCIdPvR/JpIqVeK/tMu4Q2Ag0sZ80hF/JQCYtOlzphzcbYpBb+cqcar5bfEq5VVJ/02msupUyi
s8urx4VcrnvFDR1omx2yOfjIGUC/TlyI8QD0KrL98UmrIYxUWvicBAXuS9yZecH8QyRISObWK/e2
R0y23/UbmZO0nLG13eZ6aOOJZNwbBc3IyAI7XCoH8yD9YjhHDfJrlnmNfAu0ebH6X1o6t6tCzCyk
JcW8Z06o85KB7rotyLQJEQWNLVp1hjVsH2DcxMlT6RT+Fu+jtfaG1jhEMRVqWpc3L7yNZOyB2W4g
m9ZZduzS7BEzNxlRkg/A9TsbggKh2EOPMI1pW7324EEcEeitozDKrjQm9gg0tQPG1/ZsyqLbWS0o
uiEaE0ZBrjh2TvnNsCmKxAAFJdCQgjs+LYmsFuGBqmhnypC/yNzG25h0p5VlDNXRLj32ayXhR/Qg
IR9JjcjuQiv2yx9aMIY3UWHdNPxDDjjJs8scFoKcO7ASzUW8A03kHTonvwSx2zwiD1rLquJ2C/ll
cr5ooGMhTJQvqLTmgx2aUJhw2A6T0V2h23weUFRylw1pXYwWHUXiOI0dtTIN0jb9ZEFP3yOmMy9B
TlhVPeVfuzxtVjoGKzS9ekY/ktgMNeWOHYqLgPbqxhqb5FzKcidAJNL6ZmLJcL/Sj7bO0Ak+LGty
eEa9lV2d3Nr6zKNvnd7tTN7ZnlE0G0OijYkfca8FGoJYfoqLWF68tKugtpk1cpPOOWWuzyat1J7s
JHHPy4HgN6JmNLBqumnldxsvyM6SEGC9kBKyzr0Gg5jrQlJxiitv2+tj7W4lzmfb7v1joJ51bvIZ
2HFzZlMP/nXkXiBN5z13iY+pe728wQF9qsKxOS/urAm6xNZNgZkYk3wq1AF28TYr+id/YKdaIBW/
12jjXb8/wzuvN2wejAuCXxQ0NSbQFBTLeY5Fcix9dERFJh6MSBuf9TniXJ/mZBOPs7knBhv+PR/c
Omor90hmq7eOddh/NgPLYW7ifexRu/rcu9aY9xJgP/N9bLl+SSb+ag11fDD4UG9FWK+1fIqvfth7
aysSgt/af5OjbSnHxMZnSX4e0F1FmX6DJCNu7HnB1bhs6hxw38NMcZ4drdJu75g7s11Tubhq2/5O
g7A+yxCsdhdaKUgyykabxi15Pv3Vw02jmSwGbE1XSKs2RWo3xyrnJpxnWndVINiEjtOD13ESmUOT
UmZe+qaory6twxi6yCarzBdpG+eqqb29RpTZMfQQfBt1x/Ck9tM7ltg7sYcDwKFk36Y+FGsfLU2O
MqshwGAFYgTdIPPVVpCTxgCT+CpunpCLGPF0RhJvRVmYYLZUNlDuc10Pzs84aX6gd6r3+Ne/RpN7
ku2Q38qO8BKZ4DuBTw6orZlveESi9UyWEepzZb5gPryfCCND8cpSn7Bt2skcvVpf1NUu1qq9V5Ni
EBlh/5bbzaXXHPNousyb58mt9lOO0FfPJIKjrHvSvR4hZNnxWkfK9MrrXypiWy80cF9CwVpCgDiz
3lj4W6d3jy4Wlbaujs5ko+5xJCdHz+5tssnNtuntirluWNdyjd2j99iNtKekjfVV0zRrA8Kdqqen
o4Qs8IcZjuW5gFkVkgBziEndxJsWrtq+fS+c8rM+ld06mORH31PZemOyXd5H79X23pzddxkVnMBx
mB2k6F8jD9NPhFKYsdt9Dt4cHIW7QatnboEODWJf2UwYPJ3KznqpcC9Z+vjJsll3ZGPlO83uf834
lmnfMvz7Pff7/bUw6F8iRf2km0uzN1e9pEpNYxXSpQ8YjZYQChFwExCmOmUaljruBAn2oCGlL4TW
d525SoOwPE/aFkg3hguah/pp8mFZmQ4sIyEjyncL13bS+dk2tuJh5enhY0gwFKKcJN4sc/tOjfGp
oTATQK7RezjYnZ5/oErsactqaKLuCVmf+1CJ1qWiD5GJ6UIDr1AzkwBwCg1ya2szIO76b3ZOBJgl
IAYA4vUgkFtbw9YaObnzJbEgxS9ISfPIxdKg0Krf7FmCXLLiCB04fO1zkolwzdB/AYjTxkAAVp0n
rhAXLOgxAypEE3rGdGEkzclVym1/ZuU1ZoCz9EFfRUJkR5jkiysHnVANzha8tYVfHmj48k6Wg69+
NFNNvt9f00wj2aXAVP81hw5MqqRUSVMVQ2h558ujUoGEfj9dHilA16YhT3fF9pAqWNGFlkfe34+W
pwtsqDSMl7mrb1Gdm+u8QiDNjT3bTjY2CakOPnAhokU0aACK1rQcbFav49wQcK5QTTOZLyg/1cOF
37QclqezQTGaJMSNWfl4GXBCnNtw1qkD+GOo1zYr+hD9fCXDSBeRQsrdma46Q2OmFRS8ZFiw7/Oi
fVvpn8RkatuFZ7UwqNKlX0oN0p6IcHjr/STaLcSp3PgLQLWgqEC22ru2S+7LNxkkjsfIfYNZ1J8W
GNVy6Koh2sgBvdmgOsKLUiZ0vFNeArwBZuyvZqf+OoA4ZdMTwov9W1O2PBrM8tIbaOMGJTgzYXOz
r1IdYYaDYuubSXogRos2IkqFeLQeLA/75qJ6+h+B2C+B2LeyL7pmevoRxv9We6Gn+r8za4BxdD++
/6/n7qP70f6nSoyf+1Mj5jh/+K4OrIphh4GKCALNL4mYcI0/LLRevtJnQR9w/L8VYrBuwCW4pmMa
HnSkv+VhwvvDN9lI+gxJXRWT9N9i1pjiP9VhFplJwtB9B1UkRAhQBP9CM5CF0SBKSu0ftVle7UI3
X3GiMpGLZkxf7NtepVUbGzaq/n75ru5p4td3jaYwf303y9I/v/tf/ezyq5Z//F/9rPA/YloQm5D1
9LwcvCyrucX9/dwfJ1IH1OFfXyONqPrrH5LF5BQdJnZrbi6/DxmhLf94Glu5di5T8gt88z2ssvxi
Oj5DYvW0ngp9K2Xk7g2ntt4Nt/ueFp28hyOoxiiCq9xw85zl9MWuKOrh+b2T8L2z/QR4F2piTF1Z
MAeop+rgvDwilTk4F0HoNNz6+c7yPA2ECeKdjfNE09NyEXt3bLRCUmFmcR4zAucAcXjivDyPnP6u
lYH+tUrVDEsFbNPjLi9M+ctLFIwQRvSKcOH//MbydDk4cVNewCCARl8eVkSrE2u9fC8bR20bsn3a
EmowgOSdvVvSNsMurALvFqlH8zjiCfbtclOJfdma7Zuv19pDl5XgKbSopEEylLdBHQK1kQhcROR2
VchV17HZqrgzO9j1auK9za67ibCbbwh2rGegXy3yoCAEldrYz+TpyWtYta81regNqnF7eMLe3Z4g
p9P6aZ/wB3QwzRjCFDEQieVry0FdKys/TgC+qX+HhyR8+n/90PKLMns4mE2JrHtkbLVC/kC2hlo/
fh+Wr1Wkjfz7a4wMX//8zD3zNiXDwSIM8t4A0nwO2HTuUc4L1BFO9Dy2tDcH2ZIhZMhuX6edeSY4
GXGIK4eDB6f5RnPb2YIgLJ+M0TPXNhCU9zQD2UZE7XCuilrfIAbDFcpE8m15lP39qJVa/Otrvx+5
poFFM4tYCzLAZcIFi4YouqfcUs9lMdh79A5wVAQAUODKzBdbGT27Y1oc5gZ7dzjq3lOlYk0GLU++
RyP52nWUf+kQ2IBn0OIrevPgEpr/m7LzWI4biaLsv8x6EAFvJmI2ZVksRxZFieIG0TIN7z2+fk5m
qVkUu6d7ZoNAGkCGBJD53rvnJiaxgsnfUBtAuLD0A21hqGBt+KXH5TbVi1M4hcR5HYK9kzhUDpti
GOzlRg7U7kSQRg4rYWst8Oz67nT4hvvpqx5nQ7gsvUq5F80ckCVySpLQ90ZXvPJ48g96a9akbB6b
eacZJHKQSRrVwkxMbR/jch6s2qRo1wZCz2vndRz2xDcbOvIdkpdoXYQK7ldYRLhbS/mutJiXJ45v
nLLRW7pEMufPfTpQ7lNFgTSPblmo4lVJYj6ZKHGwgKaLA8QAroje9wTAZ4uqnre+ydQRuwdwg9M2
dYLosSCSudCnOvtO4PlujLvxi9XUJyevtol4W8gDbz1/b4n3iGxm8mVya/MDPPuEIRYOVjuHFjHL
MaxN/LIda34JfPVg49DxA9PIJ3O2gM8T0VurFrs7YL/ZMfK8X1P7fD7EZlZ8efcp/AdKGRiR32qP
TcqiPd2kvsOkxpQP1kcmmqNlUReSOfuZgE/ZRV5Cpa4u+JWSZNkmOm15+rH9ceq79t9OP17bTHOy
VBCNr01jVp+7KrhU1jSesyiKn4th6WcNwKhi8tep+DHLg2bPJu8w+PU5HGbZlenICxby1BVXjAqI
WTnvdtnbFbd+pIcB2an/tz+jyutjlQ/508TymcBiMTxGel0ffPyqcbJqS6ohIXKOuDFlnhLhqedn
cPPd8o9+30YBUPqswLIa7NydnSbNZ0XJdgh8F1j3PCHiyx8Uu7UuWdgdg8npoGFY4d1sEyXXnLZ7
yXvKhjKgDOfMwiMcVjr63lrL8C2ZwtcetNUyI9IKesCdnkC1PDiiv3FRoanZ7O+qyMq/INRcyn5W
yM5mamN962dJ+Kq152EanRd/ygnakdFZy24oybs2LqPngFLzfUv4eeUTuXhla7L6j98+V7Cbbmgb
fvsooueNh0IEZqDGryLj3/+4RHnQ/O//of3Pmcx8Y6t29ANJnpFE8HcewCHMr6Y62ygZddYMJRzV
bnb5lBfTK7s/e6kEbXOYm8m4hIHyBcANMeqhiEnWIV6qDTU5ZHihXM9kn+JmD0k+B3cf+uXcsSNI
SmqIa2/DhDQeAP3zP/4Pt5N9ahNvQeU+OpZZrCloHA5qm1mHpHbjNcnz4KW147MjHm7Ltx4q21S/
yKl6aP6a2s/6u6kFJJgfhWI8xCWAO9uH1aeVWriqQwJGglWgzGX+4HbDjkcSxopJ9kWcqSlIQHjX
4a+z30c/zlPGaDMmYHTltbfRwm1IjNQdUWGSigdlmt8fvFLbxYZdY6v1W/9tboJS9iCbtlUcWnA4
d1GChSZ4k7/fTvZZRX7Wh3S8k5fKG8v+j5dlnnqBCI4EDuketUnTJz6eAANcrX4hUAL9o3WHb9QT
H2fq++DF4A4WRUpHEiMqF63l1ReNoInIJ7AzH+OzHpIXe2vNXmDAqq+e9T6Lz5poiTHZ0vlS3Wb+
P103iz/h7S63Pw9Xweuf/jZ2+/PE2K319jez8tTZ4WuJ0l6LQkofiSCMll6sMscMjrJPnt0OiRwI
UnMJP/rXvH+aTI7Zv/v3JxkL198eZPZOmLGaji40LBAvnQ8PMizDwuG31/2hBKkGdMjSKn0ttxQU
XaedrnySjSQhllYqn8rILp6i6Y8+c/Z+EwdHMvGsJ96apa+ynogHrLvFqCdC914wrXAXuLPmSj8Y
ZhrcERPQD5Y4o7T015nsu40W8KNE7OD96BANFy2fowPFjKxeTX3ctFXdnJM5+HWQA0XnwbJ+65NT
KMxnXSMGSisdgXOK6zTRKW8jZ8uJXjJ5/wGk+wDaBJ2K0y18OM+wNRMm6sf/4zGMFD2sDUzEY1VY
n7mPrhNT95L4KK7FW5Nl1/cuR7jM8jI6Vm/9Lv3NWz8EJ+pFK32S80d8xt7Nl/1G4HxP/T+i2rt4
bTp3C16g2sF/e5SvZ6KPUgTS5IJQ5IUNPGD5HMtheZBPtDyTE1mBQIowTO4oO683dzUcYiqKu6it
YONRwdVCHuPl+0psPLLCULehakQr2VRzN32ETXRtFWKGQTQQsFtWUAn+OpM5cBHA7tOqbc6DPuCK
HiXZ94ofUezb42vGVmR9m2FbP3wLCY9r7+DxJYtWs/nFu7VL4z9WXPbvpEXxU4Shwv5Q94jNIi0T
T9K7T15AaIgcemj8sPI2WALc08jJ/nWwm4j/RdluW5PVIRVcRhshghFTZFeV83hBqDFwTrDMk4LK
5pRgWkXtbHM0RaGPLg6yP4IOuKa4yVx+GJCjI0H8ttajddt5SrsrZnBuJ4QUxKT17KUaI43IM5mM
ZuyasyHORH9h2tPddS7wwQTfhmTfm73+POuF9+A40b4eSuPZSCb3QYxVqvturBEt0xw+FQVOPoWu
VLtmKMmHibN4mH6dUYXz6+w2ejsLUHDvwajW239/i7l/e4tZMCYRY6MThEVufURNtnakxhMM1O9Q
rlea5tgUzc4VexZRgYb5dbaXzcoi3mzV8bwqZiriFnL4w8TYDR0Mo8XVlZw0invImbfp8payKW9J
efs51VGJRLDYTpFplPqCNGB3KoGi0TMPxnRKZLdTYhuCQ8y4oJiq0hEo/zVOHKsTJQvJdkbgjrpc
DP+6i8a+elHXcE6KYF3Wbteyh+zqgxYXVYYJL6fy0Cipv8egUDbUwawP7ybfpk1iJFShyyiE+MuS
28mu6ykJQ16sjgHepEkLnDHyaVOyisFBoi+Osk8esA2ORmzZmOMOzqFUp3pnh234q+82MfTaX3eQ
fV5peVeN7ffxfwU/i3/aDhl/+w0wXCCLJjUnKils7yP1E/6Nn8aTWv/AoXluTLT43gYwIMJIt3oo
FSATsnXtctBAL+pcKBQwRSctIttithyPqUKhYL7eTSgMjgaWNT3kzeLdbeSAnIs1iInQEhNOvyRB
Gxez8tWC8FaUtQZs44BtsYBuBMbDqOfV6+CXlKq1ufqkhpjz5IXiH6tSjXd6lGNSaIfGMWHVtCaF
Uz8Z1D4j4QiDV3HHECG5uKPpB8nFNUKgM0oJyQftM4hmdVuNeLVBoPbXM8D1ey21/Qc5Q4hGTqng
vqG44qUl3k+j2amUjIiX1lAha6SaEljk28htYqF36crAT21JAUfzCBoPUfkYPpmQeZ70AXVL5LnN
Rva9zWgphEVf5F8qEUCw5pBcug/0qRFN2RelTrahIgjIkww5BG/tnK36o5wo+xQPd4NZi5tHOXC7
VyYjFzkUfK1R2nuzQjjeuvmpI7V3kmeOnhWnkjrbvVYF6w/9coYcFFfKqbeLLHFlLa58u62cIfvl
ND0ar7eVXR8u//22jVf8x6INYfvHVRsVP6h8xP6fX1DD/cC4Dbw5RrfeKt+SBlAmsQsDxSkOcBoV
8Cv5jbh9S9zeG0/uq+yI8pKp8psyZQaOcTPUSTlf9smzOZrHU/+dXyRxV/GVut7r9/tf/9Aodv50
eIHhbd48ZuLQO5cQjdrDdeUnln9swW890KyShzI+mB1qMt5Cj0mbWk+eggK4MQtzG/ie9ZTPdry3
qSImm83oqI3Wk7jA9Pk1kF1EXLlgIG/XNPlWrlDhJnQrvhDFnWwGWdWt9FSj5k4E00P/r1EZeb+N
ysi7HFXF5A/XaomKfUI2ZLu5HP+EoUj5ohrm14MS9D/mMtF2sksOdi7Ah1iv/0TrlD+kqk5dp6cb
oh6tgOkWG8GqF6uaGIrlctIn61xNaid0ZjB5Gj94bRwFNXOIgmb2V0EAAMMfO3yiyjp86isjfKJa
du0FIDVk1wjGiUUWRM7BinnFdYO+pjgp34RKhBZNKzyqNDwXrxvO4C+gv7LndHcbGBMK3yoFcZyY
duuXN+lavNduA8QK54WhKiw2It+c9yjLiW4krMnjsnhQFft7Oznjy9QX+caBV7e1y3J68bvibAuH
wyQM/+M5cMjhvI9COETFVIFatjSHtI3xkWBP2bJbqxVayrEm0k/BxohWyDZH68g67bGwMr9cOq35
p4GyE/Gg2j8Rtm3uMDMclrIpD335yc7n6iIbmNl1KxAC/kY2AThZxyC2HmWr8/P+qY/8P5O06vZ6
r5QnYqvmNc41Tcq6gFu3lzGsa6wqdT0Quj0apNs8Q0axPFDUlYeRckpqlkVY5rHfScpUXcl1V/F7
05u8bNU65Ya0l3U00uJJBvfloUyyh6Cvy5Ns+fwI1qlB0eA1GwDS8Ta/IBELeao178FqYRcmzjJ7
dD9VU33AVmd6lf3mBKXTa2EbYS32sd8YVL6GcVQvB02lVv/fV3JIN//2M7VBMxiqjXeEAUJCZNXe
LbNdatBaYNDFt2Ya3FXu+wLH251ilMbTYszRNCCAH4/yrEjyZmfXDWxFtbHu5WTRzAY/xofUuGCm
5ByplsnuSs8L71skIUcnnu21k2fjE+somGNRlP3hZJSediX6xBq1qNMn+g9noqQEmPxJJyZ4JIif
E+GCP2CydUNWpAI+s9Mpf8iFGbEzbzvB4gp7NGQ/dTKbq3zCZWAWC63bwQ6j5kDRLVGwtwGYBwtV
G4OF8NNYe3zd20vR27vcp8pRH40vRhwWq6k0rZ2VKsaX1nYPvu6VF/SgwyVu/T2vwIRKrLPjzMmB
v0pykGfygL8bmNq4pw68wV1I9tUQgda6HoBpkVs6Ek+f0rLxt7dNoNw33pq3PeHbXNklZ9hKufaR
qOyaMqBO4O0w9+W0z9LsLstaHQe4oMSI/W302nZCEla2T6VMPJjn2cYHI8+qoyFasqvlq7NX2/Eo
W7xjfvX3UHg2U6wOy1ufnEIO51XrpmY7EOOtv8UGwoOhHe2dkSMmTMsp+EpVnzDXi6Z9MWX5Fw22
gewvsAvdTbgFrInMhV8pVicWhVnT2cxy+1Ez22db9Fts3gE4j/D2FNzbC30KAYb61ahN+34c7Kfc
gC/cFshaRSF3o8mGjB+ZoRuKEdlIxbSgfzctiDZV7IXrf3+kDJWU9ofXJO9GR7cdV3dUy/5oHjFS
0ll66Hy+ZSHPi2Oq7kEeFBykN9WUglp66zPDdurhfda/5uRpqh548qy3GXLuh6acb6lTDpycf5JT
tU+hglYt7j0Co+IALXppmqxEbl121KjARPX8rtIL8zoNzAf4ArVxl7LPGBJE0RVaT9WDNVmOTbbT
xsr7VNmCLGiAh5fNcjbru6TFUlQ24yknH1iUwA3F5M61tHOvmkfZSsK5+BRY1wtlT2b3dz7Vlg+B
F32P1SzfZzZB584chakGi5RJrD8/9KmiD1bs+3m3PsUic33NtX24rjPcaU/hHzwUJfiKUDz53PRY
Zmg60md9CvyjPSPkRsarflXnYKdqnf3j96mJw9fHFFOtqu+ppByHrVujAYFNEZ6okwlPFXVtB+iE
13p026oyzDDEgKxPH9zxxFrf3Ck1hmho3qhZ93orPNUKBgWQd3PEOPRdr6sUkKSpSx1AFYYpXpDt
6+x4uC3bLNNALlLyKZp1OZhbrEXytWw2ehohvh/87XVy6qN4Sft6L5uBUr1AsenOdlBrn8MEGo5h
/ez8jmSiZVhP+LhGx9LWXuRXTHaRm9uzvYnOTuE5hyAxL+aEwGIh1+No24CcaUQEbwv126pcjuoV
0b8Py3XFV2Gha5FLKZjP26ftpvi+isxdOELVi9ECkI2kJlocgqxsSBhyNhcJIrPSQ9/+V5c8k9Pk
DNmUBxQRzd73tWZL1h0ONPWpW913DLj4UfRiFwVouHmaj8kQ+J+96Rw6ffSiYrW5n/0cxy7R1L3M
xKhBzSh/olm0+b7PNf8S1/FXv7H/SIQDdWD7470XFtkz8Oc9gOzpVfYjLBjvdVP9x36HVxQ4DGyd
ZTp0tOHuy6bMicpsqBy4pU1vfd0MIpqiMKVRjaOv4qTMx08l6U3zdvDemr6K45pVmZT3iT5MfinQ
kKd1pcfHOdr5UOqOsB0rTDpMSjJn7GpHdmEABobqK/tGuKqh7e974svPZUex4hhVX81EMbexjqq8
mdXya6Wbx4gv+5Nrht718llM+3B51ikr2c9SyQTTEB+iylXelT8YhQA8QBS/l+UPrAS0czNr/Bwo
hphyp11aiP03LhKWs9M9R6NASRKDYnNAsnE1Rkq97mMSWLLPsjUyGM6z1xW/TcutF/DRuMOEkMQf
zekyE9wrlhqU41WiG9HGMrrwCa4IYrrpAj2YUojePv/7F4IqyQ9fCJ2AFSVSQAsAWlnsKn9fdDmZ
Arsi78tXOPr9MmP9tVd7QVAzpKj0eg460Nr3FLwv9ZBCQEsOXSfIoeuhtsptPEQAW5uw2qLcTq/p
hFI0JZhcbrn8wi63hdLAKRelUHaP7FaOxn1WPHo8qrJ+QdYzyLOu6Z5rp4t2t/5bKcTw16CcL2si
btM8dXiO5+ZS6DlYiSR6TmJoB302v2ApxDMVZQoRjnp68XDlpPZyDE9UWV+nKbPTH7NR0ZdywcPq
Qt34FkXMtwj5bSX0Idp+m/xhOfWhebsz3yn0CiJcf7spvM1DizHX2Rvbk8xLZtGAviMZvpi1hWgg
TtsDWgPvoASgPRQlzl4aoz5FDWmaTgaI86BFd8C3dKGVbXU2Lda+g66iB+cfbcA4uWsm6JSyKafp
lDIdSg07yMJHKEo8MHu4/S4HU/bcl6N6f/1lNhDd3BnAGdDY8+suD3CB2SnbWLUMhYpr5F/9t7ny
nteHRrGK6/3iAiJtM4c1rII0uRCJ1lYjGpx16VnxRR70LHqdMxMIrejyB8198JMX2ZDXhNjk7gwg
HhTLMOGf7jPmIO3//QGC+Pa3B8jQcebyKDICLve3XQsS1ibzw6J8BeSe3ROFDo8pzPMjhUrZMmHz
sbKwtGoQDNH5T8NyoC2tr/BBy73caLbeuaNi9SIbSV03kIAoqJVNZey0o+qPl+smN0nUn1UBJb2v
gTJOGm7n/jhawyr2umBlVGVBrflk31UIulDyjuuCwuZVO8/e2TIHzSFabnwBIBDfyz5bhAviSSFP
5Fdb2ZqFnz21dtQ2DX3JG7Ao0L3lOO08uuFMATo740wn8oApOoAZsdcGfRc+kqpe2kUwPMkZNZ5t
yyJP0ZOKCyqHQt1BBHpkUzNScwFuAUyAOeeH0kTZyWrpZJcTMfQKlSPlguqwDjpU5qHb5fZKDjWK
+uqVrnk3eUDYgiAI7yj+7VfBOGqX0Gn61Uxw5xKgpEBtyFks+grf1Y+KXLY7iebxjYxIpafhgxXq
pE3EoanIEsp+Nn0PsjUDcyaP7e1dO3EeZqXHY4OnqCngOvelkm21egj2XRvbuzD3H9t0bI6yZK2F
vrMLPURatnily4MCfSZJnOYoW7cZsuRNXvV2DzkjCkagNjzxi9t7Ub7sdK0Jj60P1Oe3ujDZdHo9
BKtwHbu9MuX7UY753Y/by1KeVeaxb9zaPomPVenGycEg43rPvpFimNgaUDwXFMu4yM57aGT8p1rx
5w6HoUXWVsUfVdY+eKnp/2m33/p8gjSvaOW6oILwR9Nqr7nt5V+DxEa4Trz7HiorpAzFcI6THjvH
2GkdVHJNscu15NFNoA+tQtEnB3L3yQ5ZA/aqIjbgYxAv814PtrfQ3Jinm8Lrj/wWPLpBaH5/O0mD
+NqDAvM21GrOWcEYfm+rqYt4vOnmxVATWgTag62J6PQ0KjhXlXCxyXEKfIxiy8IPF2xK2LX4xjYm
uAUF7vtGLg54+2CCAKxJcbcV9WuH2/vP4X9jw3ovW15ffX1zaUNXWTsaZZZDlKSfmA8j1uy+dQjP
Fr1GrN9C0XjvqKWxhkVbvToIFOSMotOiVVvXCH+7zjnZPlSCpHKwTHALPrquBw+Rneu+FgfZvB3q
St0ORhrubl2gnIatMdXR/Fmrm25LemdN8C086WQjH0ayrA/wE+ENjbOz7R0TTUThxv0mrGx1KYdN
MTEaw5idR0Ais4q3bpR6C5zEvW2c1oI7m4MFS1pt00E6fOwRmiwxlnG+VI71fZyt/GeJOQF2juRM
5mC6U6p6/AazBq5y1+BtRFB84fZF/VTge+Ppuv2YNm71VMRdtAaRkGzkoBG1ztlXvI0clF2BliuL
loDkTjYVNEh7K0B6mkEqKYnTpM8p0OYj0LUcaxDqcfFBULN1BPd6HyL22KugSlmmiVPZKQ/I0X41
E1W3kEflpBpvc2ST1629dc1RuU/8UEf5bNbRPebbL2MxemcfSey5F2eVHikokssJpBfNISlGHKYD
ZcHuxVkmfsRrxR2nF10ncTI6X8pe9/fBWDZL4URUZWY8f55z+L0o7eOLPATKc4c/24NC0PnSWiDA
tKl+vY0btemuh3LUV7JPV5s/3GKMWSg4wzQKOjF5waD8o7Ww//VsvThEg+qckG0OS35Tsu//MKMM
VG0zlOaLwfbsEhD/NEQcRLZiK3jXEmOsNEg5i5kFYK5bS4xNtp38zAji7tOiix86auauz1uVEvQf
iYRel+uy8Dhv4JeaFOz5ZXaaWk35bAElA0zYf/KVpr+oWr5L00L5bObWeKiMFHSomBWXg7OFA1Gu
5Wgahw0kjJLq4pJCEHlrHEzTBw1Yt3y65aEf+mJb+/GvvwEs4gwb8wTideLCbp31S5c58JjyKQID
apPp02CkXeSBdNlpLAtr3frN2ZIRuLohHwzynuC9WPxdO9PJKra9TibND2I+YbbC3kxP8ocSTiql
sMpwjjGBED237ttUDMey60CaaaOYqjqKt+1LtBF3USFo+yGMeKpL058NxWVa4f90MhcNLmiAZyv1
KNkH538YS03bI70buyWLRGV1LTRJI3zM5/5ZDRxsVAL3Xb+JLwxecMU3lFjGhY/PUk0N75OMtBSu
v/SiobzIFm5sL1oPv1y2dIKgy76rinvZ7IMWa1wFrIpsRqjTtnHk6Ct5N3uqJzzpQOpYrt/gbICT
lA62cjX7tXVQIYyea0ezF4Pfht949h57LQmeTYMPWKlnAPPA/BwnkeFiN71taiX64aSAqnkFd08g
upVtF07THRUy/SWdXXjwYkqcEG2hCuQVf0l+In1I8Zqe9f8RAzf/YTGJisrRXGyXbcvQPuzGDOo6
A80r09coAuvTV92DZijNJWn15L5sEog85Dsusq90QCYmVdptZVMOzIbz8apR0e6mwmuVJ8vuF/kM
fNCDzm92txNS6xncGtwXiUaREXaMttnLg59Z1aaw1D9mRWn2eeCM5UJ3kIqr4iCnyCYEf66Tp7eL
310j7zNO9X/YjCKP/Lj4dvgOof6hDprK1L/9fzW12oRDZgxf9T4HXBTgKGWI9YQmDvKsDFM+65Ha
XurIiXeyLxKLChgEDJAHaLaOgihfdnZJ5B4zHZ+NBJsxqskDNqO2dv5w1uupfu0b387+/+cNer1p
rWDeyjylRUEwpmME1uS2WDax9E32MjEpm4AO4ndNOXqbfLu2LXo8HH+ffGsGTc0fBOwZMpeGKWJR
FGc4LneZSO7LA/F6lIVgtrcEYMOndPbys43BmqlDcKyx+VpQo9w+otPQ78qETWTomgn7AhzCcNqy
fyT+ouGn/cMGjwdtZozvS41Xsl1CY3HHNH8JJl75QKo0kKQ089H5pBRO/pjrJOOoHDshhcxeorRo
7kKlQ2ogm/E8L8AMTccBxs1nI/8ZZ3P+MqR5vjfAuvALzb1QGkSrwlUb7JUYnUxl6YV5TcGoOrKd
4G8gb6ZmUbCRf4Nr08Rlw+3zxw6IzKXprROQbBxvrDjadZRHrurRsUhplP5DFIsaWYzKvvFwfAVP
ZeBuGSNLxmtk01hx/eo635TWCb99uNDvtC//vvnU7Y+//4SobFDntm7pqm66sjbmXcpsNnhrKp6d
oTxmVfJZ+LVvmjC2pw0kpK7v/D0qbH8f9tVjGATmVrZkP5k1nCBubdQ0RN4pA7sbBjPbTXbMHg+M
Lg4meqfB6ZibndFb46Wq7PKhsLFhqNPpIrvyYuyRPeftSjblgKl7T3bdUfYpLnIQ5xyacH6WLXkY
fQ3BqE9Upafkdx3r6JacGfxU0fnzeowp42ORGS5rtU0PFsUIX8aIqgQ3m56ppAt2VezEy7DvLQTp
SjkvddMBhyae7OsjLx/lqC22plnvg07VFxafpW3szc3ZJOl1PZSJqS/M1AKt/jYQijN5hSOukJPz
EpMHw7fRz5To4/qgIznlJdW+fTvDIYMR2SbR67pwTZ3vI1agZDCYqIzqqVXthw9xANm89UEbmCli
Osiegs/Ru5BBqwcVWTb4W6Gbh/coQJTPQey/mrz7z7LVtefULNznTPezR0BTZ9JOyme9C8e9qpqY
ZFid8hmRUrS1CbU2A5WTFwQ4+YV3dfzY8AMJE9V6grNlPWGCCuq5BOYg+7LS2xZtNm196GB7xVe6
vQJOa++lulsubm15dpvjitmyybbvFBJk1nttvLtu4kKCF/ehXz7LMgpZOCHPzBDG0Vh4VJpPJZu9
gFDybZ5VoABrlHhmeaCZZy3CqQW0lr42RFMe1DawzqDaHkW16f1UW6Av2z7BLqX3Fx+mxVU7CU8V
1HEq2PF90tThWR7yEVCeOz3IBtFAws5Elj8XnT6jnR8AacgRB63zCpwFYVtxqccvEyiQ+MgbJ76M
DZ62xZBCTKVVwpYifxGJt1F8kYcMHs5mRl/F8uKvPrMMWcuX7jJL+vCY19OPxu+N58QuXdkqo9h4
jpX5XYuc27XVZLr+nCT+u7EeUdSK0Gu2CoCp31u47d3Ls3YY5+uZ7EOHacDaTCnQF7x1ByzdvVHA
UVvbTgfZ83qumegUsxj4oUPOe+dW07Qbsy496K6PHk+Z/FM3ZPNaIdV5KbIyWpmYHj7nVgUEYCBv
MfbRz5j95Hcr1/h1HlvhGAusoI/YdDQ18KYkyMBQpd0hqxT3mx02f/p2677knpCll1r2XKASW/ku
YqR/f6H+TbkLjtzFhly8VHmZMvyhvCqx/TAfqsZ5hkgG4lCqccsOP+UhTu9l+HpUUKriK57ey0/v
IEaxMfo1qgojVjl6u1aO6ta46/SifPyn628XoK6HVVfX+gSkAh+uvA1zzE1/kw/YHeXgbIZ7fF1l
EMuNveFgAiHDsq7DnbP2ge569vAMCWbRUeuoKPrZNKPyy+xG8/3o4Noom0QK1bUbGBMvSUbtwKHM
u2rhcLZa8cWyimU1Vem2s1pvHbShfYf2p9pavW4/d7N1kRtBUOfhwqXg+SmGm3jXBGq1DdrYeVZ6
4xIhlboLrNDEpL66VzEo+2oplI2jJtKOppHr+9DTrTWWaf3nrLE/yyj329SsyX9NdXpfu051vfFL
MZQYRGOXeDRdZMkrDesYNS66feuFrOm6KXCPOinYo9EO7jdgexebh/Ib/KOfTjjaXw3hGurBZ/yC
ag1JpG33z6ODCCPz9O4pjfNpVQFtflSVtl+7VWie81zp8TGuw5Nfl+p27ExIh4Pp3OnK6N17rpPd
GwpEYWcY1L2Lw+7dZCMG9HAQ3HZj6ZzK2FLWtjvNDzpVoaQAh+6Sx0WKJbrbfoIgyl5ez4fPvLiM
RZeN2kvkQBpqykF5deb5hX9J/Z0FwNGZK+enNWQbsyvC+4CkzV018M/pzTw9T8AdgVpX3+C6a1+1
wFRXTaBVgBoQQmop7pSiPxvB5dXUtm3GwFG/hoF1F6Zu+GnoziMPNyC9Kb4rkUqjlAKoTFIr+W5W
3SKsku7nVLnBorO78jnyMTnRLcXYwzkOjm5gZetUrYIvyWB/HjCG/akk8abrLHNjF7F+N7GnWRYg
ky9Z4QOO6tR+71C7zQsxKDddHZZPTRbzugyN7JtVzRvAu+0+KaIUDEfp7kn8O9eDbNpk41iD4Gkl
BzQH7O1CnqpZzKmcdD31xOVGO+dA5t7dRk52o3aAbFGkOx3mLyxGtT75aqTfd3aubwKqFj9R8Agi
WDHzn0b4FYzc/D3nwwzKPVcf9WrO75QYC1ZTCfQHJXR59HBB/tYENYBsrsld989OV4vnMsN4GBAc
PrUGymxFyx0K1kO8v/1a5bMYZ/e8DZ8iufoQB0OsUmQ/9q5PVH7+6rr1k5V8ki0onkhb0qi53uP/
2idvIv8EfMVeMtA3SztyrRUSiOBT11fNCWfPB12Jw0+yy7ba+4Zk8lkVXa5XY8hGxf1WDsIthZIe
kwyQTU+fiMfZW9NRoSA1I0zNNjsZ6dye7VZpn9ow2gdpQhhL67H+1qDQYQI7vSCdFnR2rzlXoO+f
9C54N62bqLTMvC9G4kx3JWG6zBuoWdcF4A23wl8H2cySiZ+fZeUrwkfGgw/v6iGO7pHmEq+UXYBd
Xw3Va3/1zTYPOmUA1VqOssoo9//+PSHO8PsG1UUw4lLlSWqVh1PTVFHz9m6BXhl5Nhdxrj+T4SQZ
s+FdW94PM86wxN0eK/Ehnz1vi2zzV0uM3VpiTM5sxWd9/G3m36+TMxtxz7c/4e26KFHq7VDnM/6N
PukUvxtIr3gHtempmXTt6SR75AES8ASQKgVF8PtAY6fsAmSg2HUzdeXV+X2YWBSyi5QbD3hxsmr/
TrbkwWwia8uLol5qliBK9q3bLfGPnLZhrsGSdFw0gMBUHeDp95ERP0Z57J1llzxTItI1XTArfDH+
GiC6VW/yLJhO8ADXZjbrD7ibUDiSVZApoaJTdpJbT6EWq3vWD8liyvRvNXHeT5Hm/pxbPXyuIedv
ptzX7jU/sU6maYRUDAfNriwGb000CmVRa12cEpRzUuZbLOCLL3Y+xAerIzYomyP1iry1rHZTj3n5
ZZr1aKlo93ZRdifQ0NgpehgxEQ2zecwHqzgF9XrWGkpGG0XZsZRo1z0sw2I7zfMfiASHBe5+7ZrI
tPvclfrFINn6PetJoYwFigBKg+y7FKbQ9h9mEN0sVq2v6VuEPNpmLluSGjpoZvbA5Tor1ewz37If
6AT8n7r+tWu75iFFWWze+Q5+DrpZWkRv0v9D2nktN65cbfuKUIUcTpmjRKXRaJ+gJiLn0ACu/n/Q
lIey7O3Prv9gUOgIikMA3Wu9wcJZB8nOmEjJGsy99VUtlU04WNkPTcGOWvbg0yMxDnVw7dikr5rS
bJZhlrAEnyG/hNS7ZYq/wFEvAbmAOcVuRhyvEDk/7IITBnwn1L7xbm/IorTKrF3ZxMjGjUL/HWjm
HWHm5HsNtxd3WQ87mbLKlyxKk+exj7SVzx9zSZFhRElX6c9WmI27oQXKgpxzePQHNL0Kt3DPhBtR
fa6RBOB/DFEGg4TyGGQ26tN2Mp2NaoQJpBfGPlCV8Wsy8A4oB4+YuV+fB9g2C1lv+s20MsKBbvOD
a6iGD93UBGPBdn6CKWPObC3aZLJbgk9Alni/ebUnryZfISIK9VuA3ME6td3w1MZVfZdqiY+TYad/
11AeCVQ0yVW1WE6IuIGM8vRD09YRH1avXpMiu8vsxP6RpemvXBH1s1NV5f+19LU+MQt4VHmaYeoa
4TTVMqG7/fOjqsVFwUm7YnwBreM91uYX1+h48CKXcbB6D8ZAmlRvWFYjr6W03X0vKuNh0DWkNahP
pmTdjwLb9tpdGuWQYAjBE0sWo8b6WJStdtEeq6h88CY3PfkakpVhPZSPKVqWy4Fox5uRTQ+RxOV6
7r60nOp3Y5ffDCT/XhXoh8tMaNme5M/vtkVTXlEbkjddOf4VOvljg2LQUz3Xh4DxV4FpjH/1pyr2
i3uhEnqXO/oimVRMTnA6kPt9uf0nwTWcI7209nbqmO3WKhCZrywDM44UpWagkAW5SjdHM0oG0x2h
rUBL9ycnzgMWSLNotSz7QSFOwWB1ZCUGBLv/uUF2sUubIbIjUsvDGs2+l9a0LxJJKLGHsNzT01yl
QBp4CEsnRWLCFSuoserZddpqjUcemyFVLZEAiYafbQSrUg+s345bPcY43nxFUMBaJnGtXSbI6jz/
NWJxf4ZHPpgxOZxv7joc+XjzN+KCj5MxBved6eMtjD3OfQOtAJ0xO/9a11G7cR072yp1g3GFY791
vikuUTVFTx6UTlk9erm7QzwBiZ95UD6y+zP12j+Zodq+RsXONPzsq1eU9pEscY3JNEUMKZ9gm6E4
jyBQXvt3GFigB4i58lFoRr+S9UEe3AOqq56Ndlzl3qShKlhuzLZlCc5K/gR4/OPhVqc6rVibBVpy
ssutQRZBiuKHR14Cj7dmXA34SDx4FcKrLDdUXpRRv52dnk5BNRb7hGXhIQO5cDS4QXdG3HVohGTa
Rg16uBQx5kdjFg+Paer5y9LNm5ekxRlm0LTuK/5/uLNhlfIN/WBywCWm6WWzGRPfR2jW2roWWNSF
MfqLLkEbeaEWJGF8p/3RBdGTgSEy1tmAKfYyY4ZXMI57XfKgztm0wo0OPs+3B9lGRufaZsyk+D9t
Mif3r+O8BDW/XuT6lT3gmZjr+YUX7iQCE26scSjKECrizN9tA0dBhzQtgbryi+yePDXYs4wPfkNU
24d+Eb0RC9F4UAzomXupcVCRttngTOg8uTVZ7Ahpll+xjWghEgq1VuGurOfKI15kxbZlMXAY8Li7
CyrWm5Wejm9FFRwjL23PjZoYW4dI3oLAZ/AbyGmWm8ZvpWzfCpLLrw7awavK7aZ7wynHHXZ45d7w
O/z1lDQ8opQSbdKw0Y5GrUVnFdHcNaCv5NUQ6Rd0ALpfoFw2XWKG38YE3Y7SHsMLxAieNFUe7oK6
Nx6QFAzZFuvWd0f8xZIZukGaG+IcSZqCPZTiOOcnxcxXkA0ggt7PTG1El9MqpoU6WvalF+1bXXrD
194dx42Tm8QaZ0RJq5noKire85iK6gSvCUvm1oy+dkUMXI2fx04Wvak+d00gHmuUEx9EkTzpcy+v
MNJd1o6I0sxFgndEPpXwR26J7o58Al9FCRnpBpKaotEh0xwRy/8Dthq7fqUgOXUvq5zciXZ1Gm7J
FRjHNBkgXASOtzXLhieDmiqrRuu658Qe7IVa9+IvDMEeYn4dwaJU1kmSoOSYxygyGn3wvZ00SOdB
ZL6o0911YaAkP3hQf8FU0ngtcUffdVkermXR8/oOvynutGsrf5bAoPHuP6/T7X9599l4hqKFAIJf
89R/YXhrYoIibVfKM8LN6MT7hrEcq6m/V0WWHBpR+xvIwcWzX7AsMfXM+VmCCwxabuJb3xEWLw7N
dywL6B6V+XNZYdZZFoZ9656pKFLJqVP4jYdr33lqa2aT4BumL69E7XzqgNSn6bEl4vurbpGT74rk
rxad7GXUxvnFTGp9V7DvQGxeiy8BHGnsy4rgrwwedsCiXA7qhZMQBQWnMYGb0OcnQWll0bODFLk+
Z+dDBK+eE0Hyd36CyLY/pTGZPrfN40C5OP+HrAyQuc8bJRgnBkoUqm3wDwT6P68+CN/4JnBC59kg
tbtKujEpX1PLXwAxS7YAxZqjqwqYyPK07khHtvPh2pKbo7eUlSJtyEROo7sMMgskqT2dJc5FwmHk
2SdMzKeiENaIskFrmzsoUmgDdX3PArx3nxxNZ9GJ4OtRUyrn1CZ2v26QfXhBqiRYzLugX1l5QlLD
+ikHZUrEICfuNqrBnl8OapKA2zJ0jRf06Vnqp/e6XoY/OyHWrt5wl1RBsUTkNv8Fu++b09rTV09D
BRkui/Wojgkk8CSyz21sKjv4hzhMqkl4toALbMxJKAcvNL+EPgG1FJDNiRCddwQfGm+UbBLPOZy4
WYF3/OUDb25NfiDg8cB79PGLSDxrHXn1+yAC4dF1ENvW6s+gUSIFaqS66lSProPi+Urztul6JV9X
xLPq26RIAABte9PL1jnAzujL1Abf4IRpJ2HgizmVscdilyhj47OWbYYh2JlzDLIyVIzuq9G7xiCR
l8JtJJpeyhQtcxX8pqJo9tey/93MOPe2a4dNTTxlh9i/M1dXRlxc0Gv+mqHfjDwazPSm0V+RMfTv
ZJU8yKKXpXgiVfHpU73Z6LhdZaJe5+Nj0hnjMZwFEMmAQJ2fz24HWZcEfblLcMVuTbdn36Y+5ckM
OE5966TNEWTHBk+ru7l90mfEs2wdO9U61d5TUA/NXs8S4zWZvA1JOvtJHZzwoQ7FUzqTwAqz8bA6
T+yVMunGWunQAyrKGo164u8reddq7pjvvNHtrkXZmtnl3tfGrVW2v5ENZ/MCUH9DGMemiqISa+cK
/OejX/w0Rkc5YfjjnOUCN9Q2kYPB2nXNq7t2OxGd13u0nXGTIOEbrYUao57WhKCrWaqxywyQWQ6x
k4vD7AmR7I/1E7u+Ibeyp7m/1WXem6mf0hGEf9bCscVpZW3KTxRl5Z6lv7sSRq/uMH/gPyALp0XW
tu65TcLiRWmDtdxnjug5o4Pd5EuR6N3TOITltnSNeCMThX6SGfiumd4p4St7zeNLqWrjF9Bnz9d1
O1gvYzUZirphbewcMn+2cetbtpdxW3212uQSzLFOnMMONgZkbyLBL8dgXXZf+ZG/95Sm2UYYRzym
eaovXLAqP3FdMJPmdw7X4S0vHgkG41X550RRPtd8bMI1M48Rq771yavWeVMh98mUA9iXOUfkEG6d
f055Q8pIj7RgI1t7aJJVMX7H5SQf2av7/HcuoRK0d2nkJKfOKnCtdxrnrcvqdZO22o+s6NSFh8vF
Q8oiCSCg7W7SSHgvWds/yx51FrFhjdKXtkyrbefm0V5Lu+qxm4NvsoeD7kBp9eO55Jm2ame9kXo+
CBUyjRpmmBlq4ci+3o6pdGxjmXZO/JIN0Z2hpxWa8Lx8CkoMKC/yZzy33UqtEXwo/Rnn+/wQ//Pb
31Odf33/z3AbMj8aibp/1ekxLKVRAnUYnycPn2pNdPsoA5OEpXi/6ovYPkpihDwLOp8NkAnHaRU3
vgKWrPc3XY4kDeQUePjEJo6VObhkz9XnxElQMOdRtR3NNt7YPjY5EkwsQcbxrFSEgfMCBXUksBDc
Odo8Wb845uy/nej3sqRiQ4RD13MSEbXR7Nw/8NyuV0HuWG8wrn86AOUeSqwv7pKpx9oXhtnd6Clk
pZLhIWz7BvJf99NCqfatJrIGdqEfX2Oji5ZRnV6SMRB3RQwLPXLd4q72HH8Xa6LZ1+xOM/aQ67Gr
+qdBV6dTGnV/aZPeP40VfoBx2wcb2yOrUPKu+4nW+QIvZ22XaLGyq/z2+1ijA5eZWcn3ERgroXn1
N427PddL59Uc8QmBDpxv7arsHkK7PGM2p7+lmbGSeSW1RV1qFEV4ceLqQeAJvh+GyD76s/GIPPD6
BKGImRfrTHhCM6+q/40wuIr8ELwf72tY+AhtGmp9dB0E2kmJ8SrtIiz3rKHa1DhZ3dc8nZbCr9yN
K0AULGBtoyjUJc6j66v3BjC4bxqAmQXe49jNOWXJhmfcFKr7Glp5/911o2KBEU6zjqcu3to13qA8
AcSrZ9sRmthh/yOADl8HlQgXnfHc56b32+qVBzbFu5bs/Gp0YCyMib5sMYBbiCx0t4nZekeM0oYd
znEHfyrytTbCYk9xp1ZBV79OeTdsenBxm8Lv2IHn7b1egt9rAB1+7xJxcUm2/iLlRMzG8ZaBj8sa
ckHYEAKLkWw/OvyDFoirYw9tIT0NQRg/yENVqdpRSYDwzVWJotTLKHOtdWkV2lk4I/wDUX4d3PJS
2Xn5DCr3Wau99B4RJfWlULQvRaA5d3pcNufRqi8QAYD0Z3HMFu5XrHb5SY2CRw9e9z5wssiEiF2Y
J4UAtLeeQjt7EzZR47JT640sKqONMxbbQ1vvBb6z7bAIlDx/MxU06Wu1C486jgzANF3wzyhcSQZN
6HFWodmUlGGwzUYcs270moQgJuGauYusRAnrL0xi8lXvjy9kRvL7Ko1fWJ00d+MQcydNQjsI0fRf
VJcnNdDwbEuQ5CfvXfGQub1xHgZnZ6UmrkrIohHQM4Ggz43q6IuHfnCcQzkl38kx0kOgkLD3IjSz
ruUIRdzFCGsSw5K8X5dElr+wjOnWQO95rc1F27C9pepp3T5Hn3kTeeW4FG2jIHZkG/nxeuqYHdsk
VlzuUsy1ScALytUxAhV3pQi9A3Y9l2qMrXs3a7fsPtemZ/wshMYKL26/C9PqL1OblUu9cOtNHb1N
NUDfmJ3O2MXNb2E+CdcRL1iRe6fKn+AOVym0igRPJ5yCqgsSfv5OFVG2KLmdL5nSlRccFMuLY2qX
jIf+UVbJxr5osq0QOPnJIuCm7E7R6u8JKeGicaznOlF7PNLseimLThRMRN6Sb7GS289oC4vHrCuW
6VwqCxibUYAVw6AOyglLJIV1eP5+liZGj8S7/e1Wdet26+vBKCa1wdX/jHTs5giK9zcuye5hqJoY
UwXfgxI6ZLvI1IKziKJmG9ZGckcqESek0qjuJ7d21l6GtIcQwcXjzbwrsiI7okeMPxW3/66LCvdk
oJS60Ud1uh8qHAF9wB+P3ZQgPY2H2HOZPtS1BerAnbIHdK3jXW/W9R63lPZ+jDr8w7y0ftP9/KxW
3OlJCrZAy5u/4hrraJB62cUg7boDSKXu+hJHkKrQodsRRd1rNrMJS5lfGQI/IMfQvtlsLHS1tn+5
ZfaksYZYNkQFLwLpfsRFyt8mpLKQZ+Fb0PMJRZgUFyuPul09tncut9I20V2xHSywMqrjEluwQ/1V
tZrvup3Fv3P7DEoTgQVu5otN7vnNCY0ST26teUTupdtUaVucXAxovJicoB8ozQWGUbfMGzIBVTEs
w6JOf6kh2ywvZ01iu2a+gV5YHKfJsM46OBKsNoT21RTjmRiIS6LS03hkbxrVrr5FoTWthatWuIsJ
5zFvxC+4FTwoydqzI27sh6zp4iPmS6jMZf14l3nz9sWyvsdaGUDLaMedFrbd1g5YIiHQ9dCB0v3h
AZPDWyMbH8fMFCDMa3VT5333SniCBAk9onnhjItv9qDjDAoOoNmpTpDuncmz99oUFyf+L5PtqLb2
vWdW3ioSs1rREHu7UY/GU14Cxx8iz3+2TLO5OPVwSGCmCkMsjIp0bzC06Rk7c31LBrldS3BXwHe5
wiCl2kvoV4ewOUgRt0XTCOhX07mLDk3TZ1Xt80cVG16jbK2jVfeY5pq92HedFqwnV8vfIGL8Iusy
XCoPakdhhD+j+Zlr4TFT9kq5jHTisKOn2vseK5rtgI3uY6ALbI6Lrvlhe/iRRp32SyFlUamR81Kp
5rTWtOTNHetyhS2Nd8nmAwR7sdBjfqi+rejKgkCQtppqp1xjqeVdZEfPs82tG5ve4laHsBf8FosH
yzyL7IarpX3B/W+uuE6W2to2ANXQi+l1VIJw7eK+cVYCAoDwA1k/90Z68mLvLyfBGzcy2F+HzdOE
7fVSn3QEaz1Y7rV/cDxXO+O9ZCwn9LWBniCK76WNvs/7dLwv50OEG1aWb9gcR7uSncLKtDv9FbnT
b0Y9DL/Jz2GjStgyYLddK2m2aFo8NAWxbx6XaTBh8MiD2lSsh4HnyA7jtniFW532YseBs/MTZbad
zblftfQrmJl0NbkNCy61HE+TD3okMyxnE9vGgB5Qgj2uOjqnouq6HiWl7skqnGwn624HrXH/0aVx
deJqDvAvViMoEjbNq9tgzJ07ZvSlR9Qd5zTLuCReyBYVLAR47m1sTFAEICSA70HOU+hYp09Re8YV
kC0gEaqnjDzTAlL2sJd1WmbYi35q8dpS3EtsRM4vclG4IOCgFriPgcEqOdLVb6qijAeQp9PBVGCa
LHy0k6NxDk1UimAhmHxVmih9E2oIYB040AxcdgmAhwdQ6T1yf4a9TAa3Xttg6K0wIiEZZNFJLYd8
H03Yd2MdrKwqZ9JJ7Xn+4+iIx8BGsdSyAwyPYoUAS9Jt8agsHoinQUnG8QYeWwtt3GbVBKW2frGL
MT4PxDUIhbT1S4J1+Z2XmM/8fmyM/GDzQAf/B0PcmdViblSwil3cqupJAEuCuGyIq8a/a8sfsmCH
obouHJGsHKeeLgnSWFj0tQPMBGO6XOtQ+9jqqQv2Yu4iG9gtoJGioAFDTSniZKlaOQvgWSNw8Jzq
1HXp+1lqlAne6eRdcYtrWvKw9Lme8iTid4Wx9wbJfGTxLCQnFRVqd6Z5/lke+Bl4+w6mlYG2yNmq
bV4AWfzQVkrC7c9jkRWs86BNA+IofDN7q7acB1nXunjGJs20K2JXR2AKZleX2mThB7QP1RxNlWq8
I+tkXNRxtJaGHwYPIZ96OzpjulPYWlZ6MMFGG+cQwj0I1lVvqSavaZCbXqnDxYnNtx5S3znsf45G
QaK1G8uN5xK4LaPEOTR+w1psPsN7t8mvlbIsD61zR5Z33PRd1K4Jm5KiKGFCCiV985Mw+QszgVkR
RWm/8LzXlm3sB09gUaK1Gdc4J6r8KKLkG5srEvBdDXi/s3i1zEV5EJ4OqtbyiA7Aa6NJHxz7kIuV
IlL9YjSPkdlAbFRtpFd8vmAkEVBOVr063fu2LuBvYO+3LCfiAWZipatoUowHeahCKIGstrqNFqjv
dXXbdSRs9GqPT6B57Sc07Y6Enn1KCsvblPGME3c089BGRFo8NKyftdBuHkUjFioCrc8m9pZeoioP
80Ld7xrt1QCxeiJA4F+LVplly3gU8SbTS3yk8x4HjBL5/y0STCm52OKH68d4NOVCHLjXMH5szeHB
QkljOXopZnye7x4xjPwSxkXyKGBIml3dPAfjWD8XoJFKo9XuykCpn/Eis5Y9GtU8YSniwuJvtZ7Q
jN/6d1YBqArqln+Xx/ZPbZri1yCL632khmSEvCB5tWHLrE2M4HeyFUYE0o2hWYJeoRWbCbSKE+VJ
dU31kfcHMBaqB6eHtxgWNo7FYXt0lAnAYG8ZO8to0hUqIjaMqaRBsAn0GDxw+yUjlIB/hauuiOvT
Oqratix4vSuJYxFiCZFvBCa6lmN1rw+2pVZ26+vYDtAZb3vifHNnVnjNpphAxsvWpCf2Z45TdS0C
0+KFNQ7qRnbORUp+E8vDa6saJPm67giMXccOg79ySGhvZWejb/VVHbr+tTW1mw59C4xmZWc1EiTe
elJC8k9IJixMybAmW8x4dpbj9fc90vebLJpKTAyPoE+iZ6VZ9poqnhXN6Z+zevgCi8o7F2Y+7Koe
8qZiDOK+a5Ggi3oP7pAS2de6VvtWTeipXat6xAruTJLNvlqicxuzYwZoHh5c4Yp7OUdeRymaJ3m0
dfNhmTm5YIkXOSvg0+kxCCB+w3r7kROc+laWob4A5WHdZ74V76LBPbTtlF06K3np1CR4hY+sH/C1
QI3ZG4LXOmkxbVQtDJHnVsADDY5yqXeQrYVZP2VN0V+CyDW+dN+aKgt2elioq1JYNYohdr1q4K1u
m5gk58INkEHCLr631rGFKf31VPrTm1pW6csPHT6cmplW4idG+CCwHnGiC77Y/HlPngmMd/CCLwa/
tgc/LQ6ypFjCvI+D8VGW4ilHATMXP2Sp5o+Gvh1hWzpU4ZepRjvIHcjRyVnjdjI2PsiUVWwrxv3o
q+8HU9k7igjub9Us+MtD6gcvstOtPjU7bR2OZIo/NRRBrC4qH7bArbPsQjyCvQ46ZuLP5fyeDaOF
RfkLfPgNhsXjmzvZeEi3gJpHzOvOqk64C+z0ykXrBf57HS6jme0uD/gqvZ+lhuVye+e8wx2cUWSr
9ucsLTJvPfQQSj41yM6yVXRK8KEVsg/2K7ZoiEoQe73O2jTuIm0mgHsdpGICLOOUH5ALez/ELBUO
6XyQZ7eGW79bw6d+/0WX2/QTgPhkIee/jZPFW5/blf6LLp+muo3920/5t1e7fYJbl0/TN8EMzPvU
/OlKt2luH+bTNLcu/9v38bfT/OcryWHyU2r9WG26MHq8/Qmy/lb820v8bZdbw6cv4n+f6vZnfJrq
9oX9T1f79An+p7H/+Xv526n+8ydF3qFmdWgUSwRCWNpF820oD/+h/KGJVBSj8tR9H3Utd2aCjeA8
1bV8HfBh2L+9gqyUU30cJWv/bf/bVW99VPLO0/rW8nGm/9/rs5lh6y3MmNX57YrXWa/XuV33Y+3/
73WvV/z4l8irt3AgrEr0m9tVb5/qU92t+PmD/u0Q2fDho9+mkC3p/F/+qU42/Bd1/0WX/30qMPXd
asThZ2HGY3PXDaGzrkHEL2Ux7GfJADNvQO7QCkbLWqqV668Utyn0bdpg6tfUHivKuVl2HMYATBzg
lRMk9fqgF3g2rWRzgKmqmXpnML8w6GRVP3npsfJYBZZ6qW/10XBWJkmlJby/JWkGoJezXdvVzE36
ukk3Nzh7SHrKU2uYEmV583jTnfeBt6qbFZzvGzEqx036zY8aZW8i+bzMsyzZkpMiHqVmxSOozJ1Z
5e0dYkv5o0L05WR57UW2yV4Vd+7Gs+thBS08f5Td9AQrsZBgy0F20X2VJVLO0pRZZYe0LMBwmbG2
uE30X15dd/uLY+k+QdR/c2VvRHlJ978HuUEELnfFeQKJNS5stD/OsozZZLgcUu+9+dZg/ulimwpd
ioEuhXgfJsfKg+zn/ZnFqpJwU5iQd7USRotRx2QB5Kk8ECVEpPRW/tApcd0z6Mtx+2EMyNN/dP9Q
i7hi6i4HQxXI9CHhjvWbfddrkXMnz1K8K/oeP+xP9SyIohXrU35DnwYMbXjqE7yR/8whe8hDyfYW
FSi7397q5FmYOv0OGuSvT/VykrJxj3U52QfZKKucVGwydRT7Crw9mEnyhBg5WXxFzjK3a+9aLxtl
vTy7HYDX2UdZnKQAnjx1Sab4dfw+Vg5rzMhfRUaNT3SWDRsgAD1+ypPuLdDXay64TBMkwdRI4VcL
hJqwnT1sYq9oLyJQ20utlc7B6d1nWXWrR37r2cpal70GXeUhA468sc2gX47zSFl3vYac6VYpr+M6
wXi9jmxQy+lrVtTNVtJ05RmiUA/vfN1P1F1E+LxycW27nkvOrmTvIgsL2qFdeehyhuRwD2prGLiF
Z7MPslIpNue+gjHyx/NWM2p1Kbv7bd0Px1bT7UXQ9NmqiY137nSidJ5LdAN29O1glA1inUTzZdWH
Lp+Z17I9iF1I1x+6Goov5HBJxEa+YBHhaoFxGjFr04Ao3aSufQxnUAQOkepfWYE60GykcOsR2pqG
aLDIlvr+E+gnyQCfb2SlM7uFwn+1CICsij/YIDSNjrgNkzmaI4DcKY8RWVSEK/8hhIcge4avXNtf
RfNKqSc992vJhl37AbUQa1RPGqTjyuZhVijYRG0dr0Kk3sMlSMEcOEgWr4Tv1Q+lGOsHWafNdR2k
buxwiNFuZFk2f5oHz/X7pvODfW834tTDfT55ggzxQpZjVOiPrn5XdMWQr64NBJ/AAwxO9z3E3IbE
vd6jv4zl822GLo/f5/pUF87z+frdp2pbjZStog8P3R+X0A/vlXcX0dqflsQQtA9vmOtrhxTg8dpH
lj+MvL5khB+pywDQ0xKGH/q4ChnTLI1eBbywbT6bzclD+udslKZyt7Js7kVyHfGpXhbZQfdbkP9f
G9G504LAJ6wpDxJzZkbK+XbI/ea9aAbtogMmcpKNsv46toeNswymelrfhhFV91d9WWnLq9qtCeEQ
GpRADNA0oggQsFatFad5M8YuCw5t7ohTHudsTKMGY54prfaJkbrqo7CIHaiDmy9ln3rumEhGwuiB
jO7IuhGHvJNVbqgXSxajAnmQRsM43tNt9IoHZ9rxmtPuIbPq9/IswwdUn6LufKvXsW47ZbqFdhFd
PRVQ7UIbSmvr8LGh+FF5OxDW4y8B9b2KFG/ODMzNkekhVfnnarKumS85FAopGa52+wBhnTenvjGv
V/tQn6cV6Bh88cSk76c0qrbEqdUnr8sQqlR8+6eOeU3YZeK72+ZiWUPqv/h/+kaGM33qK5yvNZdJ
K3SRA40UQNcgjpZ6DeGkPNgZ6DWJa3NlR0QkQTq81xUQq4qhwmBlHnEdLOcR4RzUq0J30cwtNTpm
2krOaA/hTnb5PGSeG2pthOo7I2RrYVWrVHecwb4Hs56v3QahYf7r7J92CE9ES6pvoR2j62E16X1V
J3j/Yma4seC5PMu+Uq7ln/uq/WSRpgH6oOi1snA0XkmSM9DgegAZJqE4w4hVA1012SrZBrLVcQE6
yFY5tujIQ6qeYXr10meepUmefFHPflLE64nAV+CnbkXZWs1OVLI1K/BQqk0ATY2Gyq/XLUw/be4R
KoHBM5/dGm514dwKgkPb2jFsBdlPHgRqzNcGuBs/JzJ8kxAkUW8D5CU+zSQvMaJ2giI0E8vOt2un
84cCfdWcK2BNhmOWa3sEjhfZQ/wGDwrzI/Ut4AsgWRghNSw67a2yNEBW5fg0FgJ+npKkZMID7c3J
VYfkp+qfg3RSMUDkBzsPl7PmbV7vB+K9/92s/qCjjaEouFmxeNxbwrW2mt/DzAaftUA/rD9FehS8
huW0Dyqi/a0bT89FVSyHWRgN/lxxp3e4BgVzL0iLrJ1tPGZkq5foFX8KU8pWOSWsPHGSrZGpfpgy
H3MSxczhtsVPUgopGQavAEHvdI8qguP7zg3tDV5H9hdliu7ke/jWIwX4uS8jx9qEjYXosok6lVjU
k1Vt5Tp5iiPjaDr58tNaGVIlK/BJVY2jFb+3vtfJlqipP7SMA6+fxXWpTsJnZxTNUzLbNxppioqO
2RxaVSji7k+RpGhwlocpd/aQo8uzreBKyETFrtHc6FEePAAeZQIWT5bQttDPldkejd7EACYbs2Gb
daLnIcuAifv/0cnSdjnbL20LpOgwiWnVQ9l2zll2GXVf3NnutL0N0O0p2fEEhVUvB/hqYS1b5NOv
fa7XnZL7sijC6yQG8o734UjiU34KBxg+tu2+tZB95QHUdLoC2yQ25jz9pLjlcsAV4UlJV2qMtmvR
NeJpDGp9GQmMb2XdAOL2BCrqpzfrvcqqqjCRCsrUszNXCdDpm6S2WUXOxZJN36NhfZVtsrsZwyP1
Mig7reqbhzHz39AOEUcvCMRx9AdQ6PJUHni8Kwq+Fn86fO5V/WmRfWTRL9qgWsgyUmfRWrem/jrn
rU9WxKO/vI2W81r1+P45rlPIcpk5z6qog+2nLnaj8kYNvJfQqnFS6Tzz4PZKBHZwUjmVh1tZtsue
stlBKuu9pyzbt57XJtmVhMS41AJ0RmQnOYc8u10SbwLFWP7bq8me7FFDVAdBJqp6M9w7CAyu4kFL
1rLYeyF1vTHc9+7kLAQaFJtPDb5If4bkW/af64vhEJaZdqzzOrWxU2GSwX3Sx1LcBXrQAk7KnI3H
zvIBUft64deT2MuiPCSd+6iafXySpSqOtYfOGlY5BkL3xVzyzCB4gJh5G1KhwnHuOmvnj80ULb2u
RWXAy75p0L+jJRovE7eIjtifHD5feDBDsWmiDJxSVS+B94iH2lHDJ4gA4Cr9J3kwYrsFQWT5h3Su
cxuAqtOkYO4yF8nWd/d5oB8q03sfoPdAGCx85GQVVLRs7Uw9srFzf7C3+akvnN+3/lADgXfZmJvN
Haq+GpdBH447WZzasgOMZkdLWVTc1HjMyy9Zkr5fDVWkivCl7eyNtE1A3RQGQRt3dulDSzTmL4uD
FRLr+PPNdVFhASK+lc29AVEOrX46+HMH2UsW5cGI7BgcTRGsPjXcini3mJvQssEIfjE0F5+c0Qiw
SnFJNg3o2FsAH1etaKYNWXik690ofFAjdxH/P9q+bLltntn2iVhFAhxvJVKyJsuyHTvxDSvTx3kG
B/Dp90LTsRwn3/+fU7X3DYvoboCKI5FE9+q1ZF384aW5JiR5KDbnbvRA89Hc/3E+RcQgp10irld4
uz45r2sAFAwuX4DQPVD9b6wYHF5ZC8HIlY3mnZOriQCdGRGIBKzxeyvSaJ8qjPWKons7cdYy5tMd
HQRYU0912IHWXsi70kaTR5GGxZY+EyimIclgtcdl5KKM1mnWtMroz/HmpU9X/MWbIyX2bm6v5o7q
T1fqmXWDWnWEDqccrTdZ3e4BFwS3FACw91O8zhNV8FeWSk+9vT2V/5BrCWrDPsgbNwmuc6Kxyldy
iF7XIQfIjP8P17lee/rvn6cfZn3NLTCUNbnFj1XHtkPKrJ0IOd638mHgR9lgGbx65fyY2zzdT2gB
hiogP5JpJO8SQ+ENmnICQ3joJVFTKJLWpqE2QT3CbyIQPomskQEZyb1ckcInNCEFaL5qV4mbZK93
6VoC57OqTS5voIkRQP0uMddIapj7pCksQLdxzxcRHnmQmMDYo/s7+ZHLkW5QN0LcvL7XhFOyQ5ZP
u8UPJDq7fe5upkpwcB3/sunKAf07dOa0bLGXYN6BkK8KgYL554FZ9Y7mk4kmGPj6+PimgBZFzSfH
OBTu0WZS26TFhH6OsT4CK9EcZ8Oqj38bkoNCJFit7XZGa+1/j6WV8iT66thgRGvth1rj2prOTIBW
lrNS2epcg/jfm/c/x0EOVAMqGMlMNw8+cGPRkAHGq5UJALPqPY5MdGjjIXonw50DWpCHHLRtRXQy
nAjNZ6gvm2YBjPNkcgCY0weuzGHRZ3uJvfSahlaD1ntwJGkAMM/VMzOQhEcWCISjKhhv9MsaM95p
7lInfojQrPSMQ4afrYn3GChc2AX03rZV7dx3oQ3t1OsQvPO7IQKhyVbrvMUbgazsktqmdQRF+HQ3
gybFkrw/gARN3oUmDl2igQW7SZjvDDVuXlNqZ8fZfZ1As+jg8nyZSiOaP1lZGjiA0vi12+TIdfZy
WxkJv9RotAr6Gnky07IgqadsoWaKdV3Z3RJCDokFVmBmK/c1kz/7yDL2SA3zC0hN93oa6yejF26y
rp4lesUuQrlkL7STYU83gjteApHnQu4zjf2zRJpo1gI63azWdM3rh8kjcH2ngMXUwLAfyJ4LT6wb
SHxsl6WuH4bc9AFTJ18+yHW56tnwMmdXpiwCYQI2dlztJ91EG24A9UffloYt/epqNOQM3C3tFykc
mG9EgrR+ibkucXVcbddloPaTrmb8TqF1Pz0hhfaMhkrtUVTS2la9Wd+Ios0fweT3jQH4+P33gCmB
4EUbIS2jiDUmqaNPhoPIi8gA9djmvt0U74emGlIweSn4OiTvh7mVDXi6AMZ6PfYWPxUZ8EBT6H4G
vtUI95EBunQ08YDlq601iTRNap6Q2+Uniu4m4WctHw+V+CevLHMfg+LpgE5S/Fc1GnQq0RlatSAR
gxVq9NMBKSHyShVCZ3RoOzRJLZ6PYzsRfG8P3yFpZqMvWsXRcjRGEqlHK3SzT2UEuvYoGwq0QePA
ZyPWbqYGCfsZz5H1YDWl+0+em8UBaOAaqc+kKA4dEFHrzAmNNU3q3NwLkr5P8G5VOpp5glQvutZH
iQ5ApXOvhmCNkmcvDntIyXuvXksf2ssMaYATGvCeseusPvdFOq+MKgmf+x5wJGOo5HPYJNbKE135
HDqQHayqyIOKQqetNAs9uz1HRxPKBt7egBbz0qdtpmm4DA2iegBbzbvh1Ut9df+vc/M8StbOiC25
UN2fvAc8hreJgXcFzznZiu0E5TOg2CVqhocxagKyTYBczv7iVlOKoTKCVq1goqEr8AzWBm6r1Teg
T3GDDG27X1iWPnVoMbjoQ8POY9HkK7KXxWD6hQ4YuadAvWh/xquZ8TmcGwF9SkDqANfKvqC7rVt1
kRfeAgs439eauJA9YkWzyUPTQmIMF0k6selNwIkEeDafkxcep9OPcY4gV4Db2mWoxXwD9ZPmRjeL
6B7bQWDo7dL+kbwwAf4TigS9mbzYKWhhXt+swTeJzidoOvqgsMjRA5Uja9TiNn0mI1oN8kBKJz8B
jeecy0bT1lpk4Wn2dhaVSJWSLXk7u3qXs3SqTn0Jcqwksi8x3l53+C7yWzqgid28tdIQqo1QDlx9
cNBQpuGlrgt3R7HXCPC8IxNmAXM65NE9yP3KB6PN0yDUAfuvOjSOpVpdr63Byb+LKV3PppxeIqiL
BXObvY/oVInkP0YQT1SeJiDDjKEmGmlo+ChBtbkFu02BX5Gmx+dQbTi62HN8Swcn2CIZHtPmxFHb
EPKHEfobtMQ6eOAM7X1POcjr5S5+NHl7klrdoilE7WneTVNrowY8Hbr2JJTULhuQ8OWNV99LABN3
o6uxzTTX2hMyWEsER9PPqpAgHrJTtESVqA8bim8dItBfUXo2DmDWFffgUZS34D6/4SU+9lqvZLWx
JBt9iqUD1/OvoLAzDjRq+mRGT+VwAz737g6by/UwtyhLhhBzI6Fc0SEPV3FkR+ZOyE8OK31qgQY9
KrbDkFPxqcvZZY6xcm1bP6FBcZ3HxqA9JKGUAVj3KxudMqDFpUNs6/pes9QBWPMCdxGcAltrMrQU
9N8K3BtRKVAeClc97f92WkYQgWzRDou+10ZOl0Tdr0H2ZaGGk1vY1qNxofw5h6LcXCU9Z+Buoe7X
QCtQOjdk/6j6SSFlyqdDLmNzNYOFw6dAclyXorMo67bp21IfwjL3rHlG0SVbUK6w1BeF5Qthl3dW
nWOjaWbptmUi9zuWYKep52ic73XojJrtt7EuvA0b9BlSBA4UqJVsNdmEN8zrSZu6Czn+1aaruejw
Q2vqNYam5G03rns5GT4VHq8E0UvZ8l0dM4Z60SYcx09UtVzcC3f0n+dLedPkkKRbOKf7qrc3Q9V/
chMf5Jcri035aZTDEAeZhlZPp/xjmKku43JEhi4fxJZGb6FC3cfoZvZmpxVpRHaKeIsnu6kEkt7i
6ZIU6r3YDQiYasVaTYeqDu2gG9p5dbXRmeLPPLHKA40txVgueAnRr/86T7gjmoIocswaSGmNmRNU
TfY+5rqiAPHaFtWoH9BLsPdNY90ufw8agvUKbdH4A1z/RaiyLWFkcksH9/O3qcuQPB9syPh+DaO2
WRls1INO4M5G7AJ1x38AUD+cI0CLgWE1VsRB0EVNcTRN8IRSFE1yogHsC4rK/M9JostOr6USIzGg
9G2WaHerMwkNKcgzr7Lank40jiCPsxkkSolk01TM+0B0XQe4WznLbHIjJ2ygsoj8G7DXHMRD6U8T
lbedVkp+R4dZDI7vjF0UXG0t2utQQtSjVVHqJrbFkGoflXAYHZCtBt9qi5x3OYVgcFTCYbGdcYhR
v1DAO3M/GBvQ2RZrsl3XQE4OuKfOcZY1yGGXhndiEV411aX6t+sBBZRv5tkcPzrwzvEdpddhd128
8fAzqM0eXz6P3YBBCZQwSrQVpIbthbMKfdaOee5KCLxCHLK9qAAyUQAdUue9iULVRICVrWXi72td
l/99LVmJz16SGnuXxSvHtrp7OqRGBcV7I+xfdW1EBVIkNnvmrtdzcT8MhXc3FLHKUUFLZoygrxrq
iF7GSFyhFl8ar9EO2nHuKmxlPkZfr0czdLU+2aQ5eXcT1qdRXxvPSRE/T1niXKYRr3tNxuMdDal1
x5udA7rQuhP18BSpF11S40ADCorBTI9eRvMxUX0/ZEd0uM0GoKZaC81g6x7Seb7R4ZdDMygGHciv
l7oupS7lIIkL2W18GENU8SVs0een1tDReXUccZnCU5UtPSw3kR4DZAGc/l1cDLftnMsDmehQg9Vp
C1FsBjJHhCHzCC75FHG6BfBApjnNvpnM1IGSMGS3b2grkdEjjk7pAA7H0BeGYaxom0I22pbQ2dV2
nfHBRguYqPqtdLfqgxgNoIAMgS/sHWkYmkWdXavnh4VODO2ur4RhlWwDy2KgyBwgLrjR0D+5aVWB
dM7qYoM2g2zTqGrq1Ssj9n0ygKBBSS9Zo0/JCT7A5GlI3holx8V7hckTnB5V2niZ+8GxLKW82Yxv
MrQNkd1CFxE0jZ7mGkxdoQFGf3cwrKewZy8QZCrP5OwFW4Ekjz02RevdSxZvyRwXEOLjI/pwJ5bY
T1Old7tSrzOfvFbUaUHkpaijqQuE0D5eLrAsOTkfLoBi4rsLJG7nbkBlCtQr2lzE0YqzNYZIu9Cw
sADokwZb59mwB4Gne+xDmfidlSTfGjRyzAz8pxCCMzcjq2yQWlTZp0lrLxQAAKUDsouIn68zIQ8Y
f2sMbIK90Pycz4W1gbgLvlYWWOvzqQA/jMKsDArscj2QrYTwCuhty+3V7iXtuGkAlESeC+JgH6bS
UCMwpZqLPl3oRb0tLO/TBF8mq4/aetUrfQo62FWPRBWdtikgWEIdrm6yyTmK/XlEIogcH5dY1qlb
FIqRhfY5a+3j9TD2Q7cfakCX3uwR0EhHPoFoz/91ipbDYe7exVQimbaZ8L4N0VTdgiuZnVptQwNQ
Q0Pm2cbr+GJvii3ZyUJnQs0Zs46d8G5zNUcQlASnHYqsvy36br2r/bdFIwhiDWWXuM6aoXNK7Slo
A2KFrr2dpuxl2aJQ4UQdPuw/0Cj8GaJfwNMqJ/BlbJOkE7LFv8c6arUmTl6WHRB5l/3M0Iw+AE3u
IeVFg5RO2T50ORr4dG1GM0rROOARbpxHaaMzHYQ1/0DCzv1k4P6JHJ4RHue0bQ+MAwgJ/SL+gL/5
uIo1of/QxJl0vtQcq2Gvc0JDC49dlECaO6tkYIxyLYsKu2JktF8E7s+rASQu57YbQOehR9h9xcX8
0jngfgBfpFznHbgcIRhX+aiopGdAj6ed7Upty5yuuriG12Dngz4s7oFuWZGHyWS8m4aOff4wyRCt
BrZVs7qIFrwHrmTOzhw9WUB1Ai+Q6A9qnU1mlfwpa6fbXLr594xn6KTE29s9+DVb9JgiItZ0/tSO
wy3lz/4W8bbGv0agic1dl+gC9t0++wReiuKOgA59oKO69WTJrkUDWPxIgIoq1u39BI6tBeZQ1BxQ
T6hhbPgE9qoefLvbmpfDuqpMqG0rJERaJsuiNF/4tKgEWpIWJQwFGjudZdHekH2QQrQE0GK8pujO
eBfpTXmEtgF2IBAnW4YkUk+8sQZMyJ2AYUW97pBdmdpUL4+0xNs6ZIKg59pJNQN/ZtD32wA9ovEK
JB/RcbZZdu6UkF4fx+X3PgZiSnjei5z10M+x0VoiLKEPqxggHQ9Iu43dpWigesungg6gO1d1bsAB
GTlJ+dOr0QIPNmQuNWxdaDaKNs2KgfNBPZAj26+mGek1WRTnogaXKOma9006AVD1p6O1NewllCNC
Rm2ZkQ0evsXKEaW1eWQcPMSnCamqour07uE1vzNyp9hMKFCT3p0fDlL/KrJnKIUW35Hp09eJJ+db
A/imIxrYQRH2GlAOSdDmGvB8Wupupeg3li6cgy1Dy/GRLsk2JYgUgTKCxjy5E405hwT/HtAPQa8y
R+vdLmdoYqd/GWDWAQf6/7mfwPRxtYMbJzDzLH7+S7yt7CzxKiAbO3CRVaD3yLMWv1KVk6Sx7kbt
CmVjC4J2yF14tTGtTLsQkIxt+HOHyksrkIREcuA2bvt6RSyb4FkBpZUGvkMamrb5nyc1hglwXilP
SFJVoL9VBw08lYAXQj9DzL9sypFCpgyKMCNgT7odSLAb14bbHNNOykusDuVkBV1dgd1djegAwL+Z
dHjpVBav6PVzj1oxjUDpCD4OIPsgiRwdrqZ0aovDOOhfyEQHu/eqnaszsczskjbela31ExI9/QHc
n5Ax6qdsgDho1a9BhG6hxjTWyLcrI3koks6WcBqbUfGzzHUdeJlsOmLLZATNPIwrwloaI7pv8F4O
D40phs7oAJY08BZkx6sZ9L1pv6r7/nVC20Fiu5n1c8YcSBlpwnNwT9YY/nJ9GwayiVw/zbh87IYY
eVTLuzAdWK54qsEeahvagZzzqOtoqITQOnld0D/dQLQ6XJPXxaPmZEvnKzqL5aMFLugHyAFUbdv2
66rVzs0IbjGKrCx0Zzey1He0Dmvx0+msUQbkZV0/7g30u4INE58IOI70LmX1npalCCAhQdinNfc0
SkoQUWLL2RxpNeSsepDYNxI0Wjb0Rk3o4VnGgG3YHLNPIZpZUfBIQBMFJdKbEV/kHQeN7gld2bg1
t1H92IAcY6WPUGar8EcLkfCJIBfU+XqUTjd9VAJwoXKq2E4b6ySJG7DiYViwKuYroBmyEx5K4Gup
TTTbaKbjpyI11nlY/BYYOxABCJtio5cNVIBVCU5TJbhQleZy5IC8YRK3ZCKn3YHARvfMcUMR5LB7
EDnRfLJdFzGsHhjdor8lu95pIyRpoJmFfn3j2PZNeVPH4SWcNRPUX0RpFRUMRFYGOFLnMP1e4FkO
chXliTsPp9CCyTY2tINXZAR3M8LpdAkFdWUZ9D3KUpCn9j3vOa6EPF9TAFIz0RYQJtoNJQ7IkXTm
BCHsrvVxg+V35MhZh5p3ZTyDICPfO1VV4sbnsa1Z9N5tLaBrUFgJBBXCeV7rrZM+i9GtVs5chF8b
t7kdRyTkV9P8UmPDh79qJdBBMjQ/M7N4ssasfOk1/Neif1l+wn6g8OMy7y79UCEhYFrGyY2n+UZG
Tr9vdG+ESC/748rVZL6/sqWurMX1bS0r5Fmq/AVF+/dXHvrsKa0LfZ2W5nCek3IDEjOwcc+mtjUr
qX3lI77nXp8xkGG3bgCKf++Inv9hjzq6seVjqt9lIDRbO11Tf7a6/lmBtjH/H1AbodI5Z181Q9Of
o8HJfIYf/V2Uh9oW/dvpPsnS7jSJdA4sb64enTgEYXRsGt8gpPH6MQx8DC2Mom89RxLww8eQs/fH
x0hMt/rtY7R4sTlxvCev+wm/52aEfAWKEMUjqGCrCxe4raiR6ek4AMtXOrK8JRPetjrf63i/pSFN
j2dglWgo+LRMR1+3063VVDQGoMccpMjObCb+wGMLAvFGccFWC8AEYT1AT8B6GCKVhIEI0oFsbRQp
1K/iugLJ8QMQRsXFDl+nQxIM9cTEQjbB7PVjL8zXQ6fOMsDfbW0AulSN7GSYkVvJORKnygNyHqj2
GPpOB0ulT4INpoHsAkog8xFssNDU07+TGeqikIpRUaRTQ1HlLOWxbvQL3lvCdVLX4MOUo9keB8Wg
QgcmhgHvxyCDTkD/uLs6II2AaP0tWk5tUInwBnKd/Zojf7aj4l2egfsKDBMuyFCBsyYvOK+9HRX+
CjZDjtcFvawdhsECHJjHOF6F4ehuq8RouU/i74YyQlPB3ZKwO4nF0xl5GVjcVkJ5GwHsTD8KqK6D
JOw8x/yREUutGklbfyQKW/Kp0dWnIvW3yN/nQWB4iax5y9FIBlhYOFoyyAQ4lOgVcHkbJOOU1NAJ
US+LVCqnwxJtCo4uX5TmrwdPajKQNd5+x9i+SU2NA6SQyBcAu/w697JnmbQ1Wv1gJ27aLPHAZNHk
i92VimHMDeWLsl/jDWb+xOvbiHsYci+TYmyng8gYukXGPkG6DbarN1JxhSNmgB1ot1jmRXwbGXhw
CTGi00I602fPCyN/4gXbU3XHqe7mWXbPH6JGJ1W1xX2OHfxFw39az20ULtzEMX23jFHgVMKsI++m
SyPxX0pljYFhz0bltYlrziU3df4Alp1Aw/MGmilWf9Ry7NdIqYblBl7nWIwmIqVjA9mXEtD0uDuQ
V+TWXoK24j6KYpPWIPMAadFjXGANWpIjDwY8UlasirjKoGDVxw+1bBrQ7wCo1PAkfqhA3A+yFnc9
T2CfXTd8gKZhGDqbxrRfvRm21TSVTH+bryLI6aDBLrCgSYPegdYRtfqndAuBuVOZzRH/lG7hLNet
uD2Sd1aVcfKiOo7gGBSzVy/9mmgYO+z93L8F028Nd7XsOB7KxJnWpe1pj1ok/ziTE3u1jW9nH+K0
FFruU9dO267M+CGeXJDuqC8tcBD3sp7kgzUIfqh7mUPVEF/OFnTfHLuXd3b6Moe/4scUXKDzUI22
HtS2gwQRSEwOcxezg2TC9iEJz1dkuzr+NkQugTUrmnd183K2fRFDIfuDw1Dr53ji+sLlkPjSjPhM
h6LKH9G/6gDx+MtEZ+B189bglM+DivQyyVinHWhTbBcUaL9HJzHA7rn97WrmMkquVyic6vUKjgXs
lmKN89YsivOAZlyDba14iMZip2lg2UT3UrpqiindCKh8QkvOZTsx682triq9Wlx4B70HxEBVevGk
7e475Jwgs9BAt1VFkKPozJ2BHrJlEtqLe7+DuJk05vAWcqRipeVe/UXUKEdarIgPRTjUz9AjW+yt
hEoRBInMoMna5kuNd1XDqKp7XoZgKyokkMbKPqjp6ICKrtMbSK4+RHb/BJGLyof2XvYw6ki30BnZ
RmWTykZn/ztxWoX0QqmDa3qaYmPt8Rl0++qOZm3nQYrPJovlQerALJM1ywtjPY24o9Qxh35F0M8g
wfYgwqOBIG/TdqmxJaGL2eG3llHp91kxZXdJx36QmaLcxNW3pWnKzypK95wtL4CHqTTzAe+a5cGw
cBNAPd56IFsVx/6EJscLt7j1kEKo2XeAut5SBE0wJdKdSgD2gWxqwmCDvXXJA7gsSgDiywKwdsfP
gEu3u3BoWRCr1JcDuyWs9/YK26IXFf83+zjnUJ9twlU8xf1tVo7uJmNDFVRlXHwCjSG/gS6lt45D
UXwa4xZNy07krDQPw3QOkZSoQY9JwQYHn89QjLfkzOp0vs9AQhbh1WmEzpZfRBV7ZP2YXEZHjDdD
Zrs60nC22Nd4WOar0YjCncm3htV1ww9yaBXorg4Fm8R+CYdsH/RmIEIF9FQDFpa5nm7NpOqfhW9P
5visa52A4NSUr2gY1b1imNQgA6u8UCWtIa6AVhYaFhMUzCJrfEBl2ru4vX0iM/66YCiKAHKvsxZL
ulBBKyAEc0Nex5AvoSnFJsuxv7s+bpEdyeUqQYYEWgDvHsP0tL0+fMMpUE297wLIF5MCC5wzZF6W
ZzVNZMhBJyBDOppgd8ce0hg3g6qyFf0k7pM53Ig+js5k6nUXesdx+4N8ZLpOutp+nySmuTkY/fiD
4v9/JyU90GJge8BH6zsXeVJnOntpBKhH3Y28+Sbb6KCleNt8KENRPZZZ+I+h3roap01WLl4mT6AT
5MvQ/n1I3mswMlbd6TocM3ScGXnU+J62C03VWTxxd77DKKI+4+GvI+6U5WrM7eYekBC2toqYXVxm
yA1kpdsjiOCG/dhBLMdz3O6M/DL3NQAmPs0NhDRk1bTf3CbedQbwtqsKcG7wE0AotODfoLwTf7aZ
w9YZym3LkoOmaB+d8nXJcQZgqR+t1yXRUn6M8N1NRDd+1io2gJoRZxI9eCvoHIyfyw7XpLNR2f4a
V/EZNLEeCEvXkyjiDWmDhUirnGwHFBcNiJMDGrZ9C6FwKHKSUhhphtUFc05vdpIWs5HAwMM4S/Eu
eHJLyAavcGKGeP6sINWxnLx3/YcYHYCf/TAnfBP1vPfj2Ql3iefJzw7krPuxqp86o0pPORiiVxN0
PT5TWJJk2g4cwdDZNJ1VzQbvJs1YuI3RrOijMdkMkrHG/3Wdz73Pqxy6HzSWwuxBK2KawQRRIeiC
2nPAdWcLLNOP0JLRjnjrAboSZzp7s19NZJ8tY4kninsyWQowMsGOp2q0IzuZyPlf7R/Wx3f83ef5
fX36nB4hOt7WHpm18dDVtjE028QX8tdhAJGtZP25LzPwvjeji9JFmX5ruRNmAbDtyP+0PUhG1IQl
hs8phF5SB6owKe7Sfy51tbwtt0xPQelrTwUUwpUagllZ6lvU1WvPcPMN2Ug7oQfz6e2Y6ys+MPBi
41HKzcjYoTSqL7ix0c3NldW5/ckBy/ynpOGvD+C0fg1bYGQqzBNVfwJriP0p+xU2i+mP1X4Po+lV
GOG/2Ma3n8/YGEOB6SxqC5r0vHEuSZeYF6A9R/QP44te6cdcgNmCIjuTixvb5i64Ehk2JSq+nRNQ
HcYtuG4pRmqWvWo7oOkYaixLjLoC2Jetd1fQ/SU8H8P5CNqIO4qmZScP9y2+FIf0btpPDlArZqgV
Nzl0MJ/0GiWJ0AmjEw1B9bdtC5E8aFCkeygk96Xqcc1yztD11FUrGs6zwW9Axqwv3nyKAYSZyvKG
vLRkDMGNEw3VkjIHJx8tWYJeJ+8jcbKiELQomodkRbxmlDdRh64tABOHHNyRcil9VM/QxEuiDQ2N
LB4PTIdm0dDE5WOEutGDmS+pFApoG1A+X6d3XaOvPacPDMGhUhil3mVq0KrGlFpoPQ6gnXAEgMb9
APaHPyNGVxzaCY/6DxFATiEtrkoef1nDwf7dnxIOfXi8sxQsABIHKRWbmzjOinZ/SLUNEekvtsUP
Un2Q7DctWGCtUjO2VmOiKsHAaoo6WHN0aIiSyTIkhA1hauLRWkxXTM3bJELrUNSbiUYU+jaRoR3h
GEdopU5Zde7z7AD5QecB0GDnwWHsCW1c7QkksQ4kyxs3QH57CsgpHM07SaSshHKSqSzz28rJGVhp
MTtLrDRAS327oemu3hnYibbfltlqEqQ0toD3J3dk0t0BL1Ugft7SJ5gGtz/E0ANekZfWYKjBlTob
LmQaaw0dRKOT3dBHgLp2s7eYrQMA8usTgfQHql/aPVmEXkD1af4WpsmwowRcB4Lc7dz09ZLAGxMu
bvGgvZCTvmSoxkL0PY0v9AWLM4G2j9+nd0Vd+7HNQN9cZu4uwXMA2F13J7ymeLRYWj4WeE/iUzad
o4bjO24xc22xuLshJxDS8w0HUcKaJrxNx/2qAImrdALXrtJbzh8INMHwEPIB6Z3BvgO++6xBUbkd
p+QbaHC/2j30fUA04u2KGGqMTp4bL5hIfpooa831rRSgmdLX9JTtLAXBN7RG3qAsbijoRXdBXdha
hXWbb1ywFoyQQfrcZwkH22mOCkaulKSUlIuyA1nL3tl/j0fN8MS8Nu53aF2eAGHNgFRQmb8POcDa
Seo1T1DQuDreJQtbygQ6I1g1ywT38GGowKUxhheoeIUX20CVBa/H3naAjO0FHAHI+dto/Rpd70gR
LEyNu6n/OkvLSte5F9uKPvxn6Ix2urYUO3CrlqRYWoOWtJoWmn3qCs3AkLztod4dDmh6Uzs73Jds
yPhFYkfDlul+DFbYTwl2Hnht+TOMHhWDBQVtrxB/DWvUagRkfgtT+5hlNbLTRbXe7K4XpdX6AYzK
QzYCOAFhsq2Ys+wAXbD8UBiauZVAIZzjsQKMvTLchz5E6rphVvWFJfGXJB7rn00KvbvMmeIVnwCB
buPqZ+81X6QWl1+KpkwhjZM5D5Lhx1xrcX6GQMXrVRpjen8V20zSAHWwFvTHLw3XX1ljoDQ9HoDZ
Io6Yd2ZoQy60Mn+z0SRFweFGBiQ2PDfIkXt7gEhMtbdQsoEwj2U+kC3qPovRHO5HA48Dz4LscDuD
C+saD+krQBo7HW+prdFelsPzIGaIllbmnSUne8/Vy6oN7MbGyGSKMvbcnVFsn4B2/d24iMeTkavI
NDD3U+e6P6pMP+pgObmeOLaxWLxfJ7/FVKknnxLRvNA7Mr0t04uyHCA234X6juyj555j7gL7kM9f
+giyA9f0LqWBld1kEDs37WhDnQdyfKojKFVAKsLwE9QZITmXzrc87PQ1BVjeUyYacx2XaFZvuyhf
d7MebebEMm81IG6Xg+Gx+Oh1ZjAUIdJb5KCQEXJL6xI/sg3ZBvT/+bqVRBCm67vzMIIuRFjZtKnK
Dn+/ptKQgOzkHi+N8jPYcx1IVFravldDxjaNNznPNchrDpYL9b5YaUcbxeys+w4U/rOjlWDCqn/W
kmsv6sTN6tcTA/y4WQdBEMtAdbE0cuOpcYXw474zz6MBbYGsTYo9CgZgdAhnL6gZVBFSIyzXeQ3y
nUjJ05XqrHeB9gaQB2PdQNEvnXQj+PcYCqRDmoLtJFbR18XoLC6+lqXwsN3iR9pyDlU83zFtPpIM
WZYyead8tMMkX8vwbVGb0zfff5oHPhSw3E/mSwtZhhWIj+KHmIfuRrrA2IygMTyx1EuCvumMp0rr
vxbVBDXzBDx4eKv7DrpnvprUJI39mgTw7XRCQ08KZk1Nf5qnaZkEWdVlUlshoQW4iRYO2SFpLG2d
z2O6Rs4pO0ThBJJ28ogwla+n5JozHQkUq5j3fEIBrVRtlZWGRvDEgPA6tMCSoxeCQUMruvZeM9N6
XdVd/CKL8exY6PVaDePXoXPFT7RM/RO7lvvk5Bw8zO5knjNHz6D71MV7/GXrUyY5CzrTdR5Y2j0n
YbSdVf2IDmMlPWBrYvSN0zjnKBdn1rQ3qAL1LubNHbux3NNI6FCcF9KbtwQJqibolA8tMnoLQkjB
h0DJ8ndbZ4OBgkSpKZjipre5hDqi9SjuX9ezWryju5k4gn8D7Sm6o/nXDMtg6o9gSQfmRiVpShOg
wMqyQVWm0NHqQJNCaDsFV9ucereG9tJg271PXK/GLlnXJvwNI38ZTmNhn+VYpOjcTTykC0CclKgD
OcBkF664Vcbbd9F4W/ZbmQ+na7DlKGLvrH54FwYh9ySYrKIFF/gzCGK8U1fVFl8J5AN2Hg+fa8bC
W9lh3+IDfr+xORjIlhD0XM2rNAk13F1k4QNPBFGD6/1pYnkNMuuAbkyC7KbszdsyF4U/qmDyhDkq
cCu9A0Aw7ZbgDzc/Wr1g3ADZItrSFduhregRI1aiL5NOdSI+vLrIOBqpCVQfsBlqCmngvYuLB6OK
fQq0EgPtQbx2+I6Z42JbVuCyvmkh02bGq6IuIDdhGOZdks3NjZWIfFdyS55nCEFCIy5tvkyQe3S0
SPvpjs2NXTHnRTjFtKZJhf0/rH3ZcqQ8s+0TEcE83NY8u8pju2+IdrubQSBGIeDpz1Liz/jrv/+z
Y0fsGwKlUqLKLkDKXLlWWu1kZoB5JBDDnYUpp0G57p7piWDzdocYkTsNCoFruwbpsDah0LfIVaWC
qyoV6FD21RJBq+Bs2dIArkZt7cG1EYP+CqUHIGT88MOuCcwlTVkBb46Qz+JzsF4kcgt9NMgbI51z
B8xwf5czWZ1NFwr1jZm7EN8BBYqe1MOhCPQbtVxlojPwlmQ74aryBDWUJqEOrkVso5eA33lhzT9m
CbKsXZkCkdTE8MNkzW1sNHtmgpBwvhRyS/g0QNDsaLZ+SHdhmjaXBqQKa9+XyZruqELdVnrCH6Dk
Zp6oVYdBe+aVAO8f+ugQVLpcu0BcrNMi+LChcvUWFpo/3YuoquXncrTuyJ9uRZDHN+soltV6nkiG
zdWCbPGZ5kFwGPQbg5ciyARKlVLxXxks+d3I1Ls6HcS7mxCs9WRvXMdbGrVhHuuI909mGm/bwTde
M2lAyZrXw5bcGFLomYGNfT125uG/TTuaWrlwJWi4aNo8lPxgESyw1oS1Q9VguM6dsd0QCxk1U8TW
vzRj1STKMr2uwvXcG0oEJXT+O8Jr4amDptChYfiW1LRjRMsL10chgupNHcURGZfAJaqmngJ72Cia
fmoiZZCcWdmyqRkNUj9HpfZrmgkZj0sa8R/UihrHuXSt/uyN4/jU8qa906AjRn2xYcXXOgsu1NcD
uXitBwucAbgiGDWqGxZYuxAEK0+JNmrAFA0b6ss707h3QRhI44Qj6oehTZbUV45R8ujmv0v88rYy
BdZdhLx7kDlnoOXKuqOryJ0AG7Z2qWmX0NIBX9TkgmqaynKcG7VSnpnAACbGhpqdAQw3Z8GFWjSI
Y4G+QICgO1KTpvR8cfNY+jgo2pOsq9m9pqK2vIztLRYYHeRu4nLfo3b/Qi5IysQXaFDs5wFt3uhb
FAIAQaEmoYPIk2aaJMqrbm8BurwAw0SAVHbpLtIqAJq5tG1tYWpODJGtJljZYgyvZVaEV1RLZrsE
8kYLnXwqE2V2vBQX6qUDOQ8HHkTudXJiNR4uNX4D07wsAFOS7rBoNw+ar8XVZYwUFLYB484KBVfA
kASRbh4d/HE+1wK5TIDWpvaXt3+fDNlaeAiCl62+TUXW7VxUCz1EsfMep2P+k+sBMgde8ZSDLu1v
Dqz2noKhKCcHvHi7XTlg06VmyLBZuvfAI7NIXGjacyMqz16mWS9msxnDPHkpq7669EkEnLYyCy7j
LQNwfINklPUyD/poYrWeIpI1jsVxejP2ZoB7JIkLlPdBHunLQYQAvMXdAJVfdNTq3UpnkHn3Ltjw
JFYfrMgSmCbWOawotmHGoYbn2AFkXbNm7TRm+tTkWAombdS+F4hVaaZt/26Qxiq9IX11WgQ1MuCz
sdMW2B5i+X0wyhrFdmp4CLGbafjo6/UTUh7dOs2w2q8VFsJV+IimtvG69MSFWp4ONoWxZc3SGAzg
O1Sv8OVHbxShXL5yCiCm1NDP8YHf840egME0AYU1YgEohO9UjUpmgVYFN8gD8vY+uKKwF+g8U/8u
5CP1h+B2W5lWMB5pYKYGtlTcMvaPVZYMB0+VVVStzy+OOqNm5Ia4T8PuZIzQ2gYLB/gZq0KeyI08
Ri0qtq0AWewe4COx9J28QsZz0KbagDBLi0Vi6PJqdH55AfZFA5oVqVNXlgV+n6USJ/1nhBWx4AZC
QHCYZ/ZPr/GbI72cRJ0EF8igbdsYb/plbUbdBkx69Wpe6qkBrszaI5kkaPo2um8BJI3waJO6/fcw
K/cg3tF+GY5xgnDp+NqAWWDpod7/DrxZ2s4RerdDeSlQm2qQ56BuMdWr/djHxd0Y2nzBBh6fM1WV
yhLAoyUkgabWp91pHN6scpkfuAUuxZlkBrBQ6PpowgO7qs4P1JHh57UuMhs5fjOEkqvQh3MFhrQX
8buUhniJzD4CRy5Y0YIqsF4a8H9tUkP2G3ICa+vHGNOt7Bfjpx1lO1nx5CYqK34wcwvA+EwHfVWd
Jg9ZU9QnPHFeqXOM4/IMiuoz793sZA0sW0EZFwKLqhkIvAEXdEqHUEvxCFM9Q8/Q40G4Uwn1uGsy
ds4bIHHZzR686pIBP7pou0D/Fte9tioqk++pyZCxgDqmfGKG2oIBZ7uIwQzzLUyrHtgK3d97sZ8e
UXXqLrEcWgjWNM9jHsVnXRsCEOgCBgAh2XalFX50KFRTuTXKTY+q+Ix4JTTRohrJMKCwVqCyiQ/U
/HQz1GwAi4EbjUAFY/2Gyg4wbJXFj8BFTF1FzFO9lkBaCf/SB7w4oSLOXX16ICWBEoBUyqWrPMIW
lPLkAU2i4kdUfcxBHhoU58BFBI5kPJD0+xbJtPVYoQakLyrjHqX0xn3WBJsaUco78siT1ALiIOgX
iE6BZ9dL3XGBp82wJ2fbQmF2M9TAXGEojajVnAhH1mu7kGO+LF1t03fOqwlNrT0DHdOiVcwwzhiW
R2pCpMZ6ckTz0Yz6IdkkKFVe9VXj7koOwTDaq7v41rumkMmKNvLUS03arc/OdivDI4I66YKyWq3d
gio45d0mqX0NIOVcHBrb8o86UFtTdoyFoOTqkWGlAWSn1Fk99Ml2AAZommke8OeciBRBlXDFYix7
zAxAtzjv2DVgeKP1o3erQg4TMATH3vS/z6YudSGJYOdyGbWZSJdenDerVGvZZmqX0ag4yxNrP7WN
EC/fquAXmqLIXXYdeoH9oRoMvN00f4YSW5DU9YcsOeaRZCesdj4Oo58C7PNnOy7K7pjXR7LTiDYM
LNCo6kQ1Y108BTYfuxCCwR5qKa1QMxdkc1QH/v3FkgMUtZ5pQOgMYXSkUYG0i5P8YXQG57FvAJMZ
kjvRaM4jWSxt3IM+QlwbZeosvVqkpfCO5MGRkVjVDZTQaq12saJCqWRTgUOKhsaQkj2gGCtYUBMl
scblf7iSZ1XimgDiUiMLH4jMQaX0WOXHVh2S3kJbDHEOzNCYH+mMugtb9CAntnrwNn6Oicid+smz
HEvw+fx5Sv1a3VVrSGklWzuL2Ip0w/e5qg4r8TtZmbUuzwIA/LOTZWyV6aZ17N3iVxMycTKk+DhE
qS1OZHN98Os5dnakzlF5CLA1II726UI9PSroQOkMXrVcu81pqrHz4qM+VK/NZ2W5jTQDmShNRQet
BUWl8qIWudLAMW6ngVNG65+55un/PRfZP684z2X+c0Wa2eTcOqIWG49PPIwqhspbQvD6n01sd8yn
tMVjZe7FcuJrk3qREI8zsz7bjibPvdmEe7zaDq2ZArFDtunUB0BlnxrGgWx04G6JemZ1QJkBSEpf
4hY7CPB2Nd7wpAF+76faS9lWxRu3/BcfP4Q3UEFPJ8CTTif/6tLD3nuGVMZBdXM18n+Y4v/cBxJg
qPICf/faEY5zqnrXXhDRQx5n8aaGTu3EDmF5UHYpS925tPjKz6b/mIym9fK3QaFv1hM7xH8O6tPS
eoksOzlJjuJLkWv9lQ5t4mXQylzOlhGBuKubqAU5i5Xoq67YLHlpbI0Ee1RXGsOXoZlYamFVhNOU
nQGuDr1XQQl1BRXTu1ZhbGxZCCJYstnIUC7q1uOgBuXlukNN/T70mux50MYtr0yAWpVdt1gw22VU
fNg9MLbtK+Drnp0Ce8hP++z/b3tRoX6NsldT4ktlr0B5CU3mYUqWVaCtPYmgfpzzZ1lnVtvO8fvl
nD+TSGEiCpv4mzkpJuzoNYvs/kimyR4vixAVZZRzG7WQnWKrfJwvLfDA2VZVPCznaeqw+zo1dQxG
Nk1NE+mgcr4K11yOBioEG3dEYDADJOWSla671OomRx1AH16mHjyhhj3qWp5yZSO/2gyhoAgEyZZm
mMbSBJ+zSLD7oKBJTfp5wPJ0mmk2zXNWCdvifeMdqRM4sPvUycSpQxn/qs89rLjVQmZaeeDFVw42
UrPK5INneldkA6i6VJOWKw6PkGuTITuSzfVBcABQ+B11Tm5qXhep8M1s4+bveVpt8L9OS4MCDcGs
VDYM+ygsg2jaDozW1EmH9nPasMFWYSixqupbzdmXLVZ2tJ7xI+AgqEnrGWq6fidRiITUxNykXtSy
4X5hJz/CrqdDBfE27McfQYstUeTp3QmE4ljjUdtTRjqjQxJySMSyektDQ7Cs47WhhlB7niEsQPBv
dfX9H/Zp5i8XGbIgWXg+lxuEOLp970UPpt3p3z0IsQahk/zMRdot6z71LxD8bU+g8UA54VAEP4zq
TA4OVImXhQdO+aovyzOHjsiKOtytBY2pNyg7Vyu3ksk5iKP8Eo/AHiC1lfx0zceuNMYfForSV9Cx
5WrZHG6RIkbsoYFwJ965w/dct5tFwqzoyrlrX6gDWwDUVqgODSV2U0epgX85NFFH0VcHz4hBrego
CFTfyHuyydYBym7ohvsKkcGNFWnyLsxi886o9VujFrUpUknUkq0WbzQw5kMRGCKPkeeZB0RV9lTU
Mhe6UBPqzs4B5OdTJ/mTnQ4DUksHJ3F3f9rVtGCH1g6F0e6++Cs7XYCNWnxEQc7U+cdwVO8if6zL
6ePN9TbkBkgkP45ltp2nNYGpP6e+XFZa059dFwmdHpj8uy7E6xqFZsl9wwLAfgsoNvR1wJeGbZQv
XlOjjE/W2XffBwpASv4zYCBP4q74LWy+Yiz3oB96j2RQil1K1izLwAp/I3UGGHfG3vrkHTV61ZMt
xLCO8Wg8VTovjgayq5vRt7GoBPnAIsr99qdlRkttzPLf4OB+Fs5gvwRaj+A+Iu8XV9P1fWGjdN/D
nuyWcr9bylY3vg92t5eukf3WvfEghqD6DtAmBLrAfuiJZhHLbnzQTZ5uQ7tih8pr2J3tx9HKCDr5
HUj67VCy7Jc+xN9Elg7PnewH7D4NfgoMYZ9wZxdrr/OKF08gHKhcrXbcJ54fH6s6cZZllApQYDvN
MfGN8aFtjAfwdDjfodEMNafQbk/QDyvvQdP2RnZ8GURlukqeOWjrbnUTA0id+CstQHEdCDCji5bz
5FwZMTb7ltW91c7aTRP+E+AayGQpB7Nxhy1qKON1ajJ+RfELvxYhCrwQcCgRr3fyqwHtNX9R5vjE
Y3ZHJtRwachMy8CKF71W7CKtTTdSgT7wr9Zupp8lC4SN5cFS772pI0S1wBgWV2rFblicczM+z4Oy
Am/9IU5A4vk5EUfCeIWbKd1oBBHBgvpjYvLxYqNZ5H79k8jeRsXHWTIxHNt8wR1F+TYRv01H8qHD
l3bZR+OxAdZVGP4BEjYLxwWLR5FZlwmzMEIaA8GBdEMYh4ibzRkFGs/USSY3Ns6m1X34N0C4I00W
OUet9p0l0VHYRf2tSGzj3kTQ7PQXe1fxr/bUbL85WfPhXwEAtCT2CvxuvgVhat73EaqppkgWD7vm
g98VSZCT54IblDAJVKqWg3+hrVtwT4T2FX+Y4qmDJNOuRQn3ph0s49uIB28kvPgNrzDQpzRMOw3C
Ge+gUu2DKAMFyWokcrrFU69GNgUCQ5FbTiPJwQlRBEYjLSAq7kQK0XHvn5F0Td0DRJFGOrGvf2sA
PiIHrPRQexGt86i274EQTzf4ZwQnyRLwDUO8emc1Vom8QGxBLVzo0KO2QK9qmewnpIs2Q+mNEWoS
4zU4uoyfqY3KQiBm02dn1OUqMKV5V8hI23Zj1x7cqh1OyLNDfNwrqvsKj3mU53X8FcuIx5AB3LuI
70dRgzGs9EqlKmK/NprOl3/7bKOw/uOzRaX+5bMlmgaRXVX7RaVbcd/ky8aK28NUnKWaQM23Byr7
akztHnUkzb6UjMkFIqugkKNwnV971dpKwBgwGV2kbdd+H2sLpLE5dq2tt+khZraM+xB/dTI2RYJ3
dOScRqXi1asDF7q3aSKInXtlv7V6jx80QELO0hX9mc7oINICDGWh667mjqoK35JGDxd57fUbK42s
ve+V8b0/qJK2AVS/QJ6cUOJZvpDHYFsm8pvWE6p/5BJ67NGhx6PEmtP6X2L80yk5jXCiFICXJs5G
9jG2/WCjGxDcdTwfNShhtq4UrLixmnZhtEAGdoAFPboOINI2G7+RW6iD5tQpS0TgOuw1kqRtL61y
6yLU8qnhf3PrcedvOaCIkLHyxFOd51uUciOvhztvYzrxuM1VU2blMoVuyAvjlX5gpgvZcW3UX3Wn
/zWkgX9Form/A5s2KtaVv2UE7rIRHjJXatpc8C35D6n3MW2BuPFuzFHZDmptMOxufGDGlsguJnva
2lKz1NN0P218VS8qNpIvTcQyk31a6chEV6gu9Qm4GiVOtzCMzlkHPNBPDqFd8ZLo3A3KM64fV4Q6
zTFqEafJRrM9ocgE9BI5iKpPEOgMzU1Uoqi88Hq5oX46aF7yI3VLc9tzU6CGBYeER925aKoCpfyZ
AwYZ3+0XZEyK5sPHcoVYlk2D7K/ypg7hRT34L6G0wEokb6G1Ls5ChgATQl9q2RaQaJQMaH6k7nGK
lVe7AeNbu/ARmuwXZKxVD535QMrsi8q7m+2lYYL6Y+oV1sooATTssTJw8Bo/NnSj4RaKzy2zcc/R
aew/lFaWQuEMcXM6IEeVSYR0/2m34Bfi4PUny5eR1B5ZYkCzfElzzWMgJIRQvDqYuWet7T5zswvo
wdqNDi7wS2mE1lkXT4aCe9GBzHQ2xtJauunA1wlWKh72IKF/GqN8SS6MbEPAa+j3xPZ6nqFO9Cfs
TmLQ9PmCLzSokh0CdaCziDktB5OCCyP2c8GarO1Y24DvKi/Hs6F03gw78iGT7RT/jKYp5zb5ULMo
csdezj2u4RUrw4WgZC2RMJI8+TikiEbWqJdHO+v9CoRD0a/JllEPuTu1V2y6XPtNEcgvQUqWJFD5
iUGe3gLNfsLe8Ws084/gJg32nehJS7RnoKCts6mBH1Ba8QCl+CE9V0PGwb0ktBuK0Mxl1cYmYjxZ
tABjJH/vI7YGSJED+5FAuMYJ418ird6KyG2/1QPy9pob6/dY8Pjgnmx0/B8LtsdLqwMLTo1qfo+t
XbxccT84HH+LVA6n6VSzhHYwaqypOKtQSaR66OBKILMG0OL12A22iYmiPdBhvAJ4eYNYZ/3gj2Vw
QrFgvSS7JkC+WNRxdcdCa7wGTo/1ixoQgysAGaPCOdqoL370C8jpSp0/RcVYL3ow8p3oMEgtP+nq
MNuoKaRolk5mbooRgHDJm3PjRsVTABTsfeOHS92sY+BaVrXLsyenb4snRF4BbyzFPTlGRXYBSsq/
o1ad1u89r4ZpEujVgVY1i3EfqjkLtaHFg0juqZmNzrgCFsjeUrP1S6QHEeDeUHNIwga7sdpfWeqi
4ApN9shuWEvqRSZeO1QF6C2o13e75Ny2WKFSr96b9R1CBjfqxNI1WZTOoO9yTbNGsC2zGgUZ9aHF
4gChpJyFZ/y2wjOdabL8Br5suTONwhkXZhV2CMAPYII3cmwMcygzqzM6RFAFOIQJDnPzb37zMBpB
LjRsbv7vp5ov+cdUf3yC+Rp/+FGH10ix74yHMIbIsgaVkGJBp/MBxB/OqrDKfgGhhOw4d3gJKOmr
Iv9nCLXnbl/NODfp7M8LZC0ykoYHlsP//zRx9fnB6Cr0SSbjfFUyunVlFwvXNm6jSLB3Ux9iHkLN
yYVOaUhZpi9Q3qz2mpUU1xbSkA5SQSeuGDvpUA4OUCBaWC4H0/qwSTpL2UaDqNF5UHcAsNGi2dSC
oVbicyyNKFKg5XrPPM/2UUft9pjhSURXnTsG0OtIV7IL92OszEXcuWtWJsFyuuLnxIhSoXAbHN6S
rp0Jjl1yZaSraSoaHIvXzJPx3TRVJoxyHSdaNbkEWnCxQEK0BcOEOLhCF4fpzMu6j7O/2Mil920v
w42NcXTgn2ezzVXTzLNSx2yrwBK6TG3c8aB3C+7LzgM3VQwmdWqGDgvuhQkJbcnMu1h5VJBX28Wt
0y2ps7L94L5AvCWvpH6eBkkBpUAU8SDyBYgoFw2/8y3rApqU6r0cnYvm6uW7LbxL7OGEw+KHaXPy
kgzcTIEe7r26fyJAOsHQI4VFRyRgss8m8iB7Xo13qDJf6AM2BJmTXkGgZ9/SJPUueCCtqUUHbQSb
c2a1790QMWT6WiDyyqBqlr4bgsXAy6NjndlqP1+5r+3nGUuNDxuddZntvsbxkC30Ivdep95oqxvB
AxOC3RzHYTfwXrunph2PZII4BLu1AOLfhXiWQTWvj5bk1nW3GGRMV/KiQ1s3O2YV8kytPknZrebF
S+FxMGmomcnUN+CscDUz2s+2rrDqpZ/qbEsu1JGJHEUXBYp4yEZzxhXkRKPWZqv5qpEnrC3rwUA9
zxdZmbn3jB54LcPHB06L0T/abnujYfSVgIuooFRafpndqEDDm04fYf4KDDtKCfavy2ziYX3tAy8+
zZ9MeGGyMECTiJpU/MHIt3HrcKFprvflW1VmCBipCboqcqFDMIIDpDEaY/pWNKnXBRDdy3OxnC+r
t9zfaRVw6/M37epOO+i+/Db/4RAgBe+/yPbzp+u5E9wV0SvNNf0Pg75UUdfhbmqOpX0Aw4ZUxTRy
75kQSdCKvP+RNu2jmeXsMYVk48HTdSB0lR16dpZWtJcR63CAP/1m04LKaO/npf0kQHRHTrprGsvW
1etzYjnaSnOKfCEgwPfQ9cazbAd+lqrllsG4AVYEzMlVYDzUbl9ffZBetT4zHsjUGaD2ivIoOZKt
76JylyeFvpwGOGb00BubUAgDTJyA6GFd3aV7mhycuOyAqIixoCYNCPBj0Vyjv5GpGxFKzPqu3tLk
qDbJT6nFf1EnfVwtMY5I4UZ309VbSwJtlrhrmsz3mLzodnkhfzoEafqjYJ5xolaP5eE29MwOdCL4
QqPWRzcgVVbUSaYCEpkLuw77AzXZWFo7L0GwjlzoI0hUxunjAxk0DxovQTXqO/oAoPXQD5HosZXE
nkomL3pidbfR9sS1HOV7KIPgG6TdhzUUAYdd1KMZC20F0i1gNNMgOJV1DgU+VFB/A0+hDUrcvD2W
XQLomnmbzB0U+ERVgS8EMZrlx44bFGq7Cac3Y/MZUh/HjpeLL0A9K20gJm5Y9xo+dhmFL5S/jnT+
JhpRPJZIsu1EA4kfRGmDR+VAqW2sAd/s5ruGIOdb6gAAyaT9m1nZXZsN5qtI2wF6oCa/uVbSbf3K
7A9h5TLEKZgO1kC7f2QDlHE5BDp/quHQKLV/Jxju5QgG4ycabkIrw08j01GSoOrIE18Ds4XBUHyW
xf0zNCrA5Qz77CZV9XkWeEgjIqA2ubmovSc3VEd8zDYot3m2JP0ZEtEBJI8H0HyjvENb5MN77sVA
lwbmC2SHK4ASjXzX9C17rjr75JVG/IZ6nmxZAh59EZ6pnwtjQGrNGpK3z5EygxgFjSzcCLBty9JX
WpoiQRTx7JnOeOSy6Uz+xfY3v0g3dDw3y+xLnk1zreEIZrDdl6zelGNzhgfNGd09pdemXg9ZsrWj
VSgz+czRkTPNklXNjux9mi34iMTupezKcuuCfuDFzMuJz8rNfGPNLL/eA4UEcd6smPissJaGPW1B
oG0G2rPy9xEnQ5UaYArOUIBH2SyluVbY+WXsBuDBrmL2X9pymYpFmIjwGDDIjgAqw4pLPjpIuBhy
RR3IExaXBBqC1iod+xUwVOFxdgsHJ94MUeYtexvVnBJAjaPIu+4xliZfg6Ws30zNEURstlvjI5le
9yikMYLANTtRJx2kB8IwFHXdqEWz9cz4mM025MdskaVFm07wFhEv32QL4syC/NBJ+kZ9oVajZ80u
DfJ6SU06IMgLYs6oudhVAMCm8mhAILa0lZQI2f4yx+ShBvx7jr9dxaqg/Vp24J6MB7t80JhxJG6G
EOqkO4Zaq3Wvbgpo9CUqFi3vKoh2P9hyPOoQf13j4egd4yaKl60/2qeGFdazDrr0ibZO8OIAFspy
FQE1943cwqyyT4YebX2z6FBU777RHdM0EK6oELO4tbreHtuo81d6xJI3kZ+Lygq+dwy0q2M7Jgc9
z/iDGkj9NSugoWMCLmQlzN2zDPO4jem+Rwj4xHEr35AtlcvODuIr8w0DYq4jWEatYoSIMvvwdaDI
IiDHyFcGkqcdGHrB/WHrq57OLGxVJRc+wgU4m3rVmRX/cNoeKu4+yoTUAaSYIto2APRundZGUlbg
SdRiGQF+f2/cBnjO3CoPqXXFlzb9M+J2WDUugq70v8ziLr1BWU5pcF2dQHe+Z+DahZii/G6Ovb4U
LJXQ0ovkrnU7bacj03knURK+RF5ufK36/kQc2gEHe2dSyO96lUEOEvUXmkzzR47Se5Ru4yyqS8iG
4pH8qKXiwzb30hnX9WYteQ1mIBsPSpRo5Af6yKGbZSe3qn9Mn1h9FbcE2Rd55LHYQbEgfQry8lQU
WvCYgvDpgCeKugvl8F3ZMx1vCzOO7YPrgSrl3/YRiYxFYTTVDo+//owFf38eHVdCH9outswsk0Wl
9+mwoB4vTsZFWznxtpADdM006CD4gQpqqeZs81g27IBtq2+dOjQg1kf2AjZqUsdsKxqv2VSh2S0J
5UZ4N+yBb57thnvCt812zUvHrQ7s8CIjmtZZ2Sqw6htya82aCzw9Is0w7zhztHWiziJ3+Dgj2996
ASwFfQ6wktsUv56Dj9TBphm98qmu+buFKON7UjUbBOLkdyMP2Qr4qeEifB+RPaNoNjzz3KXJR20R
+rlx8okRgQLF1HYQkcM6JzqQiQ6eiiLTGdIU0HItRwjRAry6ST2BamVVcEcgLrKBAAD6N5Z7RiCn
uATq8cuF+WqOrb5LbQeP5FLr2d7WNbwlKgYN9K6JbIjpGOl7iLvCN13nRxnE6cpwnPwSMN0/xmPR
rHvBBWq9US8ONc93u8l/D0XXPvpx0m7DsMj3Ue5AKU1NRh6jBcX1pHF+ILSfrkJv5CtP94cdKAQJ
o06HgPNqHXqOuaamRPHevfvhYFvO1s1zwMWH9mHkIUr7WZLvkdNAgSEUHm5QBvmwVd5ZC9M9j931
3zQrQguvWtU5qlS8x2N9Bcii1B4QXcNfQSZRuaLaf4bU1Q65XhOvMKg8gUixvsUIxkw2alIH0O3t
zlpqHggQOrszn1AG3h1ss1Tc1D7ChzWkIeamCwJF/F2tc2pFQEj7brBkimEcUq3PblNHD57TZqdu
YOGSGL3df+yisLJTYSl5JkTg1+DyzSBKWC5w2xpv4NsQwPyb2dUT7gCuF/wjMifpHnS/BuGQetQO
8YdvF4PR2DJFfB8bIK8WIRJZ2BuO320dyjy9GF4gF/NhJyAGODInO/mPPA3XkTaixqBt2c6WSbxB
kgN5PX/EcxG5crDboCiEZdnOYHn7jTziNrG3KcT5Flhs5cuJer7V9H771zYRzyNfhioZxw92pgtq
uNhtoH5Gf1JRf21SLyL+ck9//yqR/9H7x9jZuVNTVb4mtmM0HuSApCuk0KtjjwjAhteG9cABCYPM
MR/fi/Cu7GX4yxqr35bj+08iM7CzjPrwBBR4PY0Reamt+YBKJbrf9MGut6kWF4g9qTWQUAseqQ5Z
MFpLXf8x10zPddUlyCT2eQVxHxuV19LNGwgUD+KjEnv2gyYD1uZd/mTrjY7fqazBTZNbm8wBuDhh
VXlGETxfA/ZUPdee8ZNKGzX3Jx5b7H0eoydjvNJC51W4+GdS1RoQxtVmbgZNX20gjxxvMi+KTs6A
0iunfyH0e1F0kKaLw+Hi2748mQIbmaQKjR8Nmxys/kHvjQWyBRUQIrglCqwwERa2yxPJ0OSq6agm
9VodajupF3tF84l6/zaWuTEyFzkHgarGL1gmYF0JAVqz6v1jJXQsNZVd1i4IA4b2tRJ+Yf0WzPPv
oUe7AsNtlN/iSBUwiOQEpm7H/slRQ7wCrYZ9p5VQ/Rs0jz1FWVGvoSQ1nlHylR3ckrnbsSysq5WW
zrJz3Pi1M/l9nhX2bxT2A98YiPe4+me4FwvANzpmgsgf7wrwIwQIxQT5yWm7EOiB/pluf7KbNne3
XllP6kPBYOZX1HYfOYcw0ixIlJdxu3VEDDLcEYJEc4dR2hD80K5gsAETVQnUPoIri8pJ5JGa7VB8
NKn0EG+Hr73Dv5vUm+ooD/uvY4sRGJ2K5ytQ256cxuP7QC2wgEaEIptf5fGZ2nRQLmEx8n3KvORk
YPFJfAapkL9Cp4ivruzte31kFyJDsLi0toCNphvyGvLxF6r0oivWtpMXmc3BglefwUutXD/nAn/F
5MWb0t0Iv7HWiFACINzX+ktigRsO93V443EDPm48/M+okUEOKuxiBF2kdR4BFYc4YmPdt0XTLguD
99/SwPrRBR77ZVYthqs8lJNV2Crp7N0NILTaR44OQbYI93TUgBtFDkiTdEZyDg3tR6aF9rSg7JiR
n4o0/kHLNNog+KhyXfhWxw60WAts/AZRDF+uic2LeL1EH2ZnrcarQjF/kb3t/x9j37UkN65t+Ss3
zvMwBgAdMDF3HjKZ3pRXqfTCkGnRgd7z62dxs/pkSd3TZzo6GIQllZVJAnsv04LaMddbvVzfulI9
bDo1XgyqXEGwd9qBNJO+urAXz7gMv6U+aNAutNiusQ77qwSBGlCDJvwWwxrAZtDeEG7k734dmfBo
us9S8zXDyuYCCabsglVvdsEOJN7bg/FJmlF0MuNoG4i0fNI67u6dxAWgpYcz6ICYy7ryGdtTq9HZ
zTkI5JellY3OjxrkjxMWR9i1OJYBy0tEyKgvHSBct7X7zLijUlQqx/vXf/3P//O/vw//K/gjvweM
NMiz/8ra9D6Psqb+73857F//VSzVhx///S9LSVPatgUNC1tBfcRxJNq/f31EEhy9+f8IG+iNwY1I
PFl1Xj81woMBQfojzvwA3LSgROhWWXtTzaoKYNI/NskIGm7buj+QOkf6PPveGd6yjw36MDmBsbJL
aIXV23a3B9TM1ldnCtOdJF052KVaq3Aso93iMphEzS9l8IivIYAwt2VGnNixh2xMCoMQKBPRIUj8
j3XUuUy1x/AdP8KeGOjZ+WBn6XAx58MQN9U2x0MPikx/tuqq/Qwx/XRvdwwrdjt1KuCRZLd0obHU
mSaAmwJb/fNHb4m/fvSOYzn4Ztk2ctCO9etHD3m83Ohr13lq+mjcIwkcADXFp01qGeVblSBpMi8n
+gk86FJa1T31cMB5AlWbASb2972qzDeOaSg/zNOzWWbDHFqYFRtH267DNx1VwovNpL+4sMQ8lQV0
Mkbkpj5NEH3Gx+v8mLtCfxoY77kr8+E0EujxTD8zXo13bRibR8sSeOaC0uD+h++lMn//cCyGqC8+
HQvQEMd27F8/nF4mpQR0PntaFulOYYOXn1ufkKHIH+Ao2z2Aqv9Cj8OozowtPfKoOPcCXCt7GAt4
FYtQfUUMuN04dppBNQ0PpjCrYdZg281n0VYXd14j4qX4mMUsf7WNApZBRY+uY26davc+NPLqHkD7
LRL29lM+q+mX0LaF3EHin6gOkmHJrimg/0itNKCKhq096/IjagbX2iqywNsz0zWCU/FhcjOo9vsZ
KI+DD80Ms0+qde2DRRg2T/Cut59+62vx+9oRBwnnjt+W9uQwJ1pbHedGsp+bugDspB5BDyx/2Zlb
0R9Vr9LnZj4gUlhUdgwBMBTSyOlWHaiHx1QV2bNoebU1+JRvqJVG971eRucQ771b4o1WIdhGWE3y
QVy+a9z5qcybLTWUgoX/4RthqV++ETZjkuN/G47ZLmjIrjn/nD48qfBkESOkZIInG68o2Mex4dpz
yCsTzzAqP3FVi6+0CLOMbjgHtj9cjVBhiWZUsIKMkwu5yi4usWQeu9jD0mmliqJYNbPbWwQQILx3
yhjmMkl5okHUQMX/Z90yWcASf1fXEiib0ZR67/YTPzFL8hOdWUNilqssGoG2QqKI7S0ZH27Nf+mz
VFhVu/sPz55fH/vzhwkBKMdijlQCQnTK+fXDTMKKcZ0y/9Ed6hGp2FStOPgL9yIyFEDfKd90WmVv
ObM3tNalHlUVgqXXWz0UbiE8izRiIcE97op9jTzD/Jyt5qfrhwNIRpeuhZcbOlA1PD4QdOIhwmnB
lK2rhEPeVbD0gaskWlGwhRpYarw3IDsTIUoAWXfDarN1XBTQsvGVfnCAc/nnT0W5f/mKmZbLbJcL
SO4yy/ztU8GKygqyRjuPDHa5F3M2zIC0SQII2+xyS5qogRPH3lA8RM6kvQ/SyzkMDUgumeqgnwdi
rISUPEkr++4IHNzgNF5dxQa0uNN6TVDA3IY8B6yQg5M9IwbjYOe2hft661U7QKe5DNaN/RwaKvwY
ohiREeyp2M51vQRDKRzNv9RRv2IONS2d535UN9YSS23LeKtmee+VG0zWEx7D8BURQQylLqc8UEtU
wmPLr2DDRa0feiurrmGQa6lz2Ir5KzB+wdep2MainvaZDaDKXM/ywcEzAkFFqKZgxw/Bfgkwvi1X
Xa2GJzETSAoQkZG6xU5pLs1t/QgHJd0gLAeLsDDIIO/cc/8Ac+/i2jYRZOanxj/J1P2ss7Z5pKoc
ry5PI4expSI1cA0KFeNf//k7Iuy//HQU/DYUh7mAsi3swuf2D8+hUTG87kazfAxDPkeds9e4rqJv
WQ/QoT847B6ZnwjwPACAoa8XfiugiIH8vv9WIK20hW8qVDJcJ3r+daSqOoYNzHhWqRGB4wotFqeP
K8SkIFdLRRlNm7Bop6cudKEqEmTbaHbEK3Ijv0AmFlDTuYgdRrOX7qxyMxfTCuKjpbSHPRVBNHqf
koqwQt5EgJptpIlvOTGCIl/Um2hymg/Ua7DFsTKqqoU4hEDVdNAWqG4L9dpOISQBJzC+UK/hNpff
+ab9gXpdBEO9afu0XS5B1xlBzAHuWyTumxBu++AIFdwlHfivA0g8b2Yr4BTOWHoGQsF95kF58MOC
v0FVpNnimervqFscQ/+8QK6rbyTwTh12EFTvWM3X27RmMCECPA+naYs2DxCKL851a03AjcK6cSy7
8Bma6xbwOYjWVW59GGtkBEArcNdQv4h+YPmUrdKp9F+SbhKebwz6LgM2dN/mnTjQTHaDDOBtpp6l
waMqBpCT4ZPV+cNawDQOwWlwk+V8oHq7asZNbZvtmjvTex01UL8Bo0zGzGUOGe1gYlXfyQARlMxq
0y8QgD+SM2QTNyd7mNQbQIzOOnbHEPwJ2Ke6TcX3Q4SAPRemiTuQ6RcZ1cfaz15AZkjuGB6HDyM2
RvC8gMG1nXfPyHMFsLML8uc8nWrYBBTdjopOqdtD3QE4TkWYMJv3dc22cWvmD4iwcy9n2n0UZa7v
WOnu+Di4j1Q1RH7j+cKftuZcJ6yyhnPH0t3vdXYVRXagYC1Mg6BuqJ0DBYxCypDNdc3gAhvdMRDC
sViSkG57MzL+EFU2gnp5fTD9qvzZieSrGU8SnNfaX2Obbt2X3Kx3lq4N4IEmyDWAxbktojZ//Lt5
dHIY0qLcIWDRbcoOlnhZVDwWMxsFMEi4JM9ElMzIYdpY6ww/KdTRwYZxAPV1JjylZFQiJz+Mn2We
e9OYjy9xAoKGLB2OXAt27FjdWiBo5HiRzuKGti48EIuGY181FTJwfdcnlzrOy3XNmXqAPmm4M2UR
wXEmH8+JQHQekET3yRFIFDh5KL+BU7XRaWD9DFp16hpkZGg44ADqwQrCaAdA07T95yeh+fvbEqsG
i5kMLwaHc45nyq8PQoShykYMRgfDeI4Qa+8jvUSUAchN3auw5XtIhSEiQnUdvKPCpnueGqeE4Q1U
8h234A9xl2E90Jfp9xzfSoDLrNdbD2D4AySq/WjvzhIrpLPSQmQV+59ObUhUpZ0NbOkMFo4wxl0H
dZ0u6wgT6ON1a43JtQ0bcU8NDBmQ+3/+GPjv69L5Y7AZ1g3zf45DO+wP7wN3GIDzlqy9vmPaXTUz
SfGTZ3A+hogXwgCmmKCXefvR68D0rMEsf38Y0IhCA+RPv/6wgJ4dMmXx+p9v2eK/rXNcLrmU+MtJ
PDysv+w8wTTlMBqM4uuyoJ98t4ISehB9QUxYz0F5qO0ku1L5bPdnNb3jKw4o1V+rA+g2LtXMbKMv
sNq49a7jxvXsqMyg0bShMGfqquhF2NByyfVmDGsIByPl4WUJDx+NoHw/gxGC5fUtaB5ZwC1vnM9u
/TJY5P2H7Tg3kTv59XOxmZAu1sWmQKDAkvL3YAiDOWzuRmG9021iHVu4Tq8BOAEQqreDz1GqoKQG
/LJ0KxDurCEC8Qf1AJK4W0j6IY8ZZeFnBaFdeObYzpUjdP2SIr1G3bLczk5BiN07FXMb6sZ13DNo
A0ZYdA1NcUTi5RswO/HPtLhi7YEHWxaYSGz48m1WrF0jwNQ+Wr5utikry3OjO/eIXGS/ayprugfF
N/DwRBCv8zxd40c/p+l9HmFAMNBBTqoorjwI8RyCEGF3BV77IoMkPwp8SfgcZWghZBS0l8l4qSDf
cKVeVE3FsS2nPUi0X6meqqiRDmNX+h7H6nG9XIEq63nKmg/dqs2yYEd1Hy4m3WbXjnF9+lCXdll6
bljp2X0J20IaQpeywSHaCV2lH+uoj2FX+Wyl1WHf+9e7hqMxthaSqR1e2OUhYBDT0yAgwQyQg+Yn
deaBNCbsc1wIRH0T7kNtrTW6E5VzmQfrJuARFknjRvu1A3OuKRnX0OHFg8lp0ie3Dd3LZPl3jhWi
NFe12uerumE2LCfsFGmAwDoZVvrz1qO32U9oKbt4QlgJlh0YiXyOe2hcuPXSHGqeCPrb4L639oV6
WLpM9gixIo45N1KdmVgbREDC++VKqRq36ThO3jJHhIVTPMV3brWL6gSCY/M4UctswxV3N8sMuV8+
mLBJvE3q8inywBcsdjSrNRX+NdLBUdrMztdglcHYoPDHvWbLdZrAt85wAHml7jTPgOzwqoEe45GK
fiitmfwBeOB8C3QoA8gyaEecaVQgA2NfFfib0F1RnSmAakfK9Er9IyuCxoPPQ48+m3Hwv5h5HZ0l
JMbuqrLbitCyHqEXaD2aExSVYEugNo1jh9l6gJE9jD/SB+qCVLUJJhRMLSMh8o2IrWanOojSwjJe
91pvh8mKDpYhik968vEec/VXAOlqz2lycYJ55fBodN03XvrJV8Br8EbKGn6VgUrusMhxVtSQOcPP
rnSNh8jPk/NUN9qjCyDAepIzKi7vxisU36CGPuBPQRfR/nMOsjFEPAe900WvdrVlFJ/h4LweWeVv
ha7BUFTIBhjNqY9LhLBbxJTWeLrEB564DFRdfGQIYLFVMUSsXPt4iPk8yB6olTtR5znYQO6oGBoK
sBj4dy5TVfgOl9jqX6Vq2RN8FaKtLxAPomKZVewOzLj90rcZQPOF4ny+9WvzO83mFq6xg1ervcZm
jj8JA6mN1DxR21KTAVCfAji13Ko0muyIpS8cO+Y7NzWW6dCiAPukhiEWwnrv9zyH1mLkfHZ0H23O
rLNpZe/33DvyDqjUbLnn+euwBUU+39BVtQ0g9OS6SMjOF5gPdN8IW/bLff3TPdOgoTb+cs9BUkH3
HembuyYbtr2R2Lu2UocCKR5QmdoC+ACjwxuKTkfdVkA/IrReRK69V9QijRykt0zDHWzp2YAbENsy
gPnXDC+Y5+gBzN36kXxNzBB+xFTHoFIZnul0qS06wVZAbPmZkXhhhBeAmTzFdQlaQAWxMJCW9RPo
e/qpTGFs2KsH6oDcs7lhYORsqFiwRDxiMHWkITCSkl4f9tmW6mqJnGMbreGoOR7yTq/fh2HeOmwA
72hLyDeLTj/B5r65G7mzu/VIy7HFP7PN9zRXOzXqgk8Evu5lUZyoHw2tggGuXmyoD1SXDaw/j1b8
NpVTe5BmqT0ECOOd1Qz2kSVZegmGCgu+wfOz4iCTHC5JLEtXOizGP8JpqzO3/jnq6Ts2YuKTzBGj
jis/A7QY+mlTbWF/IprgYfAhR5J1Iv0iuETKEYOAu8SCuRFfY9uEnnszpY905WHM7WMcD84BCnO7
QjpQqRGTe2ri8A+zFyWybQY0Eh1pXyK8NbZWEXCQsuC8PCalWjMfqXOj3pQW9B00kvVfZcCuUGKe
s2jY/MsBH3KMfHMYifyH0QbfSxiEfnYGlqytfvSfasgcelDzZ2APTO/XBhm8OP523agN5ANg9WBf
hWH/CWBT8GQ5EtO/XA9Oz6CF5XWxVWMBIWyIaG8rSEl4voYTS9ZxrNvGjn8Fv2vld6J+UzUY2yHE
x/YMW+JPynKOZTrPWim+lhP8csyh43dZlCAlQCMR0vLDcnzyFS+OLjyJNzQgzXaTiOUXMBQ0fFb6
+gC0t3yelHNP7ZMTIzTIy/4aFojygiQH2+z5SqkKoBdluc/42TWHgYXJthSV/8WvtstAU3Yb0U75
kTMESuAV93m5EYAvV0aGDy7BuvIikAZY5/OEwL8c86jNPk0yHPcCjOJt2rTtW1KMK+pgmKB5wQIu
PUHDp3xUEh5GdKnaBge4xqrhPkAq/exASNGjBsOutwpPzddWmtZOQvFyFyaD8Zpb+MvP14RSWulN
odTIBAI4Aqvdcvm4cvhzrwCbCB4dA0Yn/uxFSyOqGMARxCPemskJdsNUVHuYWYyfphx2HfMHnaSg
50NHMb04k6GA5IrFasIr6QU5j5dyhBFEhLT0Pg8SuE8t+VMkUW1Q8BEWcZABm/VEqIEH7pMxwONx
fptWRmw/FvNBaqztSjM2NvT6jFSHBvk9dIZ6eaEWaTTtcsjHrGkQ9eoAAh2xnLxQyRlaBfOGHq/h
PBc7LHP5EUSclQtwxYu2DOMhCYoT97vgdXBzfDjgDC4hrariQMuwdNhQq5MG2jOQATpQDAuAxJ+6
kOxKpXlGgWT8SzbPCJUz6HMjDGaXuO6fnGMdwrYQ3IIzIIzy3NodVqddOYh977Z3Ym4AZQpcpA/N
xlDs8dB3DlMRwwoN8B559m3x5+kYOjBrmYYfAf/SWwE0o9suRSxFmck6dMNmLfGO3JUms5I1XP12
opPmtQZt4XGqWHgxU3b33jkzkDca2tRbygJhJxD9ygaGKfNkdQY7SxY/6EjpR2RYETcO1R+to9Em
WpluRFPja0YXqq38e1s0fANAM9sANmtC0MmJX3VgOJvUUDn8UVAseyh7+2FSnKk4mGIPKBNWUblv
P2VTscnHLHkNwgoB8dkbCgvp5BWi+3JXMf+9NdZD4kH4ZzxQa8fcr1YeVnc01Ag2k8kAfNdlcY89
/AtdJ82s8kg3lc7zg3n89zdFrSmCWHRTBoQisVhIyp0/TuxMYMEFNjgXM+RRVz52MgvnnLosbPQP
AMPA8BGnnTu5xEm/TbR0ojmjuZOdppNXNsFmnIY10C3xE+AE04sJ0HTSgGRKJdbnWKJB1JtKkpsH
c2LJUtLFeDaDvL+nNr9Rd5B9kndUEgF7KqFQuJQAznttB5dfqS0L0m88tKNFfJrBqBwhdqu/LJdg
lV7ht+GfSWIaOp3VKlMjcAXzzfltDuo71/JErRne8yueWgj3UytsxPGb0gBstgF7cVyl1ym7NE6V
HJBhyZ8nx413icG4R8VAs+YiK/+zy5wI32LYXQYjRKuokTW4VG7W6pjVRv48JF2+zWJEeqm19830
XI94oi1jG8htSP1MXdMMiteI92LhPl80bPtuA+MAjSQuJlIg8h8BItdVX1+1CYV6naTcQ5q2vtol
7GKB7cBpHCJVP0L4f7tUlqFCE9wt7uO0sw4iyEY4i81zMOAJUjP9XPXhYZgAdYbGXvbEVZ9eyyi8
MjjJ58AcTtiwcROuNHOrHdXNyR8BXPLTMn+iOvglfbFTATzPXBWpHt7j80ZopAlGDvC7yGs8fTF+
4EDg+CE8AqlII0SxDZOOPVIND7HWG22dbKktHJP+vu3GpTv16Af4JreFneypKBE9g/579zi5wxco
rjRnqm4MoOPwBe2OVAzq0gJhBahzKtKhr8Sz2Wh9oSupCSj9CG8vMF9wo3RgtgcLBw9fFH3fWwPb
mKztNnjSlNusyV2PBnY5Nx77P5Z/bV2qyRvBWQa6C7NMsSnuEh3vRDhmT9TdzpDfE2wS77cvAwt7
IPtVJbAtWoN2CFp3sIZBEASiXdO8T9wZ4GvI462KzpLB3QIQNlyotFTBtwHZp2HYgZf5Phxy8SYQ
yGO3BmH+EBaDu9EW4PIjwJT3XSzT5eDXctbt94+qzaFWktZQTRuG7L2fqdp+27rwh1NhEXl9EvAL
0qLNBYCy1EsGHX73DxStvLUzq/vHdhqPV3OKzZ/Ot0iWuF6JTMOpbUDxJpPtW5G0WG5FMFCgYjJ3
BtsNnbH8frm10tga6D6vUmw4SCRC7mqT/6TMoiNDKH1VlbOjzCJWbZcRevaPDVah1MuP3Zexh+xt
kPZqu1jxCP7StVHzoCxVPmhTfyJARREHcusWhdq2eHUis7caHbDzwFXNdze5Jm1U6TnEtiVJorAA
mOTPLiTVlAxh6UFRZdiMfZ6MK1dl95DPiw+Es1nqCG3jDE3tLR5hsI4GzqAYIKTtMIkPDXq84WQB
+ZmBfwH5OPOFWuFUBZ9c2APopA+2Q4A4XWH0EGXkImeXMFEbjiTLvTkfRogo3Adp8W0UVXKkEtXL
VrwPpTo6MMcYvBGbtjvbhGRuBI3j0+jW3bOdtPWmKcN6289Fy+DuwYmDaE2tuRWru7KyjtRIVUXX
ecpk/IFKsF2ByuuY5idYeX+cjfFtFFTOAwyXm0cjubQi6x/47KLdp8jEKr9hK2qjOicw4IYU9QgI
zf2pTiWXpmrFuYvT622gMw5sRcXfBpqZjewqBoFW1CNMMb1fiQbEaebvcyGlvmZYJ4C7zxHCCty9
YWTilPm985czrPC33PUBImoQPUIkDVGKGcyOLHNfdvaZSu1g2Cf4K3ylEh2AHB/XMQyzd2baQ++5
k8Fjh3jqPJim8aPGmH/dkdfVCcSb5xmb0LbPfW+Ej04IrI3OYCU4fRL0T4qhjuxZoSOhpImPjw5x
VZ20aRoXKo096JhDzz9RqXL77lzlctppJGDOURDCmHA+JP8+syPV7pqkfKMempfvPag4ar22rSKG
u53VQMkUXJIJzqcrBdHla19qdcfmhnRuyC1gIqErCrZ33qs7cFbfR4A0+XMqBFgftj50c6bb5JP1
YEFEcRL1Yzpnu1082vd1gTAKdaC6ftaUMQCpXAbVuWE9uGqbuRfHHtZOIiJgbjPrSodeDXDzghXr
toMvDzb0aAjljJcd5xYLNLjBREiN+lErMGrPHcy99iTQlCkHzhqOPJE+k+KQal9RA5XnVsMPvgM6
CBp3CEuaTPXi6XYWGGPoFXOdEaDVStTH1lu/IbfP8Ez5FvZ9+Ybg7LDq8ee/In0nHksktai+gpU5
wmZ1sWdDVL6F2CalQ+F86loseKDkiC33XH8bnsHs5FQB4XvfCAifTLADesVGAjra81k119EZ1VEr
9eu7Kvy9Var+fWxe+dVa9aHYGZMJrlUTQmsHgu5H4Bg2VHWrp7PcaYJLK616p+xkera0fzHg9fBj
PgHyrqcTeIsvNW4FQ9jF0drHX6KN2/BoVPxe+9hDRPSXo9NaTfB8kWOPAAn+ps58oAZzEuFR/TlC
4l96XRglLvw/ABUwJ0/kQ7PrZcmf8ac0dr0OMo+KugZg1UbYZkXFekiwTcNKIagi0a5NQ2z7Po4B
QcFQBaDcqsQv72Q0Jn+miau4RGB1LoYOJlYZYu0+IryQmx3lPXSqNkUohquaOSbJAKdJZgdeB/IM
MqJ+Y5mvEJ6CMl6SFmuutPVqOBmitUZWgi5Vmq9VUb+NtqnvA8Q/n/9mkMFH5mW5cC4Z3JkNI06w
VvKCAOA9/GK8iE76ycMby9k7pmNvU0NkuxFQYcTH8fKlollb2FnNL18qNrDlXE9pWD6Mo7aOQitj
DTWh8TOD9s66a+30jJBL9wpoU2ZBep96hYVlgLWkhs9KQvsVukHp2ewM6kWD/66XaYBSkHEnRDQk
6V4t40IzFE37flkq/nZZ9Kp1n29Lo+feKER6vR1iE7JiBbvcalKO9/gK0J51VdnFmRpgUpFdwaFu
zwz6sJ+zFL9lvGdeYDbl7NOxtLeJxezPXVV7eoa+xC608IOikecYgqJ3Qwfn7AUTg5F+FScvumze
R3I/XUZSB/3vkaVIzWUkgWbgVPgw5s0+guXB1zrbDdA9+lnB0HBVFp3zYkPsYZN3fXSpSiM5VcYg
tsp28idEWpDbcjvrezu1KxqV5ONbG07Ra4NgvAdwUngNLb84chvxO3Apk8e49sN1kOryW9RLiAUg
c5b4eKMaRf15ilQJ6Y86vIPqYHeQVf6GRX/qlYOFWBT8eyAbNMovWHACmtlGP2e/jATkqbcs5e7a
z+3onje+2EuZOPvc5EgSAcYNt9d+eLOcHG4oeLfC5/0N+njXltvq6pc8f+6ARF8XsJrYc5Xnzwyp
KrAG1bQurLB47see3TUw3cPvLn+mHvYg98E06nuqcipVr2MpwwP1n4LO3pUp1x61IojfXKGy9UCX
oioZDh4cW9oHKjWhqUBbgR0GzR1FlbF1YM0LhVHcjBOYObCUxRfqO+RpdU0jG8ThyDDhyRKlzwhd
XTud5V/MCFBbC8owx0pKQDQncAPguv5l9EeIQrYWvhSwhPhcsG/U3eCAuAwSC3sqgt7v5k3/lptt
uYdBW72lathheo0Vp4Dkp+KQi7Dc0KSdYR9z/BifnawBs8u0DoAiJY9JbsH+xQJGuHY72BzlnY9X
YYl3NaLJj0UDsEo4duAKZX2ydoKq3UMMykCCdC7/fw5eppqv9rcT8ABmknGTQ8RjJv43IIhDFuEl
5tC0anlhr6g+48PkFUFvLt2qbPjQrZH6YzcHi6UDwzr5MkbkLI0k4o8oadSqdjlk95vJemUwcM0g
K/yJMRXeOU4Zrqb5IYr1QbdTgPhvqOiUtr1KECg4U9E3X7rAaT6FZmVdhzRIkMbEZJ1jg5PaQikv
7lZOOrbfQYr2mMgQnAA+5hRzpb5YJkzJ4MDHHqH50W2HpDFOvirbEzjCcmtGhfEQj9ANC0EV/mJ3
7VXQ+CmBmlAfVT+KDE4Hg9v0EPqEhW3hq+zqFmN7gBryuI/9urlLRwPitHC0+IQE0R9p3IU/A7a3
hYn7KLl4kVoOMDXBb8+YuUpxXPIdAObtsQknmH52mb2JICH5zOYHBXbvwzfDqSGJjJgYbAe7fWIy
fz8aVeA1tTBfsqiR+6JEEIKKI5BJ+8RI4qUIr0xzL1SdLMU+wK80hYOWx/LYetFsQLbczDK8X1Fs
7HhA0cmXzi7S1fsSfnxLq1MFzd5FRGgZG+Yu1nk6hGPdPLZwkD2pRw4XwfmuwBJJ4T5mdEtraoOP
2EoGMcO5Vaki2gfcGJdWrXxjF3ScLa2Tjv0dUuzA9M8zVy4SIXCWNpdWm8Mw2BbQraapwoiZO9ZA
jpOKeLfx3dTWYL/PY7Ohn3bC9uG9MV+Xd2LYwQUMjJ+xPtSyaPb+mL3AwmYYViDr1Rc64M/7fhab
d249Deffe1C3EMzJFRJ5ekfFuoBXbRba8N6ZXQhTS8iLmhrAVQr/Di9f04XGhhNtywAamlRJ/egQ
5PE3NwJAkUrU6BiQMWzTfhvP429dY41YlI6RC7vV0Vkj2LPI4Ix5m7uGwedJhvaxjny88aibH4O6
WUJyxaOJeYqHzyoCCTkFWfd0u5ifw8WiNPL7BBvyD9cHE6CGVk4Wb6jv7WKuSA62rIvzrb4NjPQI
CeRPdOXb3FEm5BqBMb7M4T75LgfjcHbtoIMRwbAjVDBbHmdy0p/VWod2s6KygOPCv09tpNIgAwLm
ummkHgPA4rycUtem0MYqbGDrRi3/MF2jo53wA6QW5kuO8zxO0GJXRGVrNCSUKpTY8FhibQY5VdVz
dSgDfMup6NiJi31TmF+YrYJPFazAqJ4P0jyUFcMyth+nz7wGo8ipgZoFWNZ6SRENoPokVcNhCgdw
zGhyuLsgRwJ4GmIgWNBypALoUDSxOlfzgYpNY5db5oNvTHV9WSJJjRx/sWKCWYhMxe4ldhv3kuja
a5U5nfASthAbmxsc3+02CHzhvZJkWGdTR2rhEdz/5t7hPPZWT2fK5+/DqLiMrQL7aOWQ7vxW6no3
jsI4A9KgpZVe6DBaEXSP5gOdUV2EhJEHOG21/q0BitXgsc1jqXNsdLuRFfnxt3rqQUORJve3FZbL
yxX/7mI0llfqGwKIc2QOoV/d++OWzS57Nx938nsvyIdPg51wcAK2qah469ObAVszZfQ7UbvxyuZ2
BF/iKji4Rap3fRjoT5GfPBAzYar9GF+L5mMPBUzzP/fwjbLxxqmByqiCEKVqGwSvmiA7C+ZuLBOW
rbcqV8fg2N/KtxGVSNq9mZcXsCzSM9Uvnd2RuV6XwhjNbtvmHpLlIEhYMH4YEDtRSPdV7h7uRvmq
HO3mfqkssnrXCzHrgaIunw91paMN9tjMo2mWBu7ChiSBKPPEZjeg2SJoMEa21tpv17e6WIauu5Rz
sgC6NXEOVc4VjaTKD+1UrmtIKvw23d92HOY7oBY60IwOl+91tyJ+dXixUx+ZwY4d7hjgMXkKGZdh
VQRjcRlg6ofMTl6yUwmKAzNDFKml9WvRekFTgaKHv/KWKp3Kmb0lRjP2kgoSmmZfP5YRw7NERO5B
qgThkr5KHoT8TG1UA+BivHcReVzf6hwbdhBRBlIWT+zqMQRW4DF/pO500KbCsp1Jd7kG1Vkhi6E9
EdZ7kct+z1MGDEya6guCcfpSI/axDyEmUPo57/HdlThSC/WJhqEBrLeDHPDcmxpAwePbvDOhPJVq
ccztpKuf/RS+sXYJRzUlg6fUjoY3ngL6XNlpgzx0CW8zHQAgkcFIfSzBzcbCMbiHHiN8/gwQ+RJs
nVd9ao0/wNdeg8vQByvd9sAamQqYJQu8dB21z4aPJF5nVlCAcKHgzHQSH4x53QUKTL75v5Sdx3Lr
uLqFn4hVzGFKZcmWnLe9J6ydmmAAc8TT3490n/aprjO5ExYBUrQsiSCw/hWsaZ5eqhZOcuJi0G74
2enzSuRlAq5E+Ab23H65LK6RknhxdtXFckzquN6cV1SH/tNe99ZNm7Tl0W4tPIPi+N79ZwO0hoR6
YliTiW8edL/9WA9+9f/rXDXVYuG2/c9rfL1UZP5wJtptt177q3/d++pTlZ/cJbgvL+/gX3/pq299
M5nCwdcnzO6fU/3CTg61W+DXFDvtPf6i5J17sbWffNnumlRBA5ePgYceUCs7/6UqzIeKFJ+bTiH1
pe0NFSqvyy/DKIMXFfXtFtzF4zPgqN2O7t5i+r8zl2awRLIqDQrOeqV0aAziR8SP9aCD48xTxO3C
nPuuyZyKNK+YW50Ib7bR4opKBQouw9ped3HbHs8wWhf5wBS8yoi46Hwar2sLReCzLPTx9tkSNsCW
Pz18tlzvKFWpP66tIAMhcZGfF5b3DRoz6tOxU7d1Y0KE3RWRpUNRoK+o7b8PNDAqSe7w/V2nO72L
UHw5gjdHGDNCHb+uUCM3v6WxOBR5Qqb5P1dGYx3sCgv2ZUCWI6oZae+wsHIfOkg3D3bppcfZ9hAo
DRXUkmVjgYrcSxLMzYjVCLNS+norPliNmpie0lrPTRPbDBs3QfVMSsxDT/ZOqk13ejKPWwmy9RMz
l9pwfzYYtm31TJp3llZ513mgrLYeqBEtE/+ofwyjgxRQEVYvNf8wt115lnj+4yX3tZs6UHAp67Zq
k8Zmee4MlwioSYtOJAOAOaPLc52mehFDXlIxK5oT4F71IpngHBoSlbfrUYlG7b4Z5RtgdN5t+lGF
fp+0T9VSVMWsRIWORxjgEAd4yyO0IZ2iL/Rza0Tqc5MV4383f2rKlfjFavEFVAh5w7IXqVL8V3M9
8K++fDmv8guSTNeXGKrbMbY4xwY60CQEFY9Zip0n9AZxZZI+Gk6DoKJu65/t4L4Ek269ZP1kHzPP
jvZ5NUTfNNjoE1San7XCubIY5u6a6tK6n6h2bupmKm5TIvT2EMcImgpYXtgqjNHJaDMiB1szejCX
Daum+joueqgUuH8HB5ZJejsSPsLB9TQe0X+Ar9Pzeo11I9wEEni8R90IL03YiohsHPFsa/5uVRWG
jRTSCRfq00MywAiPBkdcU+wArmUtsA5tIxckgubXAbE0pd1BfbLI8vk6oLlOfa9B3PTqAgPWovXe
rTjCslc03sVFn/pt7H+6S3dElNCpX8BBqgR1CIM5PhpIJjFSGjVCNl3tDg2qvRtjSeFnObD2rUcd
g2Uunt+cAx223mBlF2pSebeggyHue3byU5/zp7autZcKatexVba5z+tCey8cbbOeMBPUvO3rzL5b
XxkVUHXWBA/SKp6koVPf/TtRoHNynnaZdUtdx7yBSI77WGoEUfzTt+41qag3C5yxn4N5QIrGymiY
J58fJq9dN06Tm9egfFkbVskAEUpIf6ep9H57zdxnO+bd+c5GCLb9elW9vD62qiFs58g7rAfWtxLB
fSAJJsarfAlX9lB0a30r3maiw29DZcQhBX0A50bNB69uvd16mh9RInDtgOfucvT//SpnSOrXngwf
zTKHBzxuhgfUCDhGWMTtUkm6++rvk4JCsVI+y0FOWw9kua7fAbGe1het/fy/eAd04wJxedaNajcI
++i733RHf1+9WdLggHzd+6PFLS7whl+9ea3mbocAfp0Vi+7UEjx0hJll3Zyq/fvVfKLvsIf/suL+
D5eL7z/t4lYjOW9xOBEOYUBJRC7kl8PceqAbpluRZ/rWzA3IwK1/PxuYc63GRulgHmI98e/X1tq/
dK1nBUpEh8/Cr1mUEP5sVzxXsxk9avIJkrB4XjeKZJ9tWk/Jfm1CF13SeOv5UKcKf0S/v2uNbr45
SuKHSNV9gzJHndaDiTfNe8J8i916lNjU6SIL4lzWo43EGGqGx7UeXLtQWkC1tefb2nIiMIaovYtY
3hTmdoktzpdUhgFC6TaHkL5Zm1+xx595KWt7Ws5pa63brNHIuudPSGyN+dn3cX80NfIwmfKqZ02X
y2Jiep2X1tqlm+YbbqP5/Xp+y0/2QNo4T53lDB8a0eMgbAB8LhYgpsCrAaaYSRqLmVxJWWIKODH6
VPnjrLvMHu3knrqUvuUNjY+4o5lMbEPGzcepGSrIlWa2meVMbJs2YDbfv8edEzxkZ5fB5tFDIpzP
M9XWXHoHG3R973uBu7fL/L1KKw2SvqttBOXJI+XYE36yyWMQMbgbSN2++wDddofRr2HaFlYJ9nRd
9zQHulFd4QNounytqTZKUsCrxTs32IA/8ZQGigU545E86hGhuW1kb/3SBMXNFib50Zse52CZEQU4
xMb8fZwU5vJsmY3avJoJYmFcGM7c/1MIje1XiVPbU6Vb8Sn25UcwxD9EGgeHKDGCYxZpYFssh3lK
JvyK1KuTzPnBXdgMfjud0qbif8WGxU9Iu7WdcMaV6KFC0LYXqOezCPZ5bbz0lvE9MEw/1GGEbe0+
Au3UvLCxKBDpM8SfMe43w8jdA0pQEF3Ukf6E9YT+EAQ6LtrUCUlyFwiAKETsID176Berqd1S6diN
Y89zWc/TywRtMRRld98Dx8cg9r8zp8CptLa6XVwa9b7qNBmONgRTMx822BNCdEo+DLdXP7q6PxCD
d2qVc7OqRr8ELdxWHk7DLkiaIjSS+a+o/9EUmPiy9v2DozKfRfuBWd0hDYpvg4RMYlY9is7yyYSt
Fo4NGeWm9i0uso3T1DxW6o4UK2H/yIt37KP2Fp9MEZC9NnntH51pwtax31AD1Gcox6xOyAwJ7XQA
MtC0cWOqIodg5Xw3E1NB+GZOGSSl2HDCB5rEXVXwgJ0lmUV1lV0TF2a1iqnbORlW91PZH2CL/tDG
onjpo79qnFgPddO+aqCjzBPUtZoAkGSy+BZNOQ8P5W11w7zCx+Q/UTXmPsALUCTHP3kaN1djtsjU
yl/6YTBeLe88wKDcaJF4MdCFbEsE8tuJMQDE0z6RUn211XQuhU6gUyavY0d0kIFEZqcyvgwKvcMh
gU96TuJTUHc7zySDLyobklbs8bE3kobJZ1cfEhfvumHoH6B+bO1mHmEh22ej9LVQTxIJ065/9lRJ
wXIu1baPiuYs0vHU9HBzceyhNAt9Xev14ziiMSvtAuIrvC7cz6n2Jx5JHBVloq4ndGzA3D+J3Kvv
QXMmfEX0tXvo+gQLxkTfuDAgBQr+o1LoGGySZEIjKowzy3J/M/YaU/eoOYFhhzYhV7A49HMaCGTG
dZ2Yu3qu23Of4b99W3drdG95+F/HlKnTUZTucGj1/lRWAF2wI3nVehVjPfx5gZiomTQyQzmp8YDY
o0A0azchieETdgyqPYsgMfdOr990s6rPEMkVd1jik7rB+njbzpBMenP+w7PKRSajgsdWLKbkzAxC
nn7x2TXR6BfxJqo8ooxy//cTsUAfqc8Cjsz2JCzMn6brPYuoD01qeqcYyePOS4dfVcvXIwL1UNku
PrAVFsBU4Mti8VoegluTZwk2tOR3uuKlSFS9y3uIyE3/R3pYX0DU9XDfrKqd0hL/NjTRSSpfe47w
iY3m5GJY/WvhdOUeA4yPrsi1nRe1fHn4A2IiM9zrrhgo4VOoNtryuU2G73FjdxjiJe4hcymoVGO/
j4am2PB+s4uU0yFI+EBkhfWHKZ3hvi75sIxcvMiRur5Zs3SJxCFL5V4BKB9d0d5JWeIQk5WvY6Vv
xBIxQtwhaUNEb1HRzPZdGd01FeYEGTejbgwPVWS8J6YHVNM2F531xqZXw7BDueicNVMTYPaZfcoF
XglNV/8ljLIMiTa29OYvzF7ScLJTEq7bnNzN+LErLOOI0WsT984WI93Sa5/1XLzVtp6EgTWx9PXl
NfHceN9YIza1MdzUJpAn02CSkPnZe9cEKuwzf9547V3V5aHvzm4ogoLccFn5+5Jyz7WHstjEbXct
nB40F1cLPLnQYXVCx9qw7V/B9NNQDM67VcYosoCcbkIPjmOOdYbfnktt/hN42Cg5wYczSlIkrfFU
UHkKE0G5mIfztJkd6HylGfgbYOjpyMorp7qGKUou60s6dozB/mTvyWAww34JjLRy4w1d8AR3tbmz
Zz/YptVABEOGOFWM6WXdDMJJL1RHL7ls3DMUKAmNd3j2MwQWIEuhdLWw75q/Ust5c8b5V2N21MAS
+w4y9qVChejN4Ii269db5PTfWjIrd16Rv+BO7VwnHvdh1+TNsYpb+SBneHha0j+KXoV2L/OdZFK3
NRFm4a2UEhRljHBppbvpDQJ6a1NY+Mr42bGRfnxHukmEaYyVXFQgnVPETO0sksw4p6OFQjMp1KVM
s/FY4KV7BzXcOhhCzPdDImMms8haocfU+2EkX49ak7Gr0sx7kF2c7OLmvu6R9djCpZhKjiAWDEyJ
i5q4vAQP2c3Cgtx0mU7d3IYS7wjhvLhWQOqcEvVr2x4HzcW2vkj9146i/abxnB7T9gSr2h4akDWT
7IPTuv5N1aycjHoo37WammiQddOpcmxni+S1DTuGy/fJQelDrrv7jqy4g5wM9wGeKuFxvbDeeYAR
0IdU631y+54oWKET0egQwwAu8h7jqxEyrI/v4Oks2LJ6eDeCaAglLKn3wMFRx1F+8x6XDBHY4dXv
SMgmvJlxCos160xunXnFxjAAkPCi7dpMhTKvhYaKaEreVZdVG3RJNpzuuNvX9sRD1rbPicuaOIrt
4UrS+nht+V8vk9/sIZyxVuYBtK0CidQy95x75togSsGDphrtpcv4yEZ7M7i8S5xqMhyhpxGrXbxF
+thaUFBMYaBGQfuNCWJzJ9vYuFDG97quteRvtD/8IafEjMUEUvHymZrOvB+wpdjCFHI3hCpZ4WBY
+a12Ri+cRWbtMiDg0HKGg1lmAdHW6bhX1XXI6vnYt2l0VfwvWurewVl8zZNIPACk9iHWRjyyGk2/
4aiNMVyhHlx75oFdNvMGIAF2HQbQFKZYyepD2m8QM3R7a8nS7It0gytCdnPHvjwFisBOHAKJ8qjU
97Iviaso1aEm3G03V8Eb5OBt34wpwhfu/0jB+J1rX/CvuHBDyK3tFGxtz91FWRKHUQ7Q2jbYqQh2
92mKZEhEWEUZY/7gatnVXIbuOAe4cmXfbHssKDXsvHhwC4QPAAJYekbOpg+kF+qypBDJ46FLI/dp
rAJAdUfu296qwrEE1CiD2N9m5IiFLZXlXZtU7nb2m+GM34N7nwqD5PVMwVtogcsMmwG1YAp988r0
rrBqSLrW3YzD2W5w5vSCtqM+MPF3eGc37Lfqo4HxgtDa6NJxq+IxVP2yPdWT5yWc44CjSZKkQMiz
Z+y6LioPZSzyjZ2+tq5RP8TzZIYgat8Zvakwj2I+F044zEMVJm2s3dyq7a+TO2lhQbn+vhWj2GD9
yz+uB+eEBIeiBObJuuYBtBtyQw/xp2wwMiwccpg9w8DgHOvEEG9TXzeyK/LGPT+J6dq1VBtJ4wvO
ceQTvCn9e/zAD0Os5eHg6zcbQGdnufMcGp127oLyVQjXuys67U8z8UVNjmHd21Vd7No5+91a8Hca
vKkJYHko+ya9y4dxCrV09sIJs/qO576H9DwMdFeeyYOOdnNECI0YUEr3UUR2Fw4QwtP+2JM9XuwI
+tZUJZukn5xNK/id9JUpz5oYkIBaAKPzVJ78eSBgwi/rO6yrrnrDksqCKmKRrGeS3ABZlhmZkO6l
mQKCQSYmT0YztAdEtrtk0pCs1UIdpZO3UCurl64tHzUdwhs+ze3Ba9sPQ+TmxmoMmzss5+YL7Jvq
J1RyKj75MeE3CybaD0m2w1WYGXxszFud1UcVJOKMRkmneqW+t60FV45pwZabAg0Fcd0bNU2E2PTB
Rx4Vdth5A1gHbj9TjsVw694olU7XCZIh1jftPvfjNw/Pk90UmIRiinynpthlMTzwAQ2D2LtxpO+E
l7+RKzNtayCzHc6d+i5PYBOWWoxfh1ndFRO2Sm3EI0q6thV6OIvttZRI+k6m3UZEyQEMLj9nOLi6
uulemOPfkZnY4YadPliGoR0qbqQwmh9yCByjTMVjy3o2dig0Wz51E4GupKtbVqx6YzLTZ2VXWfF0
kJVrbFMINqHwcSVNb7GYHKY37bCRMCS3jpc9JoG4uI7f7DqcVqlbS30/IMc7Kk8PUPzilcEYjpRm
yOS+xz9c9W6JK1SKpT+23Pto1net5zchcuV8HwUOI0kk4h1mQR8G9i27um/HZ0MCC0nUN7VpkhgV
BERfWvhH1VE6bckQfOar8sFY/B/An/leaAQmzNbWy+HIxIBysPW9hmCMBl80M5LQfCbxloDPoHPd
aHADIbV3zWZgSrGvHYywa5wgYIeX3VOdI+GyKAQG1PybCQZ9PtlzqDOTtnsSphh/fmKzMF5Emj9q
Ua02g25E96K1PlybOrwaqnPaZ+JUzAzXtgadq6SaUXkXj1Um0tMLEa5bgzCzTV0bGOuUEdK5CJ5S
1p47s4DkNeVYA8Z1GOHTedA11ixD7TSfG0fBgrBLScKO6zxGQab2aDTJVMgQpPZKY6U+yRQiQFCf
SE7sz9MohvO697WJXbs/yxTqFJoantQecDv89sNc5P6BL7c6W7lenV3wrn2nyuuMZ+wZZx11TiWL
tgBd0ma9mt9RDOjz6VBTYMSh7AJ64YdA/VdhBM05q4u3xpcAKIU9NkeVSJbIAapmP59xt+3n82j1
WGJ7LZGqriFl6DhFyIdgnwZtyVWrDtOsijNPkYJF0BTtnL58cxNYAd0Ql1wfqKUlrlXa5UZLyoS1
lB+d1w3TV+ahSXZ1gN33kaY3Z9U32C6NzqFhODw3egZ3MWFaGtZN+ZJm3a+2K/rPz2rdWz+mRDlY
aM+R8kOAR3GIllDDdZ2x7vlLc0l44/veNlUx8abZuFM0nt34FVFTxUC3M3CMZ3VBVTbw0jeriAtj
0+p1duo6RcFdbY0xezS0ICUUnX+M4puDmyFOEMzg2zaKNgxSyxuob0PZXjON4QIn1k2SzZEMEz2K
Diqvj2NbY6xQEK6XJqexQ5eoMVmDBjtZ5/UdYOZBXdhTr5TtKmIPLF9t1t3WSCqWv5EVJh0kSqxC
kH+/lEXA0mq0wWvINTpDdDDPAo35pvLQsdU/fZX/BHfx+WQjrMgG0/FZHdMmSok0zUSc1u+qMqfy
3CybtblubMw8+JkvX+X/OhyRZ/5fZ49e0O7nUQAuFgejGjdk9n6wOOk3rY252M7VbAxGiuw41DKg
qMMJcUWMdOmneG7PYRM08DOFV0O5YzPA+NvPvwXRBFQAJ0Pr7qK8T065JnEFv/Wkze37ZHgsouou
Yxw4Y7ZM0FYlf+BKFgOUt8i0eqJKlXlrsRgHDtf8nZc1WggxmnJCnKqnqJYFY7eSe2OMHz2qYpF8
Jr77tdF96zAsMIHuOPI8xbgNNo15mQ0SUg4IEbznvuEeDgYfvqQsX4JVBomLfREjpBzGk1a6GbeO
P1/FjK+X42ktsyZwxgDzhnrIz5EusHfuNKZViLEufDQnvGA0J1RUnUNtgqTlW2aYBbH9jItkUVXZ
OSjVb75sYk4grZ7ssSCi0Uy7bUKJzBy74DoKZR0AlStUY5uUJcTWadrypktEjQPLqI3IqzTs87i8
OSkVZ/yQ8H4vDgjt1ZYqTMBZ+AZbEwapRKWYvsreYf03l6hI7Q3JusW21VR9l2GcYRml9lYxzO69
qfFPOfE2j0QwUpN2VPdrysTBUx0R5p397HmiPHALFMcIHP2tLCIcE1LtRx/Z1QaX0wHGqMivms66
pw2GXZUn4kdcJa8gSRuCnO2PIRaP+Gp6f6QAT+O5YBaae8sjpi9FnNZho5P+ZbfuT5B5HyyAMcrT
u/4IWPJEaRCNS18jtAIt2ZZxm51MjMu3nrTVETNMdVCUDrawNK2t0rp2x/RxW1ZjetDrBe8IQKQK
kNZO9O4Voj+pd2J4KtCTWGmZfERa5aIEp5hgPmeVXi7ilWSnW656akf9o2uN92LsakyuEUxS7acO
Q+RH6qcBPkBjscW6N3sUaSYRt2Yzg9Sum2V+qWU1XpwFvZuh+o5WUx+DodFeSVDeicACUkWxt436
fDfFafwKU/CnIK/o3m5M7cXSHY0UBn3c+b2E2eiUyT5vJv+jAb9uAh9ufRvNF4DPeJvb2CkNVJCP
GLtvfQzBf7TBaG28zDNurACsU1Ml7aFFe/ac2B2qdyrhfxpcaJ0g/d2Qa8t82rAegzKvlggL+xhY
g3i06ghoQxPFr7z6g61AQo00qULVuMEzbONoHyceguFaEdWkMnUDYvg9m91JzaJ7HtvOf+wxtkgK
+MzkFTcHDKUZjtb6d86bPa8174xaWh5+tT8Pr2eunWt73aynf736q+9/XmI97KpoHecjU2qnGOQT
9ceSjfu5W46k5q7tdW993gyJzklr+792v45/nb72rZt/9a3XWftmoyu2ll5NIWu7PA+hBFc8VJdd
3WMKA5z6n15rsJkQLMdzDcrujlivv9ufL/3cipkyoOZo+zgT9XndVMtjdrRLzMfWtt3O/2ljgsws
ckjvytmMnxxD53bwpbWBRBQ/rX2VdBndU3s8rH3rRkebridjdPfZJd3sIWYY+3pRRwDgycYU/rNv
PVC0qqG+s1jmLhf/7Eu1dkmC109ffaw4N3iiW7fSzo1d4lfxwalwrC612rnqla1fIxkkPPqm7kfj
G28SIvKzqWvTWUVC7lxybB7LWbF8iucQv/vyI4FxcUjJETxSGEG1jDqRrLatYQbDdmhysJSouHfL
ob2z0/zg84y9EAjJFEll+Qnl2CFjyX8pcP48YO7yWjS5d0V+qO80ll0MK7F7P3ZTygxfv8+m7owZ
irwQAitIZoHIDYtK7azAcMnOkPjHleqH8HAv5IMOngH074uu0T/wWyu2YnSLna6MB8rNPUvMHre/
Mps2LSZ5B7spqfToGDIZJkI5pt7bbBj019obIYx22aKmAEnKiRkiySi23tPqt9X2LStlCI197Lyp
0a62Eu3cU55gUlBN5U+w/PmydjWx2V+DXJ7W1rpBKBzvW6Tf2/X8ta/rzdfAGZq7tTUkpaLCNN13
3RzAU+vEtpTZ+FSIqEAGm4w7LR7Hp7UvKZnsQo66rq2AcMdLUss/2ND8fYKacDwGlYSDslxj3Ujz
r2R0xON6maBSyUknAS/8OmHoSQ2wtSY/rX019+1dp0XXoKWGP5fbCfXug6GkThZkNu89P17gCYbt
tS92kkdZUEFdu5xygHWbl7/WcX3tSkY1b/TKMA9rM53b8mkGFf+8QkGSsglRaeW8riRX6KAPaZV6
x7RlfMWy5T+k289TWsX83Ii+ffX/+zwg/gI6pGXu1+t9nTgYyfNENY6VjRw3ODiV91gG2idrWvxz
6mQK1751M5R6ed8tmzjVoHOas1o8n5Dm/HPg62QjU96xMvWHr651b86j8v6rz0/lHz1omP00SRD6
TZvelyYlY0Hm6+feV5+rdZAImuC8nqFRYfo8rYjr/KiZkGE6E/PqtLLJ1NBl9xoDBO0i5gz7tWmI
UmKq36O79pz2VUTRQvJZsMLl5GQU8pgKAal6aY6irwiehWeCVRNrL+G+WkEOv620QZiXpk1R/Wi2
MPe7sXdfp6IZj0JjxrYezac2O3ZNNW9jG6380LneOWqYlLgZ6JyuGQKTtNx98YaCJVgg3taWI43s
eakTrK3Ej9wXy3ZwSerk49pV9jGzCVmpu7UJY8reEAX4UePzsDWnOnhxkkHDEizRdk4Q+C8GU6Oj
XjCpW5slVi/4rzHJWU+2GC4eUDBc1oMRjI6XbyY/62Ezzhb3VVU96MtFs47pbhcExd16Ium2zOnm
noAd8u/CtW/kybMTLS5UAev7IKkGRDQ88qb1wbY+m3zTi4A7lzJONyAX2ViuqY5e3u6FN+RwP+Pk
UOAW8hKPj1XVyH2gkS+cj4vv5eg+AxI4FH+NflfCynrVsgF0Kte/9XHG030u5KtjTDPzfEY5skdy
5uKWd1EJcmdvaQ7aRLEliN5wFSbJYcJDOOjtw9qqq7F58awTo2Oyc4lE9GAFnT3TDJBvZTgaF5F4
bSeQrLymJIWMxjwaRextBDWBBeXzNgNMl12S2/0eGGvBxnym8/J57q1iY5syPgbm1l1UqO4SK7Ju
zPxo2drNKppvvamR6OLX8403jQ1HOYFX56xdNAtZZErxeBO7FVJDEw9BXLPKH10xPERRrb8QiLcy
bsLGDqJnCa6V1czVda3m85kN2EXLZt0TyxzDLe37uIjzzy5jipIzye1PaZv/qlzfOrakIVyFgz/c
zBT3Imv5zty7/eXb4jpM0vhDWsM+C1qHxdKtnVXIhLyght110CWcLAzw6P0WL/xrUTRhTMTCq522
pwQi7y9DYgynPeSkYTyZbnnB4LXYlwY4baGlxc4f04qid/KNSV99GHyEDKILBDbnWfdgD2UDEOAm
vxrxQ4+VewhaY2HnF/521sEIi1SU5C/7gLY6zFhXmY8qHYuXsU8XdWEuzmszr/EbhTRxh/LefYj6
mTpUP9ZoNazpIWnsRV+WtntYwemxrfEIcbTiSGoQWQC52xwB/ZqdvcjKWZlbT0z9+fOKGiQFii0k
qF2qUeinqJWHqdklgDduaJuPhNc9xYoRyGKo3ceRWRIaXcD60ozq1fQ60oZk8eiwWnsdlG88dq25
X49hfRpceqKYw8n93TM4v9rCC55lhcs7SQuvg2PNhDGT5bscmzCCA2smHHNp6fgtPtUDyP3SGigW
PxUEuq6tuZHVUxtkexFVzmtX1mS2FvKwHusDR3/0oub42ars+rEbFfmFmY6thXnM6lxd5bLp9PGi
0s4ErqFV9e2wH3zNxcvIdK+TaXiseWcZgujgGbB2WsuR1OEZM8/yIs3GveqjwdFo7tTOTpIBw9ql
vR5aNxQwSQsarmvj81Kybh2KqiUwqhzFcRwksGQryN3ynUYgGMI5bG2Wyx+gCODy6oX2TNUCOhHN
qTM5W/m6OvVifvlsrkeMphrOiZNdZT6822VaniSI13UY6r83OGB6O+LJ6s2/Dox6MN2bvJWvczvL
M6ywnYw6hECOtchylaQDDJrMFMMAO4pvVuZPezEgpjRyPb5xJyEScAc13y1ROGvfep5Pwsxtbfq1
/YDiDpRhef1Xv6pb7IsaV8OXMW6YykXGVsyRQHHKpki7AoIxEssxrygiL32JzeiJEVAMncPtXqRT
vFZRLa5rKwjmaKFWEmy9HBy7VDtoo5uykC76F90tzHuX+AgYIx2kF86ooaWyOH5eG6KhxoTtubpb
m0YHlQMxXn5Ym9VcpKdoDGAOL6/ExlPe1Jh8/uG1y3XmTdLk8dPacuQIxDriibI2EyLEd669ANHL
y4XrVGe0GG64NnPTcx4aJLhra31/XWwec1c2D+t7lwvPa3JSjVjG5X0vxKLZNKrd2qzIKOenSVj7
2gxciQ1SihHUcu56tSQaHvIKiJfCMqU1xyj0jVa3zdmlWACQPNeM1XbZHnWXylBMhuSrN5VzmMax
9wMC8aVhj2gz7qfWUX+BW7zNIKEfVY9chKK8eCYumkc9U8OQqMfqCoMjP1alG507S4lLFGnJkTpk
cSwx8byZMn3LsWf73c3ekz0T++351e9Cli7Jvdl0Niqycf0U9g3YT/L7RCG+BcFnYWDEfnrNpyKF
iRPHF0qkh3RSL64qrBA7TugbVe7ed6ovVShrg583d+qQy9u60Vw3v4GGEswc/fBweNwMGQp0f6yp
p8X1AOEK6jkaOh2PzR4VS9BNF8jy6tS09U/SF7WTY8j5xelrfnbTg0Gs+BvxXb8K5W8o0N8PcxXt
hSv+1L3Mbkma4Fube9oemb7+VjmpwaS12xu+6b4K90BJLP9mKTXuLS1Jd76WX2It+MV0XT/bTfLH
Tsqf/SRsyju1dzRgjFJl88lfwmhsatIcBybED4Gwsu8jRaJ8dnyoSDXFSo8bO6unYGsKyks1RICn
sjyAyKeU/MjO7oqUDBHciakSGN9qFQdHJ6DyCfE939UCe0zbg6w0woVv2yG6c777qL6vY2E8Wfr/
MXZeS5Iiy7p+IszQ4jZ1ZmXpqlY3WE8LtNY8/fnwnLXoXWdm277BiCAgqyAIItx/0VwgolcbslDB
QS2IiFnIXRJ4GYn3qszNa8d4HMdvOsYZxnPR2u5pyjrkD0cAyvWWOKNy0hTyanCaqgPceR15EN+4
/ADqoT6kRMB26CvZu9zOFzvS+cznEYlNO/haZW79Out8tKnSHx0S94C7nZCIKRvFHMPr6MU/phzv
vnFAOxfHvt8zNJiy1T1M5YJma/Vh+0zyVjtaGA9fAisnKh+V7i7IVeMTyM+/Bisuf5uoYJIL+hV1
XQX5OyRYX5SIQwxtt1ERqTtjADdgg6NFTxUoFSnJprJa7QBxnuDY0kI2fqmDdBm9Ox+yygsyKhqw
v/gENmIfI+n/2Gum+jqRWt17OrluKVoIKT5ksXcvpR504etgQMYe7f4qVQbsg6MT2dWucRPt1euN
FpQnAKKlJFWaYSH41qbJRU5Yvj5ngy8zc5foVGj+ovZZdq+TD6TVjMpnKWFtFOxT18eJZTk4srIh
X91epOTpWvcaKSkIAaefbnU6VhPn3sttWDScIBsmJQdeDVwqlxMCV5n2SZWooBFowaw6fup0sg/L
QWXZjAOBPwXSwFlaEOoeLn6BCtR6ycBNL4ivJre/OYuGYht50+sUE+6YLE1/bXwctvI6vKRZyJeu
aOPfdmujK83c6cUJ7Zd0+FlirfpGTHM7GdaIw0VuvJVj+SNMEJqQY4Ro1S3ilN4JxKj5ZmvY4im9
N+ylbW7owaXC7WQrRweVTA8u3tbRN5/43peAYeopu3ghMwioaNGLbBBHKfZV4hf75L91+hThsl55
iHfbevQyBSMoL99D+9s8pmFkvLpFZ7wms8KgD6blLMVY8bqzNgMPkSbaYBuvfMAmJ4tu7XNsBbYj
Kq0nezm9CuoDcHcfQXS4bZXSOS+ySeKG0a4ZxrMTxM5Lizb6wxgr0Mx1AGiFGcCOxtjkKI2JCIbP
aMmxpvHbfAvqt9lzg8Y9wOa/r1d3v4tM8fcw+wFG4b7xApdOxymt6W5FqWvNeldrfM+khBdmcZwr
AHa3ou5z1pwdfYAbj1I1GjPpvC5WcYeoglepm2b/ouW8GFKqW6U/tVZd0IIflU1vT48l4JD7WxUs
SIyRBm9jOHn05Li85i3aWfakmxtyu2SKjSF4kY2nhke1MOYHKY2+2zxEtXss9DRKtnOzRIHrytnI
0SLiK59aOqGzJokPa53hJb88VeWj15fNsxbBKvvlYFE5NuqLbOhHKHj0ZKvXOt8c3utIHa8o+qgv
ONTH11qzv6wNEtYpKG80zXGtc3G9asfbRZt+QLACGaGtNdrTVY/ip3b0sge+gdkDKfRLDwniIiX8
Fm11I7teGr5ordme/6iT06ym+Ktu/WCnlVUGyCd3nmXj1kQJHQgBMNSpK1UFkC65mHrYJXBUX+vY
L1/9pCS85sXRUeqyKCdWGQMxD/Oi3E6Vr27o+/5ZGpsGVp8FKsWGCfynVHFVShlm90EX1a/1XL60
BArv0XutX4sEkVszVPytCh0Ur4fhzunMnhvAwRD41I5EKkgpza5f1amOH5vYPctBqcKuSiN433hn
bRrKh8kc7+w67Hmeg/HemEN58ca6AxU0Bdl9HZT7vNwr6lDumsapd5oVzACPfBzbFcO57xMoGnHv
J4uL1R47sM+N4Rfw4furX/b3Vh+g2B6Sk4KX8JffxQcrRPAgsVjpFMwAvFKrTmNk/5zdHARbfVb7
AOaEEoLpVnt91zIH2TbMPnIPmxo928yghLdjpEAk9fmaS7YPfAzsehMMuqoMFxAT71rtRMeADwIB
bhVIOiDlvtfv1BmtuVZTDJILsJNc5ZiO+ifWXQw2oBd2paE+ZF16xtNYuVZdCT22H9xz1kOAM4z3
uBliln8u62TQnlkfuq9zZmmXiYw28Y6WYKJRbLJ8auFMbdQRQ1bUiUnfTrgBeGWfbNqZbySL4Xu1
f9bCxntaRPgmSAz2VJnwHgPjajaxelBwPN0U0ad5nt/ICO2iVisPhd26d31mTNhyLbvrZhpQgLeN
6g7Rss8gLEbMzNr+UDohdqC67j/0+U8uE16QWzE26D4PW8c0yNwWinbNmKtm1qg+GylXHqpsvrMQ
nA1CQCKZgnNfosPJm5JTow31pe78eo8L4bBrHCe4pm4979RW/xyM+AeAmOr2wQxFQ53LZwv4x3Ol
m+9KHFWnDLXGKzKJ4Er4puzTxmmvZVEQJdEH+Fuzvw2qqb8CJDh1NYKMbZ1s87o8etnonXNjqnYp
8waWVma4MTBl2tZ9d7KqBREYdNreHOzkAED4L6Savi+elCeTLPmWu9VvgcN1W9TZiODRb+xGAa6X
tO2dxhadBOBaaEmwYu8MvvaGDdtG/atK9AlenVnfDQANzsoS8DCaZ5lRa8u0mikK3agjD5KGCLPk
CZIR0dCq73r2vbeVhzSF54s4yjaNn0Ev/55do7qQf1P5EiY1mmvqZSoq7cWE4WHS7Un32vWQgL9x
qq2Rh9G1y6vgEozMMDKN93cKiy30zhK5vWHpvWVGyMrp0aRwonf8XplgJsRQ7aquj6E9/eWaqnsd
3aTdEgpsQ0KhN7ADFl3klmznHPQhjhABZBotx/uqqJdIyWeIAPl2iKOfTVZithyZJ77lfQJiBXmr
+sAN/V2nWMSMhOHJPmDK0VbWE4ERfRODLtv5cfPquQ0cM7fBREw1inNYMw7Girmdh77Zlh0xgTp/
QtNUvfZRpF3bZeOY+B46kDDTfBPqgb83O5B6oaazQlGcjrHXavZBkrhbQFmHqAh+KmQeUGKIUBQi
lPGjt4byU4usOR/tU5fjhua4cJr0gByIOkJP9Zge3wcNQJ75mRVJuyXvWZXmA+7Y2QY3gPc0VkN+
3rEWCPVuglz8OHoE2Gu9m8gKBy8Iq/D5bCsQSr7agcM34+sI8nKD+xKzChaFXaLC4TFbgtdzGhxs
b1GfrfqfgetnCJQZwBtdPQXEYOYAD/1jOOP4p0OY33QaVKb21wBpMAL2u2884Hy17RB1djZm3qpb
hKaLvVp0IJQ7BQMWTVWQj0QvJgh8Egul+zpV08sY2s2VUGO2nbsJUbSsfYS9/EKkudlY6MmfvUkH
Bar71tmx3Yvi995FSXz3Yi04nSruvjeudy0jhlmzURjG0qo6zSgs4cT5bQCIeqy67hveBwacYDvY
K2Uy3Q94FV0dgsfFQiAOUv01ddw78A8Ts+zR5w4O30ZW7UQ3AuBLcbzXjc7fNAUkiiyuCFS0gUnW
rbROlVsVGyux2yPQ9QJQnGcBuuFjcIDMfHFyklJ6geYW0rGvpdW5RHkKbZfE8bGcWvPY15X3JfXe
4DJ1auv/mO16B+edb6m3QGSUH5HRb3MrCy46vvJbvVKbHSt179QDPDta4EDBnZCSUnwWbx2Ee8cq
CHqo5o454703WsNTOqBR5FBCTCbZt2bwlmeKfbduqqFwbkWbmf/ZrqGI1bP1YPnMHb3BAsfoZgA9
K887+IHvbUMP9TWNoW/LknmjqwGvom8ad3MdkzZl9vEzzfV9HiTTBfv3U4dQ1LMWB7+sxSEKqs4V
3WLpjKzO+BAvm0U8x8xH7aqadfs89O300MbLyE3JK4P2uY6Y6lZ1eiwDRw23qcNjBBN2VlrWH12f
MvOwok9JqqNzaBZPljHahzGPWH8vG9+9n70OHlqrxfume06dJrmELA8uqe9EO6OAAAAbO7qzbPNZ
DwzYG95Ij8I1cABxRXwv3g9K/Tzjc0hgj8VZtwicadlJMGD2kpGGKgws0bQWrysQmP/dKB35oh5t
08LDLsMIkdTyS5AaY+a1hFnwa3CQPV8SAcqs73Ufd1AMt+BI4CnpwbEOetBYUzBMrDh9ziU0ckVQ
+kxHLe4ac3pSw3mE2uHbuxFVmu20FJEpmLa9ycMyUxegmROm8Eo6pCdnDXSRZxZ3IDJOwwQjBbjS
Q2d2z0qL/1NuxslOx4tx3gpmLlwI/Bb4s70zTDmcgtl9GFNNYyrYZY8eqblL3FSfZuBG73htgDYs
vodDlL6rOS4xXvvTLXw6t0QJnCVUUM86K52UDuV4rnYvm4lPGAArT9n50hoN8IBJpWwVwJ4+SIGp
zs2LXAbzw7eoDvJzFpcM2WPn7PB9Bh5CSgEQXDFvCxTTIqeweS/srcmQdz9oUHprgAJKB7Aqafg9
JEf8+5gA6ymZw08hUnCIjx6mwC93jjNCcF/wRgC0d4nG00X/N1VQ36p/s65p79ohO9ZjzWcSVGDi
4IysJpCEWnicdX12wq9FXhqfkZBHkXN80ZPAOqWD8jITBFjoreqxMhfjgfib2hmn2BtDsvU7L569
cxhZDzGptG2qI6vUqjnCfwaIcfvONfXpqqXx26iySsVKHhnFEMrwYtJU+ejaJA2/BxTo000BIsjq
7mCT8AbLVdo34Yh0+t0NjvYKbNdFGluZWAiYjNPagqvP077ZFantPcECcB7V6W0GwfdkAEaw86A5
VHHyuWRigHxlBLSyJJkqxTnVM+Z8+NjHuaIck84NmT8ZKfAXa5cHnbGtyqI/wY4o3jqzbk4jbJGt
FPXEacAb1xa2k0pzz3SZ/6ft7J1eBj8nW5mORZzOdwh/PPUzYG/TtZPHACmXx6DRajLDSGE6vZPu
rdqujiU0cCOAnaEkSMxl/HkLU8MdkAp2QpKMRbBx5jHbs4p+NIhzMIrvsgy/d8Bi33P7DdOy9pwt
mJlywdWFICzOpvMYLbjR2pjUM8CIcEGSymbSo0+KYvj7+L9VUi/Ns+W1qy9lwH31Wuh0m6xI2QrQ
s9FBTmt1Fez8w4Sx4MkK3+IGpID/OjZBegig89qtAbdoGF8RKkfdEM+7m66GYIQEN5SZLBjc2EHJ
exHckAOdn0KSHP+a3Ca4gMuy5j2TVf4S2ZU32qrgkp1kN5mJIMHC4t8b6gK0r9vqKAiVynFaIIXM
ZbNL0QO3Dhq8HvxNomhLHIHaACzWnqzKV0fJd4kaYLT60+wHUMzLjWuWK8reik+0tUSd9wJVlMpx
zqbsJC0jp+XOIIsY/H1+u1xEWmmhOm1sJ0t38lcmaE2TgEX4bHH1OwaNehSFEcfbQnIfzmA4f3TL
8xvNyDnlqFFLDlg2idx/2Y1ZIpPSwvhOillWHcNS0fGfWf6mHNxngHfGSX5S/gwMfMOoGhAn6as9
fuo/5bx0DOCYL4/x9oSlUvBSuU/WxVpIo2vdWOrdEakVPJkAfdywv9IboN2SoR6ndNyrev1d8MCy
GYBRdzX8OuKpSI5k1WBjRlQ5KWO82+wl6X3DeYVq8K2Hubj3mpAnaiMhemiT5lWevZ24jwNxn8Nc
Gwzr1hCht8fUnfRWcUkdln9tiGbb+tDADutAqJtgJ49LnobslVilJhvZlV5ghbpPXrnbeEWfX/B1
9ECfye6ygYhA31COFZbhjC1DMgNEAOaMY6057//YlbMdHClAIrtGfrntzmkPGsqOTvJ7Y9MQo252
cZt8nkf9Infudpeglm4KK512cq/lriRtwfq/1RBfWTAA8kzkDNmTult3kLJsjBTHkKYLgWgi+jh0
L/Lgb11Tbs3aG+RITeRzU4Fh38mtkD9S72vuTxsU+pYIOrNcq/qrXWxDkLu83V8zd/oZ4JVxyJgN
0OtetSpvYdqGh3yG6Nzq04u+DB3y2c5i2znOwQwSGDu+jQqdEyXcBj0hK8mL/++H//gbZBfbK8ju
eqjfWt6eHmoyOUgTQ9/JECDf9w658ZMNIGt8SeHy3m7uDU7xx1vzB6ji4x00SOMVEazJuTkYYa7N
+9gNvyldpu7XO8wgeNEdF0r3Orio/VOGieVB/pberx5Te1YPaDT287bJwms76Aowj2UcWl5rOVP2
/rXO68oZ4YAw2UlP6OP0wBSGpcvSEfQRaScTjvXafZYGdjXTwNTxqw+mk/TgsbOG05RbLEuqfe4M
GB+5C7jyX3/XLtKzH4IV9nIDuMICSFn73hzfu/oCYDQKu17kbRjelmFZepIU17qC6M8yIln67Ox9
pxrArKRPTqAwRkp72axv6x9d9LYrx+fKG05eY26lJ9xOwVbgqHxqGxIEMhayYG+OKHSf1zd87ctS
J8Vg6YVq3x8aQHrH0IkOcsyUzi4t1vM/dkEpy1OTvds5Ur7tfjguxQ91t25bVrb999CDrRwJ/tQ8
B3DlNinwmCIF5NbbIJyXD4fuQTQNdBaqk37Ah4I8PfMCeeKDrWMM6jzmc/vsMDdgfXjViVjMaoFV
c/KcA0oZ6u7OWrCq81g+54PbHUxzZirR6OpODQpiNz0CMxsSvAfhHUz5YhdpzkO9C6Ly0cmqPx68
/Kr0g9vrtJalcu0ma1+RJsWQtqce+0HpjLKpl+Fa9vQE+pIZw3mSuy8XKcAzTmBW6Ha9D61+K28J
rHZqZfeP2sE1vuQWIkqybplwDd5DqvtqC5ci5IZ1sZKeiYNDDYkXfMOY6O9RD9wdGZO93GPZyGOP
l+kJQrmskaf0r3zSL15sZAd1Hu8Ss0SgzOtOMshojNotnN0S9dxdWAS3L4DR/oSUn53lgvLkZY+R
vl3YMHY0/JwH7wmzOPeGWfYT+9XH8+yQS49YBwNVU50z561/n96O2q6fIN6vd7HMHEbSZPnMZG5m
7XwLupCQSuAFfAGXbDAT95AflSbk1qCcGOiijJq1v+mYyWQLvG51nFznPAHMIZ97hB6JRnFkbzMc
w26zq9sqKtKCgpybrt0GYbjUD7WRGAe5vvxdvh2N51Z/nI28Paim8SxPdX20spd33Y/YmKLNWBQo
/UMh/3uBtg4cinz7pXyb2LE8LXGkYfkAxn+vZXYOO7/Nh3sE2c0T0LTqIqydIeqqC33hdxlm2e35
ypNYx5j1wfCB/pVCzzQnr95ZEKSRxXAMHE4KXgKXEXyHQuC+5JbJk5FuHajEHi3gwX6Bb8h/B3Np
sI7o65O8dehlvF9vwnpU9qTJ/34p5moj7KV7eZ9kpiB/jBRvc/G1LHu3yjnC9oMJLcIMMtFVOvuk
4rEoTeRnb1Mu2cVhk1fttkte+29Y/e1DKX/nH7OM27ll7m6BBVxJCGKPwYde5q8kRwhdy2syF8jB
bIPJ/IbWCvHksE9ORROG6l6a33b95QsaAQbpgvQ2j5OeKjO6dbPWTXNGykFDKVIDJrZMwuTfWTc3
lKSU/5jL3v76ch5h4tyPBbpuPfsN8PSDTZZq3qLXW5CE+suVP8SsL7qrq2e52TKpk7313q91JILQ
vA4ggKyN5dfX4nqu7K2PcT2wXu/DuVH+3iHUwRjGmCkDZwcQID9JWd487njCMn45fvvj51IrNpEy
qH9MI+UR3nre/D2AaH+W7hqhpAtoenkGYdchuSE95Z935ezbUAUopzm5Zbr7SAUJYIqsS7gPnBAh
eMjR9cC6BpQDslnbSXHwfwxanZ9vf/3Sk29kj/Wduc1nbp1Zaj0978if/Pe9k71bK9n9WJaTblf9
o9XHH/h4lqKR2GjtN21GalbGlXX2IOf+U93aRI7e5tmyu27keaxF2ZPz/vWqfyxnpLU0/PBT/1T3
4aoffilYBnyM5uouhNG3vOJ4OJOrqObbWlVeeNkQSoGcCY2IxfsSZls3a92c4QkK/Y42VWuwe2sk
w61cfG36xxHZ9c0AhBAp+FuPlpdlfeM/vFTrC7S+aFK3niZn/Gvdh9P+6fK313XOF3J/EYP2G3cu
Dm1Ma5e5sHy41s1tJbuW/4hV/FPzD3W39cRy2dsvyHU+tLn9wpB4V00ZfqudF25laJA1qOyt32gZ
Q9ai7K0TsrXxh7oPRWnn9wgG9D+0GkmEpLAh8vFykntneitd+LYrtVKeCWWzrM6q7KB7xes6vAOm
gja+lpV5oZFLWUZ+5kIBESUrs9xb6MgPrHbeyvBA9B9J1gZl4L/pardBw1aJIcjoUpQzJEzE33by
JGWzDrdSlK7gyKJ/bbN2g7XuQxdaLzMGTUrIwoXpNaizuescPZ23sv5NABgQLkrGt6AdosPtjZeb
sm5uw+paltv1r0U5sL66UgwIpPw9fEv5wxWkbs4SsBNawmu0Dva3ifXtuDyf9cwGrxIWb9nZIjBi
LBGSP1aOazM5VzYyMViLsvehnQyia90f/7gc+XDK4FXKfjbuQQU+1VApcA2QFkTKDQ0kx/LhKnHE
a19l6PKzJMtOcmfKpM+z06w6myZzrJM84fWJ3t79P4KZf0wV1qayJw8/KnoierdGtyBX7iB6YsQR
Mik6WtnD7JWkY1Bz0aYHeUVvcUrpAeOsx80XeZH/jmrVarDHOpvUSUNyMM+zc4JEMCxxSGuyqRuy
lZu17FuBgv5ZaG3KRXfYmS0MyBiQ18iHpWvB0dT9O+FsWyQAIhXtGrmr8lzqDCqTXhVvZQzPRPjk
+vKA5xbRnfYWz/xw++Wm/vGIbkvX212XNYvs3l7ziOTk7JnTXu6y/Oy6kT9gLcqN/VB3W9XJkY9k
zrWlHF7/JT0M9a2Ntd4GG0Os4oLc/9QV8Xg0EALc6zBmKUI9Q4C0OOMzyVFLJ3dmOMj0LEc9D5in
niR4N9XBa6RlR225hprU2X0Z1O1GWs1dNp6UuTR3ap8B0huGYtNEvOqy8TLX3NoeAE8NTNE1TdyD
GoVWvkcyCMNlVvZ7opKghifn3OhB8wgni1wzorEQzzMH96JYvab++LYg2l8CZGBf4N/UO1TjRlQ5
KEpdhuBRlpCeqEdUIGK7Sl9iz0FZ0OzupxgtBAfYwkEnt3/0LH9+SqvmB3zHU29q5acxN3HVSv1v
ecmUvMYH/uIHKkjxrHnrvdn67hGtJ7PrByQctBZ1nGHYBE1df65nML0syct3XU3tLYo6wKsiZLvU
YrEFMAklz7lVod+kqrsKiWCUoUpw3BgxVg/jcoRQEmYCA44CYaIdm8IuH+YpqR5kTzZZUTjonuU5
wsIE4a0iDnZlhfyQPw1fTZJnx1ZdpPwytTKwI0GJY7cEgDeuz8otLmJUr1UIn4aPkaiKguGuzQow
QV47sB5uCvcCUoP0mkewvUX1a+qn6GlYNhBdoidfTb4hq6mcparMMOlGdxFVrgLhM8MiW+METw1q
2E8qmdCnVNG07TSOASsIDsS2B7QqtbmXOZaieMhupmHoHrSk8x7nZVNnwPZs+hbsalqsB0I9S7da
6eCKNpCdMSfM5sZRRxfG/zUl0fxwK4HmQPnXoc+t51eR5T2iMhNtq7DdoHtq7B3NMnfT1ORovAGm
LwzNvNgOUGdgrdpOt/Wk3WAFjwwGDuClF5bXCqrdtVk2a5H+eUwKYqgD0kY23LRSv+SzmRpbzTS0
i2yKKfhPZdFXynbyYLl7YUqwGVGDt94HMOraY/81GfIvBql0cOHQ/Xm3TPjMIBNBKxQVKjH9/It0
5+cwT/SvU5OAVkAQ5y0YM2DX6GA9zhq5ZGtKrLvKzfuL3sftKU3j4oFHoEH5b9WXZlToXFlq3qtG
/1ajGnTvRsnjYFcN1Felfol7EkcOYo97KcoBUqHvyK/n+3rc9Bh3bKaleaylmPLFYLmW88hgU+Uo
0G4ZM3Z/nGzl35x0Nu/kUnVjag+OF54gh+HUmSGLduCDU+3Wv6ANkt9hOCe369bG3D42XbvPVWRt
tj4Wy32QvWJUOBO0LxrWyrZ5B9GieYF73j8QOj5LCaPd9gXTOshQ2YhY09JC6hyj/HhS4r6pLnpc
uAYC1Ib2Q8Ri2VVg0F3RT+uv9UBYuUxRO5EDDkoWZ2QwE9Bs3ArdVNojYpvaVopye7JUXT5VDpiw
5f7Y4wjQpVomevHRHn/f/p00yf2jXdRwzpb7h+o0iLxs8vCnp8+Mg4lyiuzKpgpmGO5rWXrb2CIh
+UelHJYjHeSO3fAIcAYEXjBswHVhqVBWDEp6/aWug/DU20OAxntYfSvLgxyPh7A+pDqqTdWsOASs
FRe3cOKB5yaIgmu3bIYE3RPX8I9/HOj7FDuZT4Fvx3soDPFdOWZ4GC4b2ZM6k1U2lg02imqxFjX4
Df5LQznl1no9uxsxB/y/nJK6A/gKVTt+vEzbFYjcPo8PpUo0cPvhr5PW8iNTUerNNW0XHgVpR9Nq
YcCiSHkfLZscgYl7KU6+j2Jh5A+Q19WY4PpyuFRRLt+sjWQPB707PnwdeWROjl2iKmFZeXhiTIpy
cT5ZQPFRlpKjH06Vovxwi+royUEI/Haq/NofZ2S6ue9KABofDyx/1VTGkB2f58L+kmJPCnJpdtO7
dqrSO3eMAJxoKG92GXlGlWzFPilC7VUtw+Hq6vVfeaipr4NdqK96WD90DLAP5KZhuiA6yNevN9D/
cupWv7OBlnxyMy5FMqe8T1Ez+BRVymf4yMGjHDTL4N4vYvtJjoEU3qcQ6l7ypeVYf0oGzXzT/Kh4
15KzNOGbk72qTQP98iGs0+naB1p6Py4bxP30YWMmNbt2M28Ys0HjLUVpA9GURI7v/lKTAfdSl9gl
zKX0U+bV6GhrRruVotE3w8nANXVXmhaK+Bvb6voXbKyQLrJGfR9BqPzU9NgiqPD1jgu/8hNQsHJn
Z755GrHMfCrt8Q0ITffVKr/PbuN+thS3vWRlhHSSrXdfmxkghepY+RMiOmjphv3vwLHbr0C29N0c
4yJuN/6bBvgMDdt2AO/JXhy2+xlrWPjC/6mCFvn3wQ91uuWAis3mazl49R6/thKFOad4yxTLvjRp
N6G53RdvOozpF6zfN3JQAcb2BgLjM0xe9V6qbL8hv+AO5VGKI2oSZ82bkq0U69g1n2aydFKSK3aD
eq+i9abDiL4LphlcQmGFxl2NVgy06NpHhc3O7wm6x90OLB6ynkjL7it/cC5ypG99b29qg0W/w+1k
9hl5EIyJPvVq1W/h+EQXKTqRagNTiPo7KdoYEeEDqftXKc7K9N3lm/8gpanPnhiv8ycjBt/jj8Ep
jAblOc1a9T7yoRGHPnZVQ149AfTZIzvRP5de+57ErXoHWGF41vWWVyVGVb5K3Ks0kHp0EQ+lUmcP
UiUbE5WjyIbAUHc6hqsF7rGZHTxL8xg62lNuPjdNcXA7t8KwsN4jY17e2ZNT3EUdZLlFLLi8U1Q2
TVe5yMyq0y72ekTH7ah5DDUHK/DJekMhLP2qWpW3RzezPEkRjg6Qer34VJojkpRGD5Zgaab1k79B
0w9UTT7irqy2AMWr9Cso6uwIHd856OQ+vtqWcZe7ivVqhplzXyYWAIulWTupvybQkmc+bdo90zoN
NyL23GUza6m/JYLXgN/9T93aRPYspf1V9bp2/Kfz9RYATGfHj/U4Nw+jUgGXLlyk70B1mXyJfuWq
/26Og/2pcUb0gXK9uGahYaNsXKUg4ob5c1+5z9J0NNJrHRnel7rJ1Z1bx9Z9WnoYsNQ1ainowr5D
R/qhIH61j4utC2zoqpa8VO4Yf+80AGKW4TaPntkFF8V2kmOUhuorqir1Ri7vzF/U0mt+dOSNgBGZ
MTqMk3EiZluiultaz56N5jivu4OwpZZvkqwuUMZFo+paMqZe7TLc9b4eX2rEyf8+cGsjh8u1Fh4J
4Gdk/HfqHKjxTo6H4B6vcrXYcam0K+iElWOeb0U5rHtaMh54taNby0DTny0zsY6qPcDdXi9hOead
Dbz84oSWsk+1QseWanBOFnjfM143zVUzTOdgJ9n0NOHjsutbtXnnbVSB/rjON+bOz2jzKL8b780d
EqakY2Ednl/ttjB/wElELNJknKf38dJmiQNJJZj3dVXVD7He1ifTqIZL5LYW7r5+iS1B56CPBViV
gQ9mpl4ii+X3/tc4GN+TyFR+KSAtbz+U5RpScYX1c0qH76GiOF80u8lQO9bm19BGG5wpSvAIhdo9
ZououKr46V2fxtaRcED66EIFAuPcWMTPGMhsfw6/MgB/g3yo/NQDfJBBJzHDZhKeBK75K0MZWe/6
twBrjqZ96Tswy+gUN29ey5qw6yvtEdxGBzwHhyV4V86O4Jrvn3TdwINqdBZJAzXFLU7rsjvZc5ya
FCASCPddgqwL/jUvmjN4b3nqfdGmWLk3e8/jHiDfW4dpfZFiZ6A8lztxd9bjHmEqjXnZuSuBuhWN
670HENI31RCq931V+u9RPX/VrUB/kNK8IMAd3XqUpp7m3EWa5T9JKeyDY5uW6YtZ6P67P5NLLKzm
tTQc590/jn7mfI35VB7bUW2PTjsE3wr9WA+1/a0EkYVlTlWfhmAovmBzt+2tyH1hHXnF5KF4qH0F
8fwA8kbXh9rmVrcciAoyzjjrLkyW8YjY0cRLhPCaERm/xO7QQkwtdILufW3QGLWxq+zOOgxYCj50
y4aOMe0avJF3UpQDJGyLh2bGbQvL6jvATvxy0FWgGzAc3RC7Kx6MZWMjxXvnKsZ97lTzC1GAL10Z
Td+maAF6tPA50IFCci/Vv8TzMH0b68jajkt9tNT/z/Yukktre9/1uQ7wtG0TuAi+/ef6a/2/Xf9/
tpff1asB5rZn7s3circDC/bncpjqZ90x9aO91CGXUT/LgZzF761OmiAU2TyXS92Hc/lyImeleMdY
55soG2thW3pVox7oGdnfdSr20V5uHtZmcnCMPW9T1/ANgvJRyVoLwiScr1Grh2Dv8K7venRsdtmo
FY+yGU2eV9F/0jdaU+31MFGvQQURj0FKCii0q9d22UjRNhRI97dyVu16lmtoPf7nqNSvRTlD6tC2
u8sjAG1r1e1Kazll0JtH97Hkdn3vsf9Akcz7msBnolOV+dnz4ZLqo/My2b333UCAjmihNzxarovh
aILeSpGqEdlX2MQQj89NqRwM3Zs/o8gwHDuuKoKnn6BlneU3wgw4X1+11j1O2N6D32kkupZrY17x
qHPX3sGNWLgOGMZBb9rxotchmt2L4Y446tzMdaywgJzL4ksOyKZHq3vvArKCid47ZzM1S8R1Wv85
cxLlGYHobqefPGzEknlG08VAOwYRcsfcMAWBFxOP9VGpsv7I4g9ZfON3ZbbfkBgZPkcxTvDJ/2Ps
PJZjhbYt+0VEYDauC6Q3ko68OoTMEd57vr4G6NbVqRevUR0ikySNEGbvteYcs2v7m6jplb0ct9nB
H1NxDQOVTAypnJ/SMP1GdJh98+aQOPijJAR0LKJ/78iT2WljF1yromnuimWhyQwPwwJc4rKBpi5W
pAbJht6WVyXFFw8yWd4MdtFd1+3XzQh42hAaORGABpwmWTLZkcyTJdsndwGwDnLVmvQW6BABETrB
aFonj1ty0OqrHnTJrsJac0kyTBXaKOazaaEsxh1vnMxsiA4FKOOTLSL9QNmjONrTPByzahwPkhyV
p0wrCPbx++icND6Ip8G0zkk5kfVaUySJusTfxm0rk8Ag11vLLkaMrkCXAUD1t/Qnyk0am92dD+0J
bjDaQa44qIGqvr+fO6J+CHceHyIdPHInnL4LKUoFhfzY0IN2w1HWnkbLguUN9/SZ7JneqaJpvPjk
UIGgzlOvmsIIEhb8OO5NGD78dP5IGmvjk0f2Qve6gWsTLV77ObpHS/odGfL8ISXaB4Vf7OV6QKE8
sNRt1nJz9gex65dPsGLyO9CBlUQ8jEyojAlIJxKTjwJdotqJdxutAVPAbDjBRh1va4LUFxr/DHSt
vtj61IFC5gxgZlTus0YBJAO8b7zG0FoYlI/7XEjRgy/Z5tVUcNOuQfCh6LHc6f6w79NhehEGcydF
CR6sgjNFmfICbIA8vkQIADdBOfT79V1qnBxqbVCOuakMHrXE4ogjKGaquiiDdZtADr91flaJCSDi
usn66J+VxvLKuvJ/vvK7+ZitfEK+4Pdz1nVVZeFDo4HnZiQGXvWyJcqxlbqnjgDL4+jLGfgKdkkG
b5u65YDTY3kK0c7eTG1BzuXyVBUTpiWhF4f1qZ/WioM7MXYIecAkZ5hMCpaFmofkPZViKk+jnVQk
WPBoXfxusz5a15E0ztaNikRpyFFj/X+8bwYYVWJQ/38+e336z1eb5AgcGAk5/6z7fcv6/WNUzscs
fWmmMHzgmus7RWzqB9XHW9Hn2r1sm/5OG0LJnXP+zaZdxLdGVezXZ+ubhGbft11mX3Rd2oMumq92
12ApbPP2uR/NytEGM3hvA+kBQ5H9JRRlm1tcDuCAu4GSqxEbAOXtsvibYsYNdJD4o4rqmNtO074s
cfduonflhTr3SQbifsEoUF1ypQq34ExnJxFydfl9YX2VAdZ/thNE8hSt6crdExIZkpuXT1jfsm74
+7Q3RtMxh5qe5X+/5H98tDQm+IVU/ylFowowc/mS3w9Yn6aDvKf5FR89a5DMczcGBBARHUrii9SH
WEhU81ZAcrxNjeXqqxQoDERo/azD6UukUmrtTUoFF1MmuCSWQf3/PF3WkdQ9XKJlsa5DgqlsyEWj
C7K8+vvCut26rqrlbCsGUgHWp62h5ZsILIzXxRPl/ar+iDAu2IVcvyrBhP2tL6cns2TSXk+Nf5/P
ee8hFevv1C6GhmmO2Y2lAVWJgbhdJr0f9gWqWgiOEZp9YqsOemrDBFmu4oMpR9c8lattxlz3Voa1
S8WA6nWq1xKF9SJ75NeFLjVv6zkxIKDosxBvZIq++E1qfJa6f5QpZAaQcPA1JXXCUPqxKFsDfB9F
Bhoa3fc42Wc/z4tPrYnfJUGVmqslAnpUQ7rek4YlQC3oID2zORse/XpoYJozgVhfHc2wPIUZVsD1
1ZwIz7Pfz42zvhqnYUbmJUy59dWpNdJrLYm3ZPkkOh75TVpX9+trsbCoOQFaYkwe3ZStLF1jkoR4
HOhzdLM+WhdyFrzOqlwdfletj0hDDb2YHJ+fd/2+KpuZuYtpRDnrOrMJwU1aDb5T4KDu73a/3yMP
2aURhXH0Z5Vt55hUKpxI92Nil7SIfJonSqqcbKtTTjI+KjzrkbJLZ1Ax6wvrYrSgBrnSsk0tSVO1
/X2P4kuf5VxCtvvvx/yziW7GeMjWD//9tJ6YDrc3p9L7+dz1ZT+N+Yp/tpwNSXKJwxKeZtgYwZaP
l4YaiyAO1n/euL7w85XrDwwz2d/aQjz9rNPWX/D75ZOdcAj6ZicfmrD1/te/6Xfr/3yu8pUFcBt+
fsOyF9ZH//zY5cf9/Kb1lZ8v7crsJgbsilV8p7eWfCqWzdYNfFFT5lkfrq+si2nd/etDYXWgG4YP
m47QReqGLaMN4tTG5tIkUeXWBFgEEVazoMnf9aKZYOihaezlgxH68860u7/IcicvBawoR5+9mhAd
KQzyKGz4YPbQHcK0/aoz394yZjpZIEyjSo08xZgWlK39aUhEZMedI9VcyAHNCnD4lk2NsSHdyqqT
J+aZe0x4j6LpbafntIPrMT3UfoW4uHtUgpEPw+YHETu59nJzNmP8lxWqJwo6m5TqViHU97AYzhJd
z6kgEnECwVAuDb9CoumQ4Pfd4yNmmmonp0hS7uo2kW7lmClvSZ7RbeWfBGMR4uWWVcPYY5NKk8vP
OoUQF2cuhuzw+66ASp6X1SCXyE2VbtcX8KC9tzOOq6rtsXLO901136RiuB0YCLVmDQs9Z0o+zEhG
gJfF/JDgUSoJWSEhh9iDqjMhO7SjM2I1FTZ6Qz299spIAtiymFL/rh7w8WfFyQwGHdU/i4JqsYvH
bNyqBayxdV0OgWE3k7JGwfT/rutmBhIgTdVdRYpeYen+TbYswFHYpVndtga4prSFizMyhrmdl0WU
auXemszJWZ9yBdFuY2gUGIaan1W/6xtDPEd6qx3XVZZUqXDJxpm40KbYrOvWhab6Km0imI3rJv+8
ADFPm5qfL15X62pBf3cq8sP6xes6Pxwcw241r51qOtbLj1xfjBI5P+kGAMJllU5Z/WqakjcEYXxX
lJsCQ/BtqyjRHT3z7zGq/MOgaBdA5Ol5JKzqdl1YM6x/sFb69nddOvU5IW6Q+RNZiiUsjb5G5nV3
TPREv6XYr/+8t4uMzVz4pB+FbUOKlsWkzU/JGJr10tr9PCchqdrWRSpcdL68Hpa6eloGz3Fj3cw2
o4N+rugVVZ24te1EutGjU7A80aL4P4tRr187qpbHSaTLtBC/D+l/CDN+txsTKEfpzKV3/SBTLgyy
K6JbAu+6a1lM3s8RNZdRgNa4daAiNzdFnQV3giLZnRoX96UfjKd1s3XBkEx1iAUq9+vTdVsFyrqn
VyjH13et63BUpFgSkgtzuNG15cC+TXPNvoXLPR81rXsL/BpKyLJeNbOeJKnY8WML5/+6GQTMA537
8LJuwcjvVo4U7RTNHH/FFLV7KbCNW8yi5i0JYtVGCS2yDMbZvF1fUFrgnnJJc2Z9ur4AMEVcq5QB
I8kbEuTYsKWVrGluH3H9TXr9/LttSO2UMLPG3KVqFW+tCcUEOMvwrsQN4RHPkmw0EzKaa7aVv9Vs
DXI4/JY7UM/RnWgbvKFaQv1gpB5qaSmhQkuWybpg7DKTlkWapzqPjDbKgDg8ibAQfyH1+YCH//No
eQpf7zlvyfIjW8NGf7dEq/iEQx/XR8Q1Z/Svj+3iEuoWCeP6aF0Mq1ByWTCpRTi5rgRd2+1slY73
GAN8KaaH8Ed4tei8ZYbd9YuszpRZWmaxi/Hhd8EYGavD+jxbXQ+9yJ7FYjzqFidNvfwEsolwHhmr
/0ivALtBg6QoAHf3uC7Uqh1nAo7qhb/x34dqan9GiQoDo8nBPq4v9/2MQ3R9GIOdAfmfxLQ5AOfT
tIOy97PHrIkIkgTOSGwZtBDXvfjzMrCX01KV2cE+Ie4Ahxn2BbGRJk3CYtf9nTrx5UOLSItqNxL/
5enKfUCu47Ho+heT3XqKiAPbtop4Cydhb8ZFVZvwMYV94oqTbda/93dvr4/W/wA9rHAjAvaVREra
Se5Ur04CsW8JajsaWlEeDCYJSRXXjiR3u0EYjyl/ta6POPQxdcj8hzkElJoxuQWQfpZ0L64xMS+m
tHxRXJvLP2t9lAFt2FRgQbjv9sqxgWwRVAaNLq2ExJek4/mfHYNFmf1m2A0IRVNxJSnzqfdTcKtC
/VNkobTR9HMx1OOxCY3hZ6GJaDz66rLnsuktU9TqiOW3Otp5BXR8fZhbdq9s1odr9Or6aF0kpl+h
drKhYSza+WKJYym1CoMOg47/9cAqbTM/RBkggMUjuvyZ62L9g3+fdpkGWUYhN9NfPEzzolFcd0ex
ek7Xh+1MwSvPzMn7/c+sx+nv0/WRrQzEW2Hg5eJdwAlkoS2yv9+F3olw1wn9lCza+/U4WBfR8nSg
xbGdo+a8rip9nXCHwGI0ssYa9GuigSH1/H/7oviTKk1N+qiW4wFbXGM/D81OHQ4JkC9M8uzThQ9R
CWIM1sX6NI6gECuR9F0zpBxOBEO2ztyYPakoUjyeTKvwNGK62mKcnCAjWjckn9qTrYpZjCr7O2o/
X3Y6PijlAtZlPEJubEHgHFb6idb5Rs16fKPJJSuq0IFRRqN0LsOzgRbmEvidS7+9cYYpu2YKt4jc
rnTPhrJ6kqvW5ZJR0kKnslhW3QHcwDK1neU73Pfqfh5IEDIsMmnN57Zu862gCYOKvevJYmmCbdQS
RClyR+oz+iPIBD1uuFw04huhKoY7KZO08aWWWJhe3cL+B083P2oiPeRlSf2OSKKoEa/VUJFZOKVb
8EvRRsfoV7TdOQxq2eHmiDM5LAqvwZARdmfAr+hJYlq6kkzrNYgpquClcoGyRduhWjKiWw0VLiUK
mtPuXKoD+cZW45UgKhqLWmM/fjcmO8bqbaJSeP/c2+dgSmI3ImDLz2MZrikRpZFCubqXAd9qMXR8
QjOr/jv2cWTLKKnccdatnQ/rRirbfauG7AQ4dJEw2NMixCveDAJdzPBkW0vpkiBIxmPNl8mte7m2
KArsGNM45MlOkyaMwBJ6/26QdowoZpf+4xuD53BjTfj3S8lIYBMh07Fmxp4Cb44FHg35Jn94kNvT
PrHuRhBIezqe8hkxLekZFgkMcs4/usSli2e+CwAGW4Elk7XVCZhTuJ5C6bv1yZapx8tyBKmx0V7S
cP6r86KbN9woKybZkulfC7X7rDLoSCqnqKsMPWFN00C/MTRJzJFj4VEQPRdJQwKugU8MB7eXUk7Q
BKbwOZFT12gXpAisZWdU22ef+4UH5dUhl5l80IwWjsV3GZUdwYSYexdVzgTRS790lbTNgsa/myCu
z5X1Uaak6gVy8D710ra1mAgOSu8tA8De0MITWrmtbodfEhxWpxjJJlbG+cWuKFhQgFSkvyYRiXCN
tOigKVTy7Fi+g7hgudqUen7YP0yKtSUIF/lIiBRLEjLdVmZIUvKZVEq3naux86YwLbeS9RRKee7o
ceZv6jSnPtPnW92QivMc8oFDS2UwUpSbYIxb0JTToZPfmfmHrj2Z/aar75uEqNaavC7q+RvDLl+V
tgfPAiDJ0gg9bvsnFLkasKM4dEnxzBxGg4o7w191bAJTnXYaMyc2w70uJNnpQXYZsXgCJFYJRJJg
vlLGR5Xs5THpKxbEUFnp9ooW6Lw2PQd2/+4HVQ3UqfiK55dZTYCvpeEn4tzMa9RHIhQfe/SSdF2g
pQ4nG2Tq0ttox87yqLWNU2dSMkMEbPjqN+UbECbGazzo12KkaZ/aZ6GyWaYMF01m9M81Pd70pA63
ZXP2544A2XzaEc9rkC6bh/vpg+Rs6tUPSd69KR2B8nI73YqYkX83L7jegkIg0eg0+gRX6BzIZIdm
GLBhwDHh1kUHECx+79lJTl0SCixp0qEcGWSFQqncdse+l73UpOBPpMBJK7d1pvt3ZBu2G1o7sTtW
5qMxZp6Wd1wIJDC0afpCxn3qKTYN76ZuI6dpsmf0opgcW+bQYxKRl4R606gJEl5yYlFGj5tGSp+A
+d+BTrOc5rk3INBVUYLvfjhYkfpVSMlXFqmfTaURFlhD5peZQ1Hh3uVDN22tjGZBpKBlt1J0ROEU
vChUQccM2N8wFfdyXF2rpVCVT0sj9q/WmEQvDPzgEKls0wsH7l29GSVjsTuXN30YO1FhUC1ZhLpV
MB4KhZtChkbIAN4H64WrphG4sXKos+jGRIjhlGlxzZLiO9PMQ1UZ703ExGsUt6GVZp6Q0z1CFepB
fktey+Djq7eGY0uaWQCq2qtQoG86LYbIM/SJZ0ik0atSOzmSno+er0mfFmSj0O8RokfaRhAqpbam
sZvG+oGYN9rQmdhRBdjpM5XMMH/MR3krSPXeWqGBfhjNSqRzmEnFiy0X8bF3g9BaGGJ/ei2ENp4+
TXObevBnHsJ6/ixG41ktprvecNXMqLZGMF5m0JyJAXmuIX9SMYxLAcbaKho4g4VKR000h8T3kWkb
uyGSPCsi6/51iso3O0gfjLI7jwaaRnl4Ctt036DBSUaOibhttiDZQNP05xBwIII2wGh1qntJyQxc
qj2t5vyEKq+n+6opBoq4E8w4+NBAA8iuCPS3qR3fyKbOHDOVHhsLkE0bqa9NlnwO4PS0anzFX/YX
2S66WG0399GhE9nDhI3cTeXiT9kBL4/gMPUJimr2x70gRGxX0AZA86dRO2rmHQ1IYGrNIei6OzKN
yBC0qI8Prfm3EQ1oCu6wZGwT9Z4LkL8AlB1JDEReyjnYpvSstvldAprHUeZB3wjb3o2GfXjNGgB9
0IYOxai38PYTxPIT8oiQHE3S2E+EYhRXfMNI+Eyw6SpnZOlT2aEq3OqfctaeE3l46fhRTP2eI0QY
kD7TJ7uWTlz57hGXlU7Xmez64KqQTF/o6q6Nh/1Y+Ntm3wz5tmG3cJFg5k/vcHTo7UWM/wdQwGZ5
jahS7Vvy1OSGYLHRPicFrM9OS+in5Nsh4uwdLP9vmhKhnKBPy8f62ejas2q3t52VuuQ53JVt8KZn
zBuxkBHdMKSvJp56+KRF79KaIeVBEP05c2zQEQAbnzNsqJWBEc24sTQZgXG3E8wzDjaz5SK7Ej1a
Mw6IZGpVnC7ds9FSVJ5Ta3Tg8Nyk8dg4lQkRUBYIjrQseCiM9G/ZjrWTtengVXZHYiSmwzqUD71s
/zE1BpFTCDk7D/qT1jDKLjv/rWs57+ZO3RrAvM2mv2hU7yCnJB6IO0NK6YZWPihRtFMgd59hECJ0
CiihadQO615jJ5vsRiJPZi7oSuZ1qmlj+Lcsp4+HzMvumwxGVJ9I8lbVYDY0dfSHAPjWh23PDY6R
5J39JY9dd1YAkTEb0/eW3z5IYgK7aXdvooU0PkkRupfurW7sbdCDFG0iMortxPZSSgQ1DY4UYbyX
yxInD4OwSsRuFVAR6GQ5o2Kd7LO5tw6ETD6bEfAe7uBdX34pLWPjaeD0LODrxNFZSAUJcwMMxZjD
pYr+KFx+PNxJqJrI75mj6hxExTcho6EjlI62kvboNxZBJfmHArnOmmtcEgqJYH5kkc+ZX7qgOhkM
FoM2v/Y2TUPyRUBdXTAQPTHWfrJoWrh6sGRFqOPnpDMDSKx+vFo2txpj8hKrWxIGuZsbBEjFDRzV
6jlRK86OwTXqWb7R+2xkMJ4mjrAYgxkpuo0g+u6pZ7cnvVgIWfoI720cHvVi2CiqPjKwIjQjMmE7
GN2tNIzlIZKSWy1gQE4mba7q+U6jMlVV88CANux3mLS1xsg8CkKPRhh8wLeCnZqg2QuVijOAg0b6
puj3HhXJwTe0kWTglm7lNSvBmIG4F06K2nY/60HtNRAx7SF241m/1J2NNrX7q0tHopbPEcGsOUVo
gI9o75Jyg5XxNu6F2Mp59Qpk4djlM8TnYkE0v1WC4OrRVjDrF+FjKUxGQmigLIoETiUHjDuLCMwk
EvTc2iFa0omGNAc3NjD3GBOuEP097kBA9sNEZruhboU2Paiyca5izsCQPZwIQiXoSv7VTb/30hbi
cLYJFWMXGePbPB5RzjymKFIdckGqTaawn4gSv+LEQDYyM1838Cq101KC158lyHyLts2FHvKiNidJ
2RoEHjm2Lt2LQmx7ALfLRapw4KBihZoQUO8WuhzpHwkXNkk7gQ587UPtQzWkaeurPbBkLKQQDZme
pil4O0aEus3RX0h4BxiYEJsY4l9hjN9GIYykRPvWjDZ3jJFyvw41iesmJUQdvKAq30WWrEKVM72E
lFNHsjlKTF19p+Dylwzl8tQndK1VGvcTUUWJqvwB2Jd5SGUwUGqKJyeFvrxhE1Ej9lSVxr6V7IQO
l1YZx72p9BbjgLh0Qc010FPal1ipwFG3JyniaCtq4TRp+RinOXYk4wgY05sLxs9Da5PqS5HCMdJw
N5A4DrVzvhpI2EvxNSn2Z5nNsYeQreQw7e7MfHg1m+ETkuh+nibXUJW3Yox0aMkDiF7MF/5Y6/BJ
htylDyKX4r5PzLuusbBlxNmltzoaKJVMI9t+jfWWRPtMe/DbP52QQXXDECVBjMQd2fS9McwvqS7O
QjE4dYOWPCf6GLVs3pTMOvoiH7wwkm8JHHlUe1Ix7S7fBuH0J/T1Hi2geUdDhQCX2IfZPL9Y9h/L
kBCJqAuLL2tHt21jBtgMMMHXBV6sFt4ExZaYc6evO/oN4U4q80uePoLNs2l2+nuOSbcuQ20zxgoz
sV5hUzXKN5JqaK51bAKAnRT90C6QDW53aE5yczNU8ouUprRaOnXnjzD3Rp8wvBQMWmV2btC3n2GF
9F7XDowvmjxlgDGYjs6oktnXcCMnB0bSOtThlJSqyHaVojf4GvIQUltyfbS5eaUprmXFX5MZvoT0
Kaepy1yphw0Y2+p0MKfnQkTpxld3qaAhneNDxYMabAxyYArRvSR5sFSomfn7Mf8126hdbgj0SmqF
Sit5ddIuxkQ6GcnjOHL31kn13pYDQ47eaGkTNrSHQ0KibdOGofxV+mRkJGF5bYNwqxEksrWn8VQm
6kcqYdgNY8jvC2+oaj9RJD3SEC+2EhoVp+KM39iSydzQ5lQahuaaT1sbCvA0UW5Hz1V5fhJAZyuw
BVY4EVK6WnGD9y/1qYVE0Vfhp2fZlICaxyXJQr5O6ylq9iGADQfRkunUhfo1aGCn0kfFMPNdUChv
piLtzXmkfmKj5tHKr6IAdQqv+wvezDsj6mFbqeF1BjkM2TdJXNJgoRDMN3VIhOvtyN2UUxHDYf6O
JAbpd/9NvuXVt4lYjrhGKQSdZ735ZCvjaaqBkcCZI0teq2/6Wrzn/LNAotxFia3upCVyOSync6rL
UN+jvNtGEfM0mbF/WQ5PnKPIQBDVL5dDY1MH04730QXvAsC34YFYocdEUSWPBKzdE0ZS3xkqH/XQ
lz0+V5b2TG37wcw6RpsIU/UZxRnR1VgnTmliM03lEuVrDHg5NxHZUuutauQ1r7KhvlUKWqoMzQQF
2z8FO8/JB+1OShNKhkJ76elbKsHQe6T/LDwVOziHungIZmOvpAzQRUAoH1cnRgCQ9pjDWirs1qrT
EBpDEqZgdWuHwV35lwuvT+dnwFk5hv1dKpipGTV+mnggFkXIL2FNUMOkFuRBDQ8ASNMtGq7b2OzP
tBUw+knpVaRB6zEJPA8LuXXS7pX3ILfeza55amQOzER/IvviXjVyTwTkFBIBDAWcINnp2NScLdi6
UIjvG01+6Vr9QzJ76soo3RqN7LpYphgTc/8350jDMdEfqu6aVHDAuQAgg1vgzcqrv0xeLSk4z5AK
QWqfE9WYKdw1n2U1bitTekqJJHbMUBvcoWDgLeuoGXyOFkYxXV7YWMWF7OgiPRZ++5ELLBRhNwOl
RP5Ud/dmKk5aZjSuKnWMqXLk9zKA6jGWJE8s+bydrWywghNFHxefYRbuAVcc6yjcyon+FVo1daqa
LiBJqkQpRjt1Kq+JQaBoXaWHsicytZPLDarw90RpkIuqJHTr0SZOaDzHLfo3PwccrG/4CacuvDGj
HJHwcM4lBb6ToYQOpkd/0P74LRYK3/+ec+lBJUpoNIrwQUreYCbm+qy6UiCjxhrU6wR7zNNa5dPs
2oNqR/fFQGcdB+BX6y87O0zfJqV/TnJ81aQtQL8q+Juj4Tolw6WIkef5wTtDiHeCVUPHLPqtXk5v
Xbn48mRu5FJmowicC9jjKmo7xuZLpXLc0cULPW2iNCtHKgHwKtWE8M3WSaRImvycpcQpFfqfzBoE
HXTpdQ6Gs1yBkLbzi8olXJjWri0Ky80GIHd5u4mG6CVKa+F+V3r5qWvph1+WaC3V4i6D1tiaGRcX
oyZtSW/B453mfNj45MejcsKrrZQnfEb3qtQjTsf5i8tiPw1gCUOyQeNYpqjX5T1HI5rzWWieTE8V
BleAFyQfXNlt5zEmKTFKtnNgnnBQvhuiekvn+aaH80VbzbhwhjwbCbQ2qfPsvECDaQU7tY5dc+gQ
HEukRcXzFfPSEWrtvKt0baODN+D+o5BHmbqWytnVz3K/J9MBij4y8NHqgKzzR5Wa/Wc0Kd6Y1FMc
jREdR3F+0dKnTiQeAaq3ddi+hD0t8OUQnCciphCWyNvA4EDBP3GdU39HRfzFN9srldsbH1A+swR8
aGmlbEghOqUiu29D9TUbDcFEL2RYi5/KsqE8iZYbYx7dr1KBQKYoQ/G43DMbuydU+6Vs409mvw+4
QNsD2HwylWffw/fyopfnuvRfGR6gxwgZovgU6s8SjZxaIWylm/RkY2XqHpURZb140hgyVAH5kNK5
MEvpylzzecyo7c6duSUvO/cK3RiY04/2NptB0cwiTfZ5fckLiQYBH7CxEumTea8z4YUQkW/tx1nC
N5mBrCQkKxit4NhHA5NGyAn09iW3jHViiyd9NzWZcpRSOlgVTgQ6ESYTNSuUsWcou2myqwP2uMip
JzKYRkXL/khTAzTeTJrd+vRnHRj6mPOySX3PxMIBiL9UuVe1hI2bWUGWwZL+NL5YIgLGTYCFYY6T
W9nToTCxpGNyejOoIysC/ampddKev2c7KwxUO+FT6QNiz9TmaU7rZtczQq8H7mF9TQEyau/JF37v
2nRxdnH3maXhIJTe3pn+t0lmpzulyjs6Mu41DXK3WBYBOcfpq9QBVC00hvbGoPz1c4uThhF25vsf
Wiw6lxKR5YENELYGxFnO+ZsMLktWdYyGZcgWSqfQRMPnm5+hrX72DfLtiYuw3/kHSMwA0qlYtbb6
bCdAv/VtOUmXavm6aOnAaAbyqQHyvW09wc8De5iTLDHnbj/F51k2/mTlTRmL3onT4T4P6D6nlnWo
S0FJ07xJVNzkpvVVjzoQ/6C6nfT0Ll5aB7aUUTYc65OQg8Ftao0zwiYFHlfZkXyM3KuCaqSH33oM
rgdOa+2Q94JAHZ3Z214LQgFsAmWHbEAkUMwSJmqimRAag3oT6+VNHfcvY7YELY5xv/O17HuI5ubS
QtoIKG/LOjNlLbC5wU4a/QFN29ih/BJN5sUOvtVGoydbk4dmMeEsIyvn8hjfZ8OTr0XQhSzmaGGg
BQ4Wa2dsYTmMxehadszc2dQHh57qLo5k5TmxuVrDjmV2S4llzMiHUqKT6Ki+GL24Msd+MOTsucms
dCPVIkJoEbzAGMHCbqk73Eyyi9CDy+AiOjSJHaJySJGqc5ey56ZXMaur/I/Vpds6SwRD6kmyI8iU
d6knjV7YVraM9xknfzZQqvR7misgVLC403Ef2pE5nETukpWnlpsYhoKjqX9QUoCAsgbypS9KZFUU
rPTyK4kr2C/5sE8n6sxKqtsHVRzarO2cKaAx1cwUn0wzee8o8nG3KSQnR/TQpEV4COJ+GUCrrzoW
F4dqZQDuZKxv5SyjsaLqH8XSevLfKiosrpJIjF3bc0PNEplsfQywBnYMRu58g6MyLyh2djK+k/7a
469z0aiUGzvXoaRPtD2MJbGmq6j4RXM30C/jgIGMkOzqEEoFwztnrJPuriIz3WuIN1qA/Cfq8pdA
r9y0o24zQtRQBsqajKXKQ9xXED+4I4SV8N2qi+RLO8jbjDGlM5k4p6OZxHIh39il0HZC7qothMjD
XMWmYyT5JlQJbJkDbg5BIJrTQL09sRC4x8n4ZOSITOX2ka4Z//98RvpDRdaPmviYFpTVmbfCqY0N
olf6LSwGKBJVHp1bk/5pVVO0L7VRwhQLDzK1s83catyMh+YFRM8m15fxZ4E1bu4PesKVNI2Kp9yY
tb2pFqiZRTEdRbP0hGrkNMRvoOEzk5pxbUqeON6NjQg5LKRBYMBuKARyojHNMvSnLK0z11Ry3wW5
kqPlxPVaxi6RbTkAqOWUvElHviKZOIW1tNZdIcSSp1CddRE/twb71ldaYx9HCQImTntsPk+1wV9c
6XwlfiIqMYHBZY2WjGH1z7qtIyxOsjOoz/EUFHcyJRSOqNzx+a9swqQB993UTPf4bqWctgSN9HSd
GWWZ9Ho2hlUWbhz0e8HEnXjhjIjVTuQ7msUajJit3V+KkPAWvLLvsiHaP5nqb/p4etYGXJe92T82
Pl5PZED1LieIhkt0ezNGMxv9H8bOazlyJEvTr9JW14sZaDE21Rehg8EQ1MW8gZFJJrRyaDz9fnBm
JTOze9vWjAaDC3gIIhzu5/xC+WbiEkRYJ3gtDbtdOW57FZBDJXDo6QijBCNhc7t8Q7+Zr2iML53a
KphPuzBgOhfbjRxiQlWCp9WJ0OmYjbQ4bObcyZaP3Bo/JFj/5dEcG6abIdf3CJUUE8sKi3vOLLW3
IbBeVP1bN0xvSM9gboFQuFVdptpWUcbxiUP7L4hvcbWp2xs1hUFByhD1mhqSCXEPpe9OPTlmGxef
OOzWdag8e8J0160mMFyLkuJI5s9Zp5OLO55JToe011LVWOmwz4Hcy4qVfe0WYR9ziSZGsuKxvY8N
f7yyfZXcBlsfMweS4wTFsFHQggeHfNcoqboR7gWNCxaG6vjYDdpuqlWiwoN4aDoyInbfLPUgr5dD
72ksFNOJdx8cw7p5Tm1SZMY3vYsuLrt9NsE8FbtuAGrEdqAdSECHnsKafSfgjZ8D/EiUAjNrzJ1W
fa28iaJ7NgJ8vVL/mLRgK832rXcJ6JcxIXjQlfcNQQH83jx0f3Ob4Ifx0PlsD2PUG9YQdF6Umb0W
OuNhcLAuyOL4RjFL1POtkVtuKotFARRlpXXs+ZxZE78u83fV6F+bTmXFYvc7jblnO4tu90X6CnYD
90rUT8n3sjPWHXHLJ4q5q8KY8IuVbkMkcAEbrhIl3mUqhs7CNy5V7cVXRc29bVSrgC95MZYe8ECS
4FrlWeuw6ftT6a4N0LMrdzBx22hfxrE484SNWQUbC7OEPieKHBxIuRnjmbDbsO/AtA2A/FS+xZCs
2CrEd7rq+cuwIvQaFlbEGYGTNCjac27DzFW+EmvvvyjBjuyrirSTeepq0mzTkH91nFmbxWRrJGqA
dR3/FU2dtoE31edoPlhE3zKQtFeyyk4rrIyIPJSJzaetZwsaf9hlwB/B5OrMpRiru4qHir/oxlVZ
MQ/7pXYft1HMfaA+1chLrDRdd5aBsXNt21qZk/cURKEJy42YdlFn/Vr4bGSyHh5EvBBDUe2rob7v
nHLa6rERrTuRngYgY+SOyc4ZIq22/HgwNnbbBB3hgVwtmTiWcMyxsPSRqSA6vDZE3Z660r1Nc77Q
fEoXWamJU+M1JR7eG5eHvluiydKQ3kB17Cz8kSA/YcYmHF77VkNF3CEtH7fao2GDLCzrL2WFkguM
LpZC2doTzjkjI7YqJ7Nesmhd+1AHO1KsaObMRhv9eyzGlW93DfaFV4lohw3C3yAX/ZM3BcfAZq/C
tmyT6GW47JWEeIzWX2n4D7DIGd6ZchGPctyLZoibqk0Iw9jBYzqS/zR5LgUoSAtl/DbgHxz7hnaK
LKNbNXkWbJQUZ4RKc785FhjNrHkcms5fmMggL51RXTr1yPxsTG/m4O6EgU12/M2xuUGnLP1aDXBr
Vadh7adgYpSPwaE3ygeRAKZouLn0+h4ex8ETIHwCP1z7kUDFo9UXjmd+nRknLMRRJ6k93Vj6unOt
g7xOyb+su8Dee0B+riAqPmizzXhQKmTbC74Ax3yrU8iW8IgKgq+bwXcRtYnTe88mT607eBShBXJl
F+O5M8geWKb/HF5AoDCrLP1+Wrc60P1OHMc2SbfAMvZj55+xC4H6Qiwi0QagOg5jBuP4lOXWu5iG
o2m2Z1apyBaHh8SnB3enAiCo3iRmy909r87Io5ztODRZztYZkRNjV1nNXhvwQc+GO2WctGMLFkgH
B7wpol0mWOI2nvGuJ0a7yO36SSmaiThXwsOA702HmVkBehJueGjIpRFze9HNprnWMIuNQ3fcKE3j
reqpWHpmyN0S3aQoMywD5vpCbJFV2oOZ5FGeqDr8/vJLamMn5g8GjtPKe2C1L4mZvDYinLj79W1f
8X8xI8wL8Vvf2FP9JTAIQsbxTKePyaAZeDzphRssTSTKiDCQsbX4mjvRbQA+McNexU38wP//1nkV
pfBWAfECwrQE/WtPXSg92yoreB/q4bbWnfcybZ7csb4jC+Ev9VhBJ9/BOMtDUary2Q6Y2ozeIY+q
4Bpsm0CysTxwF202VWz5VbLOjm8cEEp71fzeXVY5OLE5m5U30PPZqaUrbHf23WAj/nA1GuPW4ReU
B8U2Y+L2beUvo42+IW6WE3muhm2hAmuD/h6K99ypn/CZIhqdF+fK3Gg+T07mdNSVvV1mdqgf5696
4oJNH9atGwGpU80SXwZ4p+VsP6OMAOx87c3R30louutw8o4DkLRVriGNAPQ6qlQwvV54NViTtoij
8FgWCq6VRnZtw1ZL8irbNqOlroHNWawu+mWb21utHwLUxsoKC5bqVmdgFNb4+SfmlWBTGsDoxN0x
hHjtVQ0z/HYs4/ewqGbRqWZv5AqfG1dO0yaKw/KWTdjsgTb2j9oUegciG8uhxnvctSJtPTj5fViK
i9FiBIFMNW8jWvUZWFeXaDl8b+toJ2yFKtLly2hUMa4ykms09W6AfyP6N5RkrAaSGAPmTiCntlWj
lOu+PDeTqh3yrNv0uRKsqoRFWVnvilxj3UpMOMoj/ntDvnbD6RhlTEB+WOVrtWyuAhfj9kDFdgHE
keYp9dpLFejK3V/pINaiq1kCNMFF0Vj093nxFpDQq2LMKL1AiVbKqL/YTXU21WaXeem4bjTWu2mT
2MSDDMhCKYosfn9pAuO1NA+BwayJT6BDOuybB8ahMC1o7p33jkfKC8Evs3IfyaBsB2zg4LQcDDal
YcAyYgj0M4SVc9ir56hvQXto+zJIs41GeMDO7MugezOUh+VoWWGkOIJ1LYX+VA/RPQhLlqPoUFlN
B1Ejt0/5ZNz5RnxrMqdsXKfdJmLaeqV25fMkhyy6bAsSZFhTruOYaCSOnXEkFno1GCtglJTcgMVO
CS6mzoiaw+WOinA7dtrGaRpWJQQbPTwLFqWSXpuDePPj7i2pyVXE00KrbtOqbfnRQPnzi7/00H6L
Buu97Qr0+vWVoablFvF78mUjwgoVu3Y7fCUkS8K+zAXBM+VsFNN9aDmPsTPsVN3YVyFLVaXRr5Hf
ge5hgtFpeSBatdsurr9pprKu1JIHBtIQnWdurIonrNq/ihzZwOTVNEx82JI9Qd0b2yESlzbF0+R7
KzFO5jZstAcPH9aq8p7DdkbER+G10gOkAGiHC0Q2XFsZvqeFToA7cx9UVNxavzgjeNSBvOruqo5Y
TBNAhi0c+whxDEM7v7zNIDIsvGm8zltvFU0WLkp0IWNybaCTQprV3ViuuDWs7EXUeJUpqoPWPoA0
tbv3TMLLhgetwHLv+kZjwWatmHLJQKORAAzXfEgw6IRugryYZYiXXG1XCijVCtfQIdLPtubgGYpu
YEzMvS393fzIIy/wNOWJtTDDHG46VB+/sm4qoz5ZYnCX5BrZdmNat1Aq45K2dr3OwfT0LsjHoTno
LdnggHSKUL6i5IDVI7HVRS9QkASXqjv8a3vy5WmqsS919oTgmRsjreS5Nm1brX3MVEJgqCLNjPSt
ArG79mwWJSwUe9gqcxoQPakI2Qk1GAkOsPr16y+Vq21aYV63joMeSokzZMKcjaCFUxDQbJtjX5rN
USui9kgAYiKt1ys74CP9olbKYZ/VZnkbm0pyy7Z6PpcVRQ3/EZ0iHpu2jxakHwbaUlhqvf3eTEdl
6NbYGlZnWQUcgDyEZT5/DhL3Qcw87g5ra6rLW+Iw1S1wsbtSRbxDVhnYu54qT919dJh7pRiYbni3
4epzIALpsPR7XdnLfoCth5uhwr5+HlUe4JbsQgiVpK15Z7KututmCcLOQsbl77o0cpcaoj5n2QPt
rhG0S0xA20r6szl03w/s7W5cM++vfqs3WRsgpdOT0Pq7v1bZqFiY1+RJ9dNndYq12ikAYSQHlfVp
MWI9FVoX9iKbUq/8S4yn533lA5wqyr65kkXbK5LZA25aR0Pc3nsiSA96RSwxD/qWJ0fj3uCBsEyh
3zTL3BmOvcrkKy8dhVcvA8B6e1mMUy/eQmwwVx8DB35/jVchQbP5ZUWK6lyifXSVL+V65RNZF/Mo
X6mPsGycfDcgIEH3vq2yHdtpZSmLEczTY+/pD1ml8D5U9WxUWn0nx9G4klCGqK7lQFYOqK/KPX8j
W5vYWo5gemHVpMWNPFhpJTaJ4KeFVFYYLlu7QOuiz+qlbAbRXNzwgtFO4MHMLD73yaIpBHVFUutz
nKQeB/YD+ZYghb5pGiM6E2IPN0U/pBdS8DNyoCxvkKhzVkUQdbcJkpqrGlWFu1FU9tKHfXPP2kss
g95OHxuib/zurP4pnNCzc1LL+SsfrHyRKm3xxRTlO6ay0CVF/uR2cfZ1KHNog7Hxlk8A2VO3+NYM
rCgycipkOIplp5ZMHJN68QdWNAtxTbQKSG6GCo1px8APsCZmudPReyq2IbmQdxIRB6OZqrdUODcO
CP/XqI+f3TwULyp7AlZvtfesk7tdJHE6bqIywBrF06obzOTR1UwdpqDZcFnWBUkJpXJSWPx0VXUj
G7RAc5gk/HIti7JBRASH4iBVWO4w1Ee/MhjWNhCzlSw28wCFo7vrbnBR1PvxGng9F8CnyaNZfVWE
y0k46kYxNFSI5z5yfI+c4HaorO7jrcqGvPbbbV6T05Jd5PiDooLz70Ly/UUFng1G+m7qEuwiSYGe
cQvKdm1lxViCluGRn5mybpQhvkPEIFoKzWq+ZKly0q2yD8gR30yuH36rMusFgLf31Nu6iwVyA222
d1KiKl51UPLCODh6727YvHb8/jOdvLjR/dX73V9WgZRLaK1hD/APmpLpJndK+3mw9WIZBP1062lR
sfHsDLmdrO6uQPe7W1yb/TO2pvXKqBL1EURhjGBSeKnU5DafdP1klBlCC4bdk5ogF9gmYXXixiFR
FBTJKWHrtDXQWjgmiZlu2wqVlDQnwZUl/XhMLKPZGjmogtwk+d+aWnbU2lHfomwTHDVPt7f8UJzr
JIEIUDDh8iu7ygGdbEuo/TvDisMbViMs6TTH/hqkV+hK2G8N+/BF3QTjrewaWZNCVObvrkNX/9bV
gOZ8q+Lxve0ai9m3Te5AT8XXeJ9tex9tU9SWCWfIOgKe264q+3DdYxe6KoVK1s/vbzK9xlk59qe1
Hk39jTxgL+ssDeQkNrKozf20DiZuYJTWtmRqw7g7JpaNqk+w16Nq+LgujAkqu7ovrkiCv024+SFU
RaQfrP+lKT1kb+ApsRt0dwUuKmAse8jA8BJuDFSFV4B2hrWs6wvXv2F1D0YfxU1yQvSTdU5vrPoR
eSZZ6kM/OyFRtpMlORD8NG8X454HnJkx5MEyLR/jZn5Dn3XgOQWpXFvftz/6kf9Y6UjbnWVV6bk5
km5iVwgs1Ic0bVaq3oOuIIDSbJTY5H+HHWS4ho0IH1OZEmJZen12eCwABJgriU0my49yXQkE+Ijj
fvSURYTzCTXNh88hZENhBc3ZJqWO5rSLDExfnzV/VHcycJ8rKW+CG/P/URlYtrpTNEL88kLZUR5k
AzxU0sHzxdNUAh9PPHsfzBvQKhTGqSP+cw6yClgLqoFfiBrWJHms4qKXCFVYE3ycoiXhaDj5e64X
3k0UQLzxKuLpsj5zvDvkPtQ7b17uVhW0GCVs6Z8Xh6JEFcoacZv2x7xay/o2ZEfUt+UTWRwHcaIB
e9WY1GVmYTmrhb1yqB3upoU8bUacS/OhQ8rcUg6ySsQJrbL8cSprP9s7D+JaminffquXxd/qLN3V
9lmVrHuXGCq+V+Mh1MfvB1Wtb6KWzzqZ4MWz0LH+0mLIB2qZlF9I2r1ZZmm/KE7+2Ghaszdtw9y6
WhyuvcxA9QMN+Eez0EifwfDIdZf5NNDQZRJp9ITjJabGTJigMpR1bYwHF5Utf4yNFahw5r98OI1V
lb2PJaKeba3/FVi1CoK0cNmx98pV/7TTtQ5ZUZXU/ULtjWDnZzlb6wZql6tnL6WnPeNPrtwimF0c
ch2ZwciZACQM7abKyvSpU0mijUqqbRQoXF9sf8kA2bp96kRQXmmVSDcqBLF90QbZozuOe4KR+YvW
GwWsJ98/ZGEX3/pm8E2+3KS7/AeroTg7Rdad/IAswzBfML8PEJTktGKwgbkdmFvkJF9jJEmP8mDk
Q3uszBZ4reUicaCwS68ASB4NPTKHhewDl3M+BaYNB848fC/+GEJ2z8ryKcvSYvc5dGoACzaVrlm3
FdSAYZj26LZ4J1nKEwhoTofsvSzGAhQL8NR979Ynh4Rgs6+JgIAOU6NlUSniaezIq8a5WT07E3nr
aEjrlyLNnoB59F+xaD62rEff686GkpUHONgX06JwoQksFDbyczjaC+C3ZAMIGTcwZ7p9Bk+8gac8
i8sVToXCnK6Viwhr6a0sfjYkqZLhgwzOsiPcfY4elQ4bcQNB6mvXDitvU5dAfPvBrveh0V7JkjzI
LtbcTxarmV1k9gHxssa5iQZV2ecuvK4Mljq79A4RBR3y1Sqam2UfofjqMk2JiQrLog+P1a9s6ZWr
j0t0LV0KPbDOH535P500nCUsYTk3EIYY5MdrfFzf+5ngzuI1aiAFh6Fs+s2yAYd9GyRZfuvPW45I
FWB1ftS5ddusEkJgQHeQhIO5ol+E6rrXlR6La7gsT+yJrXsVWhV6Y/alrB0kZWPw5A434rVstFC1
X4EDKXdqCU6w6YxymzvgXdPGCB4iv3DWZYc4gh4P8Kigd2Ke00F1GzL7fkpB2XhFoLxvyK/573nH
ktQQjXWfMdYagGxyPVhGuCrjFAIRSIE7opnrgbEuhmVYd5PwCZw6OjtMSHbszRF1N8wmXshWxyDT
OTaOf016HoHRKEpPZW2LkwNijRS6iF4rJ7sSeWw9CqN04FQEyIFMWfRUKgQQ5g7Or1eSS60Jqrvh
K3iRjyttZqxlOdb6hdwSEXenSu/7FIYSAp7RTez76EZpTUGKJHW2/Wjrh5hnBHCYrCWjHRfXzG/N
dsxU52Ty/aydJDFuihT7u0hVnPthlixCj3dRVaa7rVt/GhfZ7MHQOqN2JNWZErhEdWuuykHwH8v5
8NGvEWaBt4Xy/QrZ0owjDsm96WNBCLmdHPcaRGJ7axtteFfaaFZECL2tZVEe6GA6dnvLyn5mASE8
9NlB1tFBMwkHEgHp977XmjjTdsHBzlNx7MM+WydZ2jzqUfxV/qs141tk9eFbzL1KMH3E6GK+xkWq
6GDO16QOMQURm/XjZMzpg95/N/OPa3Iv1Ra6m32/prLBpSRpfoBS5R20ZvQOpDzJb/U6CYkqzoNN
wrNB4IZNUy6bfj9lEWyslDbapEOVtZgUmPD4cNVd1Hx6VJ7xUR8DRBgWlupyzOeKz0OTRhgAg3q9
nyDSrtsBx/U6GozrIteTdWTFyhMk+XPPXfhmRd3FrHvjCd5CTlq8/peuftae5dLVDIdL6UXfu/42
qjmpeKwXVUIY8UUXufGg+qK8D7qfClH3onW2/tGieT+1/H5N6ZX9thY+IJSp6nAWr9WBZyyMfxKi
qrmWp4mGIEA0H0ovRmHSPavodh1EMu/X5GmOBq2Cp+qvtbKMMry4mgxC1t6oXOVWcIAyYm5TUsVX
ZOWVK1kP8Z3gqazUssFFF3nuTdLPyxeyV2trrbWTHWpZK0/loXItcmVOGy9KlDO+95ctoxZ8aT0R
Hkbm+UvAT2OXDgTmtKzKL36u5Rd5xir0sSGZevVZP/iBtnMNEvfy0l/7gjb93rdBu3eBxkGL7LAb
HOXBQuiT+ygz106VoV3StHC/5elnn3ok3fF7H9lsqxZiLR3GMhEww+BeQfz9kOeNSnx6PtUVEF/y
TB7qgGcX8KRw8VnX6e5YHT/LiT0lmzhDx0xeDMURpabfxiFcSZKmrm2mK5cc2U9jsHBylvk4qOBr
SrhayPV1XnRByCC/BGqYX6p0dOCI+8bKG/Xs54Zd0yHg91lbGoazItNqrOSF8oC0cn6pd2LuKSvq
HnyYzZJjC08jw2nmaSLdeMQMoVrIIlSmYlsbKC3Jom5CGVXgal7LYmRHKx6Q+n3p6folycx7Wd1H
aLc2Jh5y8ZiPT7VGqpcthLOXrYqlnnHSnG4wyjbv6nz6GNpLzfbQx22JnhIXkfEY1+gKsR+d35aW
oiZYWIpx6vFVetJ9nEn+9d2a87tlGRZuyCQNT5/vVg6Z8G6zGoHmCpb+ViqhZzwuNk0RgIuexdI/
1NFnPfXPYlWHMNE8IDSyVTZMQ8rMLsupmj+nWprvZGnMqgNTJRSfVFt7MWtdaIFRdEHbbVjVxLPX
Q+2MQJnCbOkjVHAqWAphneRbpB8E8lmy98eFjhGCna7c2dcjulhKHV3AmwVsLfqbBP+LawTkD60y
uE+qzsuP3gDryPMuVZc81HN17sGzEQnp9KZN3KehMeIlgfjoWrY2downxpg8Bhro6cbEYmfoFfdJ
QBrb5CIeNvIqXe8JR7ZxfPKU1Huc4mv5kq7SqdcovZIBnF/Kj2MSuSJXtrI4JuPzhO8sGlZ1eV8H
/lq+pNeQG9MmnK/bLtUfTVhjSeQem9Qg46GqkIsxsjrilO0c+8oi9xJrtg8u1Lwbx9REbuhH86CA
Yfi8ZJqmkUkUiX2LR6thwToJu7sgbLs7jJYIHaaAQ/2AIpI3GMj048tnD631H/rYSI+yP64n9dbo
IFrKopgHnLO481jyml5k1hJNEW/rGda2aUdxHnL49iwAgNoLhV+rikhma9jBW3jThl3xhodTBk4w
mL0GTNi2U+NC9O/jB8uuXz1Dyd8SXwf+Yld/GbpVrRuUCa+JRtrHctIqPJA850usVCvZtXLJ8+m9
6t5OKd5woxrxJLFEfzuVXreQr2dDUkw7u3rxS6CKSjWwGFMS61BDqlwXke0+ARw4yq5NrD93rgoH
Ubc13hQRHfkZCr+vlg77qL8/Q8Ie6uMzFBlrKvkZBKyhhyivXoHvdhu/SsxNqibTDnBAttIR9niQ
xU4k+UoPVf3BbOrvrZMXGD8V1USvdiSNsg1sZ/IkhhI/qvikr9RRFSfA8P2+0pJ6h2wyOqJKlK4c
dPP+GsfuCQi0+c2tD3WqTO9NxTSBCHkMoZyrJ88Xp5p4ZtEiuNAb+UufVeEWvawM+bu0L6+JzGEZ
NZ/9VmwRecZm2GyW7APoXVX9CDsCG2i/yexTqhlrf1Cia9JG7jIl7rqW9ZWrgwWC6JxfG1axLpoe
y4ig5QrDizB+8Qb3Y4B+bzgmrlrabK/nOOq1aYIFnUtVHIDiKcT40diJUFsL0aFIMDfILrLV6/Ti
QAIBFf2YBBVKYJtUBNbRJL55tOeDLIZpbx8mzCVlSdbLHlpG/oikj4MydR5DfZ+v7Qs8jkIr24S4
3iylADtM14cSof+7KAAwWWvgLKQQujPVD7bnJnek08OP+jJ1lq2m119Q24Bt3r2hNs4zDPjLTVCa
/i5AOmjrhml+l/QkORpF7d6MXl0iAN2+qKg2rZBx1E5Ip+KA1qbRZqiU+lGo2kMgkh5JHYyyxtx7
smI8VGLNSa7bsurxADFGVPvH4MIeAzJ2HtxAK++vDb2xb6z5YOrgFq3iZowje1YUa49AMA/w/8Ba
CjMRe31iWfHZv63raKM2bNlknbysC0Hhj1GbbWVRNqiReEe23rr67OaApHLqIjtD3rRv0sqvz26n
LD87oCzD0iwev34OUxtOtW0mSH3yItnQttGwStLQh3LBQLJOa/IBs+so28tiV/j2Jo9K0BAq3jhe
YD25bOkOvQcIQBbrcQzXKNWoO1l0kuKhId11gUzl38FQ39RNaz2VYwCBzbvVhtg8krpAgj9QvwHD
UrexKNnSyDp5iKK8voZzBW2ZvupUGBt/EuW+6fJnsMBQzz1fX2mqG9/2Y25dTP21JbYAcQa7ij0y
ZlBe58ZCFMmtakbqSiU7tJZ1Hw1++WyMunaQJaQUrYuXv8rusiayNHXPovXnceK0UEFFNMpaOF0H
kbSpnwM4VB9jsLkArl1Nz5Bf3KXwyEzHpP61eQKK0Hu9+yz5/kdJzlUDKhefbd0vpR/XyUnuR095
HTmn/k7vyVXPE+CPnh+vN7fNgjv/5jpvCEA/Bv0+6MfkCLMxOVqJf9tmY7dDjiU5ftbLs4+6aiBh
1oNsoPtndS6Y6ReyXE/d1zQAmI8/w9HPrOIoz+ShrkY0VfS0xUDs7wZfU6Php7LpRLtCDbKruMeH
8mOYzxG6WhnXWjxr983jy4Mci0VBt/jjH//9z//9OvxP8F5cinQMivwfsBUvBXpa9Z9/2Nof/yg/
qvdvf/7hgG70bM90dUNVIZFamk3715fbKA/orf2fXG1CPx5K76sa65b9ZfAH+Arz1qtbiapRHyxw
3Q8jBDTO5WaNuJg3nHU7gSkO9OLZn5fM4byMzuYFNTSze4/Q31Ui19q53nU8YIDXyi7y4GaVu8wF
eN9qoUS9x0IFk4B0E8SJeRKTZXwcskk7mUytV+SG+a5RSzJPoPLLraIF7eKzn2wg54aBZhEhmVxG
BEWtfFflbn+08mw4yjPjx9ncA+WUnGUcuNOQrcnR17V9E7XFTRkBpfXN8aeSl6t7K/TGzX/+5i3v
92/eMQ3bNl3PMlxHN1z3128+skZwfEHkvAlsXI+2nhWnvlXTE+4W8zns7Zr8xlxTra0RZzJgGwPS
IfPhe3UsPGQDq9o/KiQ3V5mpWgjeDPWNFzkCCQXqBt+2gJOqXQir7+9y2YqvVSpa3GfCxwq4/jki
G/6o6o9p0rQPBqSp2wQst6x12yY+aj4UQ1lMNZIqg6Egnj9fY8E9WAdpLSDvt9YjWIt0OTl5epCt
eZH8NP5Q/jS+Yqj7vhUQLX0N11PfbxDrqLsj0ef//EV7xr980bamcp87pqtB+TLNX7/o1s1dFqxB
/k5EpEcvhu9PfsNB5vGlWkhZQOxDLU9+x5/NfYEsap3nVx/9wrqFKYyO6FVoTuKasA582IQbLrPH
FtPMubJzZ/ywPPV9cz519O+9Sst+7yrWXVVQens0q4x15zbTS9Msxpp4+IRBzEbN9HbfZqZ7b/na
RbZn7HKImOslTE7fPgnkjZd1504vfp3cD8SY75kDfhswBX5wq3oGQMPlkKJbOlnDpXOc8Lrty6Ms
IRI4Xr7Xdxd8nlHg68rcX3QGyo/AXIyVb3524dLGzD8u1RVTrCbWJ7siBuURIh2ChH003Kp+dT8O
mobBW0csyW3mzxIofznOemwt9VlF/X8HWMj+KNpjdMrhsN4ZLiZBUWFlGKZy9b8bdb5cGGgh/Odb
w9B/uTUsfnyqhsOTYxhMgnCzfvsNIi86YCJkJRjmCRU4BKT9oZvCbQlgeg+p1bntpx49w1FkX/s2
uXSpKR4/e/iKOa2HVkdkJ/DLq1EHBBEN/FeWWHm+IvQTXI9GEd5Zaobj99wqi/IASv91xBzwOjTV
8O7z+rxHv3GZaNqr2h/+88fV5zv9c7KfP66pzpON7aJ95jj2b7+EzNezsQ3sYNe0rBrwZFj2Y9eF
6zbVvCNcBnTiyUyK+ZBMQX2W9R3At9xKyWMShxmv2PCNVwWA6IUR6AYwO3AdJBxYhPxU/myX6UVM
POQn+e9fnlu1fI59LcpRREHY/Fb85/a9OL1k7/X/zlf96PXrNf+8LzL+/mOXY/RVFDUQkN97/TIu
r/793a1empdfCuu8iZrxpn0X4+173abN38/fuef/b+M/3uUo92P5/ucfLwifER/HVTf62vzxvWl+
XvOYNqyf/unzK3xvnr+LP/84vXcvby//5pL3l7r58w8sb83/UrnbHVszHdNWPW6B/v2jSVf/+EeO
Ul345x+m/l+q6s4/CtNyVdVxWTbUkKpoMiyaLJtabiKyd6wY/v6839cbH/+of7/+0CzT+fWmVEH3
cSvqumcYns0j77cVSNgAGMlFaRxD+ERxJ6y1I4i2Qn7sFkQIEHpRkC6JM3VRhi9ti9F0k4TWtaiQ
5Jh08eDjoLgAdT1sbMXf5rPoG1geDAsJQtnatGxEBblIR6xI0YYXLew2od/X67atUfE00SJS62Lf
KdMuxc5uUwzOA7rvI4Em8lseEVa/xiBGc6/YStXHbrQXemE5KxboI+oqyFgv1OmqNkKYA3FzZ7Ss
HeH03btGoG2r1m820JSC5RyDXMfIEqhs0NDWtIqN1g71YxOIe8toHwWqZU+G129Ie548sIR7r+0R
Suv6YYlKN7LwZnXmaeJjpQuPDBGlr47Cw9/3obkB4dUOvm5epSorQcVFNY189soDPn1obfSB1DiF
/wPQCyO+FWqqT2yOyepMBw8FNnQ7ymdciS6ROh6nMgxXPSqKeKD0V26ID3okUPdAWeMm6Z8tLOwW
3BL1GrUkRD4n7dYLOhiY8xV2AAfMtb1pqbsAwR0LKKkdpnDxagKyzYBaCrTXbuknF1weSgj6Wb02
NlofbbUshS9QmXzZ5bf2/zJ3XtuNK1uW/SLUABAB90oS9PLppBcMpYO3Af/1NQGdusrMc/ueUd0v
/UKRFAmCIEzE3mvN1RnnptRxZLeqAtxS7GdRLJEF322t4uqHlyqLhH0ZoPKSsra1DYTdyrpDfpf7
RXoHlRmnHgVfoM0D/KrhebTyGkVB6IdJTKUXTE3cjc4uQZW+a8it2MRFpk5zgBiX8AOk5A0pIg4z
eQuiWTSYcksd1duWeotmv90XKvXN1u2JfMuTQ+yEhLYwwtglM2S5XjPuq2ZIb7hoJL4LLMrGkoqS
PxV+FnqUuYBf34cJeSAZUM3dsm3KOcHSFRC1DLuIpNVqnw09x4E7dcBQirTaOWaW3Ve1fgmssr06
T66ZhoQblDlQq59WQ3kZnMXXIpbpAekWsojEs7E6RwOGGv0zzk5a5MAS2DzBZda98kR4WglWnHim
vhe3QqntkJPWK3BqlTNNHhS3tN6wjzZWehkxWWeOJy6JSPJtEVA2NGQxYaUIP3r2gJUQR/at1xK5
HuT6rRmN6hApM0dCPfY3Db/iEHfeIYpNJM9aOu7sWmRHXWQne7Cw9Sucdqw1dijoLOGQWf7Uo8sj
J/pzGSfq6pYl8CLxQWRR91x3xVMWFh91Xet3UHusI90etZvHC6LR8NIYWgUlt3GA2QEgnYxh/mTH
iFahcWmvmsA4PyBFyXRP+ZXBOcQNepCo2imVQr9t4m6AaKs5ezfOP8N0L29yEzRxVUJ7dRziFbMg
ErduDj5TmugwOV0VmFhE44fhrDHGMW5a3e1+1F1VXh09uM4u1As0gdYCi4guCv4BenvqYLrWgnnQ
XP0QBSU5hggMGUqhSxpViFg8rc+B24qNPcGsnDUyHQNQ7kfbiYNTXMkMfAPqZLAT7jZsVL+zWq33
LaXMHdXRDqB2ZO6CBtqR1o/9Rjcs44C0P9gl+QDwPQhoGMnkQ5eXqBhcews1ibTn3Ha5tmsHFar5
nu/ZToItgfKFoBsT2UKSX6nM2G83WUIqtBWcFKLomhbvQbMxextD2955YvwBUN16SkNEr3nSEm41
9ZeOtjJigepc6/YLYavoYsL8wrkf96sMsJ5hedgZRa6gmnLDlE2du0gxAnt/vN5DqAcqPXDBor/9
n3Iu3rHl8fr/94dvr1yfpAbPktZ//XJ3/ddoIQRWo3G/LmJ9yfr8H0sEkwhaO4UK+2q68OA7Axq4
R8zxwgciQ+ftrlZyd3283ltftN68vyd12CMghPBCV9HXpyn8P4t7f8/7c+u71384AG1BI1jBlkzn
bt6uT/77NdDW9Vpf8PZx61J+ufv2tvVT3u4Kcsk53HFzLl/mz0Wvj9dl/Nvv+raIP77n+p6xCcrt
6BD3/r7c99eppn+arBCT8/t2XN/29gXXF75/9Ps2+fPl6wt/+Xbre35Z0/dPfHvnL4tfF+qEinru
+xpWVW/uLPgARDdrbOn1/euNJOFXh3f1rx98fdP6r/cVrTx5qtDJHjgFPodWb7694e1Vo7Q3aQDB
vBU08dK2mPmQwLpJ8AhtS4z4WzeK0WON6IWX8DcsuuU5qTIFyaFw2V3WZ9//1VJvOtgB2pvl1e/P
r/es5c3rEt7/+7YUFTYs65cl4kPaJJVQ57EmKI0kDNRJxDf0Lkz39a6GZeOvx1MMj3CRRtML+deT
RZD2p7T8/PaW9R/r+wg/NfajPtwFaexxHtDseplWl4ZPLAKn/ijdZa53QUPELEplcOOXe7i8YTZ3
QmGIyRLkmOe0nG9jD0DQ+yGKq51TQWXemq1pckRSvvdmLlcpvxlj4OLkKm+rVP/DUT84k8tNUUwv
NNcxPRsO4RDzckPAzl83dgfl/989fH/d+jZ+DVyzfbGtHKcjD53gOqWck6wAO+gj2fFes6ewk4MS
mSPw1WJ4DnL7CWxUsCO2vWGNOXcQjLnQHfnI9WFNIDLWtQK40EEwxDm7GFvOOmjCs+ckaktxDrYG
IufzeqOWe26Zhvkmz/sQ8Al+OMg1vDjrz/pyb31YkT596N3ypGFeuqw3Q5l62xD+37YEIFSCdXYL
uj1gYxi6uQCoiA9Yb5xZ0BgLHDCIpHCM/7qBrvuzMkhuqMqqLDce5JGDPdr3zaDiyySASE3aiNuu
cnd2FmhHKNGAj2firinUzNtCIx0Sd0EKs4ihI13UZlebhjg7jhJnLdQweQ+JvosEaQ1JY4LaGBDC
2H39bFT2TcOIhMsZ2y0ZH3ODel1URZnpixQbm13jthwiOzjpQJKwpJ49LcJdJC+OHLC/M63fwd3i
vUv6wXpvwIbdCFEesYeQj2AixcsMvfQL5i3nPOxMrljaX/fwATHIKq2bvhL9ef0N2LPr9hgiC98y
AIAPuWx/Z7kZWoSkdfbozhyEOiWWM+ItkhToUx91JLGHdR0m7Onn1LGibDMsd9fHiMsYGjDM65ZU
ElLyirNVB6DwDXJ1UIOJEHkcoSVePua/3IQTttmtyOXtoBVY4CyJS0xb9m9rcuN5q5vUvpPI28pl
33vfAdd7fzw3tWC/o3Hp5C9nQ8+BmqGFe/Az7NeiJ/3BXL7SL48BN8Y+87MYgNRycrGX7/32dZaN
na1bfLlBtoPhAi03KDh2rPXrrTtcjhA93bz9Dst/SOqWkaOf9CUhY/3C6733m/W5NtVMxLriS7AE
bpADyiZZvjM2PMJc3H89Sf243/StqnfrUbfuQuu995t1G6wPuZowXE3k0fK4OtNrrM5hzVl/vXl/
OGX68xCGpAVM+n1LFOa8JaelOr/dFXKEeelaculz1WTfwsJJ1r16ufnjIfaoPcEgwaGtrYaT2fDr
zaRFDHeW50LTrREF1Gd3EGO2SQfzR6tPjV+IoD2vN1GkKn8M+L1I9AmOEphIqLqfFUV0ZAPsT+v2
Ay381731ufeHbVacldkYp8CS9qGz7H2fFuxGszDhejnNxe5sczNW+DGTwST/NLQMdZi45q1fSHJI
o1VSu0Hv1aZQTALhEBKlZGJR5chCiEUVcZ9QSMQ4dIfdFrF979jneJJQ4Caz26WRnl1G7AthnHwY
hjYmWKfKfKORDWa5JSkodcN5GywndNe0j+v3eTsUsMb0BRDKDArKbqjD8NLBcm/CSTuue0cr8nQ/
RiD2l3Cgt196ufe+Mzi1SM7yqRiLBWQB0WBc5kYye0WQKwi2KayLs9xoTAa1ukXsXxJz1K5XNW+I
z+goYU15+PNr9xjr0Z6G9qeu8rQ9qGscwRmuy7qPmnxDhuk17uAxzdGQXKixdgdHVQ91qjVbOTvY
7+NMg7MhQaHiU4W1SoyE5i5ZLE4J9mk20yMJdkejUieRmB0TggFa7XKyaCWnMhnoGLzWx0YAsNZL
udR6dheci0Lvt9JwScR2GTbry1ibmLrmTK+CmWqnfRIJbm6zv83wg/uO8u5dInzwTzUfBhtkPRbp
t6XLkqezNHBprfK5Aw3Mba1f88LZhc6ieSL+2GhbRjp2iVZID8mV5equBhKUIqPUSFAxrpWh6/N2
fW7975xEYA9V+yHqONfMc/gxwH5DKnFYXpT8OkttOpsqNC45ZD16zucR4fY5rvuPiHpMjLDUsinV
JWQRzMpfV6xwE3XoUvNaeuVdQ13A12eHUfjPCMr4JcLba6hwwoOAGC8czH2Pghri8hL4yJlyvSm0
JaJE6T8kViI80TD/lP7kBjWOuDPBqS1gJG7We92UtsRcGe3Zlp19cvo7xx0TP4mibkvMYOUXDT2V
txdw9J5S+xVtSLcH5r4kFQa7vo3dox6o4e27RYB+tvpIGg1iKDbfctPnxPf2FFl2BJR5oKs+l1Pz
iWIsPKh4JibDMdg8dvqpjezMn9IAjKATTzdJW7gE9jpbt+XqsG6dfFrOuzI2ycCE/LrNhyWlackm
Wu+5Lqg6rsn/86S3/EdT0yXX9OiwPm8uZ9n13vvN+jL7/b3r43WpaVxQZzf4AZdl/vK69a5Og9G3
bPvn23vX5/JkOMWFTi/a+pbqeeeXWVZj48XpKyep7ZSVPBV5OtOmMNLHqQnmYzI80iMjFMosYGU6
SwkNlrQIFvY00BL0XV/DIf80V5PpIxVwd0Su2CTi9VDuZnyIo119RqB4yF3Dp2QBeDDq8AsubN5a
9AHh1+NlgDf1LRgV0QGV91ICdIQLR00p6GtnKxXGKAqpja/p6Xge+ll7nM3om4F82RXyRQlYQG04
BHcQj5ubwNAMolvj6RXx9ZVkNfujSe3rSImp2+Pr6F9S7bL+fxDZ4NvGkCHRaoInUlk+2uMMGTdS
EcSbwFkaTbB6sQasJZfXyCwfCzT81zCD8F4pksHbJbhgqce8Kh3xQZe+Ki/N9t1swxULneIjJu7b
dalsNXb12JI3Xlxisl1cHes/yJ55jhLYjwP+/jMYktTPJ1IJdPD+9yUgg3j05ufaGJ19gUTkCBJo
/jRUEZk/fMmpHQCcqFhcK1Ub98x+FpjGcqaxIdfhuMe9qjfBA1BX40KKOkl/y9rO1BRmz06/5Bqk
AGdsjQMh69EXC5f8ulaET4y7KEGrjqXQRRPp4ulctw59hk3cxuK+DyfjWogpfFvk5Eg8tZb5aSqS
9lhOGP9S1Q7PORzx9Z1R6RJRq4Q4K8tJn7p+fFmf1zOIXbjnaYlPubiZ7XbYyuWjjKi8dUnz/Uhl
sDypsYGOoNnhqzW8/cASD6EfN8o+9YPefQA19rgucKhohPWW295GU2UTF+9Gbz+gBY7e1CPFtDDN
fNV16Rk74Pj2A+oQaCJzeCGWtoWfI4KjqTvWR1CG13Wp85KWtu5i3cIgW3e7dVvKWv9GNdp8lPoU
XyKXmIF19YnRW/KRyk9kpmyNnPimqa7kKXIweiUhBVZvEsW3opNnUCnm5xH4E6oHDF1h0owPIV3o
t1d0YXEiDij5osUy2UvcveeKE9KDAqzCMZiX3+JRHiA9TF+6uPD8SNQz4zeqo0ZpHz3BjrZ+Eo2r
/UhC5DOjLRNPrHDPhheo+6l1KW0uy7Hi0k8GrX/OLCphmmPljB+K6L5pQhLllleEeYlutw+eledU
flqR9M7EwLijTEwG0vJ9mlFtFW69l3Ay+bkJ1yOYLK/vdJgpb8uwHSxfreW+zLXj7cbKwGBZUocm
MgoH3fIpHa7Ufp7Vq6ssiKSZbCGSxvqtFcD7XD9l5BzgJe5rVpIqVoyauCJbrm4dhXVuXYS3sBpE
dl1foFed2jm0im5aEDk3XCKCt1c5w6ZKJudr3xFW4NmOuknpKLML0icdepV9y/5aodIAZiMHcSPk
UN5kfNYubQbjK3XNt/WpEfHgCYtuA60JrnHcdjtQWtnXXLus62PMlVjoIe1t1Tc6QIlIJ0gjM197
+Xl9AXZvNCJ6jULDmKqrVCAd27DVIV/w8/Q9ZWqtar4zJKcUObT6oxNGOG6CWRFWUfSPs6uRAgP0
B+yRByy/k6+1AL6YxSyjZv+8FKwjyLtY+6S14ePb0jwcH25pfQq0jEBEYacXqOHylp3JY193g1eX
H2t9aSrI3cm7uH7EPdwfyzTIjqKEIFzaNDTWl2Cy3RYUZ1+lM+CITevm1jTkcEktJXyzr+rPelbf
ry/l6PnQ6U37idJKum85JGC+uhE+VI9MJr1QXwVhQ3L5xoJJ7cZube3BmCbzyOCJKDBbJE9OSEm6
YJT/PWev1L1eQ40qix3YMk2Ft5EzyksbwmuIAVZ8ljPEsmXzYJb+1OtN/EkCXt+P4WiczbhALas0
HapRtYyMPq+vnLtAEvxhGA8AsbwjFo7Ub/vmMnZ19zRgKnvb3kQp+KX0phctqdSuh6wNxiCMrmOn
0yMLoNfP3ZIavPx6lfdFh2D/0YlQps6oKs4pqqI7w9EQ2VG2+Wb0N+sGqpnJQd+bm4deDekpjvrp
0Kah9RT3UMfWlwTEgbq0q14CnXO1a3rDjWOSGgaHqPCtWLVfjNy4rC+lUvcaRwXXyRwWphNk+cHQ
xvKES999sGfAkFEl5Lcub3yIhtpz2okAeiiwuMIyolsrIZ+KQWT7NXcfpi63vo1axkWRbOQ7kevm
uSISax+Uffe5wcy9Litq9Z9aEiYf6C84BzV24xE2u8Zu25Vc21gG2P/jOAXGF8+ae3+2o/GSIJIE
wFHqVBFZn/VmfdiFHjBinZ3JWE5N69uW96+vEOH5f98b/39pe//WTf8/Ndn/P+yNI6Zy6Wb/S/32
t97451h9KwumtL+2x/9611/tcdf+LxduvmVYpuU6qENoRv/VHvfM/3JdPOCeJwUkYXvpU/9Pt9z5
L5rlJvIi/oOwQrAaf3XLaaRLTzi6Z9nS1F2PNfzfdMt/lzKh3/AsxxK6iXJMmoYt/uiVm4YeIQiN
7AvRdw3M5Ha8gwZqGUVztOqR0LSyZ4cvaH8bWOWLsFrOaZMfO0IHSzDc/LL5/o140EAg8Iue5G11
UJOgIjCwjyEp4P+/iAeZP5uVWeXWRTAi3E1VVO0TEM6TU93pxSuOGuJ+3LyFE4dJn+bL257+mwjk
V/Hi7wq6vz5e2mxd4qVcd9Ev/PrxHtk2WGsdeWnG4Ll0++7JGoOj3cLOGnTIGYPd5ru+gtVr9fHh
H777sqnftTTrh7OrsK9YFkkPf1OVNdEQhV1KUTHNB+u1DKb0AKwCwyy5gEkTmx84f1zmfJOWznzW
kuQ7jiDq10l+SZQEF6E4/4foIZlood//h5VDE/K3lTMAa8MO0g3P+VPVORAEPekQmy8ZvVU/UfUz
ZJdqTynIwAwQw9NVIJtDGe40i5mgFueHrAuzHYy/p4w4HUi5m3pAVv+f12vVU/2x0TgaIF5YtuHa
7nK8/vqLjSWwHGeM5SXqA3kI6wADT1sRzhh4P/U0DT8So3kQJsCTZJbDTmW9dc5AheCfaEH/H1Ui
zaNQ/R4MJ758bIl7TSfcdYD2cqdT6PV6hq9d84S/kDwKh7AGO2TuMNjjdztq7IeufKZ74xy9VEJG
hj8VxWH5YrfeRy0x5SPMyXsOsvQG4cdObxPjwdaTPVVLen0eEqAw+KkK2TwEpO4BIHfFKUqcZ802
F7uQd/3PW8v4XZu77GI2Khvb1l3DsR1p/qFOS4wo6LIwkJe4LIHxB0ruUPAuludM4bRYIO1jja+/
JKPHLZpvJf0b6rv/dytiGJx5DI50Dqg/DjRIOnoWTZMkjbql96BHNzmZnI9zNx4qs32a5vRAroO6
yADkNvw1ZoXjh/+8MZbv+vueY+uGdCHQOTqSJGtR8v1yqonbqoEh1skLTrWfmnmks0MzjHx1gvfu
ZUwOuFn90+nt72dbPtM2jeV3wLOyyul++Uy9T6TTmkumh24dxwaqGaWlpzJ078sg1/aJp8+X3Ero
PBkUYWfnRpfZplkyWWAH/sOhY/79fGPrwgRMBi6CH+JPubAL0ZTiAenxZdoS9jUgTvXaG7Ixt6h7
kHu60zfLAQJI2Y04zXhghNYXNzSo5xOZfPFORBVszhYCqJos6zwQO+57dvYoCMg9lVOCZKZJg5Pb
luQLq2mPG25rGYzcOdy6f1Cdm38/c9s6cgqTqix3kJH9/msityZ+xE7lZZATY/u5Cu6YppGYN0b5
YUx08Jiee600sOAgt+UpU1bnB5P9IsqqflTzUmvRmf50aQHgjxgMMTTkLldRf+oGcQHQq91mGAMZ
XFISIPbA17t0AgQZOvvMgYzf2ileQ6oghwQsyD+cfn9XtL0dtxDDPQk00cJm9MfhkmaePeYphEWC
lurjqFV0r3RWdyi68kKZsUOC7P/nw8P4Xcn69pm2zXTYQKyHoe2P44M+W1NS4BKX2PJoiYXhdF/F
zb1R4bP2LNyHXu5GhygT7mW9cU06jd/Tusj/4aJs/H7t4UIvpe7p0G0ZoTh/P1KrqC2zusYc3QaE
T5Ag/UTwUHZw7BDHyhiPB5PG3h4jrk3dRBM3pqIbGhKxcHRN1R0Imd2FYRM+FdCp/+Gibf1+Rl3W
zXEZjTHo45CW4k+tYZXOcJINIrFqb5mSZlj/F3ZF2ufUs0KP+lJHS5R1u9EdQusMJsIVBb275bqC
Lsn0zdrRN2EvtMtgQfG0x3jJW0HEBrUqDSyP6Gp2Y0pdzpFKre8xKtvEoVqgD7wxmSy5MacAQVVn
XccaXLiX1MatG9s49VqXgoIMHnSiCavQ9QAaWsTJVjTcElRCY6TrAEIY96VRHuPgJbGoAbvM8Aim
+Ryb6NlKHzqFd5Rhpd8Px9goy3+SEBvO73sa+k0bpZfDgestQlJGf78fuwVFbIl8XZ7DEMaHsuyP
+hzN0H5tbW8X+Z0Yg4GLdofdWmtxjrHu29K2ielze7IoA1xn5yThOlLrMFBjsOIbvayncy4moBXQ
bbN2Ms9xOySA1+VLLvPTnJDKHI1Limo1ivOU2HRhHPthHPT4kKVpzGSbVEuD9nmams65cFVyGGB5
1WFC9nLYm/zYjkK5D6wRN1WynUHUoyqiHXhOSBCet3Lp7q2PxyQTOypEAH0aomho8LvYC+dmKxBH
nkh46WG8ivISR4IwqbjxzsN4DLphui2GeR9kXX4xh7CgegaEluEBu9BAtiu40u08uUfOG/GD3Qrt
QJPJQ3n4OasQTWAifyxd65HzWnRchkVN1r9MyMEoJaunyAQS2uP29L1aG7eVTQ0vtRx7o+fyvuUc
ejegJtuRiRv5tl4NJ8b/hzqJ1DUHZ7aprNDxU5GBzpuUd0V0Cv6TRhW/njmeaTqRHDFncusAztvp
uYYZAnFsUptfHJ20iZj0563oKRNzEX7KspekSL4IYAazEfsGkTE7p4/Hq6K6tJ0H/XPZh+GpM6zX
jv6xX6mEnt7CCy5pQR2UkxW70SHToc17cd6XROVtZAWl3upvYxy+NwpYIqXv/lI0irx4z0EdP3uE
gQb7moygg4cR4jzN00dww8MV9v3RtPTopOf2jwKH1F5FXu1n+AU3AkPQXhpdsnMisLl9jz5N7+Kj
yFT0khbTnSQuJg/gD9L02sG2YCDfwhJJ+/QaZIVNWxPURQ29hWF89EFi7HxAxdds3ZCBR543B8g6
7Sl26wyqb/YTzmX4CB7mZ6DDf0HIn/t9lBEMDJyB9kQ2YwL8lFY02UrONQCgolvodNPGnF33CxV0
gJDFTZ0MziWIZHVgoNpt08AhyDSD8gGitvnQ9R1gxYrub7AVrpoe3TzCdh+NtxpBBoIIF3+u0GHa
7NYnUmObbUv0nu9Wt2Y9AxnOrPnIviZ2ZdMxnjH4bQSG001kFi6H0pKmGxJYsu7hTaH7bR6wp+KB
8o06+OlRsL6QcPLdo7qz8by5vB/c8pYzmbmr8KweQgHGDgbHdCY50tgp9VXj0PgYiOekGB69NDav
xASTbcNM+lBFxJUORU/+ZLYfUBE9KREeQjkE963dwjlQtGGS3KC4+SOm3ORbedPsSQIztl7alxj7
ZjQrlEFlkkTgvJMQS2f9KsUIjkF51VGFGT6ZZMMJw7vtMQPf8wXLTZc0zikwg1fpBdOlzcufmuyH
m7AzKGuWwqXLZhPR1nTxhxDL61jEZ2WQUCqDp8aM2SvIEf3egk3to8fSpHdSuQy8JbjjO1Wku9nO
c6TYhdja9U9vMDQyM9WryhYys4Poq5u/hkC2zkU3Kd9KBTkLcfMl1k+0s5zPqmxeYiPYoTCJ7sBv
0lsPQrmbYGDd0JYkQMURZ0vxgSMMn21bcwqcawoAaZfddrKZwBXza+kAsjeeHunbwtGSK6SqT5js
IDRQ+ts2mdpyIii/5QwpNks6CXHG1X2Fwv3Uu+k1L+PgBhQyqPm5eNLHKNhDCl5E8i+RRUpWUpPw
YmhOdqrB5AV1/9KQPdHl6uAVykGUSLcdrPqwZZPa19g1jhMetcTDmSbgIMBL39stMUHSahIOu1L5
dHqZhpam8aFwjmHrhB86Q/QbK8s/NjIZryTYBZ9qKX/Qtpugck4p02jWpC868ZBVYK4JrfA+dV6K
cy7gjJSgvtkVkU4rFRbAMUajOjYZwOeg/kz/xNsYMmyOTdeN17z3PkRETnG89QcxGvJOi8jUkLm7
I3aBiBiyaj6E11HvGV1LXW2cUEd37pGXF9YwG5NwD0BIo89tnZSqtVPfGvd1gEe9lt01ULj7tPmm
6d1hv07OCmbGexMy5yZpGvpLhhuXh6YrnO1AYhLjxadZEa04jrI+eZydHgiMbMti9HGXWxeidu+B
IbLJTHTeEPGJU0vUB4pjziXM3dKvU+8FqVn5mM8evgnayb49DKS0mKP43Euj3xM4gE2Qk5OYU64Q
pvoxTyrcER3ZnwqATxgl4O4NVt35RXkYmDPsokhOfgn3mp3EfAhp/G5ti7mEZ2Jbo9yAWN1upV8V
2QcHrTLGuevUw7b0yrrbkS4STpdurpgtVuM9Av5NI6twG6nAulam9tFrDFStCJVphYbWYewqpvG0
KMhycTS0CJxT7IbYNE2Dn6c74s4cUrJcHXLm68H7UqvpS5/FzXHMZXcwvfpZqxlmh5NEIGLktq+D
ENvRQQiO6UxsSbVMLlw5qO9TYtLmQj9wQVkIe3qkalRDa8oxdOxcNGrXOnIeWjwUd64yQM+31bgH
I3vtIaI9MA4nkAO6tO8F1j6r4PRkShJ1YjTIZ4kqc0YUSBHzFzH5lj6LPTmLWrYpBF08nIr+EKX2
aZhGZpeixa2g9Qe69vp+JPpCG3GxmO04XvsmoReVwHWzh85iHFQy+5fUb+CYgK51tbO16A9RaGOw
mPvhzHlYL5gSezg7mY/3w84ugeUbnn3XlDWBGyQzbhIZtacJ5+TF7DMMfM332hTTS0zMZ9aaxFGR
szYq6cs06W5VAOYlMFIPBr13m9SCQh8pMoexEISGtpS8TGqpXPzNZN+OcNHTidNi2KfukYB3epQ5
adyuMpud5qHwSUQeoHOKkxsQJAa99FrDpLp8YlJH3QGMV7xJrecMiso1CTx9SyWPlq+ZWFfabERy
5o15ldlZ5K3ctsVkEQ9YuH7Q2SkYxLY7CBvDw9jQW28ybc+V0fCHGa596/6Myn44KVe+9IX9vaoA
mHFM+0WQtDvD07+mGmZEU+W4YLT+vqfVtyeugf3f9PZVg8w/aOarLvrbAqUooTbts6l5J1KfyL4A
B2uAIraMF+FhfhCmbZFFkRyMkX5NIPGwQQiVff6lK9Po2Kdksur04sE/PI75OO4DIHXwmaMX274s
xbAxEtHBKUfc4NbPsSBiuzfzrxDyP2MPODm6vbdpr+NNyEMGcdaeNFS0NbN6GjlkfeUU8XaoXpRb
pQegEbM/5bgr0JieCIIlDZBuU0M/BKC4cSPrhoSiRN1opgvFvtgXnQE7/0M/kKPUjOKTy9/J4Gcb
2unFGlN7H0fjybXwVsGrnPity1c9n147Izl2k/ENYYGBLwsV11M/DeGuchO49pUkEuST1sUEBKae
t41prsEy/27Ci9uqFGdTYgAc7Qh4H/kxSqkYYnv4xEHzkAI/WrdTH5Vb1JYVA+MUw2aFuaRINH6W
esbNSJIoTt+HXq+JKsESbgjEPEIzdm4Ff34if3FONlETp37k1Nd6pAGbJkB71EBWe4GchFEktPOu
xCAi0a/F5W2ZgFRr+71jwt1oxvapq2b0TjVmrp2HMGWnS/KfFNqhjQRtG7Z9tu/n8WjYaN3mvmLu
EZJ1ZFVMdlp1nMyUiyz5b1pPfGWlIZUEUBBswKvKjZG0zbYewd/GxHoy6SsRETKWzSJio0k2see7
Or3VRPrcpfpLHuXuXqK63bZkdgmruNOc5tAFOiHQHid0Zmo7xoju3lNxt3OlsSHd9gcz3qMsotZv
ZFDs+kZ+4sJwz1j0u5ztknMSV+7QwcnjDMOOZK0HV4uJokWZKBqrBo5HZALkMV8UkFtTN9ozQt+M
JBbkJQyLjuwVKvbHSqt/TBZTDFGmB06bn5tgkBuPUpJF0w3kKXnQZWg+AQ5odrAEvc3slBeZgBrP
RfrErOKMw6z0napAEx0UmMMBktiLJgCCyi5RggRqRfBD1jn5IUi/Q1j5MYyoKyKhO3s1JYdpdD7E
QQ3xqo64ECSBD69c7OwwvOqGqPeiNXWUmUBgmOM/5FV6G7vDY8UgmPNHK5lTet+Qfy7h45TpafuE
e2/c2K72baxtrHnWk1j8gzqRKkMjvkOQLi+io3CeO9muqeMeRfN+9FJcUDZSrBKzdFhy+VGtjRyy
+yqK+zmL8A57mrVLHT/U7O0wF9R3LWCqObSVTVl+zbSJUBas8cfU/J72OBfpopMKTUqiQySGMQEP
IbFmM7TGc29CTAelcA0ZCKIC7I+F45UbaVUOZ9ox+jwf2lrdusSxkxLkhdja1IMJUtjXgipaVuRk
BXwLpdtYKolIQoVoz9iXZNXc5ijIYtd5KHoo2jZJEJiKsrNlP1uNsWQil+MdyuIgoeEtEjQsSR9p
RPaxjdl1XbZ/emv2IWhEg+k4mkG4jLlEvk5eYm98jQmt99RGjuMrTEIu9XCXCJnk6tIJb2NtoVsw
zrfyZKs3ElododgwLB4BRCClTwW0jSkiJTi0r0nD1TU3rEOaOZ+FgQW+PvQh1nOTiHXH7l8b60tm
tt81L2V4suhllyyXqduFSl6UiLMtsxxxKGfjGjeYCCK9JUsJtY0coqOTh58KvfpphJyeOwIqk8Fj
Omy529bNbkOucnisoy0k5XutBQSCSYuU2Tg5wpiGnq57j3DcdtkCzKIEOjzhcjV85hYAtz2qRGKu
Gx+hD7FrWpr4ho5MwTDSeismbxt48oWKp04SDnmLtAsAWfdddjRCYsPS/2bvzJYcZbJs/USUAQ4O
XB6QhKaYh8yMGyxH5nnm6fuD+KsiK7urrMvO1TE7NzKEJKRQIMd977W+NUzqoVcKZZchSvBqqA4H
a4x1fyrrn8R3aDeoL6+kfyVnLWaijZj7oA4Nbla1lHsbCvgtx0lut61sKpLbKMzvxRwtp4/9bWcQ
Wbng5TBkGbOiUm1X0/ldbHe3GxYlFVzMNayzEi3ZLQZGp6kl8gskIKlpQqQ08ks85HUwnrp1H8J7
9s3koUcFkdjl1IS3o64cQ7VVz1YdhbfbjfmPLQks1JvCmbDR0H4Ro/xsZGI49jCMVb7b0TlFoXKl
58Nda6xJDzE5hcjwdDT6BHWs76s4IyvqUFZ9hZo4y49FjIt1TmZirC0cdb2SEtiUq2+siiGhast4
cKrCSyX/Qi1Ek1H9aIskd+006QhrH2DXHx0UtFytjfRQKQrlFY05TEQQ0Nxy/ValheT5OBTtoQe9
4FHavmkIjgXhk+wymocMnLmxs6TyA+4YZOmoddOQ+pjJZSY1+6ckCbHjR6pvlBGpK9odRZnQg+CN
fldzMtelS5se4kQnCmeYn9tafJ3jVu5YnvzqkYG50qj5Aa01xkgw+6+jXW5SpfYoiVJIB1B3ao0l
erS14drqIrqHRplqpDaNSMenmIqoQHF6XUfKcZ4FV27IOqJIxEUJR5OCSAslJWU1WC5t7lH0sC9T
1XdXu61Vcr2LOxBkyy0hQaXPRWryY8GPJ0DP82j22tHQR1KXolo/tepkXrJ8+bFBEuheIAvpoqtt
18oRbhLzgjlw7iSxMmbbPKip5RwbphYkk2rWk4Zzdwf4coA0nuaX1szvWtPkYh1m4zHJ5/yYprPD
iN1NvlU4zGhImxNRHZ7VWEtOU0kiOfHSjNBL5A5tFPuNPpT3xLTE7mSVnpU77ZXYoL2lj59ycPc7
2hvmFUjIk6zrOzNO0usqhm5rsnXGilx3W+cjIxe1fa6boy/r+0JtrX0U2NqDGT2ivK33YxCHn4Y2
v7UrDTBvRSTYRNFNYlWuaiRkik7YKb+WL6WSZUeELIsL7FXxrDkDSG+9JFbH8D5Oyw3vRVh5eSDP
GLlaHzdPWXLKdKO8AF77vnEdDPLTyG6w8cHMXF11c3pzBuuVCISJBpCWX/jT0eXmOjqVKTyXozgz
USWe1jYkKxRDXhDFHywWt6nhhDfjfK8vwuLXOIbwGQMHZpHsvbjVAo+OIME2ZjM/VkzvO+wxlzIs
P+llTu71hG8Xi7VyteviyZnTg6OU9cGWa9RIl+XXMqd+Eg4sfCYn/ET6xlfF1mMU9fbjPBrNFcHF
Cym/8KgmjKmSGt25WpQXlfTTR02IE8tte1fWxF1si0+9rEOAWvKGSlF437dwuFGIM1CLsPZz6oc3
lTqoN5mRAB9WMf3RjwWe3arL7G47t+eMhTnc2E8F2GfFkO3DO7oDUM8hpge84kWx046kDc9F3j0M
jtEhyjczglGzst71pWFeS8LpQMaI2YWDV+BFmegEiH6kOlKEvmU/a5XSoKmkjLGUMzFHRNVAhe+O
4yifcVk5x7rJoaGVmKEoi/rVWDtrygLFlESjrwXE8FQlLJ+zQPdw0VjrefwYLdpndfqcjEFPgFaM
oY4ks1YlLR4qzBpVNCnggYJoJwqmngxYKutQAHnEMvFr5NMyyOn5LoSJcKzs+Dgm0P/zMvoRC+Id
LYJhjeKGdj5G4Ji82txwdn1z57Agc8dpxv1BGPZ3IYHuLQrCfYhxXh9J52gT9Hw2dOTxavhaDT1h
iOsNv6NHAlm+g99jJLWnmmGXUsuymWRHavbbVjmtNfwq0Yl+om4ABx4Zv8qiH6ZjMPGDlTPzcpNv
JbMpaUZLOZ4HKL/Mxs6Lhk1tGNamHOt+spzMvlR2g41vZRxWlMGkuviHEhYY1E9scZUFvw2VoVkN
lekAOAhkdWSRlpdlp3Z1uOuzfJpH+b0NLdNL5Da+as9jPZn+oFUPY4OCemK43k/mdBcnITWpwY2C
lq9ZDIlbon5dM1IBAoiR1X+fnCPRMscTXbuP+p95bUwni4RmBdE2g/kidzI3TymZB14dljAAUIYz
+h+pwlWu6I35mNp+XLHkm6UY/aJvsrNdOS/VYsUPMfHENkGFvVHLcznziSdTSfYDnGmXJZkLqie8
0SSJrVXuAI9VEmZZRVK6eRmI45pzkZEsVDNyulVMkm5UTySvNtkNhaZ0r3YEy2355GrqvIpBQYed
KU+gwNcKiGspodw7FsV9G2IEfTLnjiAgQtqy5m1gLXki3s0fNfyV1sDJncw4ZXsDOLVZu9gt0kOf
rdlkierNY1ojaqEMNuvzmWWnC6VyuRfaScFF71Pl90NpPCI4Jm5u6Qma6BGWIOEzu9jZ92TYUwaR
2BcU+hhmRTwTcxJ1Jt9csxYKm4r4Emu66itgvTujyU/ZpO1o3pJ5WuGSRp/pRXkl9/r0ndIc2S4s
nRrJNJT6ohWy3kEV/UOlSJRnOJxAKlLymfJuH1VfrVSPbsnOWqLZOC6peq+FVeejnIGqUdi3cU5c
dalHwa5Xelcpxx6gY0MbW0v2ld6Ee4ohBFHF+S5a1PIyyJ6/zY6Y1WHTKir5szby/mA56YNgnc3C
J/EypfwkuTAcQqS2tmYcAzP4kjvquK81Z/QoDoQu7ok1BrBA7F9NMQmJuPNYV3MwmingRHdmVT4M
aUAgR/WtpRh+lM54LCMnoP76GBpDtuv04EcjlZ9mSGj4EEDSZ+L3FqPncRWHybWR0UqrLdZBcWSd
VUTlBwaIl0jLn1TdBtEhgy9jLpddMtiQoRuqBGOLriFl2Pcb4rx3XW4dM6ydTiFegzAkDVqMXiVm
TFfSDiG7xtqudGJGBVarUUz6eBrQTEUU2in1gFJmyvYL6/a2FfqtBda0iwQdj7R5TJr++zJ1nIq/
xpjZQk3bSY/H6kKwkcVIcbATiiJxv1/Uz0sTU8KP69VqjCeoIo9scYZ4tXnvrDBPLyzg5TR+d6q1
xEFHejcSAJM0xF4qRAbssjU1R/XpCHPFyybEWdp81ShRrJlHL1CAs93YZq+mbKpdzMzKzU0mzU61
RkzkpKOmmXxYFONtVnGsgJnTzyAAyT83yj1Rs41H3XnczcHqhxXr6a38MpNZ3TVNTd74bJg+xWlK
HtqFhHLh03xljJ/rH0jE+HnY7Q+MR/pu6qbR7RIE40Q8HoBSsUhkPe5YTMAJgGpPqn2ox+VFycsH
Z7F9RyF6Et+Eeq6rod5Xxgx4TL0k60SS4lfD5SGmR0pVm0bc1CAB05KniSX8ZSx3Au3cbmbqjdUy
YU4qndRDWZPgOJSmh7nOOJtxwxkEd9IKu+4FfIt5J6NhzYsOH/Q2ODrmmD5nnk1jlWgFgi8yxoRA
qRJfV+gnjyqT+NyYB3LuKWmQ+H3o8xNCS0i1tV845kth218lEbxHe7aOddpZd1WJ14E6/WGJm4SE
bxYWuc7ySWuzu3gZLnkvpqeclqGbFd3zEirBJTIK+0pkLvMrYzcKJ/CX3nCAijFRqgj+oOQkWAfr
rI7yCuNRXO/LVtLO3wwvNXGATq+9ZME47VuS1OG/nJXBCJ+g5vzsFRgzLJqLm7ycbs3eHv1ZFzXp
ofl3cgtYYiRtexSK/RXJFj64SqivergEHqYXmD4QRKo49jBP1jTcp/uCCdc5IpHHMJxP5drsCPTw
TUzlp3xsNKAvY3hkVvpdL/lrkEgPnp3ntIzwN/gdoTfAeGGUlFK7V8NKJTkDPjkzwO4YE/2sDfss
Ilm6cAzChKEa4FZzPIdSkxfEgFCBCHfuwBs9w3/4UVr9d9woqd8FKzRc2leAyscUNcmpsYmALonH
zaJS+ESLjHsiXFhHDlSe2wgfG5Gw4ZEMFtUtUiLSi55oW3DOLTWrXvPRxXyjH915tAcfbMZiX9gE
0cyyrjy1bdAfko/jJnK+JagM+yTetn1D9TI2Kzpck/EQarkvBStRMoEQLzQ7M2Z06w0mP3OQM9sy
an0fOnXHpFfz+9h57EloPAchbMtwsuUeYarX1jm8lHH16KdntDoh1h0rd8m0oS1JP1yLct11Qi66
4BKsg4j1L8HAfy5CHJGRNovOID2pjJwebBptR0E3NbvstAyc7QHUwamhCskcmoogVKH2GNRKdBa4
5Lic089MJoKHqp4AFZWpSEnnxoMsxUV/SakXWCB2wTKIk1mE2kFXm94bFuRRDmYwrEXJJbW6UzE0
nxsrJ9Zv7Q0aKpnEZpD8muO5dqtRfJvAJx17ewEdQKrthPV217WzX4d1dm3WvHJC3i3smlF4UpRU
eQpq305x3sfEZVKOzu+kZTVe8dNSCi+cKuNaQo3aIVHB5Kug/5SmTurooeC/dKcQYk4QOBdv1DOe
ETVHpQerOil42qLRIUancrsWaHgkK87QqGNaSPCCqyod+go4S0hzMNDCQhel3Z+SlAWVwrIo1GmJ
K+iUPGrjLBAwtB9IkD82oWXs9SZ1zjYF43tEVM8qqjS3jPXbbDSUg90xg0sIk/S1WtvLz/qUa3vq
M/mVYFuOmHxhlY030HDUQ9CYv2q70PaJjWRQi495nId0QOL1stGipHbGMxfQ2yEjLpplKSH0A/1R
rb3qDRyVjLikS9RX10E2N0MNZEyU88UYSliheB/ddtEsKgdEindoyd1mnoadHMisBXIScfGatR3u
xBdr5qdiK9lLpfbVSkWjXo6RbGlBB0Fc4mo/mMttzzeHnqY7GyvCpWoH8kgce9kFc0hTLe5JZKuO
od4dhVPDLq1xMFKQaGg9rPanJu1cy4hzTmxkV6tqHtgyHZS5Cb1Ey8v9nFjzPRQoJp1Ba+/tvr6i
Wuj2hbHcK7KAEMYqzNNJFCeotSs8pzXy26bSZn+YZQU3xZp2XdKxBBV2cE6H18STLaZyq1QS6Kdq
e7AmFCTRYLl9X4uDblB2nyc6OdVAz8TOh0fwpeFT7uiXtOF7q7UkOJPD4VVTv2+V4VPM1+epIQGs
1dLsktC5jJPzYi7JN62PjswLey69ye83277hnx/Y9ikYArkiiMm11VTZGxXN6BX4EG9chA0AsW1u
O7eb2iIAmVgL4rGbovFxLp0C4lzOiQ6ZRVm0DpbEev9jJ8Hhzbnm2pUx02Zze2YbcJ5FHU323LJY
f4+MFm6QNjPde16dF8slKLlMpmoJhGJ7Z3LN/r6p5kV+wnvABQS/8cdNPczkL3/ct2bmobFMvitJ
BMOFP++8mOojtpr6YJhg9BQdStT62McT1DqQLFsr22tpybx/Wi1cWogz65+43YChw5feD9ehjhOm
9bI75/rEzfq1j/z8szydj9bKmqCt+lSnIj+Y6z0nRbsnYTttj227gESUhzY0noyc2PfUhDMWEudw
iqmwdhThl9wvxRwfh4A2a52HX+Vi/thenq7/pMqwG18rnltDUD2ZmBwrDpKHTc35F0Dy/l3X/AfP
8o+7/1fkyv9XLTy2LVBs/msHz+5n9pUM1p+/G3jeX/OXf8cCTonfRmhSMmLQcka8+Jd/h4csG9sO
AELNWD0+/7DvCOdvmAN1E1mjgbpcrNrav8Mu7b8ZBmIHjB6IR4Wuiv/EvgNY9p9U7CZDuyk1zTZU
DWsGH+8P7WRKTwTsolPT/GWZYOPgX7RhLXvZ59GMgnOcm+0+NOhToolbFYnKIPdjXBdHDRLkLq+t
DqlsnbimljN+Ki01a2b4pUbDck6t+mImRI4cVORu6O668DIU0V7FFUSPBIDLWOodgRVcQNLo2reg
F5TwzZYY/zqzk14rZX+J7TD0wDurO62OvsIMJ7XLkrejOZOrTjMzloZ5SeWqrTFcc2HFFs/lz7TM
F9/AgX9A5LkKah2kOe1ng45tWfFncb1t+uzNUBobsHDvT1PdsVKTtudE1uss1HCfRsEtqH2FaWaR
MjtWLZq6wI+XABt5Yfog0M2nMskuatjQheiZzuEFWC5yDimuoiaz4vqm0cxgj1bKtXO60726HC1C
mQ9Gm97rYUiaYaY9sYAr3dSmkJsz8tHN8NT5uacwB6QR334XwawQrNypqFlcVuomcZdQ/QInlLUj
ZIRFN5/GUYevYqTpUxBaX2KI7wD5GnzzY8cVtjG0n0thjV5iVbdapqNXY3Shx9QCsQIG2bTxW1/u
iTbDypxSMC5zjflG3JGLPO5z2qUIewCeIiDlHPqVjmVJIYrQwhUxWjGndyXTBP7Pevea6/h2lqkl
SmcJL5EE5WeHP0wljdwiyCNmlfpDM+iY4PvWc+B/wBSPBnh+pXsgrUu/RY877lDI/JoNWhHWeRlU
BPJamd+QXuXmhnwGMhq5Vitrr23mi1mxhHOS+odWmiazKLKTUikxCyRw4HkjKZiZkzdz05UoO3td
fygUcn+FdQ2GHpA4AVfRVDwN2PC9OFjjA7rOm8aK5JyUguiMBg20y4NuUwSe86upfmuqHPZleqZr
UaCGgzHAFJz2xBy+OVCeZmzylUKDNT1lQjykc/pWm5TUrLJ86lE5WXaRvaZD4E10CTrUswLGaZCq
9J0t5divs2EiGDw8CJSo7yYRkMWVrIA2/vKB+bI0O93Db08tTMM+RUIImfNL5fZq2JOCcwR+XO3z
SfeaHmXjQBUSsBHqu2qYjuU4GgdZW8e+alj6UJY6DSoxONROPQ17ui8KYDFW3aBugAFCXfAZ59Tk
Fl1XI57IfyX2o9OBjRxpFNBTugsMhPVhgIOroccw20990453ssmvuSp9a6mepDJ3j0qQHZyhdgut
iV4F4JxpjH8Reh/kyEKz0TwG9mJTAkST2FKHTWbSgES7p77VofjB3hzdWJls9pROPBpysd9l1eiq
TlV6bZ5cZbD2q9e2HVxeWKk1uTAS/UKbMtSkzRCfqm9NZgb35i3Mzu5MyM6txaBzoCJAEk28UNYN
wgRJ0ScaFyXBJsNjHlvKTl/rRRadNeKTbbc7t3QBNOadu0CWFWoEWtWjrB9qutlXAbwbhZRDjkw3
h5ADCghIoDH9vARlreHvWAbIW7WD6CRWPRVN0iFIBVlmTGkPRqTeOcPiUI1wx7ovWZJGT2VUL6xZ
i6e2W1F4Xf4rSwKNGBH4hHMEczc+K+QSnMcnZKXHAb+fWqDaUKAVa/dWrWUY6sfbYX7QBTQfVBKu
EJFc9QU7O1C/J/EqIdRN2i0F0S890gLdoDQJk+EijcK6JNOgnQjogA2fh4eQGSitnrK/VPqSH0Y+
gKi75hL3eoPGPMHQrSw/BniqUQDVZJ5eE820GRtAyg6m7QuKJMe5jx8sZIy+oyGRL4mRZ1Rq5EXX
zfBUoWGycpShDPw6BJCLqk0VK0bsf7lKKWcp44sRZxoq5MTxOFvSq5lRHQUyRorewHR0NH1qEBOD
DuPo7MSsssqCNVwAyTUX7S/datGfQ1S9UF1SLjFOHh89/r1SmOalGGJkOTStaRjWOcaUXvUAY2oU
e6zkiJz+FgtecQTlfCOmWb3A8TJ3fBW7MSQwLqqd9GoV4pMDFNoH8+5c5qGuWIfImzJB+ZkUc7KP
GhpXcQdxcfsUUGGUy7ZVL78iK7HO2528Q8TPifb+KeERTpe0x3KIqCdfKv08zDWCh/fNOpbYpF5N
p1zOoRTPJb4tBALRccZMhqxKf5gEJJyMMmuUijNgBnpo61axAu4AF7WU1EyVTunwK0dAdSiJ9KWe
jYaRvYHMfNwTi9foRuXSzrgPC4MVi7PcbMaIEN3NSctCDxHy5I8oS+uJxdP/n4D+b/jq+BuZF/7r
Cej/aeKlLL7+Pv98f8nf8eqqwwQUoyLucUPVhYHB9a/5pwZ5nao6/WA8fOvcj1nmX/5xgX9cxUxs
g1THq2s5TBv/PgHV/iZ0TLyOJWzNdDT7P5l/YhD/w5ylOrZpCQ1bMDoFDY/a6jL8zdLIBJJc9VSO
V1tkLNXqboGZxc00pQvCEH0561gvPBJXgDqvq8f3xaW60nX/scyMl+xT0QFwGLsU6cHM4hrQ1Qxt
ct3Cz5OjnwSHtlLaVoTftrXdELjw1z4rHyFPbTuVOsX2pePgmBL0GeX8jEYTtpuz8qRUQDTNZ3oo
Vz3q4H/ZgNo+bkiJp+e93eeSy+Zg5J8MfbH2/Yq2g7UHDBDVZ0pHD2oasxWETaGm6LSymV1vN3rd
TYu3rFYgyOF/39Qz53uc0lok3I4u4/bwMCzjX898Nw1laTLTp0CCJIkLg+6yfmMYK+sjxS5qOyuZ
dNv3/vDIGNcC0VQP48rt2sCs3Yrx+ribZREr6kKJkjO9tXSFiRVLajIsrpvhuCo5ts3tRlnpYrRH
DdULCsbOBfv/ylMqzh83mlz//FCzwXel69dvLtBctbyydhuMdoPXWkNSqft3FLEZSsbcD6btx7PG
Rn81R6HsF8o48IDqx3kFxm2Y5m1rYyZvWxh5Gvpz//wwIUiBthfQIw/KpD1vcOW0q/iStidu9/Vh
/SJ/e+jj6L8d853qPHdr92WmFvrHu78zYT92bsd4f6dt8+Nzbs/JEabPnGupkjLSZ7b2vqUYnX4W
WBCEt21uD283mKXeWOQR8by+4uMm/8dds1bmY1Em78/42P/xXLMFe1YiGV6Rvf+Cx/sB7N34ve3G
6912/o/3fzvUthnX9DwQEz5/vGTbej/On4f4jQP83zYT54cAvnL68x1+O1ImZ0lylM6K6QNR/Nvj
/+bD//aC3zY/PvRvL/0fH9+e+edH+/OZlKVQQmYCIir5Kvo/eNvb6b3d/Mt9fyK6318SZ6I4/vGa
jf+8/XSA1nAN/zj4tlVh7oEcvYGujWaSvs6Q9vGaj2f/cdjtAbk8RHFlnjaULEgCal1riUtbS3If
d//YVxKU/ReF9b9tbk/dAK3b1nazHWg75MddmDWMgNv9fDvctmmOHUf+9+++PXG72d7GNKJnpR8z
LNt8cD2FY/h52xySaAA2TdnaV0fLFxk8Ryo5sKAXBwMUNY36vO3cbmwUTaQGbg9tz9r2IpQGvGot
NeYILHQ7o1OS4bI9tKiQQp62TdVk6XX322F0GaqATLV0l6chrZL3YykCZcClaeLgkJJMtJvB+jtK
E9OUnL7FjfElWKoO0xQIJ5o23tT031JkQixlJ8wO2Y+ZAEaWeNE+V1DDzVWhe6MdXyo6i6yxwNoh
Oe/zs7DC72IZhkPBdYc0KQ0xflNb+98+5fufMRtEs84x0UwbDHhjMW+01u3uv9z3DkrdrsPrzfaK
7bXvr1gvFH/cddoICuQfh/5fHAZjeu8bhv0OK3a2i+126PfN7f22w9jbdf/ff5JcjUHAzaX/+6dp
WSZWOlqy7Ur2gXvdtjYG8Me+P5/z8fDHcz72VbWkm/Vxf6PI/nFYfWi4fm47Pw7xn73NdtiPd/k4
zLbPSdIveQo+lWDt5h3Eil75LyTrtm+7yxX8XkvU+bChWrf9yLHXWIP1Ze+b20PJdl3dXvPHEbe7
uVjnJtvD78/cXrSs1+tt6/3xj/vvx4ygbM6KSb1J61LqK8qtSV+GSMi3aFJYvy2UbEZ1YHYxh+7U
jxNhJKNgDayBUwQHXNqpulsCQZKuQcUIXcG3dEDqYbNw9Lg+U/4CfIbrNsVIn+fX1nHKI24630Gd
h7XbfhNGmO6q+Jy2b1KxTxoQvxOlEd0rAz3Cgvk4w3SEB6hgYmvr78mCInVghrGPxa0tw+UekZrf
VpN9xmxCfzuun1VLMfyobD9nsfId/0Hsz1rv7MvFvA1pIXuJvnih+al11nTiGDENFkrPTCPfoGjQ
Z0jIhoy6lezmfVtH39OgJKRnlEfRKuTcBuM+QhKcV1O7H6ZsPBSWcYQud0/g7q+0wPjBioMyipRX
lghQQ0dHUkZJv85IQxFipMUlZka+sxEQZyT3YI6YbvO4ooPWEju8VlGl9TSQI3nCnOFEDezdskbx
4yjT3uhmCNZj/EgOkoLxAVvN16EoEQ31ZcR/UkXITevqGo/L5zKLv1rdIvba+EVtn/qwuq8NeIT1
Eb1mvq+sdZwzI39pENtX88BsMqaSZdoBxZogMV1rmTzrwZDZlvd41vVG9wS+Ra+3y7dyREhi4/pg
WAyEO0eCEskPEqTFOQ+i4SWzLMTU0fyYd/KKquaLaWKC73EK9vNDiL8p0atLUk2/qMHhqcOtBL0D
f6I5ViQsdW3gAqhZXAqV8akD/cpUt7kp6LNji8i9WhUFNWCsJT2pLzYpe5SsnO+JVtLSanWblLaV
oFij53XK+BRZ5DdHD0HTwIKI4x79E2XratVnBQiwQ9Pa4+3NCub+JqXfnjouNonxBPHhS0Gv6m7A
IvTQf7af1KkffIC7I6o65aeCs78uCPeJ1NcS77SPRgVtcoT1aRH3IuuQex5CzBqYnxBKdOZkeBo2
2QFrtYs0EKaAPVLTM8QhKggsQvRKdNEaYlTbjbWDYAzJCdVwQNLRuEYeQYj5EqZgv9cwJEpHPQKv
uwF53n5eA5NQz2KmGtYYpUp08mKHxIo4CJOm6geoUrxeTnZAa1e59RrH1JHL5JDPVNTGPSUr7VBV
nA4UWMiHMtZAJye9rxMCnkziKGjCUoWigwhAJq+cHT7WePU0L3xxrGwMmWtIQhDdD2RIVWuYFMGA
HGcNmErGL90yPciOAmQbY9jq9f68vQLEWLSL1PmmIK+qWIOrbBKsYpKsOhKtcn4f7RpxRXSh2ybJ
Q89sH9RtZl/kGogFPN9NoffdO2Rl1eWsXfSEkGb+nnBvkKiFOC7bY1PKPDOcq/upkAQ1OvOxyRwV
A5vwiPbrHyp+VV4f5wNXe6q4phbn93PMfwKyAxKX2X5Z1rAvdY39qtYAMIxDml+bxrO+hoPVlPCb
NS5sWWg+rPlh8xolRjGdBRlT6HqNGVPtcx5FOGFFdj/RHOeftPpvS/MlUvri0CzzcRhpWk74j4Ye
VgNIh3ZfwX5dkuGrQd4dufMF1sI1AK1co9BIVMs7HXMJGWn9GpampwUen756UfrWQhApjGtQDwmd
CuQ/KKqJvmQ8rVbaODVd2XCAeE07Cklpw+R60OxLytl4Mhv8euawm02GBLMhoIvMtk+lOntipM9S
8cl2wmhvMOoarhwoa2NKDwmUpjhKtfEz/tSc3sF4rPjnuiQv/FyG4GdRRjfAIo8ymZ6Cor5vg4qU
6865ZEptHSqN4PaOQHMXt+dzqSucFAGKaFXJIr8T4mkQGn7R2DkVsV3sGQqRGCQUIkWs+EPKoBtF
GeTOnGppVRqRJy1U94HeH9Y2Vph1+7qebgMhP+dOonmA1DHpOUh1yuXLbi70x9qqXvn1JXhMcZCM
jlrsMu51TnAoR4P1KHRrL6Qfgx7EnxqA5OqMqBKM/EvMz9TvxVet1CYKKGibtXqVv8TL00TCEyiN
iNSqLjoNiBooLctrGmrPWs+0rHOGq2q+ORl2uEqPjk5n9F4ewNrUmvxJBPnikukdekqBYwjnpS+d
znyivzAMtn7p7/AowK3hB8YvTYAHiXHSO5ZHYHHvtrlzIRlCd01wJ4gwH7Awaru44jc5Bi0Q/1rR
T5N5TxrsLQBi0joszj1s2IA+MaOm3SeKyCkgNk8NGO7Avb+xQCi9mQAAp3OcQxlAzjZlleLsFo3f
NUkM/tg4kbu56/W5vQfSjBjESB4Ahe4Y7ei6rcixuEQEyw9v14cWugXUcSRXJDdiwaHVOR48jMnr
UXTNQ/C6yLmEvuy8zrq67I0M9lEGuqSbg69Nb14GlAq7MUWjX6TyZ96AmbOmGZNsgRo7YCWAXE6H
+h+TKR/gq8+siy4j1TWgUbn4ELQDXQGaT1pMcLHUv9R2T2evyUPXstnVVKp9nC2lIlKn/EJFDXDN
wIyol/FqQX6ZhvkgtfylWBBLd5BHspD/sNVSKI6cBSM3aQLQZp+BKjduL4hQIRr5NrUxlQ0zLpZa
ixGR2YXtLpgt8N7cNY9qp0+3MLsOVoIeouS3YaXBeGAg6Ui4+Dr05CYExkTkTHAvrAwpfKibnNAI
NIkd2jeULwixnY9xvybHJfFrkOOkII7u1uqNb8YwHSJtCc8qSYCcGY5roAw7LDNc6kbJfCMmE0zO
sFL4pittuC0Li8VSxcg3dp5WdeO+sBubbmr8o9JiFHcGE4U2zlYRGpEGTVk1rq04iqcPIE2S4tmm
QNQzHp+hMR2iVhtvCpombmDq/d4Yi9s+UiWNJ/rQs1o+tcwc6lo2u67r7h1Rw5EaBMgYvbozpf6q
N+oFrfYke53xLGXGujJue9VFxUdnULvyJP5t4mEyIRkteXiN9eFbhQwKDKF9ADU/e5ZpnYnXq7Hr
RY/GlA2co91hTKIf6fQqx5TQ1+lXNiozEjpFx+qjndqCfogwsF4ARu8xe7R4EH/h4EMUX2Mt0S3j
xabt7QkV4vJg0/2wccOuEjy3KBDz9YjdvDgtglPNFFptymtVwW6BaNUeCSTMLHsV0YtTT8PE7emB
8I7e0jegALWs3RnozE+1NR2W0hBHxrh9Dir7RhbJo20M31HJcQKgEottvrgoiw9Jr6BodPpLTfuY
Oq+80EUpsjk+OULFFokBbdQunbMUzOdrLyOyvNLRyzllJXyWD4CH30aavXettg6dWQEKc0Kt0A/f
C+TloQRyWafBbgntZ7JqKpZ1ftlW/hzSleFreZwQzO6UoroJhfqoj8RUQ6V7Mvv+R9iSPa/iKKwg
EWeJUyEhjPSrYqB4jfX+GAEXWOqJoTlKootqmbcpZeiJ/iJ2589NHDkIQmtJl726ch1kuoXkILIr
pLelA32JiUJlIDIwRGv4dDE9zcQ+0dbIkUP1DT/Em2IOh1AgW9MESA3HBjgFE2dXmATzZMu8U/UG
EWmwIC9D5L5XB/0ukc19FnIxjoRy6lMrucGRc2vGPxqbdvuoy08C2EcWnysCVfZTSq17SX7OCzF4
3QAEyHDMaG+bC+coXXrlv9g7ryZHtXTb/iI68OZVIOTSKL15ITKrsvDe8+vvYOXurerq7hvnvJ+o
CAoQQkpJwOL75hzT0qmYEPvGEA1DrY1rKULw4dWjwsFHC1GKU0Ymd4oKfikJ1BtYzQSedrSUwwDP
cYKqczPgfkZLTaVhTNbOdXoC8o3fqFm2YzhfI7SQ/SLMXqJ+QU3RYHDvuf9RqVc8dYiDVaTrHF6M
DgCXedlIuWNCFtimJLLO8aMcomYpgvEXJMQry6GHqczDLzN8ohyf+mM7/xpzGAJGVMMzInqLgSUu
qBGTxSbBbH9teomCdSXUgxPw66uqI1Pcob2+s6Xr3Bk/nblNgQSNfmxo+lGZ2mtisMHYLOEhpCpM
EGbxQQTLjJEH/8IgH8woIBjA6b8qu5rxV27JSPkxqCkCdN2kaOPEeNHH/hBl3U/SXh2Y+tPJno1N
XKuxh3M/Bvvl/DCl3CshI0qNc21Y7U7HL2s7pHa0QXhnN+lzqQb7UbGf9HYAc85N8kaz5scmwOWT
9k9KOLGzgCgaS05vBrm94iwduzWCP5ts0Ewtn0td/YjK8Uoqrc0MbNqdbZQAKVZJzH5YQDsFUISq
q7vG4SuTlLuGpKMzUdXBuVrqDMzMCZu6JRHxyqpxGg7NlK287nWdYoUVcaJjfrg8KwTY4uXNRCt+
3ZN4YFi0j25BR1l3A5zI5aGFxJTp43lUxl1nNeqGG1WU/wsi99FMEt5I+CRVQyhtAkaxSd1b22Ho
sFzFJzRQm5gSAbjyKbzr1smcBXewXOwCZzmuGOMsJpQjFzchgNtXS+uvdXS+a7TyEYf83+v6xYaD
Qi7JDtIJZjAjuMVrE9z2/Bgrqz5zUKic8rvGn3JVPS/rhNKsUPDPCD5YpJmvnWE+xbcj9nyx6rK+
NfWXmOHvUayypVo9Z9W0eGB5y+1lW00NMKeGBhrmdZPfHtA2tsbw5bLGwOG4QRRVHMQLiweCaNww
GsO8wmjfE6vEg3EqFyfDnB/EKiOv4hsLGcQYRskdtcLSIoO9U5T4bqynX1NcB4dR0a7lOcmupsnQ
z2KCVgl7UGca/mVdNg/FLiBEwE1ReUtIVwOIoVJ/TI3UOGMoMb6f28cm7RwkNXPUtW5R2BFfagYE
ZjEqTKtiuYGN4zclgLhKLEeVoTIyms5Ja98upJGhIcdcHNe9fkZhJGGEJcqUBQgvf024tXrrk2g5
zmQ4SIxCltYDHsPF4e/tJkRjIOXI3xU7svClAzSKz3mV9zdVCZtR/KKWKg7dCUiFk+XtLZ6o8A6b
IHqhpHyognA6ic3ExKxLlTyRotqLRbGtYgNYMGqyDcWzxDp1JppKKtNrQnQm15FD55wVmnMOU96w
pvXvYdA4Z7GeRNjh1iS6LABryN+xbhZAoa0sNboWW3AXeMZNDIhzsWaSYOJuL4XgAOqqtM5VEdVb
JUI9zT2WdRYPKF2Cj6bCJioWxQNhKus3dYbvP0k7SHlO1PltrmnuEGOcTwfj6rJtVNcWuU6ttcvU
Gv3dnITeIgXRXQWWAKDknG41KygIfe3qwNccqm9tXcd3/TrRu7bDyZiumixkW/+nIvifqAg03Vzx
vf9dRvDUfUS/awj+esLvIgJDtmn7m4rxbyICFH+qYyiy7tjyGqb+l4hgjWwHDmzaGP1NBY0rStp/
ighWfYEsQymG4QweFu3r/wJCrxr2v4KReWurxlbWkNFquur8G4a+rMs4Kmd7vkaGSFKiaJxYa7/m
t1nT6gu0XDGZd9+zf26gg1nBO9wzPkgXciit5YyfCzwxUA6MRNzZmhDdhhJKAs7pq3AltBWzdI4s
Zdw3MLiaRhoJONPtraQsv6ZSis+QPBuXpA2EO1Oa+NykmPRuMfObU8h4u1HnXWLh4llGdONR8hZJ
y2ukJNYGs1W8r3QUBClDbjXvaz8Hces6Orl2WW3SHoK8wa2LaDKtf6qdO0V5K/4oOrj28iBm9XzJ
hpPNRdcbAuinkVSZdKXWJxDz9s+P4rfdiId++5TEVmIlepFdvLbEOG/SHRMSdFAg9MzELFjFzNfp
qAlVu1h1UanLa1PwP63TRddOPJKJXp6Y1UWHT+jbxbJ4+mVRrLu8TCGeKJb/bVY86b++utjRZb/h
2s6kqzUdutXULa89WTE3rIti7vJAu2bGXRbFHLVS1BJi9vKUy27EU8QioorIleNMdv/TxophLsv3
I7/t8XuteDr4VF5HzMYWFcs6+n6zf7yny+uJV/njpcRitP4oJFUfGDv/8++phI9dLMOFUN2igrxT
iTi2QkzBwxCrpyf8OsVstsbsmXlN27cpd2LV94bF+sBlk+99iK2/N1ofviz+9nAq2n7UAIghFbNi
qz92Jxb/+8PiJX57l2EXhBQ2yAvjUl2gplxbkEKBIrasRY/QGaXKazpl2HwvC92K2EhsLhaXVQ0z
3ou1YsVlT4sQt4hlCoMog/6eiA0L0Wy8PMeWABL0uZpsmojwFxhVx47sjIxewt+zfVCgCldUOs7r
yolEOQ9+jLwZJYTxhpJq3kC9CUCPNMDAuEOVbhwuYeFFzCh/HiTf6lCALNjIuHVH6WSveXnfs8qq
azL4NGkoonX/a1asjToLBlYY7cSSmIgniu0ui7/tUqwUD4sNL88T6wI1xeqXFJFfh8sqrc3LT6SM
EU245oQRXkNfxZ2laeDmD7Lu3RZntnWi0W8FXCFO7aLJruTc5+JBh8bVT+NxdOIJR1hg7otFxpxd
3yx6/VgaGSwI0SsV7U7TuGrylnTeNZAV9eZf0axi8bKuMLXKK9VlwOjO50GHCexyXiec2BvtRU9q
ABLo5vYI87VdGI0TxkommYnbEU7FY5xPIyweEDTHYAgeHdO4a2OIGBXKclJYG20Tj3XsicUccb/e
8VeooL7deZW9JerYMWC3lRLfQtK7Igm3WuOZraYGaeuQyYiU5qD0z4Y2fGhU/fy8DetTXPR4I9sm
RVdPvGUua4EPZ++BiqxrVr28r+ulPTpy3R6NFT8t5lq70fcWHSh0nFxF1p6+YYK5m1cfmJBftNUa
8S1mLyvjQb7VRjjblwhm6B4oh9Zzw2XSzJLir+G/3x32tcOfRk0L7UY5kEo855uIzAkClm9ruZN2
JpYFT6pGDoE5p41ghjTJJBlyatOfVWcYv3+I2vrNXX5+Yk6sq7MGpvSgkz9pySepLLOdvaaJVojJ
j1DnaUxflsVcTRNk7VY38x4JoidZw3RMK2v9hrUKn0cRJdtYLEc2D03Y0V3ybQe30C0Ao23Q194s
E5iO6hinobzo0/F7tqtBw7XqIVpwmI8NfPKGDiquZLBrmLzsqHDIX1Ho/K6Tuj/o2NKOZp/YQNZb
+9hqIB9oFzTUTjQc/dOikbsW+lJKBPJW40DGfzExotkr812b+PODjLw7OrQP0zto/R6iBpkghbs8
Z3vpVwl6QvNqyP/cglD1+ImXIj3Hw64KX2EuVpPXyGizX7c/tOoGKgGlPTXy5Igmsepu4Wlv0R4a
YeTiQy9sQE83IYwIWDD6zz74GPJ11wlMcipWBZISr3seIw/zjBx95NoVyvIC3Md06m2qzHQLvQSB
fvkazYd8+VJxnQCXq6JjPPqowAcTJ7Cb2pTz0XEP/qg/mfpeNw6adhrCF+sLX8tsPBk0xXvwbfsm
uS7N54gWQnYVUKlSNznu0/SqiK4b6DMyMWde2+HjwZa7gxO99J1HpbDl41QlgktA6/G2SPir3d45
SDZkdVf6NVWQdaE8jv0rwE3czewxqG4jZNcFxCtX6q9m+77IdmP/gqxm04fnqvtpDjsklycr9SCk
o0g34mNC1ZZcvewQSYCpIK73xy4/hum9lcERcQP5JhyOpr1HmRPYe+0DjM4Gzq3cH6v0oEI/hs9Y
u6V8Q0h2C6OFz1d7jLVnosvo9GHfVhmj7uRy0/2izym/Ns8gWCd5r/3CNaIwXrtVrvPWkzIIGwga
tuQElM6OoA68qafJ2Y63IWWhp+6aUA5aLTDr6RrhqV9xrIdJA4t9INTWaL4wtS7ZKSyv7dTFI1xC
YV6ubPUzWRhSc5qka4OT1rmDXFOaO3yJ3K421jntT0l8HBaOC20z0ZZK0l9l+EwPbgWGnegs83kn
gAvDXcLfZpKAS6uQwj3nMImf6RQdgfOG2tbkCxx2S3WCPpoB3/sZ0e2lSgSqqzsqv8rmrkgP1UId
e/3A+JwknGlBd+TXqUJPsKH5Qx6hcOiadBAHt3vHymBMwJ+gvvtz50ooHBy3SK5BahRwPiDQ2yds
B8rkyVfVvSFtFf3RoR8h7/XIaw851u3Gm7D0lqeMymXD0OHKGpdN23gV3FqayFdLOm+20/v0BG0i
ISt9mxl3nXoYqToMw5WBbjXxwY8lm5B+D83jvjuMmMgwjHwlaEp4qxMh7DtV9kb1fsyvLNOXH1UJ
78mbXFzH1m38ihGL9pM5HBWTEbibv6FiaDkUQviv54rGlRzfL9SkFwILOGqb5CDjcwgjT9F92IXW
jF/VG8eTSvgohFhl06RH5gmOB6yGz6iTgBh+AutOQ2RoymNv30K0bpJ9DiUT8PLPCjv1k426ZKvd
kFEMsdni2gwFoDlGAdQNf3xLqTdZu2SmmeBXOaoNt3xdMzk5cYIHMj18yOyllXZJ5DpQW/YK1V7X
unZutFO+K/YwuSVa15w3+w1UZtrpG5AKkwWrxIN1rQFtBMBhbbCKVaf+1dBe635vZdtu39+rPwNt
mzZ73hoV3goqVGZj2d7xnoJ2h69LxcCmbRw3fKpeWtpR8U6js3uSyXiR/ZIWHLgK1NScigEAD+OV
KfvRZx/fLGCl+oP0kfF11R3MQGnXgiGEz6HS23Hjp+Ilv66P0a3+KG275R7rPnV5tX7XtNsVpQPK
wywYw0HMJisBnSH5OPQSrpuAetUmr57m0q/trSWdnOxuIPwZyNUd3nVgORKuvWqD24tG0wt4I+dH
+WydMn0/7UkFfsAgRzpqeLecUlh0ynZ6ccAbwWJfG464eTY5xzKpVq8yhpBlGxNHTLWrRZdUYTzC
BOmlC0TYTc3RR+7NoyG5/fKoUy+b70ZuStsPR77qGi4MLtGSmsGX7LI5fsuwQQq50cuHxz56nJej
TWIqhro4OZK9YJmAnx7C5Nc4vw30OrifBLvzktPQHbprNbwdSNnG1zjIvobHHeeJfS+Dl0PAHhAc
ux84s9CmkL24/hirKwUXT0oddptyKSSHmlIdVjUb7Q0tE9q8GzxlqKqGn/YH7/I2eo31E3tPCW3a
ROjA8IaZm+jRdOvdeI9GAUPagtMf5x88P+6z0ahsCUzpPhVrU+6iZpf23iMFQdM1j6orbUgEwYLo
/TASt3qhsG+eMYoedBhH/uInXnGaz0hGtPdgT6hLabjWll8ayRejK/+k05g8h49J7MoP1s2YbHnn
isvBEL3AUA5gx5AJ/aSf7Z/QDK7D66/mpSd5/Sah8wNVGWVM4Ur8YlmQtpILMeyeEqYb7HOXz3SD
nW8T+cb9j81Xte1/tL7pHWgdq2ftBpXweeakwADgCdYiR0zxkrzg2VHyTfNi3ONM1CyMlqTJboNH
mAb8H2XXbDriVB8OtHLTHUTY4BxQZ1ef6NjZyY5qrRG4mJIMC8SIC/qJIVRJ0xe+0xZz1gaUZoSi
6L3dVbegnMhklndhe49dosQZiqat8UkGPKKPc9Hx0hVudH8obqh4Wi6S+k9nA3Ftn6jbXvWVl4Pe
e+N7gDX4at6GexQL7Y30Q35WgFLHm/Yj5DBAz35n7PM7+Sk8piTbcEkACwX59WboNuVTuUt4V7v4
zn7DEMpjykuebmsyQz4t3vWWBm1CHbI8lC53WsDlmbIOVLkX35FRYECS4GN/wXfM74wV8pPyCL99
eFCf25vCK/zhTKoO5MZzeiILw+PH7veOq/OhuUD2rtqb4dwcgt07AQXLFR33G823azfcEzNx5URb
GLnE0XKwsTgNm+axC7hmbPyFAcIMpTDa0o3bcKdzZfjRW0dgCX84gfHH4PjefhAkcDN5Rrmxd4w+
rtRjcUXTfPGhCLipC8beczZI5TbJdeDmGzbxyOL1HV91k3N3oC1ZPaY31aP0Gt+jfPtIHkGfPVob
+Vf9PG6rg7Eh1AMNyFv4Yi4bw3MeUeSYKHcSjykhi42n+Fw1XjiT8dPhE4Yfn8mcZfnFTpABQQSf
l/vmijzp6gBEem941pXxWHkIxtxi55wLN/YJs+O5nRddm427vPUuor+N5HKGkhFFbcw3SduXrs3F
5S3nr9qFOwYlh+zEz+E5eeyuxl/pjb0bruqPjFEPla9X+ddrfhPfz9vgV/RW/Mz3Mp8E5xjjZJx6
RNUuMEXOnw/9NSJpv3+Xn+I7s3RNzi2bloMq3jzKX4XHhjIW6SdlA6To0fns3zHl6tv0VN/le/tD
f2re5htOhJwg9Y/mDXagO95QCZ8e0lN6Up+wRZ/rO/0JOp3Lh7pTr5m6iyfxAp9V6nL28el/eNQK
jStrb7rlMXpdf3R76WUq1tMb8pXVavquM3sNSJyV0ya/U/bFLZfEY/3Fb7V8yorNYTklfvu0nELO
Md1LmW7La65O6Zf43XcvyW2EeZGrC0eRN51yvq8EBcOmM49aQJqfS7s7AHTCPekXTdbuhcc4mEB4
m8rJ5h6Fj0ZHwwCMz6UjXHLN+Fw+kwcSYQhKCEZcGL6CamXeGSCSbA4T6RO0JVRDlw7RASoMR8vZ
PILeO0x8IfPN9LN5q7kD3Wg+v/fiEa6P9oMeEPzJZ+l28RU/3JdckRJlT1aX/Dxqr+lOPoSH+DBt
V1R07S9b7Shda5i+4611n3/NDO1aL3J+oqFA75erXDKnc/piW/TB/Ohuvpd31u1yhbwzvcbSyql2
SjlW5LfShR2wD85fa9Nrg7onTzfK4pGmhQr0Nr5bXiZxAhRnCTBynFRqnMdP5RfqFk4qsKg/cW2v
oKOCAsYm5jL4OV6bnAieQRh500HhVu2ju62PzmeebSXJHUmmce0P5po3YuSvaPFM67terkLgK/dD
B3zF5XsfHqwX+am5TXGtAvW7W8cH78pn/c5bTFZMm1d/DfPV8sIFcfhc+BqTjYTf2l5PbAwRxuuW
0xI5dBu12czHefs57Bnhca95jzzZQ3/EuSJyIQHdci7lMvm+5CBWd+1TdsspL7sdr/lc073sgjI8
9bj0b9UjsOwNQyBXeSdBBifalbO1Dxz4uEdh2Gxrr9jTmfXMHZjFHYnce3DWxmP40viVN0Ow20AD
aJ/D/WfkVVskh8C59ogvr4ZNyQUvueV9TzStOEmCdPK5G3uh3xR+Wj+XN7LujZ/Km3FLdJBH3sRN
8VKdzEN3ikAN3JOgPmLES7Zc0tQzw0HqMPxon6a9xum5OYwucRAneAw7EKy7hT3vzlAM7hlTjF/2
+teHx+FU7pZ9/zVwntjn+9ZFLrdP/OQhvkvvMBD74z2x867yAuaIo3XCQf40cGTeccwGz9QW+QL1
Ly0GVLSVn+eP+aM6N4/pfX7TXRWcBa0fzm30aD0ot4DllkNwNHdweO8wo3jJ22fiSfc0FDmctf36
z5w2EX1OoOjP6kd2hmqLmGJE8Iyjd3Cl1xXXDfWZIZQrxZtXO7rmSiM/t8EVYhDGxUfzmG5halHe
PXC/cJf4yg3DTH616pODGp1A702JjviRPIeDs3hF4qs22KMvsIAuPc7UnPkWl86zHrtHx/GQSfE7
Qs/wWN47L7yJz3DHAD9JBl84LtKBgZWpWhr3RtwfiYqbtBYiy3E1n62T73XopzVbNakV/NNWJOYu
7p7vapStoJAckzvuQqg6EfL910RUoi6LYi6cR3ujjpruilKUeD+2nB37yKm80VIe0nGZAHWPZD2O
1UGrRhcdt3VQRsaCQ3xqpfeBYo4Cfp6WyrYegE2i+QqPNkf1+s5jacSxnZZ7WQ5vVWryu4a28lFM
uHUxZck8hLVZHpu1lCfmID42+0UbPXWiwdCSEcTIZzUbUQDCZyRm006OuQogrjGztjwUEYj02KaC
aT+FNgTOJQS+PhaktS1EU5Llwg3vktBPmrX6DJpe8SGk9EdlXTWtftgowvmAEP9T6UyqLysPP2JE
XU0hDSpUggzKc5dIoms4FgyD1ndMVQvHlZzIq9EgRnsYVPFuWsobFXTUFsTWLYVaiGRNxomT96SF
WrMxypdpsEDhpTOC2tXe2iHfpba9zvYT9I4y1ivOpqvNSRR6RV1XzFmiWTfW9SkPwnyXaJS/xWRe
+3cqPtrvRbGuIr9j30TwCYoZE0mvjM2xqw3sJ+tELIoJsEUb9wF3YKIOKiag0SHliVkzCO66PieO
aC3Tftdq1dXfqkJozzZjZEr7uIICS+APJc61Mjz/PWf0IbXPdZ2Y/LEothNPW9VGpFsV87tilxS6
269Ubr/kiYwvEmTB52LSk2SuM51SnpROVY9Oc5MJ74ywvAizTK1o0y4pl5sc+UUPtkLtNc5EOmXy
au3iTC2dPTGX2s5pgR4AZXY6l6QoKFsCKEAtIpEZTorW3/ZAtv0BmOVxUSsYWVTV+TbMZ0sFQve9
JB5wZJuEg5Ca/W8rxfO+l8XsMAFBtaqTtlBzNTjhq0jSwYM01I8Bn0f0xsS8WC0mxeo2zdbJZfHy
aN0GVFyHbCc2u6z/3ovWN83iXh4yx+LO7q3OR3aKMgHRg0vqtHEdO3RB8VXMKVUGtJsTKj+EQOUR
NRq5SPpAiqEyvZWZAc/MITH478fEXFixlS08kuIJGoHNBIasG4lJrUp8aXqLkrKsgBqJjcSTqF53
i0ucFj/9dfNJeDC/d3VZ+70sniCeKjZNLLgTv73L396EePzy9Mtzvnd/efnvHU+wLP2mGR7+eIrY
42iB0BsbatqX3Vy2+/Od/bYs3sSfL3VZrg1CS1QnofO88N2LXX7P/vnXff+h4plot9hWzP72St+z
Yu33H+j03GeaGVVbsVLs8L9+JuKVrTb+545/+1wvf+cff8x/fgeXl1jel05/ok331q79jGI9+S+G
8dfkj3V/LIrt/lhH+Z+61h+7UUTT6rK5mLtsI3ZRCqPgZZvLw/9p3Z8vI3bxx26/t7G05b5b/Y0C
WmCLBmy4+h/rNvmGJwiMgnhUEBMui98YBcE5EI/YoqsqHv+eFWtLak3q6tD8T7sQW4jJZTdi8bd3
81+fd3kn///diO0um4j9XdZNaxfs/7RH/yPtkSavaLv/rj16/CqKr7b9+voXAdL3s/4SINnKP+j4
WrKlKmQkG7pJfPdfFBNH/oemGJplqmTSMyS0URn9k2Ji/sO0CTKx8QDoiow84iJA0v/hgNhzHAv+
iE2eqP6/EiChd/qDo2eTqofICdKKhtwJnMm/YkysudGkaDQKxocWdwbraE5ZJ6OudYdOfu7XkUip
qRW3+DKOEakuiSoWw5O/J1K+jl66dfQiNp+kqP2eE4viAbGu6NGgTz0FDWutP8VVeWwHhh9yGHKF
Fcvfs9DrDnBDUC+Z9MXR13yfZKy1eyrOFWLSxzKnn75PZl9CMy/gJb9xTMYAa+BWrK3XV0nJxOKi
huVhUxpSA0ws7o/RKB1QMpMoNIXpFr7ss7FKLGpspnhsYNgtp1FLt1MOm1SRrWzYLAGE/UllQGKZ
q6VU4U6srQmhdVBm6I7qp1H4QYAy2RVT9dQoYLK61PqBSkKX3/LZjG5mNYHtMkl+qi/BPpLWsWSv
t35VZbedPJxHPUq32YwIfVaCntp8Q8ItgvuevkE0hPIWg8JOVkMSs/UG4ili4a6zfGTYRKgV0Svp
eqd5HRTrUCIpaJP8EmbxCd713ZS1u1jv6BTsIG4uvjo+pdEQ+bmBln3ETSOPla/m+otsZo8tIvCt
iWOHixAxcwU9CyXP7+YWmTwkQ1zCUgX31XmwQwolyUIrflHs12JRN1XVTFuIxtyjyw4BlrJMjdaW
9vIMySNuW5osPS6gcbX80OvaEkaclDL48+geXdUbzn4AZDQ8dTpRdSArXqoNiu8s/eitYjL0r2RN
rF6P3hqv1NB4yC1aC3LcbAA+3KZBr/uWkkETi9e4RqwcgIQKbhfsax3P8h5U5S9gWUjtY9U51ll1
1tKmvlPTo8HVi0A8DMcrEzeULR2w7YgdZlZ1GO8KWghpubfQKmCqoU8329IuzpwTBqQADxstjl6b
3tSYvh9eNwUVg03dIDA/x3Uv5nydJtNrEdQd9HAqRNAR3+NAjTEBoptajyA04xm+YswwZ7moVnJ2
qHtRPGq0gPUfYWfOm0GjSQt7m4ZHUmHMK9TdTIJy2wc4tFTzqOBAavLMWcfj97jZKVrUQUu4KFDm
Ipy3ZHL66H7pY6d2usfos7UxiB5JZfWNZjwsIHKrxpyuYsnOveDOUdODYaNksHGkmo3xoMbDZ9YD
BZ6X8q7rwNYpC7XNXuX4IXOzQhx4iLTFU1KyjoMK7a2kxq4Vt/dFMwKmR7lfYnzbSIZBsjkFfj6N
AkDxiqeg4UO7Ia1qhTik9LHBb7xFrX+CP1nr+k+cKjU3XrmxN0v5SunA07U6Zu8pHrDgaeUnvw7c
Gv1IkSKmTDKH2LOLmqaBRAABzqENv2IvJiV44E7nhHISWSHoD2IwgrTQMeCPm76bR1/Bo4tLEbww
cRduoeo4Ku1020ohwaKoq6lOSGXb7Ew5c3x+QHcl+g10YK+EZtGM0DV1O69vrC4IUuzhx3EnjP8n
1x9zxXxPraCiFhhDKQNl9G62juIWGGs3Di4maofjtaZZX71hdXtkqiSnNwQM4h3B6JW2Lxk/s72l
Da0LxogzFKBSgopPgRON2zYHreFcK/iuvJlK4WomcIxil8gQciLHoZuuTsnOaRCUWKPys54PYd68
piF5qEqlJSRWRrtM59CI0AvUUXFrri9SErawDKO0iyyaKIF8LSsS/eipMc69rP/MDM6pYY+BezpP
Q9zdkEY6u0PThIfWeQgIHnpuLWPV4sXTflGKQ8NvTMZbR0VipnGk0r+e4xASdWJtFgrChpM63jjI
P3Ca0PqQww+c4U2sI1hPyU/FwG3nxBIH0f0MwnGnRpw5B3JTK/RXXpfBmiIOQI8gGNRrU1A3n2Fp
chzEUkEJP8zcyS5Uj9t+xE6ISKQCeYpVWPgUMOKanYpxNMhiqmwjIQR0GIuR/sA4m9thtL/0idPL
YNLjmB2O8+rQY+J/p5V6qAKuVNQ2Xg39l5QDsVcwPdHojQ9Bidi+rH7ZZaEe02AAxaf0+3DM8HFR
25xwVO0KqkweTnTzbERoUooWaaMUHBaF82b/s0J4tg8W7dmZrcGbUkWivzLS+ygcdcuvevAphYaV
rhApMx8s6z6hP9EQGu7aitK6o4E0XbWl8VDMHVxNJR+uAG8vFd7fVOuMEzT83FTfh4Emb5NAzVWA
rNY9iUVySsvfSYrPyRk/ppkueJwT7Dbd5kO1GsycIyDq9qRRFrXoYs1gvg6WGrw1pTwe7KjnKhMp
BxCqO8NQyS7tVs+WtiDuIWGPWlO0Hw3AWySh52epkqizG9wircHvuVW2hwgWthd1zdGZTq3CIalN
ZuA1+DrmKRnc9rkhcMWXGIN41dJhrNHm3eRMaNuMmsa84ezhZHGLS/NoIVi8iEYSidLosc65Fi3q
GOwymbAsnDkx2SW/jHAotvmI34O8OctN5B67ysugV3tnmK+rvuJEM887E3QbsnLDrchlznQUMUZc
/CochA+O0cDPjEj2KriohO18S9T0Y2O2uFLNZL4aaBwwbCBYVdH0+1CJt4m0gAIGwct5+iY2q9A3
tPq5If9hN8vmjZT4Q5tNO6mVCTxqIsxt0DU1wk/ctgCzYermvSQZhHbgHi1K1V+HL6QRBZAqcjJD
5BurMB44cl5lO5tJFKmmXZNGR3Rsw/ckZSCRtugELfW+wuwg6SnQ+rV2pw+INGqoHl5SI0/Cz0fp
zZGP5TrRIvU955LuocG/ngjeJoWdk/qSZndRVfHLi5z3IcqBXlBdnEJD2wXEjnOu02t7A6L5UR7w
zsPcfJNtEspG0q4k4kcJgZFzYiDs4qNaweT9CoAfUkljlJnn9zL0Z38mEjFMTDonlbGvbTrmFrFn
gfMzmNt6ayhBu4lJDoSHa1Pvn4o9MtNPzvkt+Wj1LdmyxneF0JR0EBSjQ0ABWVAkF2fzpqlt3M/w
9N0MQIEao3U32rsiTqG+StmBDqFsDAsyaM7fyViu7HyKJGpB9wa037221gnHVKUOkuPm2gSxpcGq
Z1SdavdmYoQeVE4wzivVXY6C8IBDdNPKhXzMOzxmhIb37c40xttYRuilZQoBVBTuEIPTqVRgtDfx
tVCNWpo67CZubTGGGv44RTB3ieaadXXV7nd0QJJM3Zdkc3QrEV5HN++rCBMKqjsHLX6Yo+cQ97gn
90NJ05q3g7NqPcNGB8vJYz/Drks2NlTUKSCtg/ZAYVLYK+YodqGEMSZ01MyXuuoxcdaqz8xI2u8n
6XpxUuOQ9+rIeU//LjKHACfw7tOnVhLlqzakbpvmZnSAI4jht6b3WtNNIvcO0UU8EB8ct4A4AmQF
onIarYXUPHjX2+CJBKTWb/U8ROXwLGs2qBOq0SMsEIKiW5/+7BBRfSf0B6UK2ROb1NK7faKQNjR0
pOw25quQuLaApWms6TSo13p3KeOItuz8PY/ReS4Z+lmIDkeLcVSX85MKi/d6eMgT+2uMOV9EcnlT
JApZVWp2dGrtacIjmNbpY4zBH9KINhz7Vks3WmJ+OLGEeG/lkjs237w8B7VHGhJjcw4nJcyeF3Jq
eOO6G+bOK+PAyHfU5KosMLynpexn6vBFWBS8wALFLiqMWY5+dVN2AleuoSp5rGxVO4SdNh/19SZC
B0gemQiCMrtqMOgCZmY3lluQIo8y9NHQ+3CLK5sWZAW+sJjSO6k26p2RD1vDlmtEOvCLgqxEejMM
FW61Fr2jc9+AyEGSymQMf+Ceng9LAE9XrYtn0ESYUORFcXZRGu5jCQ+uFEaNa9dGiz+FBscYwYzL
qjdGFISj5ZxsUH93HR79uqKP3eQLnbupeKo52fqm5kXAcU5xXAPlibJduRZ+JZvW9WIrhxmN1JJJ
xzbuPhg9PGc4aTis2pPhYDzrE93HLyuP0XxUTSTnKXFPXh8ZOhxNYxfX2bRvjX7a4o4hxT7P1KOU
ltbBKl/IH5xQusX00teDWh/zO7VWaSJPDvy09VcoivikQ6W7KcOYFoSl4lvDu5WgbP5/7J1Jc9vK
umX/yos3xw0g0SQweBP2pEh1lixbE4Q6I9H3TeLX1wJ96/ncE7eiqqKmNTBDpCU2IJDN9+29dljB
OMxN0n6jPjtnU8fQ4RkBwwqs6+i3ujop8KFxiEIiBleBjuk/BBGumDxGg5VeYgw0J32fu1mP95+n
g3ryVOrI2xHOoW76fKYvOC9LvgSVtgcCcgG/R9K21krODHhLR8mtEeLNoC+LdZHFvHZfQUrodXKM
QvbMZRt8r2Oga5GFvPh6mmuFCJeBJ90G3k8Zi1eVgqgedHUmh/jGw7y3tZv5JosglY8uaoJrhMc8
u6fGZEktXWIwqvFck5V8VM5rXqACwr5JdLP/K+9743S9MU3FCix07YcxnzlHl72rEy1s5OUmq3ps
Si00DwPj4/Wh2jOBjaih2l5vQk/SpMui/myaiGlYpG9n23pgIm1PVh11JzvlIaOr31ybyLEgJtJi
MpCgmLPbbfKiHk7XplI2KxoCqVceRkoSXg4wAnDytMb7MOy6l5jB6BTOpgPTNXd//5SO3jpKCb8s
mIeKFXyJZhsVJvpgAzqLPSlj00Vjf2hrZ4tDhW2lU98TRan25oItn0m6BpUUnPDX/PXm+liW0F4i
DrHaBsuv1GVO/zRJHgsYt+jUS4K84gfh5AiGilB/ONRVCNXx3VNSLvCZ0gtua0wV+6skvSRUbNPV
6ASKpR/kNGBI8KP8GK20Y24IEtRQGIOt2PyqDlVo/4RdnXC5oOteZY3iZPb9B7Zi9ena0brehMss
aSlWu8kCub3emAlYmaIXG/Jsc4aNkmWsDCHgLjfG/FDb9A2v09qfhwW5Ti7XkM4JdTKXm7mvnorO
CQhAXwTpsfMWtmm0s0Ix3uCkRms2M/jOnKMHgIPHeU7Hm8LDfrHrC0S31YS3U3vIf4rhGKE7CEWw
YwwwmV1oONoqxze73OSG+W725Te3k8TEBdZzjX+TiTOEnRKsdJrEN2WDCGwQXbWHM0PL0XX2bZLt
CQefL4ozb+1YUbGxU8s5m4lsV1nyPdV29HMqHo1kVfQdqqKijDb46uI3Z+hxuWVuexPO4YMqGvmt
qlgawEGrFE3Itgjd+zCIGVdV9tk1xj4MBv8UV+g0amcuN96U6K1HoMq6YxWBJtG+cWUEj8thYzCJ
MrppxOts5kc/DfqfRUuKIXghomfsl7ZKxMoRITxGOy5vUrPmYEUwZZKW9BvfnI6u4351ffYEGD84
uP2CwbPlXo1sz0JVTo9zHB/noniDcm99FHV5oijwokVuPzZEJm3cpHA2IhLqNPrIXGQ03VYxAY1L
mlE8s7UsO2jsFHbIhyuDo9sJeYGWVe6CXCP18cfgHFfv1pjZN9XdlOXOIzsQAcUkH3dNHGwcxYhY
6rk6JoKdb1RZaAOjfoCZxHpCewV08FH2e3a3G+LFFpFl05zHcArPkZM8uuObnlT6KhxkQ2YHtGKy
n7zAe/NfssgKbpkVIwTPrvWkXAPFVwCQp0K/UalCn7tsbnezEbh7qdvgrEp0qEnbWesmtzdBlMs9
Us9TVbkWPLxU76X9q1HFfPRAL+1nliNsQHxEam34VM6aVazJAiORznSpW/JgbTjFG+WP75kRt3du
0b6o0nfWylomXMOkhEq+04aqJevAZRI2Fli0jtN8SfHeQfyziC+3RjS9DP8L8w8CAgxhMpqerg+x
FtKn+zoLeupa3GjdD6dktOH7CvxF137ytb18bTQbpU+Yl8vFF5Dwpud0DRCDYdAyy13iRM/pMnI3
A9GUBLABWKVNHFz7x6K5Z1c//n5ItAs8uhLeMxSmaCckJObrjbn85Hv1ruzqjGwIZpxa3bdxqY/X
/7eZ6bGLJEgGCsVaITenau2JlsX1lXN6FUtcb8REmFfI6WuacJB6TzXoNakgnK6LHuz5//wps5Js
lxbW9+tOp2RbI3NlkZICiXniRCFU5tOqcZlUcX7MBxIbDK8C2BS1WLKGJX6AskpoCcotukgOFUmc
4Cgyj1Vu0B/4eBRF6P4AoVp5oWL8MO4nnGwEqHQWnCzM+87kIV2arBtQoze+n1iU/xZQNDCcrHxU
EXG01ghapQCHkYTpkzcjP5wl1eNY4FawQwiqVVnfJTWvNdQOKuDavY9EFBIC6qFV1WN44WytyKcv
GSJJoFdbI423jT+rO5+4mrEgT8Cub+h5ozCkyE75aCRMcBlqovvelvcJEuZtn0abrBbiCLv/MUXa
TFEr3fN9p9O0q5QJtmmOsc1Uw3OaEOzukLOnfcR7tDWMVcNXsGoMPPGxLgTEa0vvmgRJrf3V66Jg
c5SWK+gLb+zj7/po2qdBSqWnBePWoMETFBcZHofdRAjAWrZTuOJbSi37AOY7WVFdHLY25MKVs3jk
Avza1Ep1AbGSgw2bNt/INkXPYcf9znbRafrnFJf1pp/le5EGxy7IznmtoflwrTbB/AJr8kTOQy2m
9K6GeMAHsNxN1ZJOYZYw6XKOkGGyuEk9/hpLMKLL+YYk3HQve4hiFuoHFq/JNompXrdoj7Pars4i
zSltGol1BwWPRArElaYfn20Ojmc5DOWeGHe0M4jGCuqLR600M5KvyaSmOwb1eaIfgJs6f43HwD2I
PNREDEIF7eZbqzVutI3xpO6MbxT6vy3J5Wujsn4MLWXfZRlbjG8mu2vyvcz2EQTej4hV0WNb8bEh
91I973IKziwH4yz6xkYgQVWo85GquPrWziS9OCEzHp1UnLL5kyeii2RNPMDTuEzLF11rp4a0sp5K
JIyOJz5k7c/4Mb8XAWaXLJfElervrkP0suodZy87coslpRDCZLAR+fixogU8OUJ/cRMrYT8nj62y
xKEgmTJLmM0Kg1yU3tz5zfTSJ7E8GpZ+8v1sZ3k62FSMWcxqzbkeXAJ0+/GQ2lNHMd8CFmmB7zGS
8JC53qNAtrSKhyDcmoi2Z8u7IIpZkXdH2ySvsKG244qww/AhDS+9Jgh4Fg3mBbomZjiC3CMzBIon
9pqR0EPDxetpWvgzI1o9eWAHG2F/GUH3aRM1LAqyaSKjzFgY/4zUveojknNg+VE1jFYmywNgjSMF
LOTkPkCSNa99tnIbbV07bmkzE0nVzDUHy2RQCU++0by6jfNr+ijoEq6yqLgYiD/OeaReiuSDnaqi
eNcRUZJydmMaIRCBLVt1r2PbJkCQqhWZiRNh1U+twwki52814AH2S/bGIQf7po9xC6Fmn0YvXM/e
j8QaUYhpe9e1xK4kKVjBPvOQ3eBlgQ6yG0ZKAo7CDRcR8YWkOSJrl4+SJ5tG/CjRxG2S1H6G6f4e
2wW6yNEkEW8uvxc5pXKrjxFiWeqm6YElQnFmqUw1sdDWE4rgutE70tGJ9OmdpzAOmkMoh3Nepk+p
g6MsSOZi4w0sfuBD7VSiFQNF8RZZCDMr16MihW7GpnMC6g8TmnUYWfW0nT3uvAIVS8yE5dAeiqvD
XJDR4kvj0TTD7ptyxEupg58EwGKaslRACo+3a5V3K8L4VwQrjwTsCP5MBebST0hvwsy8zhUrqCQi
QK8l3JCrn7VHqxUOJXoKW5GCpBqpGwc6IaXSLuO1UbrNarSCCIPGohmPjffWaPduGG4qq412SVxV
WzlZzhbrarySw571xwcX+0Y1Jl9jMXmUFQDJRYoMTXFn5zBYuNLq5Llmf7YiwbjclybNijayvsuM
WBX2zMfZr85R4R6deFoKeGm5ccrmnAZzt4dswJrmDjLrtska3Im2anmay8zujgORfqsr+5do5gOd
Nd6/HH+OEpReqIL+mNfZRT2hxWY0vPHcgg4QzISVDHiKQVX1JUTh3hrZq5mmLFZiBPM9Q0ltw+2i
OHhMSuOmdrt45cwDMmhUv1nW3U1KIXEf4FSAD5SonSuXYOnKwRjGVU88sLfuiKLZwrShM1iXu4H8
iA5ly1rNlXeJkvk4LBdUS40oNHASBc1KgoTZ9W7FJcI80XqUegvmy5UrokXlzh5U9xBRU4LQCIjb
jEXYb9mWcxbC1M3kK9XNj5qwnZ0T4xkZj9IKzKe4lLSDMoxZyyIxsj9i3d2kujSPjDXkhOVHz6RH
FMho639KkgwJg8wK6LtGspSM4I3l0G2Uad5lInmjw4bFuuv0iuo9VEYj+daUeHhcmT4OmlPMnGjY
FVzSm27WmAkr4sfTAtuO105PjixPeU5qsg9eazMpOpAK5WPedg1Xl2JQhWS3c/Uq7nz4dZD2okbu
MgkV19GsK8lW2sB2Q5Vq/agzl1NTwE2vBwsbHh63rHhzPhI3s29FNfw0+gZRvls6R7dW63mU3hZJ
AqLXAo6TSwYvjuH2F2MMwEtT+utiGm66iO7CxJixtwYqr2rugQMH7yUlKjnTCk5GHFfSv6WX6+2s
pXRYDk6Z+ftuwNkaLmvcPzd/wjb/9tifu7/zOtmOReu6wG4Nhqk8FVe38fXH+Jq+SRWhXtPCqchk
zyNM+4sz3L6iHf78fgPvmpA4sluvf379nb/8+Pvpll8vl2KCJxaW6PIUPhpEa7Zmunj85/Xm+rd/
7v5+E39e7y9P/bdf//16eiQ6JFp0ulOYjOvrH15zXsB4U850ExbZ15e2PGXhrzGhEEfi2ZzteC8j
EzBz1H1QFNNYMSvcZaVfHgpW19sq8T48nR4GIljrktnQhi2rVQkhqzlldfEzmUf9qjKGaSUlxtge
s4aYqVgtu5JgXNznf/+xqGGq1z4bnK7vX0l55ReX7cv15i+BLagOAgtwLP+lREAiyfXH1pTJKXep
9w7Oscxv/v7/1+eTBRXr37EvhFrh+v/v5/9LSMzvB52ZtaVXsnJmDv7ze3/e1u/n+nP/3/3Ov3vM
MTr/CLCuXgroLslbp5FS40o62t5c714TVa+Bq9e715+uj/25e33s+gTXn/788t/+9m93r7+X9yXh
hzbfRbM0R/47DTbi01ID/NcE2L88aFeLHPbP/5dLdT/+80fX+9f/9mp2P71/HJfWQdNzStOv5sew
lASRXX+8/tf1xo03lMiM458//9tLXO/a5vj/c7T+4+v/RIVGwpRDtun/WoV2eYuLf1Gg/fMv/qlA
87x/BLaH8swWrufbbvAnR0ta/wCE71voz6BsBa79R4HmyH84BG8JXwbmP9Na/ycCy7H/QfCWZHQ3
mQUdQcTW/wUCy1pisn6n9h4//+s/XceXhMWaPBGyNoRoHm/vrzFanUxMo5sMnCmkDCIbwqW9Eh0d
qZX4sE7Na/9kHKGw4eI/jtFvqhqZvdFX+c9s4P8ooJCXcdG1//WfFh/wby/uW57r+hZ6OmR21t9e
vCxchKhmMB/sacJqvp67m2y8pbTodXsKuxClfe/LGv9fXxaV4V8/c8+ua6DKNR+aH6hZVH7XG/st
dGVwCCENDHof+f/mJRcV378e5X/9oH8LK2NL24T+wCt22OLnB0tilQBnTGuNxO/vfzn9/s1RdVAv
/v3lUBT4ZPYKgT7KssTfjmubGVUSDXVziLoxPCns89Kx7ybgeyu78OtLDO6U9rXPUjRAGaPtNLkE
Oe5sJdmPliK9SHK06YqH/o4zl3WRpg8ysspbzw3BhRZz78puzR5TuvnCDgKpDl3uHeQVPDvO51AH
q4kvfmWPsjhQ+bQ3jZ13+xSzeJjWQEyT8S7EP7HJk/HiEPNIdkSbbNypZftR+3j3BrhS5lF1LPec
UjxiknAQQKIgmQjIbGZ64raX34ZdrBgom03hNC9pgG/KiKdn26/wMGn5Ddl3+I3wVzGtRBUfxnE2
SUQ1o01U4jhTrXXwmrd20UPBDVWapk5Z6GcXHctINXntZO6p9QZUd3Z7kcgBheueCtUfR9F92GXA
5gW8bFDYX26OkbJCuCGG51FXm7ZtL4a7VGzBiMuOIzsnFo5vdBOpRUNwNBYHxxStZ3eAWwERgJqG
p21yXQfW6X4/PtNWpu9XNa9mhKiAfiqLU2OntQGCuJQ4ySefJITyUKcfViG+bEDCFD75JgQCHU/w
VCJij+H7OVyV+aG0yn01Znrb9CMA3VgdjFr/KIwTk3aO/G+mdFMhL8RcWcRs9yrcj45TvsoIFG+c
bmWvv9IZFgV9QaD7a1hnz3qkPJWF1X4o8JOlcv6y7fw5qj6Je3nr2zrbaB9wTZC0OC6NNTV+ImzH
6jVkT2pAoxCF7+xsb3h2q/zLHIkR7theL8+T29Ozqd07Xd57dZBv0pYyXDuzsUQbASQcn4l6hHBW
rdA5buaC+kZalltHtOc5xnEq82zc9EaFNNTDl0SY7sBinaPmV2RHe+avVvAZj5OPqzIvnS9D+mJv
EePr5EQ0Q5Ol+2EBYoh/tSmfICd0HgBed05tizgke+5WImt+JDb1bbC/n0FJM8tQcqKml57ylN+G
h/xlZmxnMvSioZi9dcCK37KoXdQ+b4ROPcWAgm2YORCwZybikgWgRrw6XSuw9NDUi4fAah6dmdMk
s6xzmQQ4xI0g29omS4/MUMcuM7dEcbKDqDl/4KDDX6c1VmowByz0VyqtscZT8zZhRFy/6IBykK7D
N0K973kuJFEdY3zIwRhFs68MZECKJBakcBcI8g8awvb19C0EjuGwLj+shPL55GcPkU6S1RDhTO8c
/zFt0D5OQJbXoWFVlO6wntsuTkjpgdTnvJl08ZTmI9pbF+c9gC6rRvTbGgNZEBVyWBkYSATR8A0C
aNMEBaRw+6/MKNDfKvMw9KTGQjeRQiZHwrBh/tiIwdLmPi4mC+lle/Gr7tkoGsJSew7f9cxjY0xU
Bi5KL6peheAyJCYHUxgI6bghWsRdrrhSUhSUe7Om5z8sUkbNNVs7glRcLPA96djpkhThE+SxmiH6
U3Q1v3Kr+0Zu7W0qrPXscKVay43t2jn5yozxTtPsAm98HiTHuHWbVxkXDdLZ/oEWfrRKAr33iwjR
naHQ6X0PhwY6ASVSmiE51a2avBTGTwzv2bwJ+/y4nE5+CadNCwazqIs3soqfM/t7UwtnZ/oAp9zc
e3DRHSQeF6RKXSjM+ntXEXZM7Hi+hSO9mwuG/Ov3mRJp2Fop+7Lu0ruUGvtMsZsJ+VAUwqlwcWJH
zlfXMlBhhRo2tGxKtDybQoSPfsWhwBf27Mziq8lGxuIgwI3oPSL423u8sW7iQcQOD7ETPzTDuO+b
4tlAS0h3idjkAJ3w8vfT3O1cev4BMuh60M9NsNCGwjvT43QmY1FS+pqe+yVAWMbf+hmvsMuXWIzO
lyh5n/24jDFUb5vYfa6L7RCROBM09leZ6GfhcjYylhHGSbfbyR4sM3/Ig/pXMEtoNWIVieU6JgSH
TEwOFy2UnTMAVjH9XK+RrkXrUOq9Y+T0n9tLb3Io8olvp0/OreKwTsvgPhmMQWz+OawKCk+KjTYa
F8s/88+60dOFbAZmzSBCGd2Ir1gajJ1J/EQlZuj39dx9Z184DYyfRsBHi/yEwBNDI9tsULvoZ10z
xUBZBFqz+IpTBFHpMF8/oGVkLs0Qdbqe8G7VvS4umyKQ5NfM25bXRL/OPErs21623U9m5GidC0Ld
k4UAEGqKtW3+IMEpMbW/Kjv6gSgNZYF09p6c07NmGu9lu7WCONwHkwKuI2zE79k7BV5Cr5ZRzQ3B
R9HZhtFNUXWVzVREYkqiiPTX5TimD/4IIK2soLF1FRLHUbYPyZIgUgYUgP3G21sKtF5VcAmpRq8t
9B5NwUUhpvHeKdVtH7aXuqACNCIWzZaZT1HltpMOWDIQL7eklO4NN3yFIQGmeGRTQBr++FxNMt85
LvXrNCG6idCLX6iV97gU6dfkZrWxCvrDPh+hU3G5UVSvjNl3qcEFOHPjIl97nX4OpFonXmxuGWWN
fVXlEKNiFW1iHaKAu2nGpznKt9gg7jrR0M7xajLAJv8H2XdLYnxgr5SLDVQO29zCo4HdIybhBlqO
6fJUTKqfrUsJjv54gsyDCXA6p/wrO4izOkSkLgbxAvFpQ/l3n6H/NsKkvxmTDjIWPli3diGd5OI8
Gx5cq54CRRw7NfXqn57kVK7LkZeaxOtojae2TNeFqmi0NXMPKo0Y9jHChN1MD2pWBmOs8zaFHWgb
auDYXdtwnWWoG3ybD6UKn8OZefkOqdnTMKNjErQI12mWvQOc7pmR0b5IfB4r1YMY0qoRm9ohnqDM
YXfNkXNqBe9oGLtjUpOFHhiLnkM+9F747ugsJTXNeDU6wVrH0BwNPRxiuS6juiVsBgM2A9+jMfjH
Juj8TSLcld9WLu2LaQkMQdA+RhU0+JH+DZz1g+E0Z8qEgAbxiLRz+j0yGHwg0hlbe6Yg46wndwDv
RjLvzrOqDf28ej1JmxpvS9OrtpBxW7MbHwZ//JhlBZCTHpI/QFwaXMTJ3fDkd72z8imbMjugEVCm
T7HRxzzNnN44I1qx9pPRjtLtMJ0jG5RSh/Vm5Y/9E1K4kpJZ+EbUBAr365uIqfURjnJw9J0wgLhM
8auVB/GmNseIUIeMloFCNaJKNGF2HFDAiyloG+aLEYVAkroKKgHoNtIcMxAnGBcmcAci6XCmsgld
pcp50nb8aCtJ664bolMj6Lk0nUWObUCP3ypZ/lQDgTbT5N8SL8o60D41zL0J5MJjjNV768rjVMr3
0HeITjBysa9AtczT5yC5qEJlVZc4yY4MwCwKOhqNfhcDZQBceOhECfAOKzjt9I+WS3NbVp9xzgmB
++XDIcJppRfKeIKHfYV+ZROw4t0kugu3U7VJ3elzNge8CQUGIEOVjNszjc9lyK2NIGaBx5u/nlEM
FDEZNlwv4SUuvWQTTLtQNsMaH2cW6bM1gg8QPQ1S3F/FgSMBzWmJ8FKWztZ0xOLzZIT3mfsZZXzZ
1LKTrVsUFzedsy290HjdTvPikSDixycdwY7j97Qjlm/KY3YgSU7mhWdsA3dGC1J7rGz8NASC0tEq
qr1mJ6OWmd5qbXwAAGJo5PaRwG3E7gt6WS1Bi7lvObItFls0FprhPifUphIuTvgo3IdM4buk9Vhd
jd2vqWEiHqf0nV0RLRlByb6qHdbCuFGWuh/7h4gZXQPs80fILHaFlqN0yYMh/liIek2Qhr9pIj9e
WxQjY5JQbGVxrMJ5QCWTPlYmNqoEEmla9mofWHW/anqWLaJdGgMJ4xHsmkCljIr5kGxK1z47cfqu
irFgbjv2UiBURzy5nhzn1ivdz54N61oijNg3rui2PtutxpGflFF/Fc6cnih7Iz4uk3hVC75Xz4FP
OHlYAtwWz5OZJIjh+5fMGx5lhQLIKiXHJVRHgAacBSLsHhoFX19ahBXK5NaI+l9uM4Vbt2rZ2Ork
2TYzdBRiHI+sUW9h1yLIpakf413ZWWKob1qWFp21M8y6Y7OZJlvWlN4qrChyJ23PZgPnifL6DEhq
uiNeo91HEhh9MwGfav0fXUpXu3GMb3ElH6nme+wmcpA89uytlmYVES2smi1cVQ0tUZLC2n2YoGx3
4wvt9m/hJStceFxp2azJL6XPhXgkQbNv4soJSa0YaMCw54Bx6M5dceTeu5w7gHyGtxuDwdlGQVdv
lMbSNQ1723kJ/LF7o7fxzbN1d2RlVaLG9ujNhIqwEqRqQEldYgOnfD9MXNdUm+/GOWJHTslA9SOU
vha7R2r7/q4zxRMOgjtUoO9OAyBX0kjos+g2oUR9LBpW25k37hG/v/uuS+6f4jqzWrMkeatg744h
eMPR5XQnT4lGJoo8J6LbP2IP8J0G7Ic3sYtruzOZLFxuSTMevN4jZQJXjiAnd9ltcnoidl5PUL9G
6ZKCNi5nWuaYG8s19zZQBl57Nyp2jI2FCHJktFzP7DFMNLHgI4bjbLDWxx6gd3xVCsEYFQjQpKZL
ehq1h5Z6Q5Fu6SAx1qBB7wrMT4Gf3pRjdekytOIB9BIRsuaLCQFTztyAO91VxA5svML+WVgVbNEh
hR6ZvUtDvYJoS+OPxpxPDquaVeXWb6VjsC+YyOe2CPAzw3MvAHL4WAyGmvZfCnpshsOk9dFhCiaa
q6C+npia8Z/zV5j2wWuLn6YGq1oCxNVl9VDGxluFPAooN5uv3KyZTpx1MYAR8ljm0JYLHjs1tJs7
i6Qrztjm0yRCbFVUGbUCQuz2MoZ+lMp6U/ZTgBznEb88ffQlG1CU6XtiR1CNCnrc2oGVyct8Kxwq
hykZfiHiGB+ik9fb1jmEfdkU5n5wvxuTLPaz56pdaOW3mADnQ6w5P0M8QnkR0+sH5tHH886p+i9a
6I9Drr7JIvxeJPBuCFhky64KuLcZgyo0Q5IBjE2unOYYQwmpFtFaVnjlLvShzFK0rEdX0RJM103q
AwidydCKeAcc3fPU2MCUnYvtAchpzDLZJ5W16zN7OjoO74Y8pYPjOudgdudDGSUXI6SSkvC1saq1
7ysj411G2kBghHhFE7VKvxfhbZrv8qx+NkEok+YBNnRK5l3aEtcaVfm91zqMzFSTtrpie9cNBeRH
FvYrb2QQDCsDCMpw3+HkojrEIN6b3nePRdLOKkgYpYe/lk7v3di+eYzvDVwaB62wlOVJ/8tTXr1J
ACKXFOgqDpdoI9ZIsvc32Uwbxs6SPZsjpBQo+09ZOHXEm26yPC0OXlnKNdXn50rHwW7Z36Vu3Wx1
/SKoYKw9UJqqYHhLEn8fmhrglOIT1NVtL7kclc7UOUtY/mjHQLYvHrOx/SGLzkS0NSfrIde3qWwC
BpSe5NQYE41M5x3qb+RvVrEe0eGhNGUIU5jDsP21ZPWkKy+dhsuEYoFdGwoFooPag87xAmpMRwfD
bkiR416ZVTZSFXnu63FEKNgUxDXP5U2ZApSh8b2yzco4Dm7yKCMjP5bCfbBr+L/QHdNFvxXThj6Z
YbkzpqTlmgMiqGRorVtN5deOIkJWjcg92OaieJvtd9U2T2Nb3Qmp5MYmP4VgSX2T4RVFaCcdLufg
gpi6QYyQHQch7uhPuTfTLFB/1OO+ypldc22um0FRcKoJKo3Y2C9ztdcH2Xpkm5bgrloFARO22yqW
uiH5dKk01Wac65dyzvfYk1lrKkb2aWYLbzX9sBYe7lApQ+LiyiXjZ9G9cyFVIjs3qJnLadZ30zi+
hPBeQCehe83QTlQBiWylxN9dj9dxMXkeljePpBHJc0vVtSmj/RhCChsETLHGWexH7ktYEvAlpnDd
eM1nlRs/s5TzrE0nmLYps0IGU3lcDqBwm6PVsqwgSmJXoTSLUg1jnrxhojDgPA+MvZYK3V1bBN99
twWX5nBMi7SFEu2TLwxyOZmcU6YbRA/5AxKjfIs/k4F8QleACCeh0saRgZjlSS4fCJ6WTgs2lC2m
OVhJuG70Tg+455zl/Op62rOm42sc0HW2HTlzMgPXq24/POJV6YKK70FE/TYrti3KrE3aRGyNfnqN
NZ6jDTvuieDLhi6pZRLbQPERYT/XipX9KjwPY4dK+p1LaNc67Ltu21qc85zcE74v+en2NUXBjHfW
QGfNbONuSHC+T9O5KBZN7STSe6cykMyByEnlRpjVW9CYmOjwRh6YiqxTBMv3l5irYC8zBmDsbB1o
SSQ0bhIhzUcDTkecLZDYZ1qrCwGah7LlnOOjsMrqxwdEQqBh2UAEs4U8JEg/i4nxXQd1si+ey3nC
5leF68FFrIUTqFzXEyu2NPRXU+9Oa9saoEfL/OwGivKcy/nnG96tK2vES6IwnmQx+JvYHt11ZxIU
P4fAgmWTY+DwqAQhV2UAikaqtM7q+sxm5z+1vu62aFU3qUg/xnHapIEGUKvf5jZI9lRRLh7+cBbl
AaNJ9h4bQY7iFqAjMSKrvHcxE8ulCDhTGy/H+m4UeKvZ7HXrfCyfx85BMdLQDggtZgmrX9bWwts1
lndHTMNr2AGYC8p1PuRPxifyoJt5BlGdZ7Nca+U+1DredZU9Ll/azsWej2Pv2Dv1W03Kx5JLqmq2
5K0bvnthvAsT/5bF1S5wmu0cuGCRYysAyuy/2BN8OBz0g4TnWJAoZ3iUsesW6D7X+8in8MvmLW2E
oiLIcEptFBL2tmyGz0BQUiYE8dZLSeZN0b1HCerl8nHyzranycAWE2RgN2eJKJnzuibcVV57jiqQ
PHD9nwyIEcJvATMvmwxlWBvTVQ9Roci5LcloLAlMNlP7JUyTlVPXb77AnD31xgMr1LeKYAnd65ck
8s/0CR5ai8FuNE5VjLhwFs3blOpqPVblwSMCA5h8+UZh8CVG5j0bztOYZmhtxotBzxFzK8adqIIq
yBn/1nrzN8cofjoND6RGQ+pAbxK5CwLYCKqtZ1SPWaVAXDBZpjPcbJS8sACsH13d4RSKg3POubAq
7fLDJvWbz814BkMjXuvvuWW91gABtp0j8KAw34nUoeBZMpJj21nXaKBdjADr67zTxOyBsyW9UB/M
0GEWqZOWfcyYQ6FVl0XLaLGtzegPbfJMkpjhPJaeExBP26HgZBNoMLqAEkDl3/o4/tGmImkv916C
0GvoiN9rjppLch2E4bA3zQZlug89uUqS8aEc6oOU06tISGCMbQInHWObOCjRK+LI2Eiie3KRaWKy
i4V3SVsoErqVL7Pr/TC9Id6InKUTWq4R2dqt6sYFUd/YxCOyczejnkUn+gMvZZpRJAOsrpu8LKKK
gKCa8z/ZKSN+b1I93bYuw378Pwg7jyW30a3LvkuPGxHwZgqCBGiTTJLpJoi08N7j6XtBf0f3vSqF
alCKLKWkJInPnrP32mQvomZBXotabDVPFaQ3w8CVbxVXqVfMi5ZQ0ZuCETixPpVbWS6rje63FkYi
V8y+h976yE3lLMhMc82qXsee1aJFH9abN6Ee+XkxPPEUsZ6tBTC4ORiRci4SMDFEjHolxpjw62Lb
Kp7moy6XmFYppjbbyC5m2vIIYxbIMQSplejc9juOJYZk3HopeKyrjgIqNjUiW1Fb8Z2qokSEzjvd
a8KlyWMAjZVxHuO8OAx0HC46pHdFfMoGKdo0tajvtDF6jrsq2AngKjb4SpDWi+G+oFdni7V+16pB
hYRypiwQEXeu+3uExwmqDphwpezVGToyo69OOvSzok1rd26C2FUlUMGzcEwK5RZO41cjQPgUKPrv
OezVe00JV8KYWQ4sspEIwtHuxpndpCnYdAMehOzDpF0+M9NYyPt9fau1eyZEwVZRye0UnqvamaSW
UkENvLekflUt59Rfe2Eg8A/E8iMKAHaDUT8FGls2uuIT6XkLSo7ZlWrHSjF9R9CW3NLSuGnkhzKf
8YpqRB1HfkNvFE+AKfLwfi30KBZgPgwQ77QSCVsYffwaugJ0SvUkphpev2o5gYaU/QbhJ5VUDkKK
dRAz8yxKRNZlSX+K5gCPNMkKxuDDdSz7N3U0TmYvUlBY5jn3lR9U2RdTjj/qCMJLWpU/XRCuTZ9/
ltTVeBWXheL4U+j+Gg2IFG/W8hqL5bhVJbPTmpQuMCVyIqKOWMVFgVO/oCc2UQglblkvafci3PDG
iMgCq2Q3C5dQXbQ+SJtNHXWmJu/k2Hq3Btqkka+uy9ScPGLsCuwkGWZaqVsWojgnpZ16B2bdS6de
FQqLO6OYKdCla5afdh2lHRC5mquaaK6tmV15bnBtUazkyi78xP0w7SRMtk6ezxCQDeagks2cT3iR
MvcNeR4Er8W2hzdt9rh7cXIUhbU5ij+RVKLtCi1j1xs7qdW/5ia0SLwJwL3IKg5Oox1Pv77qml4i
WEKWaOhDnbX8iBxqMy9WKUeBSGSLaIN+8FRFle2B0/GqVMzcEabyjvQ52UqJZ4wXmQQyOyZs3A7C
BpYJzrjdZLJaB2BLI39PvzLdST10/jikTCFbovRQikqwLYY+WC22uDAOuPWwP3q1MJ6xuhoULLLo
oRXT71Rllxn1uqOkYDq6L6cvVay4tWjBt1dfQQaMl1mbuEpG53AJRQvm+CsXDdqk6LYR2qC37vw3
rRcg5fPyV2X2hqq4o5Sdcmo0jjlpQXNn2YLexifLQjVdzUS2B1H1nCc+1SguU8IO4zO4Xyl+mXjl
zMku3ms1d7sysBxsQNiUzOJQaIu9slLadVdhJjMK/XOgAa/JKXO2hHysmcGSUJu+4oo/Y59dNbNG
ThM5zlYTwwxX8FfQBsPyGU0/qMP3cavAUo6Hc794H7Soec1z4PKh8AUy8yi0ueSkCgR5OdSWCHf6
GlFAFgKOtOegFYQ3+BOG0jrcgG5F1XdYAZtvi768I+AhVqn3li3WTRr0BZBm8rsnWquOGkfYWg3t
TY7keScmBWm1xJSvckrnZIMfSHmkiZT1zbYqk1NWVrKby0R0aklD0AcNLDJh3wUYorcRhi9Hy9Sl
rnXPp7LYDpG8kjmxrkYFy4ho0f+MFByzTRXxePoTgaCxpylARzjdLFXwsT+oRBivO7K2S9W/y1zP
yl7VbCIgb5JaA1fSETJb+aRuff4r6vxEdxwPrggR3IitXZCbx0lCRVRm0nvadlTw0lRyybhGUc7g
3fgkFBNF2tduJtD8VPPkoCTTIsDunK4nc0CmtuSqSf6ShzQ7LXmkOESXfxOOG8w/BF1UFtmpRHHr
WsvpSJbdMRYYfPPc0CcCzSUFPe1dgcikYYiA+weLdkJaa6pBoXTKh2sJgsnRNbZQDjbWCgfP1sRP
82ioeDgq3SXN+TzIFDr1GRZ+bhJLJZAK0Mb9Q6IOEslbmbmi4rrOsX57EfehoNLMjZQaD6WBUH8f
ow/f/fqlYBffKVIeyvjW5//3pSwywKRGbUXqwwADEPCe/uev0j/kW7/+bNXWs/Ly61+IxBthzLB9
5+VmAbewVQHl1zxH6vH8s3HWRhsl9u9iQArenB9vOYHcD+mgkASSB4rLzYaAml62UKDM1gUIToyJ
QJoQLJeWJ1mbREBHPMbBgxXWwvujPhc13hHLP00GgyWXP/LW+E4uUyBI26hNs005+Q9lM4DssOYz
7yHaiWXHuNbgB0Qd9IoeFopclivLxDMVyBHwCLrHKYG8CGC+IcXNVMhUA2FbQn+fn3eV2NBnU7hC
HVeS1DoIg7rNNSyTcVm+JmHSUkkYXuNMWmWj3x9FPezdwVQz1AER4GNLOQY1LuaJiEVXieb7WA7d
hr5+vlJwZOyzbHStiE8kK8k+kTOtP1bEmaFoGb2y4K4nc2TK4nwTWcq+jvyEk3XymGVFTWxTcR9l
hBlL9NiM7ou1eeQJZt1zWxBukZTXKRFo08rtWa+TlmTjAc1JU++pSSGwn/t+3aa9thNkMi5DKVG3
Crq/lSaOyw2rYEEguccofigtckjX0mcLAFYWGZtB80se764OyMrGg1JI8V7MlpmuIs+zlDF6zJXi
1A+o7kMqh2spaKwdXfxtBWJhPcgYUPB+0bAPnDjLaLkjrTL1iV3YQgo2RIO5MQylOXUzJyiYpydF
lAEdkcS7lNEst6GtRvVB6+6odLD4ztMmjOQSg3sdPYSi5Q0Qt7iR7gph+p5yM3lGUGGbubTrsbZv
8wbtRxTSba7yCXCBRi0v79t+rVtyh0uRwY5ayyaVrdp3DSkdY5kEENd0GQMc8z8py685VAzceOZj
WQ5UJkq6uNjazmq8yJD6UIv36qht0qzWd5OsZ07UEB6OerwrMFVa9O6MufiJFe1JG6bPLqyQFUXq
QTO0Pb03h8IQxUhJqZbK0jOyvHAddPmNQaydVOhznKDT2mvDWb3qZ1OIugvQPa7dAQVLEUOXImLY
aQpfh6g/GNuckArBgPeS0t3a1ehRmSq9cfQtdXA1I6VoxoXcq9vM3MeUi7ZhI2CG731rWykNbmKN
t8Hwz7YE/Sr7Qiwa7iCWfNA7YsjHRFaOsV+aG2hw2qnw6bDH4bGpVJ/IHRQstRyLZ0PygcdVSo6n
RSQLXKhNpy2a4FGiDuloktY/UoElg0PQhEdlMB0AwAsTPBuvrUprvRba6FapArEwdSXeOquaVoFq
ZHckOzWokoIDcKjT5KRRvpV8LlQqM2yl5379NHCNWWVxUj9ZNRnvGkjDJ/hUdAvELn9qK5pI5ain
T5JpArwnBvxJRKa9onwZP+FGSlfyVIdP1EIRzUlJ8ORP9JdaDqn3MUdEkMaWeWdhoiDflMYdeVWx
knq1PvuJhQ2zkKlwI48yaxSJv/4XTp580vxCXI/RCyYvHUQDvXXfEmgtViTAxkQuRnoznHyMrqe2
jYbTkJfKoQvpYy6/31YDjlILuLScGtqxkdp9HRue1OnmU5uY93ZAF5nPH+k4RE6XLO0FQUrWmRlg
KoAzmIY17eMAlos+qsTi5TGRVUNUr5uO3AUTrLojjIXkoHX7pF85baK6hgDT6yp5JvRGa1GajjLn
EgojCVlIbfYuTGR1iVJxjvXFcV2eBqTpblolxnnmFQuxfshx2VqkHT5mGssxHWAYML7FetZj8uFu
6/lJbexJw8N12tARVEuUEmquLYId0H9FWFMAF9Y1gnl0AUZ/1FRSwNTBN3eIdpQl1O+xDeJ9Wxez
WzUEE+EZPNdR5HX1EO/GRfPlzyzyfU8/eVRA1BfmsIKc4FfYaSjsc7LjOMUm0L7lYkE6TKw262yq
v0x/Cc9KTvKyagdpKdh61uHQyzPuR7VGb3S519IlWQ3IQVncWUTyvjlUNVuDHlZ0/XR3DhBiIQQj
yE2WqfKEioVvFbuRUuDVtNKe+FbDnA+KpuvHmMMmlyYLm+rU7SUV72JOCfjBKOIDna99A6zaVn0M
RqUZyVsWBOAppaHxwh6EfsRTXc+boY8onhsTkTyLm0k1sAJqaah5nY79Xh1zR5w4h4Rzz80hprGo
xveG2MlzMI2yrVAUY9meXaWoph1XITmInua5nx8DyggHo0Lbkiuif2zCYfHLhsTdgR1DErfKC0Wl
909GXUOAU9JVBoBBagK8yXmbhu18NmYJIOV8NEUpOTWmvpmGTj2kUc85D0/STu31yO4icHepCIEu
EJZ7mfxAVxChqqI8C3H5PaX1PUTIzMiaHvSSZvmoScpRmFlxwwaQI6SfFHsVqctjQa0WQudB9BuK
AvFk2HDTHhBajAbLsSXq2Y69319j/cUmPfXPBebiHZzMiWQSkrrUUR32JAMrrmw8tGpXOE1Iw6Yr
5WwnEGDMqt8dRuRlW3PqB1I7iurAyewUzD5pBYw3WuvJShHD4sa1TkJtpO9rgGi7dlTJAat7coxU
aC5T22H9StKdZgj1ephQ4hXBK9ABZO+UjN2pq87TmLE11LA12UNfZJlrUKiYS/HHq436ZMmCuAIg
Hm/yykxdPyF2CoQhqk492HVmxuZZ1pdG4QaMLawGcoOhVshDxZnHkV6sLx442UwMxv5gGC0Iq7Te
j43+8OviyCdp15kOdLCaPSPNAsoFKAh6zUWTql8EHSBV1WnpuuP9wEgyjpqBHDfNe32diNyjK1FG
GS4EpzmTy0Mzc70QlClbZ7pKWce3qBIixlsNGbrxPo6flMBPd/ilcfbJ+t7S28MUa62nxvFZwz5K
EmJAGlKldlsjGrgLtUEqkSrYSfu5pz9YLpv/r9/79Uu/fNefLWRpWj1RrM4azckgf3m13niBRs4n
MjaToDyMfapfZVtlnMR9tHzj11dyTps/t7SlIt76jnk0cShe+tbVZGgYDkoFfReR/0Pz+tK/DMjd
b4FTbYlEPOcv5lv/aZEzZqvhsyRsBAq/a45V6hPXBfVSMRDU9XAhedx/hz/QDpemci20hIK9lFWm
VaNuQsuWXgNiBVywkB4s+7X+yW88FFedv4qMXuK+gc3xSb5EzWl+NSDLEJvDvnfOLbumfH03DgTH
HQWczt5TDYMPxiAH/IcsXlk3WoTih7GVT7GyUq7JB6gbAJcYuUSXaMTEyb/IcaLQVh2Nkng1R78Q
vUhySfXRl0cWhIYWI/sIrcx8LzXrKbUV2emCDTmN3RFlNGhZytYMM4v475IbQ7qJD37qIoWRH6uP
QrQ7L0uPpnEThE/eOuK8jXJP2hXSHmpMw1e1RVjS0op8bwmWOanItOoVSQUukK/syqlbzbcTLnLk
iqwdFzwk3TZ/ip+EN6QElJKwPawLt9PWypP6kcp7WQQTtJrD7/ao3IEmMlQ94JOq4QU0E+1+Xx3Q
t6VghN/6dwzHyiV0zDNvblqpn6M7PAP161/CW/dEPpWyQmp7hDtTEql1ZVdDQuRy45TWyEX6k2rY
5aomRRAd7B3AAWoS4RYL9gikp1/3MDzb0/zQDE58AIyLJRd3DU6XVAMSswIJdR087C8F2ZIsYWu6
W3sjtHk25NwcsifpQbvlw0rVL53spSh8j+qOpImeoA76EFfxYtxk4osZOMIWQg3HyxcAfpI9UxuO
V8Ih25tHCsdcJG/xNh2XERBw45i84JmGXb/Jv+tj9SpciCZGoe9mWzJM9/cFdBEeM97Mc9SsENRQ
Tf5sOPK+1w61v5P0NVLuJ9GrwubwULPHvWGHeGYBzpRtUa6lyB1UFyVGy6Z6srYh4utmZWzhpIrK
Nr6bInCcjTTuDIrMTFWnu1Wb/MQ9HC3BBE13Fz6li67a4Yk0tFgIZz3INvi963gn//EEkmFr3Ov8
rEVbKDl+4DxLF/nsbzmbJoDXlvyp5LveZyuWwYZiCbXVTUCoI0rQ18YpXuq9Txnwuduo5OUQ15aj
Y7NbLww3qEnC0/ie7uqjcS7dd8KFmoPilmtUuZVjOuNz8oYh5Gpc0LgUL0D3qEUHeJ43UbAOzVX7
A9+jhZMBGYLYPeUkKmeiKvcUfYY3ljLlgz7fIqhHAe5S/QbEq5xg0IgoNb38an1oCTFCxR0K694q
XfXW7s0BuYMnfTRvItAwZvRaOFZbsVuhArVW48p8qbbmFUrD8KnbkGuJc82ui6MHKS6ZqV5yTQdP
uFErilseKeUg8aZu5M/mJX6H3VCtDVe7zIZdP5epY165J84/EgRIouUO4lW5WJcw3lIG84HQOcKJ
T4jLerxL4Ip8CIDlXI4bAKJWg74Ld8WD/jJsjDf/UO8DN/fKn2YTEvP1QdDq1NlWtjfonvCPY0W3
ITf5hUefbt8Zj+klpdZF0oiNRfhC90NZJQ+xCtDCTnDaeBkLEOYZ1EA/gXhU0et2bIm28YWOc5ow
wJwGpDXKCiN8fcOzULHXMGgA5gIMJmk0dzTOnpntK1s+ebt8Ct8FIi7FVfPJjXVcYxlHnUgzFsjC
uvGkc4j62I0TR993h6jmYTOYCGBctqZF+2CbD+VFbKkSOj5bVrQXBtfQVgigkdfp62bn3yFHg+cV
60cEkeN8Fq4yfcdH4C3UuigFg8xwG3UtHYldpznn0Y1tV6y6n8HJPJYEfjqkiByE63i2DvODQBOV
E8PROgTa0f8ezFV8EDbcEvFhKDd2RImz24t2M87Ga3BlS3g1tsqXcGg85l/MpZ6CAQFtABW9+gk7
8mhHKEVX4oO1xsywCl/1n2CPTDyg+WrLrxKF/sGmIwGteslaBbYQuTRyrV1Damy3QgAswmmy1ua1
zpz6RwzWwi5+A0DuP0pb6aEiEPCQPfsMbc7g6JXBs5MxRT7vqnD4n6LFr7+In72K9VAcXHXbVE6w
zaZN/GO1T4AcidbC2d+qx5HXsthGnABHP8sh6lqne822DcGXHVdn22Ccb4UjLVhU1pOjIJahAeLN
8MAAuNsQNpx2WIVrA2n2RZlsedM+WUdJdMs9JkgAIpU7HsgbY5pID8ILDBCPo7t8jr6DY1w45pdI
qCVr6nmSbLQLnWNkLjphDkHqZ+61e3qcGW+xukMhBQoDxnDcI/MlfvGUv1ovC67jUAk2WUe0AYV3
6vzIcf0v7UTArHwGfFX7M3oW4rAsEZ0eAmMSXlkWHOGiX4P+oo87kIBO44KixgDkVkfYmx/5s3yb
XmAZmR+UfkJCpfNTRuL4a/hUTmtQCxiRiFHcKx/CI5/uBtRe6PCBGcMDH8QMF7dxolsSepZ1ieFx
S2QB7LWWsiZPiTltK89itNPN9bjVkgN8JE8i9GzdvLQeKA3LhONl618+fL/RaVY6ZGzRgT/204oe
MHtZphbk5k8NgsFVfxdeSQHDBQcUOHsw95FCv2mdT4/pPs33ZJly97erQ+ipH6p16R4QJhYj8cKb
5tPfKrB+o033GGOXHzbNnahI/IstxBQ8W3x4ewyK01qOaD97w4PWHfTQxY0hH4yfgrEd2ZpmG0d6
8tqlY7sXrhPnjWilPdWXAZn8R47mcg1kYzwLmwBJDcpaA2Uy2NA1EzN3S9f0SHKu5wdGWHPOyq2U
O6EIHIXumt3t09YxsSLlO/mRP28Ido7boF9PjxAbjGSzaCsT8tJt+kh6uFHyDURB7uyRfuGkEBd3
XT0ScdeYNy6SQnfkwFZ+14+tdW1j6JWu9hZnW+nCAoX8SY7uFAXzx+YhesjxVO6Gah1cu+ekcqGd
M2No19iBY2xNDi7lJ/CIkE3/SQNZi09lw60YZYDuBcWpSnYU5zjOoUKKTsG7+SYfWSTS7/gCZZPa
nQca6q04VNtw1+3bV/WxTF2AYjKa0qtShDY4RjxQ4eyFGUF8sBetNyKgSXnus32hED/7kAPQQce9
Mv2HYL4WX+UbEe417k00DyZH8+9Ag5di5z94uzL1G2/Z9IJ3ERsWNBZUcggHF8F3aRPs/FDLtrij
THrL3ajbN1e6nf6zQBLqcf4pDvq1eIlNkgDNW8Dxa5c/4UFdKWB28eYdSxBUPCysI6T0MVl5Sgy2
SwVtDgXKKr1zjmsB4IR2QWn0OFLXe+Z1Yg7FPMD2BVEYU5htPtJx88tnrb8I5+yKU4YoB47jdK9j
pKIfiD3nbza2CmPEHiYKNUp/Lz6jW7k23Dp2gmJr9NpPpkeCGh8f/DXtoh3R0cdP08bnjPrBwBd2
PaTbXYzhx6Fgnr9FlVN/d4fGkZgybE+o6hDkP5GBLuxIDvZCJ7ske6V2tA1ZWRtzGx3NQ4kXDEhJ
uDKO4QMnh+CNOZPuezBlWGBUlzTq8grWrow3i982QcG+rq2bjzWG0abttJNB6CuRoBN1CtXzcfCV
QHLXdDzLK+3f4E1iweJEFTsYS/J9QqTikw+crfh6Fd7K8U0sLqDCqxeqzoGw9TecoCIXiQJCao5n
Y30b1co1HzsyhIF8XdqcthukE9v64mGwqyYc47nQbGVbOGa38W5Gdv9mGU69IySAKvvXBEXshqGF
7qSkOvMZvqSwqZ5Fj8foP/pIiog+bPYhBz95QyHYlL3wzgQtUI5v1F12CVxEtibr5y4l3bB470nw
3ae34FRyhbI4K3UIdr4pBDyqH/RnuIhyYDXX2GSsA4rlwE4Qi++ic/7Iy5bO4pt4UW4UM5bERRAx
3Orw+vQokpGz76EFfQTCPn2jdsdFIf1u/D0CkqXLfgu+WI0zYYeiqj2Zzxh2P+Kf2otp6W3Ltfq5
xDE6ks+djzOyXRytR7yM1PXKwwBya6U5zTr8ghvFdVvsvdZGJfNS72JIskBc7e6FUgH7dfdC6QNa
dY2xxYHK/6A+Cq/ZRvwES1kSmM5UPSeshwg/+cjbd0jT6mf9w641VNByVrDJh23YO8ra//T3zXNQ
72PEvFv5IDgG3FngHQ7xaTAuxE31aumsRMxQPuwfJPSCZls7fCAGWgnHHzeaa13qS3tHzPlsTk6B
/xHhJ3MVRehmOoTvnKrjH1Y/KXV0aBgfEwW+wP7uCXFhV1AJbrHZ5dvn7hIqh/RLe2F0Pkbvvpt5
lu+MkWPtjZOEv/CL3gKiC2t+Cilgrg0ia1mN34SD6FUY5dcWOB+H1V/f0zpxwiPDamzW8bbZhVjg
z9J1WWwWkRh3ONIez+VyiTXpMLjU84ITCb8vL2Bspdah7EPTFs85G2P1RogqWcQb9cTAWTjWF3kf
fmN/NR8XhNZPfOs/2QSEq7TJX/PblLkF+8TFd8etAS6KWw1nW7puxEBPEPVs4zUB3UDm55V/bHxt
AyhlWxLSKd5OBFdvORH73yjHua6jvY2/Va4YnIxUlJN2CBNzJT6yygdkM9jUIvHA3IpT8Y4c3Tos
9U2Brs/afwyuIfPJ9p/Tb8Zw/8IRetqhxxQv0QPLkcySg+WMLOFV89w8a6/NM8tj+CjuMRKcq83w
zN1VPeYH6Lb7bUIsqfFSM9sqBKXFhsWTxVJ75Wx9798Gj27Mc3lHoCY4EzrSHUAy7HYvXNh9opQP
ELPlymk2Ii0/mn1P1o7R9FFfKgKUiH1BFEZW/c18mca95fQn/3MYn+NmI2TECLsFMTLs+qvWM04J
pX+mDQ4fLnGElEu2+LpMoPFUDfvyx99osjdDsuYE0G2gcgcuf7Bwtf10Kh9YBdEcWruJF1u79aO2
G10+AfGgrBsagnc8xqENhY+SxKjhBdpGbJQ0t07L8Rkv4UfOsSxcj2vxqzLdpFmzgD8LLOSLcMEu
PeNYvjcv2Clg3o3SRbhH2irQWmBafQfqDxH0YKX+TqA1s/v1VTJCB9OS0iIunPQRo2ZKI97H0PQW
JD4PTyGolEJDJEV7vLKhmOyjX7+fIMLKkrZiqFgJEQ+9uY5r9nE8T74TxRimCIt4EVKl2RitxvvW
G0HeiVrOl4GZ7HAc0vGLcZdEnL1QKaMQHbpzIsaVm+a8nrDssTpPTIZh+SVGdrPq6Gzg8Z4VZHDN
QZVGjktj8X9/Gc362Kml7iZ6mEICzmlRqhwo0xoqsvVtfQPQ7g+W0JkdMOWCIiz6hHVWCtxUfv2i
z/fUICuG5gJFTATGsMnqiONDaD4jsqy9sORgju4RCyKFZxXvKUoOSrTT/CVq8U1IzgEVi6EMTEQD
Etbn+jSo8peciI2dx1zmdPPi834BVNP+q7LOKSruXBBku5WFu7sKpm+l9I9+68scYYMO89hLrMsk
IRFq5GCgtDtV9tArg24bZrbH8WI0XeLOWC2ozNA488sntXmeVNSry9eRORIGEDVfQgxqNi2v9dg8
tsKcsEaqBPqk74NeUkKdnqdSUNxWFT0q6xtpMs7JFHilIJ8ULp5W7z/mkno1fC5HhqzZiT5xY6kV
TwbP6NPcWQ+t+VR2s7ZJAtRA/jjfh1l+4HFwgClUnzpR+WUKxP0afedAH/80ZU3YWX6Ioy/0fKU+
NPnYbDtcVqwzabqtDY6uxugN4hSeagHTCWaMCewYBGExiFaRunQxG+NopmSM9DmHTKunGFhllIOE
WXUtS/6EEUlQkmz4doQ4wwkkH//oM7C1H3VA+Cj4zLqkSzdaynGhE7sdBvZTXIXchiVz9b/+P+Ln
D4wVCQTQfwNdTMRLhqZbKu5MfuhvQBd9TOW8F0xSD1T4EIUFpqBnv4BmuG2y1s6yyq3VeFfCqwdR
Md3//uP/yXdZfrolKaKp0yFSf+O7GKM2tlph1J6YDD+kkjpiE1A6iKliCItAya91ql0iXum//1xJ
+cPblmRlCb+juaXKv6XViY1ejvIo1XRaMt+ucYrVuhsZw3nS8cLPImr6rD5iwyOkHD0n7WRutoWy
Va1h9y8vZXmP/4XU4QlIsiErqmpZvKLfnoCUaOKEPBSApQgWIYaJ1YnCNyxnVJEP4UNQ0p9cgDAM
XyC2fn/X/GomGmZT9MH0L8PB+MNrkSW0qIqpajKBfnz/8/0xyoOFevS/tciXZKGI6JVX8CvzmA1+
wQoQrfQe4kXzBVP9lyeh/GkAylg8DCwmIvkyvz2JhI7dXJZC7ekQXLm5Z3dD0dBJctICUop4k4/f
kNq3svQBxuQuWRRqNXK0Rw6AyyQFw0fskUIRTcRKaycyZ31V4y/5yQbbLY6run4y0YCUE8rUNuPx
lh0t8ApyBBcixGHryGwvf3+of3qmBD8bWGRNU5HF38b1FKhgj5Og8cyMjVAHD2Pr1fAvk+fXIP19
5Cgyc0cDBSwahvzfT2vE6TyBHK+9vtZusGkufWbsB4Pid8uMKSnBGuQBz2UPjsHii8HcjrF2xP8B
BXVIL3rIiEqb8jwcfNU88Ozd0lS/rXZhlpRvaQXecwKgUeqVKzb+WezCn6LO6s3fPyz5H/QsZgCB
KpoM1l2yJHUZIv8x6ixNHaVAJnkFmgiKTKOAVqCjcaLVMmU807kmpiwzlO0I7UlcysrmhuzZp0Aa
EDgmEEb08Tuw5G8zqe/NwlxQAmgF8xCc/cys/2WO/HHtUFQadwtzTNZ/ff8/Xq7SWHphRLxcRtaq
k6DaYLhazQt2SspAXNNSXzz9b6O2jxVqlwECOGoydmqK7b+9lj/NHoWFW1RR1CMM/W0IBAhLJMGc
ai/R6J4YVUJ8JLSRKaQmVMmVG2jMJyKKAMfQxhjC7Ovvz+6P01exNFkV4bzpDMTfnh1+k/8ZgyOC
IqeWZIrMfYRIdLqbpN4TlQekdZl5+LISgCDLw+nla2xSV1pwMiM2OWzs47e/AFFmxP6rllif1kgo
uAbHkkC8iUx4p7Ja7P3TrQ/9DzgRe2yUFEzjfrdQltoFQ/X3N/bHjZFYVN1gN5ZVaK7//cYSNKgM
ILH2mmKvEXxj6wquQFRrEJLbYxujJSaiZptSOI8hv/z9p/9pX2SELcQzEeCe8ts6rI6+2qkZe8K0
cHoEShPDTDe1H2JXCox7rAGZrof2X97zn1YtVYSYRMQsoBvjN5xcQu5WP6VD7c0jzxLBzZtuFm9/
f2f/9jN+e2cRCQ74RBmwiPyOs167qpn9y+L7xzHJZJB4fIxK4x9j0ophtcgtk6KSNgqBlyJ5BLY1
MsC0Ir+MvzBBarTWqu6IX+aCqYlmPPrhlKQdv9pHdX/sRfyhpiw5w5TSpTKoGIRT+EYcJ7RrFMC9
wkjuhOkeluzN0wKMCozHMvI/FuCY6aPS+PsHJy1T+b9Xe0UUieo1WXssJPu/7SmqVnaKACzICxCn
2y3bOKGm2VpGBLWKM6aZ0aR33N1LehYtRaGia0KqKteo3Pn7S/lH1K/JKzFMi8OqJkvG74tOpRui
OZVK5VX5jxDQbCd2EVE8yRaqPl3GuvX3CsCKUNn//ef+83SCatJEWGfopFCZvz6h/1h4rUBq5zpJ
K2+eQ8eQmZMNHzZhiD1+NBbd2v+389Ay4n/7zHl/pmZgnNcU9ffTsdVE0TxN0G/ZC+BHoMzmKEss
bvz093f2x5+jyqLEA2Y1V5d3/h/vTOcOp1i1UXgmtZvZl11hwMxQ+f9y1jT/eexVJOM/fs5vixp5
Q7qPcKTwQFK0gqU6aL655eu2MCILkAqVvuJjGhXboolH1u3yVY23ZKrdePvUGvqu3wjWorlSsrWC
HktSQnETcxKy5zDjFeeTyfcgHwwo2CoVwE0XUDNSrRH7fSnmLvxQYT1qIope6D6dZSKq8INrkOED
k32u+bECLBrCOeziIguzw0B6ni31RkGqo/p/SDuv5ca1LNv+SsV5RzW86eiqB1rQixJlXxBUSoL3
Hl9/B1R1uzMphnQ7bkRVxslUJg3Mxl5rzTkmAvi0mnvp8AufubBqKSjxTLbII5nlZ/WvxhSRFxCb
TEGMXwygyLk1ZpSnjNrcrkKvZj5LBkoJsI8Z5qa2mqUEzJrSCR/j2nS95zbWISfX0HW0Tj0SNfch
wsSbhQ4TbEMz6WEOkrEoNO1JXMjBcEPRnC8dOqypxQC8IWN1GoSIB8zOeyB2+OT6h++vFOnKg4kN
paFxC4oow7TL3VIUDYJCmZbaQQwQQPbauyZKjkor35mF9Uo3goyqPjxi53m04uCmtDwVSFOL1X+b
+tq6T9Q7zOtPmpTPyWG6H+CuSzqBiLJSFZM0kpdD79HYyfWZL7oPRaMnnFzCPzElLjtHfCtK/NVG
eMTWxpRK9R6IsqdpBhBUsV6jtr3TKms/VPWdHNJybZyFGkAgF2JrX+TeXMVGSEgT1oLIJ/aVPM4W
L2dwjGV1i5fkKFck4zHVK96CPlkpivTWu9LSEYw9PBgy8Ar5XCfSMusYPfocdsdhikWsNK2meV4M
iCvwLEzHzymrbTgrjfrO06W3z3/X6NsyLY+ob2dlA6FCRs5XRda6UxxbYyxYF+K5DBrb6VjTJPVJ
kZMVPot15Cdw7uUbV1MPbggbwivuhSHd4XaBueN5914bPhdeNmwrDyaP4wq3VVLu1Np4szSdbr5Z
PKbYEW/CxsK7ldxgjUtvqUG5phwMVz9cIVceFLIFLZXmk4Yq07hYTJwYaqlc9KijwZClbtGvqzGz
SbfoQ8aFtvBj681HwI4ko0DOInLawxLgf+corf3DZxkf5xcLqCIbKrgJC5aHdVmi0GVpmjaLUxsc
CPL0dSgI/mhUi+cmerlal5o1wnuRNBICYY3ql5SKd2WBssbzTHWeNhnTRFNwVy35TD98tK9Vh0KF
Juq6LJlQMS/X9sLtG8Gr9cR2sQzQ78pMpLIMXhCXuxunK54dglBmVACRXRpwtjwSb+tadH54qI1w
5MtDBN+W55lpavz/slas+tBsnb4GL2veQwSIl/j/YmH+yQ3B1DHpgq7fJBHiRCVdFSNNoxo952pj
ISuOAhyN+i8t3hDOh+jO627g/Q271BGQP2EskdVwKlsoZ52C5GhChpQm4rv4lQxxDrYWoe4Lp9Yn
WDai/31xolAfKSAZNHobsnxRG5RhlUUhnioIrfW+ki1G78UZBtWkiYpT3ianqO6R/igDsJj0/P3p
/bqDVsenqWSAhDYsTbvYZ4ZNhruJCCdbNhk34Vci9aU/0a1bEMm3beX4dhAQD33/ptLXc8muHdy1
YbAxUkT94htnZZrWblNHdhoi+URLmIXledBroB/BQXPQSSd45LpzHBhHVNRv37/95xbwz7tNFRW+
tiypkq5rlxsz1yfsQY3yyB60SmW22HB16DLSO3FKa/UQRPqxwRzAeJtk3EQAbdHSnSAlc9KJ5mNR
K4TD8WPTDw99iZc/60w6Jum572+VegfGj5hALPpG8dPZ+rpM8MEpOti0axoff1zSftv/5Bp9a72O
+eCY7j0FN/BgvgWY8EFQHr8/SNcuDIWmn85hYiekXbyVh1TYMSsrtMMQroGBw8M1lrFW74gwJloV
TFVYWY/fv+fXDTNfD2K6AuR8XGwut11qBlhTMEOUQLy8lZ2JeDqBZJiJmXT/echDJ56rsvHD9fh1
W6mKlOTK52adN764CbSSJkblGKEt1PW6jxpbVcODr4vb77+edO2YaiLtLoXQWQ7rRWnCtqvzfV7b
JjzmqDfU8Ck3Gg03HpXpcy4oRGrJi0DUFiZsAbVklS0UnFZ1v/IRBQKp0uDADcaj4Px0ZV3ZLnEM
JJH9uymLOhXhn5dWR0p9EgTYfgt8QMSQ3SlaxxrgbCu/2tTNs+QEiHwCGFHST5eaNj5pL+/Hcekz
NCBhPGku3psHSGVBOQrJ0wYuoWL0owMCa0E0iHru0nZVwXSbYNAE1wCJJFFcntIEdcmxe/AwwU/a
xhmmwAd3n8BbU8IIaHJTKxLe4y4OIdbwJHDJG0xUGmaSXMxwxiEKyepk4ZTJbaRiIu9GgswndKzK
VAz0uEnwiUWjo+30yTIQcnOutcCLPv86QDwLdhLQJ0zktFrBwbXtS1Vq66IByTCk4miKdxeeqZCJ
gkZg5C/Q10P51gH3I9rPBsRlTWUpPwN4XmRjGfDDBTfepF8OrGmNrRnJtNTLC24IYLh6Kgtd3wov
ToBeztPmer+OC9RoOUAUR6vXaQKJBNPUG+6cuZKVN99/iKs3F5EDjC8s2fhSjcZqzubBTSMbTyeS
Kr62GEon06h+KNqu9Bu5gi2dupdFXafX9+cVjNuNcKw8iexWYeiENtGsQXawTpeE0LKFOsE8QA/O
uakU7ejV8rZwmm1rDj99kGtPN52NpSmbND85+n9+kCEQsRGDZrWlEu5FzS+zrliW7jmM+ydttHKW
ZfRa5Np+NMLH5uv//oBzFFQe6KpJhPbFKsptoDehx2rWh87beLwL9GVx4fywWMtfi2SaYKyMzBlo
38uXd21Xhok0pKwYesiIwYLzP4nIwi5k4xj2EpQH1qxAqWyf0MdJS0KwAnl+0qAxkQso4iGGByoH
e7DY8o7jO1+1HmOYOTKZm4RCISiSEDj9vAxfW21IZ1Cp8K0rbRlTL0wQfg3pPLyp0FZrIcvOHEoi
rORtL/646l89TrIC6w7shfllchNxkAyd7pfddweS5kEih9m5pm0KEtJEWRP5r3X0OqartwK4qpYd
qU50TIIA5vsLwxjvgMvlgBPFkFeVFMJJLp5zVi0DeHLz0MZkjEsH0L8J+AECZQ610kf7hUkqrcob
j90EW4KjZZZL0Xw2TPUUo61J3zsX64ofN3bJdingAQlq2iPKgV8aS0LZ3mk7zXJ2fSWfzI5mRsbF
ICrZWa3CB0up7uIsPZMVvM0A1U9KlJNq8VyY2jwn32+0UZ5pVdOCtE4DeXMKtKbM8kfw8LufMmz3
zFiZp7K+xWN82yggYDKj2Hi1At5CXDDhnzmGAfBUf0x8ylwuexHFaSeCtZS3HpcDIdI+rJ2Xz/82
CFH+PMpZTkfFS18D8aenqnr13Bt0WFn/8PZdbu0LpxxbCjFPtrxYJ8CWzLBZtww5Z+MNUbQt+iCv
tzWpLihgXnWOdGBJp6BIzoFb/Kq9cjWI6knw2WVWLQt2XuR3sDhuBrVo2ZZa07DwfgWvkgVypPYQ
Jej9DQ4vO4VFFo6cKSPSUUYL+lvDxWVmWjltFHSP41qsGPxIhIAPXirDrdPgJEjd26pknmUIPzwG
rm0wJFGljMTgbY1l3J+rYmTUXeADELGFSppIXXLrds5aDOaSm9+nRX8WM7Q6TnS00v6HGke+8giS
WAzHTTPDWuVyvy9L3NUq9m17cAijreUnYP8PhuTNcyu5C7KXmhRUxe7f9dFYpiHc8Z7E1NimjnI2
m+qOOGYaYxlTv2zsVC3LDgEFMckL+j1Yqqzqziui1ff36rXVlZ6WpLPfZz/2pexuoK12hZuSlx6g
aDOSVV7T34nbuyJMVkMWrsXWWCgeDi1Umn3Ch0NHMmnF+i6qUEcYHtYZ7xAZw6+gU59iU3wbYMEF
5r0U9+ewFH+oqa6eXkliLMkshpru8umrClbgF2aZ2tjp9rneEsdaPrhVthFF/+iy2Uqibt4H7rI3
tR9zha5srHnvsfMsS5rFWv3ntcWS11almnNtEZ4ylbmapU7dctcstXSmEf2Hs37tDeJbFolv9KkX
ENuWSevsNbm+w5o/CSsTGTPwaUVMdt+fyWvFLh+OckZhD0bldrHqxk6hApznTA5V+gRubNEP2lOg
sVy6njGhPt2KCb0lV9P2umut1c59+OETXKmrODOipZg6BZZ5uQ3MDNWv4oTuUt43d+P5aYlhdksg
5tWTajV3ohg+pLG+7UJz7+MnQ+eRBspTUA5vleEehUR9It5xKqi4Zg3ph7vzyuNYUlDVWIrKM+nL
dL6Bb5kM9KFRQtfU1em7puWnqOQC8t38aNbJT8PgaxeLQsyWrEkykpLLhYgrw0nlckhsugOLwkUN
D89kAnl1luneXeD1/GH3w+08nuOLJy/zelFTFCbQqmyNK9RvhXs2tF0hOjSvcCw/jjmCHd5wo9q5
afJT49u4drZ/f6+L680SgjBQ1bFRZsHHKn0Hg6kEqYsKR/LPeZcCYDORNarK0hPz/ZClBiYcc2P2
FjetPsOyfhqJvrFqLFzmeQU51mKqPgKqj5nkk04CbikalhnJs2B4xFUpZCcssR4IfaWiWQtFYmNs
sro4fZKPkWjGjB9h82XvaiLZvcK+UGvArhAtSjjxKk+MOemxh95/c2VjbpUJSjpjbeLBpuUid6ld
pf1SzK1NVjR7Kwb6IvTLYij3QpufiLle1gJWUwygUbOLm36l1LjU8vojCKpTU/Ip3WTfJRBMYme4
0yImJbJFpFGKSXvqGyBsom6YZK/mygspz1LVgvniiE9E2TyHpW4XIMuEXumngLStbtaIhOQoEGkW
OX60T8KlxVdZqKgkceOpax1NkBG4+SLuUEqL8TlDmkVnsSQHq9oMbh/BQk14jug5ST4pVyB4gaWq
DDJQJNdfcwfjBGXUsgzcFuFm1cKmAxTV9gEBEXV4W8dsEhVLBQwSiREvMVL3kSXCStD2Xmd4S8hC
SMbpYE8IYXhycnTWgaUsE2KBTCE7gtHDo8NVP5jJEdT5TMnYjxlityoTHoUa1LgQv3BDdpAVvlvY
gwy/PJmOudHM4r3x06NbJEehrNBSOGieVCzt6a/SlB7lCN9iEqYPQbeCZTgxdHC3DA4eDeBITobJ
G0ix5dmexmuRDS0SalUDDiDzdVEJq/GS6PT8aPXGxtR7TKR8yHEdAJK+RN+6VEiKVh1v2/r1U2q4
3Syp++X3y+XV+0cyDInFQUG2MhbVv92rel7mVa+zIMmlMyt0VmSvvekzEi9QCam9Pq8Ha8NX/GEd
vLZJof9B9YqYAq3SxdtqXg9Dxe1xkTH+kURrn4Qx/fzkh5Xo6uNIY4fJhJOWM+CbP7+eijgIeL2V
2G1v2XVb44mCBB/j1qWbkiKnA7rpHa1C3vnE4uTSzzuFays+D1VD5xjThb0sHK0szuOs1Zgo4OGI
chSnNfr3VtC3/PEeoQBFnzlx3OGWxX/u+SheQSJuxQJAsknzsSaQp6qKG7KHHRq3GyeWmWBpwJId
gmhayJmTWEq4BUvHdqPkLXWr29pz13DFN1bfAFMgbarRChwKCd18l6AQFwNx3NazPtVPSg0GLmS5
rPtxRhgJU7mAVur1o9NJ7M9KMtjJQOCOZ0wly9jHnoiQ/00uSW4eGgz45HpNDMW/zbNjYaZo2FVM
A2I1nMezmUIGw//VhTMz0B8opcKYvOmsB58VHAt4S5B72Ym8kPWMcGGc2HmsGwocvZnk+jRqmmBn
skklqyAAp0AXqowNEtqDxqXLAMZRAiEcOf6SyA9SCBCoV1H2jpEKMKkIm7trwPIjjGhdlUiDSj1l
XZsvejT/RlYR7svSCWUTDgWzR6PR16WIiTIq3End4bFtgochzKBvxKNIHM+n7/AGI1bw+3vw2vNS
VyjRLfRuXKrjPfrbPeiLpRYnYZNAP2TGJN/HerTpW3EZSsTV/H+91WWJ1mTwhlOQj7ZnQFJM4Asn
9NjBJE7bSvjha13dJevUVehSkKNRzv35vcRcztJcLfheoV16pOm5ydzr0sW4bw+k/llyiRfDyQ5u
+IeveW3XQ5eGlhRbLeqwiy2yXiArSCKWl46xLwT0OMbyUlV7w7M2Usb55fffH9jr76jRyR+DTb90
G4BTo26BY2gXQYEBrDhBlTlLTv+YRsV7xTMEqtP8+7f8XDou91mjPpZeJ2pl41L8M5QZVH8SFOyg
i7ypSshhg8YRs6VF0KhYTIZKvythM5EF10Z3pnnKQyiORc8eoWjHUV+Kx7w6CjyoSsyu+Ezjih2p
PyytHmmDJqRQJ0geMWJtEyJ6o9HlYIobVnpm6NOhGJauk1VTw+R+a3GlkTVAb3vTwNGdca9sfB++
FMPbcio5d0WEMa6CCRdbip3G8n1n5TeJkPQTh04sguaZV3nQhC0hnMnkJ9CbbXEdj+7zvASahACQ
kLB0SvWZTOH4Pwcm1AkNON73R/XqVcs1qzAKYjSNBvXPq7btHLLSPCu22zx7j/oHC9pI6Awr8HV7
WZ1X9SzA7zj81Mi8dgHBA6KRSUNX/VIZlI3Qe5msxzaE6vdg4PRZQ3nuo+ocjxqMrsiOcH9O33/Z
a09/Jk8o3sXxl8/d9W8rD7HaIYJkyIchj5AUXM3UQqc1PvqLVFsHpnSI0vw07k++f99rK95v73tZ
PweDGjWpJsYYm7ulGXGNBWa5b2XpsUib/ffvZV3pUJNCrCMSoyxlVbholVetSaAHoUy2kgS3Xde0
Mx/Zuks3Vi6iihiX7EMjzI3p07DsRQ8vuwkzg76hxIl2nNKYaKWtuG9RCv1I17tD4CpHWJVd7AA4
VSJEfoL05up4sUoVWJ6jPQdoJOeyjCyvI3avhDHoBYBztOG+qkGaDOEdayPsXshTCy9ZsafFFo3b
pMStTXLb46e5RDeDMc8c2521D1PcSLlAvSGBv55QedEwTtnrC8mJmI0SSwh9Z0dauo1Gxl1VkqZH
MCRSqnmitc/NoLaEwFH2SJW2RO61d3QXknML/JJMEx7BFYyJcOrKMIRDpTuqkbce9815oTya7Ii7
kmuDSIW563WPqjsQg1WdgrTeE/eQzY1Q2HShNm/Bz/qC9yEMRT/XvGpNxmy11wqPtCjMryT0/vCI
uXbTWGMANYMH7tZLUWcUZSW6y4y+ekZ1lSqPDTiKSlQftUzbMPB9rIgo+2Gll69dvBaaDNwQBqPi
y+uJ+tIlt5AFQo+MvQzwHtmtI8+kcppDwvXHdChpHMGVvmXrTkCkYezsOz8IbDeI74qasWYmM/aN
Se2Qg4/EyZ7Q2xNu1QwjWiLcwOKFl1ADVAebNY8aLMCSBg3i+/viilNAxWOBzkNmuaFXeXFfuEIf
oamMYB458QL9FA53kY53V0h7NeZbkb+VTXxMfUIPfz0UPML2LAthdp/SIXcxIgpWtWxqVuEquSNV
D/0WVqclqQU4ceG3E+kRPTTKwtEV4PEZxMtKIIAiEsdoaJHcV7/x7O+/1NfEb9CPiAakcTNl0v4Z
r5jfVjRL7824kpXI7uRgntNUB6VmnqqUKItC7haS5WSzNAYdHsvSyYOvQA2fYO91yQapknDph5QB
UCtNz/xhHbomxEC0zeho3CUYXxqzbqcNmdOw2Gamt6396CxE+dFLMUZrKkbkioyTAo53qXUn4I8H
r6t2GqOvSeNQeVal8dAuYi95r0JOFJR6ZG7xe09agdHyEnVibgitQe2jCh8/HFPxygqKNgKpAAI3
BjuXSgwxcFydtlGMPrsgSCnE71f3LBuOuCb5GY0IR7cbUn/VemurBT2QBuGws0TYDa33Jva5fGCA
xnQ7ghikOGM+Z52jepP6sztwu/TRK/mQybxNqgN0VLgnJCtaGT2OROdu0fxGmAVwVcnt5GbroY5r
pn/LYgWgMkkNOwotlbTdhFrKVNapTEKO4tEXHidfcFO8NQA1IH0RDYqmGbmmzjs+xdvHMlc8tIaW
MBfzDOWpoNyamv+YIEOaKLUqTdqMvZIpmNvQ+mW0LMF6UL+5mjhzNHYzSWMjZJvl+gvE0nfXcded
C/vJDbSZq6TH8XnSGPfEYL6Mm8IqUh7LojhJdf0mM+tjbv7Y+LLE9J8XVsTq5LHnb9tmZWUVA3Jv
A7W+mbl++7FzRGVv8TRw1SBc0i3Ekl7kRKZYxpE4ZMpHiIAssQ3Mr6yyh2jkjvbiS5L2v364Fq5d
CgjSFBHRCkXt5VStZ5gQlZUS212QRmAhlQl439vYLbsl9RzHx7eOjSoQ4jmuX/hswlj6QVlyZdOC
QdBEZ66NT/TLBi9x13kejxs0K+X0tVH2oBsghhsr59ggJ7WtPp8P+EgnPqzln+7iK6s/rRJmOrRx
2SFedt8TZux1G/uJHdaESGZJYKspDDMD0P1MybFXpZiRtqZ2p3EPLGLHAx5a2k6WkvvsVeZSToK9
U+fySunHCMDGAkJILpeorZq6c3bQMmcEJp18k+BQ9hZLdjXsCYviX0+x//jV/af7nt78q0wo//lf
/P5XmhG86nrVxW//eUpj/vdf47/577/z57/4547ktrRMP6pv/9byPd2f4/fy8i/98cq8+78/3exc
nf/4zTxBV9Mf6/eiv30v66j6/BR8j/Fv/r/+8G/vn69y6rP3f/x1fuMUQCPG9vyr+uvfP1q9/eMv
nHEWLZr/+P0d/v3j8Sv846/9e/s3+xxnFKTF+5V/+X4uq3/8JRji33XmHEzWmVfR3Wrf//XH8t+5
KPXR/MS9MVaDf/0tSYvK+8dfqvZ3xH9MbCxDkajYRs1nmdafP5L/rlsa5gm0p5+SJOWv//v5/jiT
/3Nm/5bU8U3qJxUWTE3hGfdHXUjmhcJ4YRREsE+5rH5VQe/cHOy6bbnlMvT1nRKTLeHPhft8G9lj
6SYvcmPtyPM0h0JXndVf7ql6AMORYCFCRdQvumFqCI8MtGpnKensSZcZ8V3s00XbCmaxMEO97UEz
nOTJKnNuo2U8kxfJme2DosxZB2DOePfSWw6iwFhZI83st3Py7+/8+3f8WqWN3xEnFipOhV39ZWOP
DVcvybE52OJgPCBdv/VqWLlEtASt+qsu6g9BAG6Rhf6z5ku337+5an3Zd/LuKmfKQGnPHvCyRkxj
p8upAgbbvLfajfiR3hYHSBTiS7WIPzyKZGdSfxh36m3qzNSNx+D6TlgAMbsz8REfcuAmR6nYQcda
y+d4P4CMCOtZufeLSXskjKGc+/v+jD+U0at2ZwTLgfRRu/uVPnhb5QZ+lwlCCKeFAN0jfA/buX6j
QvhrU1LRMUZOtF0VTwZjMgEZVb/k9/F9U04FTBRUBcbcsGagd2CESLQIQAQwNtniqViIbzhAlTFv
y8yJXZrhvCU+9S7fk6QubcqluVZmMZA+CW3Cr+DE11l0j8kHQt3bwV/4O6zzNVbbSXN2Tbvd1odg
LhLn+t7bsA5noKoYzrAJ+JA3tOurUe3PBAE3wOvA9sWYkHz4Sq2F31tYFS+EbsUgt++Z3USMReQ5
0333RMfCuncIHA2O/Q1acXcHl64wT+kxfIek1eEQ36UnCK63OHOSx7g9iTDXghmHw93ClzmTSQJD
FDTWR5CDCNL1VUNKpYuweuq6dmMuiAFyUTAB/yShCYNu/9TwcFZ2A2xAqIWJeFTFBUg/41i8EH78
mt44hyoFjUgDE5Few0iYAK1qat36S2Efr9u9uybEzL3RYRABoIHCzT4vA7WYm2gYJt4xnSkfwdwd
UT2QS0S4k68VkZrNgtBAMkSBdD3JaIbTG/9UeTtzoxJMClsCT8m8miebYQlKFfnk1AoQeEzAjLw5
u0yGdjI8AUWxZvGBpOsXbyfv4PML0ONmQjIdc8Y0INITQkG2nYSre9lvzEcL7pdKXxhOT3GEldft
wYupB/FZbubarbsyCtIEJwpjI3naSlBWG44EpEKaQMaWdoxsB+d6VUzjg3yLydW8d1/1fV1uKnjf
j869eRwYcOwJ1wIRWkOUXen7+NCuxGoeK1vgkuoc3UZmJ6/tgsj0wM7t6MmasZ5YtldPg511Yz0A
vE1rCCFT4IXTmLsDdhdEUo7mRg6oSaf5IV3phzJaDBpuhgmDOiNct0/yeNLQM8JCA85PVOS8Ous2
jB24E6TMTOlxCyBJraO2psIG/A52kSZYu5LmKg/qX8UUWqls64tkbqw+E+s5kBOpXQaQDJ3MptNd
TIt9DOJq5e3IcIXO5N0TWkI6IqA6B/wnDTp3Dg5GeovuvXlkK89hMYmWwGZsUrEA7i4xwmiwQquX
fmb3tnevji6ICTgs90Df26XUOjnn8kMo12ho5F3TrPrHbN3NUfvAj3Pok08EYjFhlcCKwoRcMmU7
KPU9m7Jd9ewBJ5kYz/2t+CgCIPXUiXgrHUDpfr8+fh3uSIiuTHaIo0xB0sYt1G81GONSU2t1uh+l
W0EYHpbMID67CN+/zZdFGHklElqZTCYedl8keQXhIjgvpBxBUXsa3wIqwIre4/tQ+jEmcShmpMx+
/57Mzb88XU1CnRhZqXTpPtt1f347xc1VvbNKWJlC/Kj0PvHLiIntrHPBTumK8CJRskTQn6GakAek
ziTznCotOUrEczaGoK/UrD/hUWrswSQGPIpwW9SoNSsCZLZh3R2oIogCMAvYhUoPME/0VfKQZHNR
yFK2GAaIMGFe7quOJSMaopmVqhuRPNRDMigjrBu/nRIY61BfOHlZPshZPWb/Ii1DA0jIcJJCaDWH
2yqOnQVXOSSZ3pYVmrhmel9pmKNcrZR3FoTCPMgaGI+GMClUN1tZVbkl8tZf9i4PMkfMnq0mXbna
AWCGsYi0X7XbEkYBpqTQBYY2TJLTeJHm1VqMQ2lJnMPKqJNhoYcBvKSEGG8dD1nLnD0bgzvbFl6R
lDQ3n5ZBTnvFcmBOEqtc5IU0ZrHGY1PBepSzQpghi8tmUuF/1EUF0J6iaOJjFAqJvdz5DUFkyUBZ
mso4YFIALqGJ8iwvjvoIUBH7eNGRSQ8UAkugkJof8skbkSvBCF/hknPI5K1Q07gSwuuR0QIEyFx0
YkK6dsgsIRCNHSX5bmx4zAyx5cFnqId+5L7ogvra4m3cW/hxIhn0am1QnTQySWuVVq5CGPldG9wo
KVzoES0DJuikyWeXzztJzfitGCk02sijIWb1EDTVzhPQUNPD0Bayrz/UPrhPNeZBQUAYyEA2CQ1u
TalAwz3o+p02uHciLOkgRAhherbQazdS98bI/HYY2TnE/D52evaQAdXxDrXoAbfsytvOQx7muCcZ
CE8w0ngGLuBh5PNo5eP432o7lxBTzAdfCBZarMzcDrKPNjJ+nFC1Gx4JiVXPtUFXpsimZqoc1/M4
gL5cBC6TTu2eGKadMDKEVIszbcrrNEiFpRCp8N7TYk4JVU6VkUFU1O1DksVEirXAiUZMkdC991zq
ohCdukx+c4we2lJSsPAhsxXDpRDWuPE/2Ue1foP3wR0prlG1J+cV2BCovVHhPuykHs42fu26vcvg
BVUwy0wGqhksdFyIy0SsyVLiFR1h0UXvVuQuDLWeMrCftQg3ioFEFjO31Rs9S3iCWoRfDoQE5FM0
nqQrkkrAiKTtjElAYm5BWgc+bEcaU7umRkF4HBuvRHsPvPPQ3Q2NNlO65t4s2y1GUYKSRIKi/Slp
whNQCTR4eU52vr6JjYKMZBerqx/HByI8CfV1HYMocGN8aGDR2TqfsCjX2NNCDNK+XeH1gSiVac2s
T6R8JesJ4W5xbZeho8LwH4FUSV7cIoF0lmrqMk4Nia9F4EokKymk64xBxYSYMUwIjezafdOspbpU
mYR0DsFKydyUoKT2qb8wRlzW5y96L8v4Igv2bLJVecu8Mm8cMqGniaARPSeVmH57Be4UGJQNMQTh
2tDPwSek6/OPfPMxaeJknfpxtPn8E21Edn3+VyP/4o4IUCyCLSUJSgQECK7VLTCp0mZk+exGXhja
1/fclYWFLDf+/MYnFXgiHobbsp2yXWQLkNnk+u7SozViGVFys2V0nuX7wZafg2xezopdtOt25GuF
k3JDoIpuzaybga4OgOPn/o57P99Cx+4+CgDQDTuErbI3nyfp0SMn65lsOPXgncstQIhdDTBrn77G
G7bsIgy7ifwE0Et/MgHrQXydMd8GMpibByNbGuWElT4mMgf7tTQVq1mrMg6YGnvxxgIhMgYNI89A
BzlCtD3sWDD5joQaIskEBftM87k3thJrgjoz2CAScj3RXs0b881c5e9+8+wNsxBSYjUlXkA6Nh+5
Mtce2q1cT5nACWNCMbueaVjNoj19pYf0xEbevTEn3QOc+aV48JcGcWw8xAjqOyof0ctAvO7UfB1e
iMIzSClBqsxOm0Eg2+aZpM+qDfzknFJl0Wzkbp2666hhAbWmZrA34HUzhpA2RJu4WNGgwZsLhd1V
O1dKMkKYRfJ15kW1sZwpUOBmwlqqwbJTsTdMMuA8iKEJvCZsct7qN5pE93EWHnGsDJt43sLuWTBS
NoAbflIBwfZ1EPU4htncfYyqZTbT2JzuoRkaeHVXQDSKJ3DyCkzCdgqPEKwtqHrg0tpBXpv+il92
QGPTEurGhDgyoFj6rH3iGIfcXz0TB4ZHNvxjE1lhvZBbMq8nMShccgfBUs79I3nseDQZruLDKTbF
a0pqwysvUwLIg4DCMn6w9DWmAqoQPbmlCdhZz8KeJczaa9pafxayeWNzWcTCikMMrjp274y9+gZ6
GcopJVmVYcVBN81InT2jeTL2hH2Uwd70N/obSfTH4cFB8TIpn+Gv58lthe9xxnu7L2x9n5Jttmre
qMmScqq+44fc67v4XBOii4Hksb33OwZUUws92gRMNEiClrCdaXqfLYo7kMkJQPBn7gDlFTCxDMNb
mtY5J41yc5rf55DiZ1Cf7zW2qsNMljZ6MIdZh+DosTEmbmtnfP41n1esdzITCLbdHOo5EbeGODkx
l8pzMDbL/B4Zae+u+Jq8dNPcpNITLWCiz00TPDgg1XkQTjmIBoXkPiym2hY/O+KvNVnitUldw5la
8BrEP3CCCI1xHurwwR2WBEvp4TKqN8KrmsxpLUt2DaTWWuZsxPbWgVQPwrXibtetmm1YArtccOWC
LxBgaANiDhfA9dbhDt0KO5vojYjW4Em0tiTzJDa1LdIdgmNFBDE4YSYO1dzEY2+C6ASt6QTSCHhK
BOlkWAi2zJpRv+KIsxOwy7ChIRsb0AaeyJYAsLwbC7B23j342SQ8VKikpwJZXgqu+pE5LMONJXTW
5BLBWTFvtyiOmmRGN56rhhKVvsA8eikEChcmI+A5qciTdRieGtIhJ8jgLBjAaH8U5rJTZcXo/olQ
zaV+T/bhxnomc4WhkLaKdoTi3Sf0FebGdoOehkiHeI7PmEyWm+hIPfNcLYKVj/+LdF8W7Fk2s1i4
3zxmlna8V3nd5kldmi98hyOVrokkZd0sETy5Gd86imfD3FoxDukOqET6AnvcIkkX4t65rf4Pe+e1
3Diypesnwg54czn03oiSSqobhFQm4b1/+vMBqmlWq3t3x7mfiKoMpAFIkQQyc63foEg7Jy7PFhBW
AKonqEJLr/neuNVUXmxA9bOv3rbcuwRSWCZc3W7p1Gy2Ib3dME+3kfNG1t9ZOe/qMn5mCq0uCVCi
A95RJ3EqvuEjgauDehztQc6SBrJiqT9l7/XCOPKE1R+1k/+Ee9IGEzKh7fR+6aKN1896XEzCQ1Zt
M/liXvWjdUufsX5hgUmoMsGwgV+dsSm+szXwCKgUW+XFwgsDswv3xAxDKIQ9ov9eOei4zBx8FbhZ
rYUFOkefx2hNuzs+dzxWXvI9KniZvixeFG2JzEZ4tk9GNS9QH5XWjbtBHLhTVnxPrrfib0kRJO0O
qb5VSaxYM5R53XqVHAmrtCmLhQO7SuV7mb+zqnDyRVod9Kv3KM00e6as7Ku6dnBZWOSw2ZBNQx4e
YUmy1cuinhVbT12M9KWDv/FZETin/FTgHKsDiZ8r3JU/m2KhbfnZoWT4LT5Njzl9KXbxV6IrLRIe
X2OxYVnkLPsLQrC78DoCQpV3T4KscxXt0f/asvCK9kOxqxAlxhUCZGJkHnn41/1OhHu3fawVfunS
z9mI9sQRJbjw/HF6bAacx3DX3Pql9035goo+O4L2GL0SgdBelDMBkEabKedoi5HPVUH+nfXcVXxl
XuJhoGlvDm5Hx+acPvgkoL5VK1HO4y+yPLedhUlang+gRfvlxB9XCbaCYmYqywhfxCdhswqfhyj9
MrekKyYVhafda/AVD/bwjJQsajgvrnuTfKJh82qr8YsN1IWBC9dyqGfuV9RqAdclyjJ7hyzyFRNE
/TnzH4KLne0dY2Nsgtdx4YkLwhvYJgB0+GUXyizcBWf0Rgcmii/KJlvp6xpzU8xX5vlGXldbtqf1
0Q8XXrHO1VX9wzYWeAjz2BQ5timz+tW+ycPJvSUba+m+1j8qcomsAh5JmOGqg8w2N4o4yUu0w+S5
e0mv+lw8ZAecx8M3xHbzn9qq/poR3/gJ5fJN1a44SOOv3A587M0efAWzCyikfOZfnXl/aeQ1MEQU
Rpf9V71e5E881bWYx+RcEBs7hfvi1mQ7ZhFtYz+bhCnjmXMmoPSmreQfVBRj3YptR5yZEGu3Ru4v
wAJTmbuPqOcme+MhI1jirbzoGv/QBlaxy/iHYc2S8AqgNVRWGIUlK806gQBtLo25HU25SZnphFsi
/b0ZZDYn8kwXL6MJVxEyQSE9gS8st57PxrYFj5y36jwESR+xBMr9go06sEKsVwKXsBrpdP3Ys0F/
SbDEOxbaz7L4VniL4sLf1DNHNXN3K36whknOBYuEq4apGzlxVgk7q1oWxdLBzu81qFnjzhCJ52tM
dsCNK376T6MqGijox+bQfLe+tV9dUBuAkt7zH+waHbxeQK7/LM1Vx0TTsmfeEUs2vggk8sdZaK6s
rR2G64v4EK/RT0HPypy1p5BlRpEtE32NvZvSLLI98MP85C8HdN2Vlf5d3rJE9PFvmYu9fkTpqRot
dxDiP0WvyTZYe928fEfY3CKs+Zjvcb9Bfo6Z4myv85Nt73Fe+tH8sE/8KpGMjx+Ho3dMvjmP4lwd
0abX352t/1wcyNkTP8+fMfvpk5/KcEH/L0EBGpn8YJsgIo2P8jfLXmekKRy2Mqj08kOXACz4sTZv
bKHO9dHqalB1PucuN8RuYBfrgebYt6NrVjd1KHJ1bOJKWstlXyyriNm2HnunYho3HU2nYa3GgzxE
xtgb/bicbnTtnrpTa8CTvb9Eotq0ceBdS1nBsKPTFrCGcOfkOYNisL6wZVx6LJXPK9NEtwZRqiyC
Dsw4avWWEZzB1XBjxyXAhEzxFwZaOr7j7U0g6MvKQfZa0mMZmxhmkAF5C4xdckxowiycqU0IfMPA
Bbc205WvBqyoJNzO3F5elpaNjksBbN51DOKcrieWVVC9KigPL/O6bG8KSEg/TqJVrhJhB9/hzisS
W5gcjQZSanErSxzZUtd+Uz2diUvKFqLXFiNIdiGKSF0Ay8HeLSoImqvgSMDcInLkr4xcx+IysBQc
gip4iRiArnLDx140YSpM87R6yFkd2WRwHaTZZkWHUm7U6WzXECjRa+b1LBwIpNjt3guiqzTqmzay
Qoa01F5NEvvAj7FvrUNvm/REMnUpeMjSdmdn1t5icnK9fN+gzqcMYLxykN3Mdu418t2vuhaWu0pF
cQRZYTLWPP+wr15FWFaItNipVorAz5799aXK5Gih6gMhcTUOlz1k0JnTs6gASrwVrfPkxRaOPH69
8hp7V1ri4Gbdixkm6rZpJfJklXlxg7eoLoqd6yg/9Az3MKOxu2XTB8Fadn3mX6ydaj16RW1wdIxp
nPlgZ9IMlYBiKbndwyCucZIYL3H9UkqI4nRy9ZrUA+FlcGyB+5gbPxWsG2eaAGvjRcyreQiat3B+
wjTBuawrZpLkEjlJeA8xhmJ5hzWbijFcFw9fpMpGOb/TEIaUvZ+DaxBGYjdkiwhcBOgcl1gekqtP
OTS0TR0ANMslhK2E2ZJhELhfjS+mogEdYlqlOvjedB0+P8XgLE2vWumKI839QAWt5qkbOSM87Ws4
xId6Og8ToHaFuq+HL20ufWkS7wTRfdk4qGIWTYqbFZux6dw4MH7K9jZUQMlkQBtK4mm+1bHlj+xz
ZMojplV+BPb1knThps6XIJolneV9zqzTD84zT2VvVqOdK2fWN8Utv6RGu/NiNsRZwhJVS6unJJci
Jh8U+qzWecfiRkG1TzdZGvtNvbdSFsxZTAYB6ytHf3Ui5QUOVckWlARW5bfY1/SHtKlXAkzfHHgH
K6vct5Z+FK2VIhbbB88gqZT27OhCL1+nis9mppRnao7De289Q3lh22QVrKfl1zBr34OOmcZO3DWk
FLYe1dZAjrtQsTx2AqQ7MbjMceSeBRqPFJwlraVXRmBo/WFZxVq/zHu12tg+XGcn8c1dozABWOKx
7nRvbWnrhn1pUDWYuUjytWOaKktnNCp6dL3gDUI1OpyKFS7tqsIdRwvXWpkxL8I3RaiTuIUktATj
IiJ6GE+PT1b8HtEXhDu0kDXybaLOzjbqsn5bPCl5P4bJAFX2Jd4gSvXgtCWMJbl9ivUKkIZqspOx
gPeoJWkLt5oHLV40yJ2JTdYTgjVxdFHSq8ZHy68T2Gahs6Q1Ch2rq7D+Ag6F9UhELoZneHxw8mfN
ZoumJMGrVQGx0AO3P+lJPA+E/YhY5mEwy4WLBNLKTiDhwquZdQ0m4oYk9Ysg7NVzRh5QktNmZTq+
OYssLLmcAfm4sLsBOiakEDlvecTONfXipw5DE7/hu4IWXcz6DscIPcxPGWGGqnJ/eKa+wEr+S5Zi
el722DybURAss57Emqx3u7LZ2aX6FbmPxzqrXmUTA5XsRF5jk43u4HZV/nA6Evcx3KoyZ4GfHNNe
IzYTi+P8IbWNbZznNzR0T11WrJvWJNNWye0W8hr8z53Ty29iVLMmKo8Hg48PiFRGBJus6DXExDUk
+1sY3jFKGzzQBwj6gi1O//pm9rhmGDkL+9LL5wmaW6jVqoeqJioCQYS9qt0++HbCwiPwrzI2vEZk
ALHNSfsidD8fUucmigDDwbpnYg2zTVkO28psdm5QYAtS4FQUyNFD11SvTYZRVx4PLE9UwWaZNVGc
NNdUkt6QKVn2nnYWTbIHOnFuYWrwbdTlbAjYSipo8UtWt4pKrHR1g6oZI33shvIaTQjwOUKUrKMi
a5E68RNQuxGyQ1itaJs9ciVPstXhLw24sTSUdd4iKWu1LdHfRl2XPM1mph0S7mi0kzKoz1HTIweu
h/VsiHaGkQxvg+HvFTFI20BWrjHeugScsydsRtlEm9Wt04jguq2F/VLIWlznAa86a00vocPUEfsm
cq1CZ1vVWMa6dHHyyDU8ILKNpkl4ShLo0yLYeb6C5l2U7cGB3iT+/mef4HmYhi8hqobMxB6rRSYy
JdFwtXRaeas3SCk6UjpTtZgQcqDxnCp0H80ANvZWiWFM5ZpM+1KdboOAfcfgYxUrAn/lJk1zDrt0
1wQ2nsotTBqh4nAwtGimkteZ9wSAdF9la2j2b3qIL1/bxdE8zRC+lZVNnNpbPajqpS0puK+jGENw
HPfuoVu0IDYWLfqo4YBFXynz/ZvuAKmbfRnyJiYqj9Kl16t4a2R6sChsROfrOF3lqZWsg1b92eYN
YdyonLePjSQbS9vE1KjHnSMv6yPCVBhEYz026NBN7OpWxjZxzarYurW9iSD0EX83rm3MlJsN9dbv
wFTzEWF4bB0y05UWmWCyIWkVRf4t70vumNL4onaozslh/Bq68lNbeP0aRCaJOueLBQx7pTY4umit
O/edMt42wnzR7YGoQyAtDEXD6CBOrJkCs5Svu12livoCTwnZZZOYgD3GrA01QnJM2iMTCNWdDAQP
dgNvvIzbONZx+UhSbDFs5XuNS/NRD8o1cfxs5ulZvgIW+iDKbRpZ76bqy4syMXci7n8GqcDex8TV
x+UTSnV9WXfE1xSJFZuPKuvcLIG4dtzVVv7NynNmNpOfBMSreFHhjrsIV0qM557aYPuXqMqTK9fi
0NRsFHTQEalbQz0N/FsYB9iGYIUxg12A5AOp7LABAjGs/AhrwI6MRt8S10B3/KhqrAx4sB1hXeI1
7FyB1UPI7odh7SfNGYywZKvk5VG3WA9Fou/KuNV309Gnahel/dZDpA5lj3eEd+2louXGrrW934up
zS56fMtl8VUEbrybirzhDuCBpeCmwarNVdRXuU61XWkm3wyIKisndNRFI0vyTM5FtTO8hgifJ9iU
KmxkA1vD8rWRloCqiGlG7NxEVu0aIdKtTtTJiOoxiBv9Kuo+u0qxZq0GR4JbFvRFMlNxNtipnmZ+
FEkC/qR6dZTO2kl/FD7wAh3a2zYozWoXjUWsdrydvMYSzJAf4tYmKqYZyUV2WxUMNk51WJTrH+TQ
XzC8P0HL/gAA/h9IEFMDeRRQ/e8Ywf+J3srw7Xdw4McZv7CBcGn/A3UIVNqofAb7DOTCBz5QsdT/
6KMGIYld1QF6D7b1FzzQUv4DopThrKQNDWYsqIlf8ECDLkMGajpqU6IlqOn/P/BA5Cz/hA8c34+C
cgRqgKNEvPwXrpptNX0c17IOUKL6WXS9OHjMZCckCsESFMrw5gMTgXwYfGfVwDrfU7RrEZTBFh5x
s04LUrJe26Fz0QzLGnbnEpBeeiuw/r7WPgRXG/uWqRAj1bWOYmPtiT67iTzTj7VhX6DKjpLuDVH8
MpRZEoxnCCTrd7XeMbUPAgA+Ku/sJhtxHAOZrG2P98LKmvQIu8DDA9UneVW2OWo4fzNmamsaSzq4
OLmOA6ZTE9V9LqwYI1xB7JwFjvISWcoJeED9Qwm7PYJO9WtfYCvfdIZ5igQ25lh+xyjnV/5Nl4lS
5xaQKGtg/ZPIaXGM0Sk+6hUwIDd1n+5NU/tU3NvwMl+ydna4pzlJ8s3y0NZXSUvJEkR51pGYpWBp
1u2nKr+0aOMU8V/aSVzn7GozEEzT6Kn4qKddSN90Id9ut0XU1hv0TmlDEW88K0m6bWIQvGXL0czA
AJfEW4WY67iM46Ktx3sWeXh/eyG2hjjsmH89dMlG7/VMirbsCtgsFIndHpED6I7T0dCmWHfZCILt
x96po8pT7HGNyl7JqJrOirDIX32krRdu04id7gj7JYOFFDsgS9xMrLtUmVtO3cHzxwi37a3sVVF8
spUs/vc2++ZnRU3nVpvlrx0p7o2lQaiahrW+fE1RfXiwAhOa9R+n56IhLgFNcp1ZtYFRo6T4O9vO
Lx9V1w/1E8uB0TXRbJhtZYk4nn1G6cflBgEN03S5RCzZIW2rpM7ZGAuHVKZXK/r+3l57ibuzVHGd
mqaiHgbnrEekDH0kDT6u4TliIJvUxYgkBGAmx6KRjeYwxE20lDp+X586piH3NqBOeKh6ZbrMrMDa
lxr7O6XMv0y1etChDk6Hn+uehHLODCi2tY8iNC6QxdMW95FJEasexqUq0hbjdacCDPfSzQXma8C5
H6ZCZptTWAgxx0ldPdSZUu2LxL/msRN8b5TyBJ8uftMyX0EtzRFPfQlsxE8t9axm3rA2OyXeu0Gb
7S2foJiROvVeyJnUPnlV7RZLV42lE7tkLPryXtl0Te9fPoooCQ9JBAfv3jQeSXZuzI1QOMt7h984
/uW72nXer3PHgTF0+WWQkFkJ1JR8aEXuOFDAM/IHPUyFrvI91yY62fc2H7FWJ5C0Y1x31UOhR/VB
tvGYHk9y/QB8JKE0MLjIViNRlRzCeD1V/GDAneu3Q68v9UPvZPYIYPjV046nBUg1NjPdI2UFwQZE
YSl7J7sX5N1y/RjUPPfqKPdO1dgOOol21yYGkfRM/h/j6sH91R8jfKTFyq5vvGotYZn1UCK09ACy
dzz+KFry3qLsSdPmofLRNlg8HUO3OKRjUyfi5IDzxsv9pMorjPmni7ofF0hFc84BTfE1esnFjiqC
xyqGCgO1j6awLldBS/R7qkZKmVwcomv3sfd2o0/KVSxJzVzjnt7FA7vsQW/cYxuozpyAafwNw0xJ
ioZ3uTJzKHNxeLT7iAHGr1nh3wcYQKuzfxdpkj9PsqMCkQrpnf+GrkH8+jNMMIXKibrcYPwwHave
VHzih04rEPwzHHzLrMgw13lcPaE3PmJUdQzeKn9I19n4mdc21oCdapxFzRelNEa6lZFonxVj59QG
/Y7keJdAbWr9MS0ZbGO9CO0tsqbvERJ1+MkX62xAhpFQ32PU5N0165PVVJsKIAaRWcdkeOhvM/8g
e4N/qbxWejQqwCqEguvD1JnFoPqSpCi2U1XOCQ6ZqQPw107OUQSCTRt6aYnaVPBliPKL8OLgO+ig
lzCslafU9LVV4ofWqlfsQ+w15jxrA/niB7q1LiLN37lloxz1mMSV6crJk5IQavLKLoQW5kO2rtVw
p8IMI2PeYN1ZUyC8idldbLnbvgvGahOd4gGE91ibhtlllMOF4qX70tIfPoZta8WHtsCu+JLapb7u
YOyvncq3nkgNnM1CNO8ugUzc053hMiAcv68d4QLr6tJ399RaSr1UYlKyQ5Sx/KlC89+4ReqfqU06
PwWEQzGWMGzD1DB9+PSjsQK1i9OyEN9bizRC1BThQyOUgdjXMgwI9M/zBgLmUOUX0wbC2LtQ4TTS
CI9yBunISmqB1EXQ7bUcQQBgi+6e54m0Zy1KxiCWlEWeNu7+3jEdTW3TuKn6qe1+7qeOvxt8b2OF
CfCgs/DCUZNl5uvGMdNDaQupwl2Hjd5cYhRm554u6S89kFNHa/WfRUuAt9QEUoD43LDH04xD64Ua
gjultmsLGfjCVPdYIiA7NLZ+HE6tJvBKvA/8w8fw8cSp3VHbDsnHOjq0gQmoXJVLSCtxdnYCDVkQ
XDZebIzZeyV1f/gS7N0mz7axYyJeQDjlFKk1roEBFIqyialWMdpF02EX5ecgM8PdNG5q6l0zXRpx
wDQXWjFTg/He5aFzqDTutQH3iiXxJqxkA5lkd0ghZxV5mpRVwRTW1BopvNo6iu+hb2FaO4Y6p3G6
lEubGIW+2VSditbOpV0d9C/3Jr1r4qM1aFuNj3yhovOw4VWCkQqjPYUFNrKdCaJwLHQtb5duBAsk
Gaf4e8d0NLWVPqmLv+2uCwBinerB2vjjgtNRpYoSZa1Se4OGWBxQRPqhR51y6uzaeLaIjAlN+I/K
INobUXLwoYb0kBENOmQOSsdK5SnvpoXxsrDVL9YQG6RWRLRthSffmFy+TQPUMPqRGQZm2IaPr2cP
JQNgqwQR1V7rWau8Yx+CILLqtGcztLMDs8+wmDqitYDkKwZ1zDRrhEfcQRzDPsH/1lShhxqeum1L
VZxYGnu33K0ufurJRyDf3k1JJWcTWA0Q/bFzKhqpuPSFIh+n2n1ErvmcPp71xzWmEWqSuB/XqAJy
sUjOq0sEOYcEqQvX3n0cBqli7yQg2rjL3A+7y9DirGrVGqk7o5ae3QZQH9s4Y6N5tvSMtiJGojaz
wdRrksOQLFu6eWEiPbT4FBvjqCYZ8n+RkFLVP+8nLZmJzsCn0JYNZeThj/2/4f1dL+x8KYySH6Hq
AMpSm2zWIgD2noXevgkLQMrhSfFjoCHQrA9BZanYgKX6rgqkgxfZQzz3tQ5OLQTd1TS74VdETKbH
HJXIeuqsgqrtV8MEdg2Tdvnb1v1vqGQTJfxOl9N5+xDGRwUBQ8FIib/iz2+/R/faGczO/S61wRGR
zJTMc8K21dZeSi2rt0kr7IWpafpLgPwluLOcDQUb5sc8jbcAo/UX7JkIlKca+MOx6tbpd+xkiwsu
FdLVMsTt4+wswUIEkZP1dG0UqUkWH3W/3iXtV78bSsJ3WbknUUyIbzr8qFdWuZ+OQiPP4pWR9RBq
0lpapn3SLNBaDJqz59Tz0sBoJKgN3gQgz9A2GmRDmtDe+5FlfRRBB3l4NtVbUhmLIVPBwcQSFszj
7KejFONXlf2C8n656tS02zppVty4h75PAwrubjB5kv0wDJG1ddMiXJWQIV4jw57rvhO+laUXrsKO
R5wxVOBqHVleJagbLGUo2L9VkRaDAKZJt9jSxTFQfO84HU2Fl7HdhIVcrz51+IOI/0XvxRxViD59
/ex5cUjARguBtqn/t1+vggyZ7HQBmrGlXZgnw6+RnTKLYxfLZ6yecDlwKgoIgWTXVG9ljNWpI5Kq
ZaCa/ccwUbbu1hPE9c02mjmKvI0IQKuAe6TQvaJc6+zlOn5uUtu96kPrXnslC9eGIMLfRKmFWXrS
kmmCQb2ezpgGDkKA1TeN/XTG1E5Gb7zq1JAIHVgFV51q0xnTVWOFOO/9Kh7EhHlANmc9jfPDdJeL
cgWR2tgpYYVZ4sfhWJ+OpuIjpmqy/p9Nh3UwLORCMzaE9ZPVP9+E6Kb+5Wsg8EU+eJQ1tf9qCqMi
ThxmvqF+R9MDKI2bhwgwRg+O7Uc7KxMhKGmKplfCc+BrASkHO1tNbdPY6aioLG3ZKk4z/9TR5W0F
bLR/+dSO6mx4ytrbp+ZwfHVVILyW9t7+fv1pWCkFcEIiTfp49anto9CacFnWFVD/P97vrzMQUVMr
wB6fOpJShEfB/ubefn8xSYH8nSjSfuqc2n3SIzsPQbN1nCDzPrQeRRU6Efmysf75cBrgmgoDPh/+
NtbT0hzU8OeLjfVKyqSFmYGeq4sOuqQc2cfpCGEnVa+7oxHUN78TN00U9iFPQWeTEEhXaL/0hPNT
zz5MPbCo7cNU7YlPraoWMlIYALN2JK99KtH9GZxSPBCB6gCHA/q1pEF+jWLk2ZQmVA6DsJPHLFL3
Uzub6WCFjXO2iT1feVXNh15tiheTKNU2U6AGTaP+5qpKkg+Lf/7hYkr7lx8uyokQwkzc9wjoThvB
354fQYoqfAvL5DtBD75hE0teRPtU+xi2xapyi3A/1dJA9eSFp8bRkogrANZxyG89bbDp3Cj/aKp6
mYyOjroZS1Cke+6Du0E4H2PKLIwPPVizCiOutYxGJKKj9dpXuop0ZQsM1rRZ/0AxcKzEuU5NCRZU
O90ISS8kNtjOscgwXFzFgQSydKxO48LKrud4V9Trqa2NcB5nPt7aRWLsE6U19tPRvZjaTM9LVjyi
xWzqsNQ8Kj4O/+6837oN0BMbyWEz67v65+v/15e7v3peMiX25uLvhjpVZe0iPqP9IHfSgWyidJiO
fL98bkJDWn9q78Zh9zatYAUMw25cmhBHvp//aVwLQY68smksPnWkae4CVhqvWoqkXti82/lvjdMV
TUJkG4c4mlcbiACGrb4nRAXdxdmLMoQJKFW0T512F/rFLNZ842Pc/QyibyTW5B5B1P+9yP206Zoe
FCL3RnRXPti8l6UsVe1zpRqv2hj6DjtoG8QZ3nBraeYEEXCxI3J56US0LEw7/2r39rCI+oIdRp1b
B6+0DHBprvnqEKiZtv1m5GXA0OXo1qltuMElsNokwajSkbtn1R3QvrGyZ6ksxTmLqtfYTXNIkmF2
qPH/JOZKtfY9axsj5z7/GBvX6roA8LQMx9622ErWIfahXHlJ3V60DqZVL5so9BqSf2tTQtoJbl3f
ZSC3dgcEMQeJ6Uo+lHD8g7YktgEuh9o4o9fDQ4Y0EhCwAgLa2GagAn3pfVKn4wlTE8F+0NJeXi+E
CIaHqcMV2tUhmX6cRjRdyh9IiGspXHwHTfA5qK8UAt+V8QHYd0bXoBxLFKhXcrbyPCmnYuq9Pxnv
HdhfrwyVuPS9Ca8BLnJ/oN5f6d42jcYk79fl3Y2yneZtMQzkRnE3QtRmnOE/6mPCtFdQQ8Vq/nhv
uk//Uw71Xr1f6r44+HS5+2A+gujXq+lK6/3LYkH7swgNK3YDwq8BtxhJVeuvboeSAsCRvLf2TWjS
3ixSSKKZHzaoi9ootE11x/e8S5mDEeoC+CofjXZuZ8duKJbWaLA28zzNuwwyuol9T2xkOqUKFRce
xqCjg9oG51yPm0XCinyhSWZwntqmwowcc136Mn6qY4cxFlahinUDAgCGzj/PMpOgxJ8WqQabK3P8
h4wdmcVxEvptktGKCNhGEJbf9EJA5vOzQ5S5oLjz4EcHEVYGb1lmh49D4SDcIVk75gb5m5DcRzSe
zWfF0+Sl2xnOvnSs8siSXl/ERaqCbc69vYXREfgrszkOneY8gqJZ+Z5svyQKTm0N6mHLDu3Ml0qv
3zK3NC9RKqKrcMQrYf3rP/+tYw70zwtyw0YlBXI1y0HEED9HThUntNVOlZNvJmL+cEc788EN3dkQ
euZlqsmyra4TIhegpfscRUkTiWaFr3bqjVvcFeFwFjPXsXQwNYE3R7/R3Xd97u6no0xrz408EIga
28l4mmAXxsOpMPoSxEov71phuCQlTHeXS02xr8JKXjdpVZ09v2ORQRTi0fZyMa+dTJ/VReKhXmtL
vK7hi4MwKYikSvvpaGobUE/a1pa7vjfdh01j67ABaTw1SsV4Ld9vTqL38yeWncbKsn2MGIJceq76
WIYY4kIgGau6pnyRJMc4TzVZRal7qJ4xH9GAmw9XtLGCzT9/TZjm/eV7cvhBsiCSWc1jS/0pWOlK
igzmzJDefcnI1nUifdWiBtPRsXCNLiJBE1x4myC22P3LR1+GC9WboAKNAIHJWsTnEF6zI+Xg3isk
xi6+PW/8xu/JKr8ZreSep2sp4wVtHXaErBen+2sYSIx26LQdputN7ZJfPAklARitDgipANEJc9dB
xMZQ9mlQDYgzmupDFMTe3G+bFo1iMEtRqv+0o3adoKb6prboKArDEbc+GKpVoyTuXg4B5DdFgY2t
mZ7u6SB9yHmrmhL+niIqzAfHMbTDlCLq8WQ9Rkr+tyf5dYXQnM8JeBVqpP3IIkl2Vx/HV6m8SMG/
tA9/fwVDyi++AQgnG/HTcYxVdeEXJz+Uq4epiZsC6KcH9GiqKo2TrgijiC5d5L1lHnS3+JGEaIm0
GjpdnWbfWu6ql8IskSAAEsRdVZsvuQfzpXGCWxd7WBy1aKlkY3sTdz5erXa0TVwINgGy0RCy03Sv
I/JuVq10vBeebP6qFlX3BK6ZGPvNUxttTxz7V6GiFb2PasOBEidKfRsZoK3HtmlID4517yGZvw5l
YgUFapNf1G+F1Whf5Crvj3Euk7geq5KUdSuo9+bKLHztS8GSYNY2CVSuj3NSJBseFOGZa6/1YCJo
uQ4v2I6+lYik4MTy1Y+hSZgSbIqiTm9ICD4McpB8zXsD/Kkv6TurrfonwA+bmJzLV4xIlKWkoVie
1r7/EgBDmMbHHjbAQ5DpLCk53UESl5NfE41nKIHc+l8EHDEbkT/PhNx14H3GOdCxVSjXn2JXhmiz
AmhY+m6X7OG0zDbPyljkA2SMKpaD1dTW1llBMlFWN7iWZIf7OM/O2r0buYe81WBXEfxBiqdDRrSv
nS+NaJdBow5vgQP8tJVtcdBTt99pmPAKSS0uiWEyISXm1vL88jI1VToyj40B0vfeNnUYg8kNjGeB
63JmXoDMLeJUWeH8yGYw1oBdkC5o94pnQxZFGG/MHrR7IUZwqFn0/3s4tZpmqbqQ4/8YMB1mGTmf
AC3+qVaNvR+jx7OdogDA5Ybo8OhghXXJzW565/kw4oHAEwKWH0RhVqhGWNXcCKx+FZSpd5gKl4GH
Pkug+fvgyu9t05E99v7XNi1soamZj/dR01ByZPCMZbx/vayUSUHW1lKSchmKXmTBLTFddYv+n311
x82biSJg6SpAVMYmwLvpWYqHhTbWpqaySaIdiYkIOLULBc5qmfbZiGJv0b/mRQRZUWj5qs7M/hUl
7r3KAvLRjUKE5zwc+6ZhfDEQbezQP7WJqz00hf4wtYOGaZdFb4ntVFXZ0wVD/GrA2gDANHOCNNwH
BpDupve8x2osGiQuQPfcPlq8GAZg1GU7zyyMc5jE2d4zKljh/4+v81pyW2fa9RWxijmcjsIoS6PJ
PmE5MmcSDFf/P4S8rPV5r9onKDYAUraGIoHuN3Q1fwIaxeRvk4Z9vJvAIj43YaDu6hg0rxwNJwG6
QR3LrcLCYYmtTnQCplLvGsCAj4h2dld9ghLDFt3/1lftIkL74KdtV+/UtOv3voFDqM4noTPeLOzA
jtdpEHVg8eqEraE8dPDr290ahTo8THdiQ/X9xzKuB/gFIdDcWfSGKhRuMjh8ocIVQBlylWwjazu5
oOJogXNCQpTCj5rl/RYADOjuJHhnEZHCUffSox+60zMp3FM+py4CP7dWSasMS3Ny4501TM4lNFvv
oFnKVkYVhiUXeeSq2J2rhX1y04iqhDusE3VEwUk+c91ohMehR5/yuWvlvvd7QMZAq9HfKvX9X8/n
yDKufTdYD1kclbyjMjw7vKJ/ctDlgN2jR6+pR6G3TbLwE5zyDydRy+9DMe6EmyGp4fVPSoLCZpcQ
2K3wT7JxK1QRYt9eqY6wjNuAolhoIeTaRzRhWHwbUDpPP5WVeERhWz3440TjZtpBhm6bzmTIOUYV
udlUTnm5zZu7bqMy5ueh3k6R87jFLvJSQ5OeI0THl1oYmwtsCsWzbDQW+sC+rnZBBcqPqxTyW1Kj
sMaEoAiLY6mJVxl1oKGfqzr+ZqWYCYDnzdela/ln2XhVjDQGMJTVva+zE+Xc+946yBr7cO93Emfe
tYqffJJy1tWKPSfP8mzB1lBby045Wc1FvK2RGcd7ut0CBEk/RsPbtFZG7Yuk8gUviG+yOwaG/phk
bbeWoeBGf8D+Mjrbue++eK2ylP2t6xQ7qugoqmtu+pEMIVTqJOrXrobIx8UutC+FgrAf8G3zkA+j
dynzDHCY5tVf/YQyPPCd4AnsE7CFGeY8Ip69Nkf4poOvtHvZJLptoOz6Jx6UKV8EfRUsxdyXyeEg
Lrt9YuvtXiuddNulurKqYiW/OJ6SLZpaiX7Am3CGdvhOjXfA9CTqcGVqbCqrHe8wEPxvQzY8yZmR
rr7FEMNeLW0c10rqQ3MI1b+uFbh4XCd2eXH6CZ2JVHMgT8yHWIIYsC/nw8GMcDnrgq1qumgSiO+d
w1+m8WyxdXAlfK0yrUWwrY82gk3jK3StdtXzBlmzbK1fi9HliwxR85GjHojlRwhU6lKOQrxLtsCK
TZjATG4yHmmmNiiY8hGGQs0PnWCdIsOcP5iTmvY1mGZNolyEPz0PdJbfo+Cm+iRr0HD/EvvogEWa
mz9PTaOsLF/z+W2IYqe4YbBBjg0xDy1NMCQby3CFf57+YubYz7VOOX5tWnXf1ahTJbq5pSQWvNhN
6F4mqELst+NmUSjJJwpV2VFX4vClUCMU3zozWBS5mQNtT8c9ivBtNmYH2WjU+25HMuw0BwnBublP
UXx7WGlWTvKrDcY1hJwVjBcKXHND5rvdm2FMqat1bQpamYsSUG12G4OEwVk2cDaircjbr/cueTQp
UN3NqNA2Spa1gNqN8Uume2eAOMlLi9DVXvYHc3+sKmclGZ8HURv7HsjOsg4SfxGOYQFHRy9O8kjF
vfoEv+P36DiHsk+OeilQmN6vpw+zCcuFPqrWybCH5gipwkOfDe68qJXFVNrZ54gE0brRMwGNodKf
IXt+1SdWwMBFN6HX1qdijOuTPNLJ9y3ZZNsLcmX8nRSXYTniIjO8aAKr5nFM331Anjw2UDkNZ8wf
5YDsu13B0qNnhyXao6k3B4/XGAjd6Ay+jpo12pi3cGyC/hb6pOofbKU89DXuhAWi7fu27CsyQk5y
mUoEbRFC45/OdvnB7obu0rROvEy0yCLdEiP/4FoVOUmEBOv/DZXa7uGfktbLvvpuwU1cZcaLqhfR
pzDMYZHlIIrNNoWgXLXmHgJXs/e6MXpMXbV8Aq5hLKbKJgEeoZ7LLzc9C898y6Nc3RpzJLuiPEix
/MNi1O7iep1blML5WhjOwqRCn2j+Yuvq6GJ0dtV6MSGfgcISkObuM8xS4GR296JFeNjA8iwWelaJ
z9ZJFWTLouEIK216bnXz6OGs+6nn6JgNcGs38nTwOw+KyOOnSokfZeGeBIWLDzp1e9k4Ye7djuRA
ISv89zlm6ofL3KpWmtKZz7oZr0Uq2veU3+c+A2618M2wfY+Nvlz3oYKCzjzKn1JD/qZ3DnJURakl
NzL3xWwr/5JX4PriUT0Wqg+7LC38C2XZ+FjY1K/nSHbJJs8/x8E2ziZAQZSNvHKbpN5FTfJoWelZ
sb1pxqFJ/NBmNeIps4Rcqg9fWzw+TjLKfbicahVfZeQqq8AZumc1s6NFXFVLo7TtQzP29mGu0UEh
nw9lLJsIh42Hqm5mi49/JsqBv8LOgZjhI1f5V/9/zf2va+IspS9QZgtZh6TWudODaGPUEVR7EivJ
CvqNu4jMGGWX5H20O/tHK/hZmUYUPJBMO1dRqnw2nlUvJsMIrv18t4peHfdjWpJ5L2BE4bSZbPyB
PPeg5dneKinH1zxFvgQQuusAozjZH4XR7/5cS88W66SrLr62WRReqoG0W1kO9bfWqk5OjBui5Tcs
1nP2YM3ojm81+Qc5Ad3p+elvDudojLWDPXUlv4+g+ZZbaD2CTfuSKTaaILFb7LQw7a/2gAK2PNWN
Y7zmsvJ5CBpjayJHt264xz8nmG9yglEr/gLmYkkx0nROpQGoOp//VX1qbsIi6h8obcIcjMGCS0C4
bCT+W0LF5dF94K95f4VychWFCWpJQ7C8X0oe/XW9+2foLOhB5qH5h0lysraKcdg01dh+utj7ii75
0mCxhJcIf6ZYc5MvJHkWApk4cqHGBIajqlZyWobAiUcS5cVHCXCXG1B9onas90OPu26kJs3+Hoq5
L3GVjgXOfCjj28Q/p9z7ylnKv0hqf/lfk0Okqje1Fc2OODBGE4O7AKHxl66Jv6ONlx/NOaoxDIVL
bE2bVvFRJox4ZYUou6OjJBNKfD3WEtMb/18pJ3eI9tj/hrckk+uReYub6P2WQbqfcItjJdg382R1
KtUlP+lwp0ADpsKHGC36fL+P5j7FjKtfplEuAEF4B0QB2JbMjQzvTREAfG+1n/eev2ZNWMAvpjbt
gbkhwFYXzTWZt0gjWCLgfG2H/BCh1iomi8sEwTXYCS82DEBwV8pn3JPer4wJ98Ii1Y6KlqhLpfDy
zxSX4TDx7R/j4LwZsNHf8sC2Vmbd6Ps4c9RjF1XQ4tIRUGSZKRD74WE7vhYhyWMrZ9sUv5vBRD22
Z9eCJFmKUu880Cp9e1a7tQzG2MT5yxnrfk3SbtdAe8xbZDmMQE1+au2uDL30l4jCn5HqUt1SII0C
b5+OIcW4XT312ePk9uUVaCJaW7ygv6UDMrfzSayRUBnw7A+1gfTo5dZ47lAk2BqQ9DWELkIfNY9Q
mdpvFYLAM+I5Qtkb6n6FQteM6tOg5YzFhBqLgtiGbub6t3ZSzmGb+K9aG5mPlmqyfk20+tV0/WuT
2+WXwbFeJzUrrg6mY1cVldMF29sUYwdCOaDUzSaDk3GSXfgTUL2nENga7+yWwT1o5Q8tad7rzIfs
4jTt2vCCYadOyXRmazggiTDk381i705J9SMTFUVqT0ueUl+p4CtHzaNHwfwlbGMYzvOUBmat0Wr9
J1QOG0Eaxz9Mnu4eel530Dqn9tMS2UZ+Lgnxmboah9fSqu1Vk/v9abCn300BvGufBQI6xT/9njvE
JJNiEP4V26bFffJ9zthTLihme6susZ4iX40f46EK31jqqctyCDMstubQbdxFGvKfkOGkYWcV++m0
k6GV4MojGtXbk0wL36wWfEOlJfVRjkat/0FC2jnxKI3e2AafysHpLrcLUWiH0J1c5YmaYT/4fZs9
deOwuL238eXa9ImiPciXtuzr+piqaW0f712yH5WeviKb3NrBlg1f3F7NugsfgWt+xU4O+Gg1phWs
0ek7wOFp06lNdi4qfihVYVB8HRFbRufE+zFSZMbpBdBKZTSnjkzylyi34AlPVXdFvJaNoALU1vb7
fO+RvMAhNW8h/PPgUAGcLhEB9pe2j3JXVIG1Lj0rvsrG69KtCmbpdIuihjytrWztKU1uE1zFmh6N
GI650yJ02ek7xUqGo2x8rMHg9c7x6H2IKV5PTeC/Fb4T7vsGUpmZoPcQ6aO31nMnXOtz6PW+s+D2
8rZyFMnIH2Vuuid5qpXijKiSLiPxUV6N1LpNst1SP5QG0gvynCKw002e5cFKbYOVb7I0mXqzPvTF
6GnrsXSq1cDTCWFYfEHZFUbNQY0LWGlyqPAK7UHON+SfIBtLRGLSTF80LITOWueKXWxkTzIqrKA9
/2+/qvcwg2Wfnqa9nGuEenObBmb1X9eQ/bJrwPvoQKrqFd1cxOrYDFHF0leio4bu6Fn0PkzprT9T
B31lF0W99eb+/50v+wXONC91wJbDNvx9JzpQ5PORngEv11O4OkpCsnwYlWlTVBMPpj+LTgsrhMPU
V3vZ5eKCcJG3bO3vWip826qslJrySv9+XyP+15JPb62fZaOFrIv+Zz15n9slvUbuGRW4xv4gadJ/
kgEXG9+KvZUzh2HUn8mPshBKY/0YNJR6ZL+ReNzYiJYcItXOXwTr/Jr9RqAbrwpGv5DcTNglmap8
JrrypfaF9YTaQ3KKvJqNwNxv4xQBjT0vSWh5YqUXmEn2qufvuPVIdP/hbaCqkS5S3KE2wUztYL2h
XHwd2cc5ktyPMlbr9dTrAyIa9GXOrOwTd81Kq8QKMIp+qYfaeo5TBxVLr64e+XqtZ5Lm6r6yDfQc
S8V8llP+nDAA52SrHAPR9NTsZUBOftKd6AmXFfgfNc/EIkM5XYHh3DTOTtgTabu8HfxT5mBdZQXZ
ZbD0YgfOYZenabuH6f7A+qE9jjMcTzb6vPFKLOfD70WzlV3xvEEL58YmqbUA8ZlQoKGEp0zoJk6o
TnvLHDmlneEPx1so84dmUh6j0tZ3MqonnQeqi24YdcJHFkH+s2yAdL4bg11BK/D85ynRphWLd0RD
57DzWbFATfxiJi26pUFZrlldjRc5F5875BmnTrldzYjmvLMTW3BJK+XZ0IX+PH0fetWuF8pYqA+2
GYnd0PbW7BWOenf8loPP+aX6cFU8q/0IwjJYOrn9w44QetLjjO11hJKqJUz7pGpx8wSjvX7SQgQE
564ckYXbjHZonZMclNPmk1xf28HtQE5eQuigA7sHxy7Cehlp0TOusMWGBQ3qR/oM9JDDt5mVNk2Q
7g30O+9nyklWEPxI+g7BH9Jq17pBmc00x49JZatP+kisZQhf4EvKw+vSRNNtltaSU3NbYOcRG8W5
YU3DzTgJgMN/+vIgD7dUSCtojK2JjGE6oTMOtneIWZb2TYSlqR3uZSibqcAGFHxI8VAVJUth2aml
Shiu5WECBgch7vl0eWa7pr5ZbloMpDdpKJprUIXwb01H/AAaxYEuvqmpChigNppz63f9LtB4Pfm9
DbRQKF8oTYgfeqzv/ASVjlRVd1mQdcFjJyxK6BHVfjevwyO5OhZUopsuRq/2K5yujFcBgyFLLfVi
5arxOhAlcyTHehg3ckydZ85jZZ1ot7H/9zw5ps0Y6D/nIYINmjxMwkWTlAhfDzkVtdHvtqDM+0de
A+VzYXiIjc5wJhuFQZOcYGy3qy6LkBgHF/Uwdpl+wW2vQEm3KlYaeJgvFWuzcjK+dcH8J1fJZQgR
JSdgpvpCDmhGuLA1dkx1z4+mbkJjF1ktN2jl8Cqcr53G/SxCH72FGmkTvdeKjdYmygEQU8Ki18Qa
ssqsXZOK30eDXWzw8A03RpHNwJ95yn1UHt1PQ71ChU/mxyeW6+izGfZH4OjjY5kkeBag4vwxZAgF
5Wb2lddUu9KRo9jZPJ5f+JoumO6Bjg8Rt67iSbz4NbZ0ddKpa29UxAt28AOZ8yZfyFGhNvARyTIY
uYOwUOWiHtIZydWCXvsCT55EsGpOyNz/c6XGAa9ezCHzH6CnIdbrJ90h8zxjgRuxsihl2Dj88edG
YAaEzO18eJs4HyVK/KZxJz3K/ntTIeYF2g6qfVm/8dhvftVzzgFmww+WvAIhRy99KW0nAEDblYdm
iNS9GSEcVCoDerbO8CScDPnItGZJBFBAdsnGGhDsCJvuLCMy2MPTbVSeENasEITaLu7XqDEZO6bV
sLtfIzLdce+F9ZvsyniUnLSyByQ0U4EBqDt7MdOF27m5h5kSvEdqGz0GklEsB8D1q4h/zexhGcsG
5fEEslK1kBf4+6r/iuMouFa66UJIR1FIA0O31BxFfTN1YBh2q4lHP2i1N6FVWLZ5GMFXmLNsxzm5
HugglcI8KtZpjjZT6GA+gSaHtgztPH2Nc2y37BD9H9yV01dhJeEBKRZUm2QYwlLSveJVRpUCeter
6nYxeUm1r2Oj2suje6NELiUSGcfUstzbzCboqn3czsJWZaetbKV7QXsP452gRUa5iZtdPbjJQoax
baV4QOYWaljZ8FqESDH4pgkfdJ7sDBjPiSHFeMa2+lek960jkhLf8cTrX3PSHac4Ht/kWFulxtmL
yos8MQl84zIG4V6OpWZkPVWOspZjRVk6Vz9AaWC+iofs2XOb/5RDSIMliJKReI6jEfeATe5k5ouc
l+N4E9dkROVnO4iMU2Z3l2HXoNHQ2fmr34/bBGmTC2yB4nUK23e18JqTHHNjYMB6PCQHOcjPPMME
uI53clRxomJpsqLeyLAQ5AnyYUAKP9ao+5fuHoPM6Fj+bzPin6f22kF2T12N7CaagL+nxRp5WCQc
ll0Q6Q3CuZyvxgpzpnaaNqgaPv0O5YlyXJ4dd7G69kMT1dQSfYbS7tUdywFyTryygfRYqXEwOndY
oH9WLVvfQFZYdvYV0mcPt0luBJJanUgu9tgd3JtpCFTUrc10B8Jvq82RHJT9yUj+G4a4Vz/2kxk+
yM5cg8X+cJ9E/jxaNXU3L2iUX6IE3UbJF6RuryXLYrDTg2zCAGC4uGEfZet2bXYbyhD+jkbUpv41
Rx4qSpwdHL7swhmHM2psYqFHQbmrzLh5iyre7oNnBeRjCGu9uk6JGl9kZOKcMBlifGb1wlajOCRB
hVRDXRWIrFEgjybFmJ9YiApXCYqeUYZGtheH8YKlTo42WlGsE5N7boHNAQpgKnWzW6zV3jnE4uuQ
mbr5JK/jlrzAc+Myzdcr4qg9WaMP5JyPkF0QrqbdmLS/ZNetf0rRLAkxSJL/CNknXHy5XIGNZSi0
AlPQ3mTVxDMymYLmHCBElpi+cWznzVk9N7JfQYIi1FTjKKeaiAtas27dre8+TZ71Z67sR4uqOmg6
931XRuMXHxF9BV/sjyFy2s3QeUhlw+2T/YFvTx9uPbUbS626tWciAsdCJTyYVdwv2qpC1jcT4jo6
WX8NtU3otuaT7GGFom/IcyJ8P3l+ipUJrgOKi+OIEjjiiqunedHY/99GAQRBPoqwJpMnh1nyUwAl
XtrdmLx1Q7Ud8kx/Mro0gViIaRCbtGcti9zX8KvsbCK3e64xUJAn5APpisJu93LMZr1/9pTxXY4F
pGuPut7kD10b6VdXWCiu1z90vxAvcRXYz6W9bhQ0Thdc7lXxfOVozmN22jgo8RftRk5FWmp6RKyk
4WHBaDb53uHPdfSxkdeJE9arfQR1uNH0szHvjKp5t1TmxrMW98ZRRoHakgtqh36lFGyWvMivT/N8
OVjM89XG+ns++dt+JQd9Y6pPzmienSwEtJQi+za5g7uzSyt5KPvSvPKSMq/IFVgP8egV27YOrSv+
usF5LKONHJTTQg2zsyYgHX8/y+qfC8hqT/IcvTQ6xDJxhrifNGj11fX1+CjP8fGuQfKUDzbnz/zr
g2UYxPEhqaNX2xZ4PVl4h6pJ6L8hl/LLw6L0Z2i8FIqRwryGeay5+vTZRuj8DpMB+IjXzLqqrWmf
FD6JNYVNUAFC8ilyxnbRO6715pfZJsgF8g9D9tzMTR30cE4UEDJ5kWbPnstCQo+sg4zkDKfC6M3z
zHYrz/JEFh8Q6/rmmI5VcFmMrUEldyC1nH4LG7h80JMwOSGcqm8zR5xBRAxYLsg28r3gqOFQNs+4
dUG9xBBojiuqTCDjVHRQ6ZL99sTmJI+rYakWHfreRsMWJE2qz6lB47pStXGH5K3/3tcvbqaXn1OP
FmMv0LSzoqQiB5lCikmmhkeooi4qryyvxdyYPi4Q4RSWW9lnaBoJX7ZByI5eIQAWV58kLOiOQjzI
MTmrROgBYkZ1tHphnI25sXJLLHqrxWJnDhstMc6ISRhnJ3Se2Ljou3tXZXTmKdKe9IZ1Aa4AzC+B
ivODzxb8oqHU/JjsxELxkkZxPVJd8rAQyFc+FBgBLTN2R4v7pGbofk+n3muxAv0nDLELH6jMbk0/
/s5z4ydChBQ7h2k6oCoc8QsuxDOEX4dyvup/zW0HBWxD+WUJb60EavVttG3jIWsz63kMEw9/Vsc+
xEaj7SL0lGZYdfCE5MIutgJwWrMxTuN8himmS1psDY/aHCoU71BJst5dw3e2sdCCVZFQZC9CJCnS
yTc2VqoY716Qv0IxtC46vlwvE9VV2d0kYbxXwnxAqZJZgYFIXSYy8/97klEm+cKaatBbJKdLLfxm
h5a+LNvW4NcwBufZ9ZoAC29V/TRVUDXCtKxrVfkH2V1r8BLGGl3XLkqrjzyxsS4ZepsC8xC9UYm5
nT3oOmlEJ+suqZvtBooxn6RiUPAAJ7ROyzH4NMbw4vdg8hQeo2fS+EgVzv2o3WhLfhhzcjMIP6tp
3cdW+RHmms1CA+NIHKZ9ti6mtgJveVDx73kW7BiPQtOjhTJXt+ueFNAojPgIcjZ54fWyl2XuOgrF
enJxjJfFcfhtWMBH41sL6n0/lugJymkG7B94b3V+NlHyeBpH60NetiqSDMnrACjT/CmIQnZ+9dmk
6FE5NhaHsrIuJh93+qgn99k0PFFx95MXxakKFWzQAdtm/GYJNR4fMEN7jpPQ2JTUJovHUMfbKofz
dJgs6ghJ13qPahua0Bpa0Z5aAYVhiPs9yVUNt8NbXxEd2wArgzmyTCHWrIeTrWKPyr4uMWVp+sx7
iapROVteepBRYpjTy6x5Mg+5ou/2RZGhnjvEsImg6B2Kmjp91MFf9DX8+qy0CD8y1/teCkv5gdAh
MtgUfh5aFjpuX4/fYVqnyFH01hvaMdEMMELAWB3Eqo+G+nlShhEprQrJiTkUMJMvnhouR01rSW8b
oDVzCAur0PD9U6m7oNaAVvEgv0ZDT9BnFW4giBzIMSUsh2NoVpA0GQybhBmJ9iPxxgQfE3y8+FyK
WonRLkrB/mKqMvNcdirW1zMITB+qX7k6ZugHUFRzWOAuZb+G8GXOpv9dq5tyY5gWmLfBQD6+IOXa
NF/5FQ+rNIROzqP1l+4jnClcLCTQcqiNZWOMPIGTiEXQP7KH0DcAZMqYiRwWo+3sqrmRnf8a/9fh
/Xyj7cTv82WnPP02XGNkEFS5/uR25I2GMhFfHRVYiKPOWpAnt0JbAqB2eI48JfyqBxiyVML0XjDY
xsgIyOOZ9Lj26MGYnS2zmr0SN4jhqna6qzPLf0JySjyGHn4uSDT6T7Kvhw2x4F421iJXSQyngvsw
RX8nL6fqsQPy/DHW9lcXhaVLDYXhOc+Mx5AHBLtVjGeSyQaJzHPPRruTJBEohu7g603vHscSGIMX
9ktrpACZg/24toAkNmqoFxtwN8o17PkNlaybXo0EEw7NaDJqa379Ps3y27ptJUdrDhUPaUu3iF6R
/AFiKpyr7G7zwdsmZRbicV4377zjfUD5htjIUdezfkHL9U5yUHbJsC0QbYfx/zoMPb7DfeKuzL7T
PsmIHTvhW896rgVHJ2xeksFFOFkV+GbnAx+ua/G6KwZvpc8hGLt6U/s5WqhzCDFB2Sk+lXAErqJX
A8HPkxaS11esz7wI31VrtF6aJtfXYMWKVcMX8GL4M5LWqcOFaBTrxaU4cTLL+DXtG+9Bb/thrdTG
oZt9DsWM8MwRqAHgGyf7ccaAoiYVbKdUTUAPMCrnxW20qFkAPsmoH3X0IDIgl27lPQESLnfg7OxL
CBSA+7YZvmsdZnAiz774ZhyuWNuzvNFd9dSVlo6/FDNKVOWUIv7ekrVaNC71eH8C1eHUjr6cEJv+
2nQouSvTya6ig183+YcT48KCcVq3sxBT/ehNXH54Db12ji1OfRlSQ+CL+BCp5a9YieqPRj3i1hqQ
H0H0K3iYNCAuBQq5acVtHunQ3BzTUE4xyM7dUPKa4fdvveiBhuxwVZZPZhrGm8xQFKyDtN+NmlZX
C02O7b2/BXmZmkO7HfNeh4EwDJ/KVJw7MM6//Gw2LVPT73lERs+uATvBukzWomOfqA4qBroTH6zq
mX1tS91HHtkPvjmlvo51a/xlBP5uJBvzpdExtFDHwDtYVhw8KAn6/ir06rfIyOMd0jwjIr2EdWjb
j2BWqNLNoZ6gyBFmvrUGn1a/Ubgtlo7muJtxHrV1Eka2WZHcmUdZDMFbbvlLKCQn3iYwr0VVJk/y
SiWeHXbR9C/AdMaX0ShmxBsfYOj5bO1un7th+Aqgq/vlu1tTRbSbYjBa+IlWvtrQaVYof+fHTCO5
b4VZ/jiS531SgUsucPMrviZuvYGj1/7KKmvbk2j5EodBvcijenpK9AhSt5Lhj1WG49FUkwKBj05/
NeZSrQtZ9Sdy96z/2l88An5kdqK+tSmK16CjC+44OPEp5NvHAeWGi+WBAMYhYm01fI/A+MVOyV8A
jWrRtnLaeo9aTUNOa3RiSiRmUu9lI4fuIXLDgKpcdMv+dU4+K7BrladseH0Up3puGjAnS63uxRLN
yeJEfgkImxzWGjf510jEno4VO3PkKKyWV4+dRDtsC5d38a2xioDVUd+uEeoGrzoP9JUPMCNv9E8E
s/xtJ8M6jl1UCAGszlNUa8I1LvEFxRct2lMRx2VLHo6BNh9OefNY+AJ3onmkEn60F8KvwrU8/Nf8
0D2PJFiePLNZR2RH3ifVyI/UFIGUzWHUBs3GMHg4aL4I3tVON/C8CqaNHOVNjaVm0fVHOUpRHeUu
RX22RvTb50sOraa8yUtG3dQ+yFBesqf6tZRhwPLmdkkZog7xaJmVs+E3qO6almxVAB0LkTJ09O99
8qh3/Gln9fWQ3UZk519z/quPBcsGa4AjFR4TMYHXtswghBvCvXSB415cuFypXUyHe785DDqOQWAm
5Az2t+4lnVGJLZlYKlT/nKrXfDW6LTD/nqcMO9OgKMvzOXnsw8491vOR5sa/j2QfW6Xfo3/N+69R
QAnu7XpFGhx91FyTRHd27QCfECUiGLKuZ+JSIg9Nc2LVIQ9vE+Rcinn6Q+iK5naq7ENrnfPl4b9O
olzi7ErNwu45dDKIAkq9iQRA3QynlMuUBQGcDY1lZQ1Mp8o9io9/BsbECU7Q5xdy2r3fS2bbbQrQ
y4FUNbZS81VaUz+CKu7393lKrEe7Jho/Bstytq3vqZhyqsNOT7xhJyy8D1B9J57cdNxFauGbq/u4
WeaMy6my8zb/FutmoIMLBASK6tNDrJ5zF9X7oLDrlZrm7S6Mov5Z19oP2e/XOMON49DoUPNZ5qV6
EDxljaZcchcFNW72dlk3tjIrahvNhtIjnizBgOjsVLUYnBq/Z8tTWFx656R8kQG1P87qLWXtUeI6
yj7ZGCnYYiC8PFXU0H8QbjMnT2eW7EPf5CZJngTz4CFXdqJPoKYG46tvZO1TqerVU1omb2ZZjphx
YS43rquwVF/b19p3xGvjC4NjPRHiVWKdfx/bBsKTWTCdoWm7i9gu9HVvlPifCISigCz9rI3OOehR
OrxENQjNUGX3hE3L8MJSN9h0rMCXclRpivTYTN43OZhWhsYSaQ8uIcViaapxfg7OxihANJqVd5RN
1lHkfrD8sX0UCk7tt/g+Lo+cqtuoZqrvui5Ru8dWiXxMTsiuenEp9pYgV/Hg4xa7l7Ezd8qjv/rc
VIdKT2aShZiBhIhugvdxjejQCic4d27/u7Ec5IKHeKrWfw1AGEDnqsID6T5Afi84Z2YeH7lfFn/1
y2v6YfE8otWxldFg6z1VNRLJMzdIsn0mrS+2lolF1h/aj+y32KRBRbsTiZizNZh377odubCH7peT
ffKaf+bKrr+urofBXrOrZmMOU6LAZkasw/K7Dd7DMUZrUTdSpuuLYivcZD4klkc5Sql4OEQHPSx5
+ji+cULCyzyZ+hSgITQuNaGUJ3v0ESLWohxHKCXOAd3Poybrh154WBNxo4BV5n9Xj9H7qHMb5abI
VjLMfatYIt5SbcENx++GFv/UZ2iTHEys6/9xdhZLkitbm30imYlhGsyQWFkTWaGY5aKn7yWPupXn
P327ra0nbnIQBEhy3/sD7hLnlTH+jQTjrdKU6B0so3ewO+QM5aBgqGoeV1jCySq3dboED9kc5eAh
xLqMdPTdtW3yafwnZHOTWTWytHb0uCjdZC2nfH1AH8r8o0rs5CYhDcxRmjstMHjS2yfSAQz6v1oK
7SNOuuQGWLh54CX+z8d5nKexvnweo8eSzYeufBD5CKaAQHN4rFV/tJcA6IGGzQXMRuzop5TnRF4K
6IqKiE8ZhNWT3Gpl4zTZLM71NmTlNg+S/VGjt3/GP0bJHZKMjDpSZ0Bz/3UQ2f3YKXbC5CQOBSui
4+xbgla/90KAF88Hc7BqnBHYjPo8gGHF1sgNyUMDUgNoP6cDYwfRkf9BhG+FFfsMJTqyKPLL4P1s
MRxZzWFEDDPnpKPMRP73pKTsAhBQwbuhUIxw0/Z1fjC9AYEUCKqVPqNJa9bnDxm2R/1vd6P2Sn/5
Wx0idKoXUptNQ/+oWaWz5VRl4eqsxW2w/VRya43xcYLYIsty+Vt9HAEFowG5nKyH1Dn1d+3Dtizj
Lova1gXu6iFw+5CnVxc2yj5y8OjrcmHc8yY170kVwBhRMM38bPN4Bq+axCHxOh9KdhRO7S9GnQzj
Z5uq2l/wVWqP8kiynefqqgE/Do2IPQ0NJ0nFqR/nk021a+akZ8WT3Cd2INx2rb6PWGNB3i+Hk9Hy
vOp8nCOrvooXOYIdghP3MaVaWyS75gGYka+UMh4OwbxjKQfJTT8g8ajFbrP+nIjV88zus/r/MGH7
vw9pkgZbROAvm6Fj4TOBbwhEUF994MyoDc+F3d+C0RoOgte8BTCNNjxY3ojA4nk215ykrq+5oVVX
x6t+DlYFqvpvkxwx6rhyCxR9d6OFFHHSlcoZlVXMncJufE8n6JSDwL5k6DN7nZaKf/baTtuZWpMe
dAScT407BVtsueqbYlr9Ks6i7HWaKhbNneW+pWLojopQkRgjQeIC06QIsiE7ldVRyyPvpPsBnaIz
/3TKEbo+xidzdrljYaymVnwr5sRiHMXOBb+UtazJQuEpcEiN9mc3Bkm8dDD42pZe1cBY8O1VY6fm
oQkgmwdRqGzNccJXSqlZtOb6scWa0yGlffOii2NZCfKPFAlv43uLdG/mOu1V1h7tgXdgLaicSEBM
M9euwcoxsg5yhJqm6d1FfHlB6tramU6gzk6neHhPTY2L19+jqxlCoH1O4vyzrWhSZT0Z+MXKw8gD
ikqMW9LqfKJ5X2suhjzBsDbEa/ZxCZ5qMDewtRcTC/pgaaNMcQ7bbvt5zcI28ltB+PTv+WVfj7GL
3mSA5ufLlk3osD8+3WfT30/4eQWx6ZISiQN79zhlPjuRzaqh/zhn7GBqbuRk4D7P2kWKv4YK9+cT
ygPWUf7nEz6+rSh0kfqdP93j2LoVMN/h08nR8iLlJ2wQTvu8yH7+hFn7+P0eX0tfQgJPhj+fTu6t
OtZBCVxQUfMXIfcusvxrrNfW4fPwDmnHxVBjBggMr3oGdzTzXdXyXNrCfSJV9tzojvcB+QaNvdwH
YKn51Xuh5cvSVrJLoXvm2puwEmid4sqDyXrOdSJy4eTzlIkSsp6pqZ8UzfgmO2VRAcYwLG98jK87
SPMtAdCNzIf2cShObpn8/BzvacQPeecz4XTVlTAU5nqYQ27ibMAeK3a1pzAo9CcksU7u0Cq4XFMb
KwcPvZivVnbKYbaPZD2z7RAdTIb4bYgchYvk8XwMWehtOayzzin/0eYn+O7YTnN9nGWMG2L+vr6Q
p5F7tSYmvJNdZpjocKRBG5sL4OZHTe41tMgZVXaFHOnf6w31HvSB5t5kU4zgww4xiWL5eb1ohv8u
1BQ26rxT2sbh2dGbx5XKJrTdiYMOSUi2jw8k24yPJOjE4ysB7F9u1TgDxm98Hbyz4ef5pVE0CKxj
EF3llpXibQqaCAe0ucOxUpTcKx0EQmS28epfo71EHfY1bMfPA8gRsuAMfj7+OcNns53gYO/9PcNn
R1qJP2cpIKGgH898SO3QSFbDbA2UmdA2k46NbikGlPog2TOdR8x68oYjWWeXdHuN+7mHVcKghi0O
tX21Ip9jvyihG+DpmQ9frAZrRW0wxu9x0Z5rt/N/exO5mjzE0lzBwgypdFTJU1dnfqKGPxxT+9U6
gfIlzDwXPTKRv+rwelYZ+qp3qEssTQ1DvXC52tYOO7w8lc7de7lb7weFf65RONKGhZmX5v/g5hpP
QLVKsWhkqTHlb40u28uewfBmxlFOLhmb1Gw8PVodw1sMvAjWICpyfoKWXzlfRk1LvF/R0o3QmJ5g
tzuns7V7njTmU4X+0DZqyn1UaxExUy+4qh54EPDFCgKUXbpM9Kw9T42tPsVq8yrb3SAxVvFU4wwP
RO1Nx/siLx3lAzyrtvF03yaRzO5Dfy50gehub4Z7bg1tLZtZIR77alBf4rs1hS40MDttEX/14Flu
mCYShCTjmx77wUyPTVO2cJTnzUlHtcK1tEOvBQXxxXAVuV25nsY8e/Vs0mdiwBzBdez0tVSwVbAL
8B2y2gkoV3Gh/pa1CW9QFNK9s9wTzRfrCZX0JdrIvIvnAst2kCXti6z0SblFub29y32zeHo1g0i9
yBqfBCVinCVPcmjaAwIUhOqxh8dtIGP9uedWwKPMLJuIWD2FMWgRlu+5sZ6i6E/blMHnQuG6AShs
EfaTA+NB/0/3PNAW0o63AG/8t7205kBDpyY8SKe3BLcVbDyr9L1TRszNW978smqUxDyN2AywCjPT
d+YAb6pVxTfo6tObsFZykJZ76dUoO/7HHMHVY/hMtsZMYN4ldS3S+TjV7mTvqPFw7J3JPcveifw3
OKTgdQRddbeM9lK3afZuam50nFrso+VORTcVGxuMxUbuZJWqAso3YvGAw8oR9X5/EyTQMGURS18e
L8KHJ50te2SjAZaQ6ChSMFNQ188xYa0xEfpdJEaN2nKUrAu+4Y3s7EfXv5JnfNRkUy36YJmnI7fQ
vLtHSvuotRYZr6EkAYkQ6qsigphlAkciEOztY8gFIJh/axbuz6kO7CeaaeKmU94Ss7K22PzNnLkB
XUKcaNeesJvnVje9BdLe5bfGgT6lzWl0TWAWBXTph+1XOIJmhfpahjapFlPXCWSb3q5HIWrvKdOM
JykxDmfJ/dqkLM34U/Y/iK+tHkeq8mRf9p35DXtWG+q6aj6LlqhXm0bZ2VALMnfJEOwi1fGvoWMU
K1dLsvfIVn5mjmP9Sof74ziYXt0VrFY+hNW3gK86Ba9Wt1/504RL05C+TthavUT4Qbx0DU5QiQN/
bm6KG3PCoVKArJ47K5FVm4Jw+lr28mxMTp3ZAxGde0v0lF/a4+exyMfNUa2kPcl+x8uytXD4kykf
uSe6l7HLVhUCzu/CcjXgFxEm3HPVKC1nY4eiQrq7bd5ZiWHllAzQJ2Rv5m9IfHTPmp/VT1CrHs2D
nYXHvJjR0fOotOCegz4ybEdVWMdeafEEtZT+POtTrNQm7Jcmdo5n2SYLoAjDOZ2LKW5xD6zRwJQd
PdK9I9hVemRdV5Fo/eyWbbIXOTjQU7l9VJs0Xop+8i+NHTjntnCG5WhM7jdCcIdg8Ke3csLAofCb
agsnM/oSmBPeEqn7TYHQvMr1yTxFnRbfctI30Hp151sej+8a5hMBmY1F6GMprEd9dPssnNY/N0x0
jpAZK3eRuB5Wlgr2mHJIGjl/BgcRqsummp8TG2rTwiZUt6istuH+l3VWF5sq4+uJrHy8NQiaHaYe
KI9kB3Rj+qOeUFaSzIGWGpCeEDUnWAWjF/1QbRFdJDtg7mvnkf8f+8mjmNawd7U6uqoTVAGlIRHv
W4n3FFq99+Q2wEdcG3k+WkaVoA8yOe1K9sk2220xVW+nq6ylVpLsmh7lshATuBzDzuaGTO9wjueD
Fb7ubrCpJvth2U8hHitIaGazvXBrP+nF5N5TB5gLfbKlsS1l7cNnX6VFg2pjnMRrAwLIWQOV7dZ1
vIzjpH7TivzPlmyDZiWex6FcgqGIvnr9b8Mu6i9Oaed7B4LbWjb7QXT0HGGS7OVphXUMUgZZH32N
J/UHlP3uHiaiuIzG6Czk+CY3kIoonP7iGWp293Xzl2y3vBIvz6ayka3hPvPc6iTbeba2aGdmYh9b
WfAlNknOz5ej9Eq6TZFg28oqV2f9vbq+x+a7mK8ChZljJZw/V9cxlVr2ur9pkFKJq774VTnalYhs
8WWKC2tlJ4N69luvOlYFYo99HyWvUwdEgThN8Qs2+DJpB/MqDD1bCdPwkboMMAGZtz6LTCjj1u6S
k2eLf7bLsaZqvgWmG752nXnUUlv/4g8VOmR5Ep4rTUCPV/1irWe+8z7o6dWPXO1nbBRPoOKydyPg
Y/V1oRxxnu7PqFPAHDXD5gOs/D5gGv1T88uvWHOZr2qt5Bu3JPhuYEl86YMpmkUz/a+JEqzlUOSQ
cHTyyualgP296UwRHFSo7FfUo7AV10Zu4tHsEB8ffVBtk+nsjdjbscBIpFjQ+5TX7aKfxvSrVUbf
y6zxvxNJuBQIdPyq9Gmt8tgPF153RvSkiBfCRv4GxsgC6sfGLLL6lxeqN8zUxHdsrX9NXWjtFNvr
NyrOI88+4L2ifEYuonju6ooF6OhrG9nWTWZ9hTi2y4u+eIxArjBYeqlJGAOHubGInsI89q5lZIFi
nrdg4jcrkRbRusXWNVuHKIzxC3jHWicpzeuVdaNVJU+P3taHlxS7bbROHMSLSHcLjvOfXR5tfKuP
XeTxQ63Q1vEQtZvUxbU0VlLl6ru9fkxHgHJJUNTfuvgN/LHzPa2Fj2V2pZ35weyzidDysp47xPgj
g4f8Lbb7eB3UrANsHN5vpdojr5bEzvfJLGFkiPBL2SfdJnJjda+UlvrkxiGWUfOIobNfDDiYr1Fu
YuBdWy7gPbt+FZn2LAcgSZQtEPUDctY09VZXIp2vgHwRUEzgdc0XB0z2TkmzclNjBOOIJHxD8V/f
p6bXr91Btb7ao1hFTj6++/Vg7lwd3xDZXqvf2yFKPwR2blsB/GireZH9Nc0y66vhElEYUtXZVqJP
P8b0u+xL4DhvWFYbOyxbpvfRaFayXbNYqMZNphPzGsI3Aso7eQriO84qUqKtYafKEutsrM5YSxzl
VjlXP9tkhxnW/9uQ3vRM+BQC++f/ue8A0v6Ajj2Olkj8yaKOwSlXUWn8oy3P+uLKRcRbMgV4Ef0d
nM4d+BO46GxbP//VrrdQbsOgPf+r3Q+K/CxA/HeJPS4bWMvLvu/fc6up79XMXHTR8Dn+bYL13twx
p3k0kWWrCSLBilVY1obmqK1KHPXuQWEZ69YcEDzpPG9TGmZ59ljp7WDFDke15fckLe7vA9srj1kR
drsGlc+z5aOo0yYlGQwFF78ELeRbGGNKHPh18JxpHQqxMZPRWFcvwACKa20b6sbWOn+R55bPwvrx
XajjDo0EVqZ4LV9lm9zyU886wAy6yJrhxbgxA3Wqzg0JqSjt8+ujLa4zLAQzNV2F46g+QwYPDu1U
A2D1zbFirRcuAUD3d9lrpW21ciLsQWXVSNz+VI7F96LO1OfGrMUFscVTGvjKW6vHERldK9nJqmlq
PYbksf/ojfppa3qJ/0T2NHhpdbGSo9yJ+UttMo9XYSsC/EJrZrQm8oS9H5/C2mzfIrNeJqOBHLND
pHAycU2XVdEmP+HGjzc365J7ztrTalNAop5prEu7atG9ZKcMt6qCjMlOLfB3dWyrecLd/RaYaXQW
sypt0lrRuePlL/tkEfRtvRZ6WK9tW5tSgNDiZlq2ug1AkOzzyM+ustDMKlmplY2hnVHkj7aonTLY
SthUq7ENnHEeLNvkFgzOeqcKEpyfbb4S+ivUXrQFyMNyWnfpQG5k1uDJPJEdYkhN25T6jf2Qs+uE
4AHlvXr4Tv+O0gMvDPdXXPm/dTGob1mtTMCSmvDaFo27QxE+QmvRNi+9Bn+3NMrqTYvLiPxG1f0C
y2sZhvfbqOOX+CWvVZM31Gg/ijZzUKjrsnuVFFia/s/2bu78VxuxDRxXxCK1wt+VFTT6xQPPDCVD
ndYmwIJzMRka2Mj4FwLnI6ou43iUW5+FY2nZVksELGrs3by5CJmHwHqcN2Ojful0MsSfRm+yXVfg
6cu2x+C/42Tv5+Ch1qp1qpr+ToGNtsVsdQRtZEfvuqYoaAeqFp7UQfQeJtm3yPaaKy/u6N2cs+Bp
8xb4zkBoOHuWu0xVox9IGeIZPg9KWcGC/ILtQRSWd8rIa2PqYRZZg2O82rGprbJkbK6ppqc7Ta0y
8AuGfariNN2E9aA9OZDElj10ko9+cp4Iss9AfqZfJK0WPkz2yGcaEppGvYTu2D6ZDW+QrNLUk4ZW
7SF3lWA3Vep0LcN8XI0Ymb71Pavk8gvPnOxkWiUpgLjpMSyHsbIC3pqegplK5QmokAtZlwWQvBiE
g5jwaEz+0yOPIYfLMY99ZF1XUGztu4+xMbN7OEtfa0NfnIa8usqmeG4CgWCd477dyiZZ9KYursQK
FnKfz3a5pc+a2I82RjyG/j0+0mDbxwHVjDhdljRXN8yLkxyvTpGy8a2pAYhleFuLwNZxquLq0Ba9
RwhehGe3MYwN+Lbkhi6+u2LhMj4Xo9WSMDaq+Z1bYs5kBCtXwDszE1M7otiCiEE2q4VodZtsZGOs
5W712HQDFJp9omnjUR11IGga6+kiEM1z16cgwU2fYHWmZltV9AgjDqW5H7O62udzZDJGkREL9Tq9
lYoMZevBi6kW2dJWm+oLPsIhOqGEFjuESWFz5kyVx60/L6IWAAvXXV8hNeYXztZxx4U1Az66SokO
LMDxe5urTij8BXwJ5RSnWff2d5hwQBe6A4yZIjT+DPMb28e0jGEeR5Pt8mj2PAxcyz+HMQuxwQlM
6Slp23qrpC7J/WTUnyPbru8hT3C7Da1q6euQAjoUCQ61l+rPjp3ruyKwYPLPg13MbZ5zqD3zULPM
iqUG1m0nh2pqmx6EAlxbVk2nxfDSq/Rd75ASQjZIfc5ClDUtz0reyoBVj5h0+0sbMxnm59e+JRNS
EmGr/VTyjjlXitA2sYqFS5grXgT1lmUGpqvgadZNklV3RWnMZSOgmtdxh0aTyAgdkgT4Bon8XISC
uEXs7oK6cH+Tn3v1h7j6KDOrXDpKZT4ZoOQ2LTqqZztOjL0YM2OHBUN3kUdE6idHlMtHNbsbwm91
weyUd9ccO34cscpA78xHNDuvXI6zSKEJLGov1zj/bRX0rzYyYtUhzAhtT9YuhKQYF+aQ47AzZusM
/SFUuhWjzO5RWxavlahei97QL6Pf5a9cZQG40SIiM3dOSoHUnWvUB9nriCZGv9PqdrKXrEeFupNv
48/JvoRhrU1DrHtoxAUMTQX+3Ug/3Eg9WbPriu2wPAl870tu2rPcaCQuXtwAzOw0n+V5CyEsqbpF
Yzjtr2njB0r5q07TAYAIklhq2X9A7fBOvlL/KVrRjOu0SI3Fvzr+VbXrhtUW5EjZPkUF2iEeFoLZ
ZHqnsCUMjfg6i9bYYoVfRcNPZmQIMg/9b5QP3zAUD794GTrB8Ir6a5wO1q6BlwPXxS2vGQnhFTLb
9tY2R2/J642vfS4EBIOjrbnoyA0G9uKyscAVFWPpMSEzbfm8v6ZoEZmBeeqbxn/xg36+UfQWY0aq
WefV61pYWF7Mg3EJsLeTYSK3MVdD4aHjjBny41BO6YlLqIhXuevEqvgJwaOlMw+1W9EvmfpEm5T1
BLzIYEpWZcrCszCUwXgXGY+fZsW6YQgXQJIHnB8iRAesVZmM/S+11J5zsozf/M5uFrpje284mI1L
PHezZ1Wo0Rrh6aOXOegEhiOarfFU7AeQOCifaEqxbOvuwFTDBc9Or+aY6Vax3HRVJH7+nM3FSGaB
TMNdtqh+cPKcaa/SdQ5D2zvrWmFN+HZDn1ZtP1sBEerVleyvRyLCRYdecSP8c0xcflmZg7vIQ/Ul
cWBf2UgybEfSTxvbz+ulVBaSwkHxTIBti3K2jgfWqk4N/iqp/uaYfDw30a+yphJCB3n9gqdqc9PQ
HD7URV6vgtyxPsau+OlkVnYvvUa5IA9N0tvquY/weZijkXeyyc33LBQ/Lb6zD14uAu9LYAGxIaIl
is033Ob7SwGJaR25Lkhiz8EyU+ubfR1At/bRmxxxC8JgSJ1O3C1ftYkHJD4gON61XbCxPRCW6L1F
Pz1+GKNWtF2ixcqOAOD3sUbYPDMRIK/QQ//DZUEhMtdL5x0fUX+L1Um+tatS3EO7PKf+qGNDZrD0
r7MfaouyC0Hn8ObE1b1Xwng/DJF9RMQbRci5sNJrUH4rqrANFkEPX7SIut+9vlENdTtElfclLPx+
3RpqfXRZQFwDLnEZCyZZBgoOG1y3zWs9iWDZE4uELVTFKEV7YbJoReJA+1Svhiamb9pssYp4Sr7w
nbLkHzVuCtV9D9Ha/e66ESjmHsIZL5R4a9coo/iq1b97NnCt2gy7H4E1buugInEnjJcuNz1Yeso9
sPNdayK2MDqIjoyJvmxbTKb7LHS3CZrkx2Johp3tKgd/KvK1NnrHKW26hUrQg0CMGDZdZNibwhdf
QidvcXh3o0WTj9F3dJlurlU5v0puHqSc8YBFBn3jKW17QPr14MFvvjBgNjOHoXDJR3DpCTCQIQjj
uywQKNOOSoIq/dyUKAqyYplrrcntaOfeGbWz2pdfBre8VXZONL6oX6CPp1eEndXXQtHeUCl0Lnpc
NufRqm99DJSnzOL4GHm/YlXkJxXRCS8exn3goIACvL8wT8rFFzAVQzv76EFlbMGmI800V5XRvs6R
rSdb7/qLsFuI6wqgNlOJo1WtivCoe+KstcJFs35GHM7AxNBjiynCz6QMwUiNyBfIdllAxgJPL4fI
uhc2X5n056hoj68DbkrXKo1fW61oLgRauZOmngxf33RvqpvHC0gW2baOup8umZA7NsHGeRgcqI1m
GC2ZbRQntu6yE9H4/o4vAnDlKflOWJ8RvWaNey9KysWjHunOsBgbPQVUl3frcnCrt8qIxRobzHIr
q7Zh8/rxNPRlgwn+m1eOy76FBkqUzciPj02HVevRN2H6LWdQxTEJzCdSwcoy7LFdDL1D3oy3aoyt
q5uBau3btekZP1nXVQs1br/3ptXdpjYj7VQg81lHH1PNfRgr+nIUcfO7N59710HlJwm9U0WaaYEK
VbcaEsgzIsaKPFKEv8Maj4ATt/MtQ8nzls9bpKFvmZ5WkDhpkp1dAVGq73lWyqqqm9lF0ervCaie
AqezlzpRO95ByELJqhMF03l0CZbxnnsB89k/ZaJYQoOwX8pCzRYRMAES58M/3eSmuZomBm/d0P72
38zk5AjZ4fF62BsjZ//rWeeglD1G6e/KL93DUKH96Ar8bWDdZLvIhGEFPxNmco02GUvucWOURnWd
3NqBbKkKYjjBzWurYlcwVT/mLnm5kNt/xzuE5FyBlAKCh9MVUeZi7UeR+iSmxMFlqFdfyvRe10xA
Z7vee9fF8a4zcYSPA6+9jtGcfPHS+kP387Nacacn6YDbOnAmolzG0nawXDeEZe6EP6k7sNI4mRd6
utYsp9prNkcD3D2/MvqKzDTzUgjLa12t7V9umT1rIzZBTaGq2NYo696Ky9+s8i4hz8KPoOMK+zAp
kGiKxK4e24vLrbRNdLffDpY73lTHDVZoQOvvKglK3c7i37l9JpMFdJyb+WYPrfPhhOicVp3WPJFg
EpsqbQuwLjXYaMJYzLmaW9GYYpk3TvK9KoZlWNTpLzWsMUHIo/TVBhq46ZA+OU6TgUqLBZY39HqN
nP541lvTfXE9T+ORvSHKVX2LQgt6p6tWB9/sHfCE/S8tSHhQug5QfKuxgc2L+IgUcbwmcjNeMs8u
F51lfY+1MniBijjuNIRTt4ieeq+s0ZGKzIMfyFgAIMyz8WnMzB7aT61u6rwT7+iiHuSIyG4nWGvE
5/S+KbZiaHaqE6R7NCHsvUb+4cRvmZD6a+0r0hPeKkLIfy0Ggu6jHo2nnLDvYog8/8UyTcJB9XCY
sSe9gUJwNYAWHNr0HAHUg1FTt+vawqY64Ltc2Th+7nm5KG8insKF27mkv+feRrg4zljmi6oiPkri
gUlRy4u0BlJhmF2/F4Lo9eRq+YeXOr96kKa3yovNW2GEPzFrzyFAe4sSHPUSHh8KC55q7zGRGrdD
l+RPgT5HrgvR/LARz8oiof1ilfOrUiPntUL6aa1pyYc71uWKvKd3y+YCzDJKquSOdr6t6Ar6Ho22
mmowS6Ffezc50PNsoPkxSezPtlIZbKK/PFjmo8hhKXGlm/s49uNgqY25jrgOXU+wWQnCtVuU+VkJ
GgwIphThp85IT6AuvjoAJs+RYa2LsHlGgjpa6pN+mhrvaGbEcR3P1c4lpu7LaQy1ldW2w85LG32P
D8l4Leci2uUjIRdQBtGuDLxoZdpCf7dH9PTrYfgNGW4Ke1bsyFq91sTbF03rFesegSQel2kwHcgg
LENTsTCKKo2dOgJiSytbI1YTODs/UfIlf3nuVy39Eno6MjAuJjCGWo6nCbLqMjNIR8e2Max6KyFC
r44OlDohukXSimfEgrKdbPssYIX9Z0jj6v26d3pjwWzkbJIqeHebnjCMY0Zvsxrlqsss45Z4obcJ
IWf7mbUlIzWdIBjlu8DC8abXKxR/ovbc10b2jKIC82pc9sBemcNetmkZ0BfUZYGDKu6NpYDzS9MJ
Q02zHZn7FBjMknGb+KYqyngIzWI6gMfm2/HJYESQ+k8C7BETweSL0pB26CHhrjsEmHdZNbh3FUNT
1dE7Fj04zcN7JVYascYJI7FMgyw6gRnO99FEwMIF5rGqnElfGaHnI+7SPwVEwz3LJoU/xYp9bkEo
+vDV7koRFHfm0jPbGduIyWbWFIDefbUxAsDcMGSSl7b1Ky5fBNET84X/jw1GZ4nCe35zxeykLF4d
yMg3Ip/Zo6jIS68qFMLW4zxKdsRV41/a8oesYO2qrkmYJivHqacbClPewtDagSyLMd0ebaplb/XU
NcG/MkR2sFowrxYQybml7ONkqVoYuLeKqE+D51QnIdI/WylSCyh0I8OI6DUgZTnmscmTiP9Vqnab
lDfhubbwM1ZUq9xmmufDqqTgb+DtResQv8+ns1XbvACy+N5WSsLtz2ORGayDty0K3RibQCGpLecu
21q3INDYIFsauzrLpMYnSUdUF9TfdlLzfFVU40UgB3RTUTZYGn4Y3EOuektoLiVb2KOaH0w3FzDR
iZuu6bUVuoImr2nfPHqlnm3b2Pzowi45h91PguD1JRVjufFcH7WYCAeixkd0U26hqYxMjtz8LFrn
MlTDSOgU+5HBVm2MJhz0qpX0w0fj5KuFvcXCMpX2jee9tmxjP3iu3Bqntrj2r7bKnyJKEO2JkqMt
cCPWhcWrZa7KokfUAxakVwzFQnbpA3HrvF8pfarfjOYpkuJMqp1iz8MX/NBuUgnH7WGFkb6YIJWw
6tXnUB8GblJgSRZVqDEtCG2x0QLVeAg41a3AfnXQ0ReaJZzkuB5fK/Si7VNSoCNQxkG6Eo5mHtoI
vr7nj8WLFtrNE8vphTpkxQvKj2tgksp9nqj7otHejdSrTnUW+Y+qVWbZMh77eIOACx4reTcoa+xa
lW0KTPepMYsfUCfAiOV9f+BeixY9maq7VSTg5bx02lqeD+CqVt5CvK2e+jFbmqJuXoJxrF+KzL2V
iAlfykCpXzyjt5bdOAqesFRdV/O3pCjild/6F6so+3NXjv4lx14efc74Pcjieh+pYQlxI0je7YTY
JHHIaCd7E3jUYORJlcleX8G4Kk+UZ9U11SfeHzvZPDhdfkrDAmQTC00AklOIeAMZTMto0hV8CPvV
ShMEvHW0w2FU2a9ZQ+wboJm6cueqNaratix4vSuJY71msJSAhGrpWu6re12wReFbrB/7CpDDvO0N
FH4ZzAyv2RSTH6CTxqGSbogQbYf/Jas6JpVrlPnVjRyc92DSTWRHH71qkOSEbsJy+9h3GPwVgj/q
Vg42IFOs6tD1H72p3YiVA81+JwerUQ/oqZvTsPK8U6gszbZNtuBGd5bjddcuGJ1NFk3lyU2OBRG6
F9y+Ok3tX2YmzUtWD2/k57xzgbLADoUH1PWNob+KNt1DafeOjqGgxiLbWu3b/2LtvJbj5rUo/USs
Yg63nYNa2fGGZfv4Z86ZTz8f0LIoa+wTasYXKOwAsC21SAJYe61qpjLr6uqNIbk1QSr4aqlHUJfm
5pnTkZM7oK8t8/M6SjesnyME21E3cfKBV7yIc2I1TlGw4+wi08YfeWn138oy1NHxNaw76tLjQwRv
VMtx2H1nJR86Fakw28v1E3vq/Tr2xuBTzdbxzoDnYCejWoPsB2x/qIuIaGEC6WuK/j6IXONj962p
suCghwWk5QPbdnFm15tGqeo9yGWeW24wTycPmQprG1vOr24quqaWVfr6TcKbrplp5S4R1V6B9Yi4
bfDR5r9H0fK0UaAB+mjwbXvwU4SIhKVYg3kXB9OjtOI5L24r0HnSAmNl3Rgo9Kwiwac+15A8ueMI
37mYFYFOYyfYtTaxrRh3k6++NKZydBRKDhc3L/zlKfUBU4qkxZ+acC6GU2Sv3wWKIFZXlZ9N+yVZ
prAfwVrHhmv+9XJ+z4LRqjXtA8IEO+q7py/ubPubufWGm0nL1Yuqs93V6QAHY9bI4QTZRCQUhWRT
CVkh2UsNS/BgIAw7OygKSZ/22ksLccjcI0/7LiCTZRTWXkQ/xMxyGJq/ATwKEFlsZ0DU11kb9paB
PXEo1a1AMm+Sac5PRRO9NNQG5id2vvOT7C2BJW8JvMv7L1KW6YGbQXgv51/GSXPJWa70X6S8m2oZ
+9dP+derLZ9gSXk3fRMovz7+X6+0TLOkvJtmSfnffh5/nebfX0kOkz8PrZ/QdwyjR+laPsZi/vUS
f01ZAu9+5P/7VMt/491Uf/qk71L+dLV3vv+Pn/SvU/37T+oGYc3boVEg2jvxaheJP0PZ/Bv7TShp
QkblnBFeR13tzkyKt/Z1wJthf7yCdMqprrP8p/zlqsunVgdUaLZL5O1M/2m+/3R9FjMsvQcz5u18
ueJ11vc/h7fe/9frXq/49n8ir95O871VDf1u+d8un+qdbzHff9C/DpGBNx99mUJGUvErf+eTgf/C
91+k/O9TuV4NdW5tfJsUKzp3Si8YEgGbndPXRkaSaapOunEv3dIje40csOTafh2fZbjmAOnopciy
GUPwWBiduQ4ai9qq1lIeiiiFQK0dn1kFQ2QrrLSkkrAH3yLicswcmfaJ0/d/ZFz6fXiidnMNI5b0
yaYZYcuwTUBgLWT7N9BF30Hqkd5VrpIeB9dD8Hmgzte1k2sDQ2V6KXMYSEWWkSQoyclo5CjA2QL1
5uqTYT0xfyJHx4aI00EtI6cqw5E651JXt9dEH1bJTWNFLjzJFvUlxYzEDit7cJiIqe7CBC1XF74b
i/r5oboz2TTg3D6mukeYU+RUd5WWVnea1hn7wKyArsvRvdFMB78C2fBmtDN6AJPz7gvkgswoBzZ2
iSyR1T4sc8mpw8Fo2NQMztf5oqzqbuI8hZb31yVlWj4O40XnxeKaZs4s0Rz94Kn1SBEzekGBULe/
itVDj0yJ+hvh+k6l/mqehr3F7+0MKDe4CRuhZe9bDJJOOXwJV+BEPMUzT9nQgapwy4qi0xymj8I5
lpUTXg1PizzQMMJfAseF4IrNq+sI6VyGKc6crDn0aLdvxlwzm6neDmmWn98PnLUpPHax8vBuLmla
hX1hp9s6ao2FVn2K0NqsDsFt1GXBrewB9grQba2DvQ9klnNtoktA5g3enFxmKktF6jLyOpHRP7pu
krJvGpkn2cxsnZ1QRjZPsodg2nTMlGwlg9lrmjR90wxyCk4YUVAcjdissuo9FXgZamMhxGNdpd/2
iqLdSm+PmNwWTK2xloFrVKTL3jCrbHnrwY3MXTI4cbJ3SgmlB3iNl9wlmmjhEyJDOhu2vwWNuTAP
pu5+W/w2eEIdPq284JTHV/cyslzMQ8MQVN0AhYn41K+f62rmlOpRauhu5YewnEDnJ1JnMGy5/kk2
VlGgWH9tF++Q2HgLakLYLRS5GcgWhK8nlO/mdFDeTGBWJRsG6ZAq1wmvg95MWI9wvSowNGx0mNHP
pmjiuOzO0pS9pXnno04P2lgWYusl8D9NsAy7XkMfvV0BtV3OwqcebzKWiCgg69l9qIb5fWzlrK5i
BCVkgP22BA1qRGqFViW8tO6JUoAZPiNhgz19cTpW+IzQgrqTftBj3mkZseTWUthSTiPHLjnvzDIY
qcbw2uOsJl+ULucko7RgcjPj5CkCoHZ0HTYNVL5hn6reOMgMCrg81txeeO8IGHteUF1X2mkNpMqB
wl/ASXoBJ+kmQD3lXNocPYqudLYiIntLjhzSjDtnRL5pSZXuP5mRhKgsM6XqfOv37fQwe9a92WbD
c8WC+1Saer2d6jT/FpgWR0oArNg6myB5E0dQauJ/riyAq0kF/Vrctv5KaaejBBtLFLJs2sb115bl
ZdvFJ2HLOVV12wz81loGrvBk3/PjveHy1X8Deg7aPjnCvPj9mthRxd1EMOYicOWfvMrzTqxczXwl
u7KBi90CQtCgaX/11qK4utKtnbFkQnbqI8Mpcjg3QiZWNHK4W7URAEu2BUq7GWEMzSFUV+egRTYn
am7rEt5n2ZNNOWVU2+YmqA6/eQkkr700AOQAk7O5l8mqYSAHnYRworZOczfm6cfY9xzIh1Mgp0o6
oRvyyxdzlHUnA6Ho/c2fjfnH9HWOpH9m27K8ab0yucD9n1y62tk0HlufkHq9uGRwroYZPEmjlUdI
aG/U2Z2GlcxpBhDUnHuiDJ97CfWBYq6sb5toL7tpZ/10I73Yv/HJS8X/lPCC38i+wpbpOBoZRHem
d8pEM9oajJSLLXvoBKNLYjeH936l905/8o1W6J8URJ/QdBc511mlV9pyjGz6idKTtYxU1aQeOFXu
LVu7N82w/Niy3xyqANntNDQ/sOvR2l35MQhyFQX1AVy/WnzUkJC/swb7SY6ISze91CUvjaXJbq3d
cWMxKbk+h3non2UvG8qvU+DaO2kNU+WfgwZIMg/3Xynxa2/xDcBMUcPxUZ8Q0SVwHSznkTO+u1xL
tc4mbzPBif/buCX5ZWykokLhRDs1jIp9NZvBg6LWsNBXXvqZ3bsv1mhq/yCu7VkmR79uED+lTtJ+
8fqEI524Dx/D2OWeacXK2W7t9Pxung7Sr3M41PDd8CW+0dTGOQ5Kyf4TtAOrFvGcmwh5ienSwQq4
62Ogl2AR7PpTnCjeNoWta+WwUc6BaZZsB6PsbjrRcFj3tll8MkVTtW1Su8px8csBiynTpC8vDfsw
Jx5abb9NaZXz2yss442Y44g2y+59y6IQKkXcwYGVfC/NVC2zWy9LbwHYJuW6y1GzCELUtkKjhedr
RIFLM6JxBanWwMH5b02BXi96rxbc3isZigcNHmvZLYMMFdiKbbU3Tr8q7K0xxKDcvKbbRVqiiZKD
8Ek2nQmBBFr3D9IKKghwloxBpA1kRM78K4O3JvCPGvLeWpU3G44dg0stSZKqNuW13S/GrXRCnRle
JkmIlIok6fx7zjJmyWkE7ZIMxLERHFSwejAIlcYHuEISXys/9A1KdL+MX5FKqZRdTnUUxTDivmcE
xTaGymEtb4PLXbGYYMYNRWDxXe+jImBOPhvp4rYqm2WqJbAMW6ZakgsEm9ivzXLu6+38RK3/uHI5
cT/NCXoxeuYEnLVSUpQ6fletG7hKwk5/HEUQYgx33Wkgs2XuqNjWOWqE3m1h9BXHKtHZrfXoTkaj
kt9InkFjLk2Hk/lbMxjPCAepT/W07amPaUDSAVkQcuduYWz8zg6POUIXN5kDCxdrojLZyC7E4lOz
cguQnZSh1rt2ysdmVRnqS+o1vgyVvSESHAwTaxVpsstONdMICC9RikeXauNbvzW054lDz7WROOYR
1JT2HNaOC9t94KM4XUIVpprD2hanrxaSr0fLqH5Us+qyXBU+MI0BILCuPs7iHFY2ZqCZx6htf0ir
E2e2MjeidOePuWLOZbjsyXm1QqmPsHSl5zEZKurXeZ/S+DncmTWAGenrNao1W8/39nNVKLcldbrb
qe1RmxuDcj02mXaaZZM2AJwKISe4ko43IREv4Po4BVn/0pMpb7KNJPqcF2p9AL1Tn3QVYslXtUEp
OSjNIirOHIuEZ+lqpSphk3F0Zqu5oOD/pU8ok2ubyjll1IEeI1n4ZsSolWfLdoLzdQIZWWaZc+iu
N68fY+obDsrnIF1bUfmTo9TyiROo6klR0q+c9fc3prA01RoPQCaRshIZZaVXT0XUbaA+n+9lvlbN
CBGPlEjJoGLZzYPesnUvhstBvp9qAI7Q+r5ewE2zS5Zb1PYbZbke2CpZ2YlXnGUyKIL5qE9UCsnr
oxChHieXY0mIq53e+NQ1tXFxFOCx0nQCSJXnlqocaVae06xUM3EueaCon17G9L1mXJQMnnG/8oxP
yxheYuN7XUftL4TTMnLS7xkYnLtCNBxhanehnlnbUaiXLj4ZyMwCnYQElR9pykamhGb0NIJOPC0u
2aNmdLTZnFnm4ezQPfk5lL+vl7tm6tSa+6MH1lV8BNmMjgmDeh7uB19pzxZrzxK2Ab0962N9sIdg
Orha20JPiyvVbYOqFWnLrvRex8jhdsMhIlDcqtmGM/jnri3+MKBQqflMIuWgdSwhZJP2gQ/qStiN
quhXJ+UuL+El8Z1vFiM6u/NeBsuwaaT6XgOX/35qK/XcDG3P36YtKX05GBP8jfCCpJsExZnPWucN
PGlNRDrtoPisuR8gRXY+QnRWX5oYyUBnTPPPuT+VWzegvJwlNkTPtbpyClXbeAKZjxR0frYEclP2
pG8GiA6sWERkU7z2pAlNGmHPSqHlGcSDtxiOKu/MN/BSd/damPX3umb5m2FA8Wbx2WoVXJrS30vX
QNElLLOC0tWY3PEonbKJIYbY2wA6BM91d7809lPc+sU96EyHpaJFEWfR1B6Aey5YxbZ6ySzQbJSY
bmLoNQ8lp9Ufu4afUBNbSA4LJWbqf6mu9rv2bApzaEGwUiHs38io7YbfhsmbbuVQELB3Wa1X9zLm
muW+M+30UcYipV2BwEmfNU/zPgzID8Pw4tnKcwRT3j2AzeZc+CBShZVBbXDtdV6KCIHWN0cZGK2g
vvdqtzvApMX7iEheAl2oHFXN7BC8IE3mgmMLdl0AMGXJlbMjIlclYXgdfY2FNXAMxdC2ShD4O28I
4SFIg+JONqqFNNTcIqArTQSNXwJN2UBNo6rBbknORRTJiWETJiXUc6+zJKNW3AWh7m2HrkQg6DUg
R1gDu3ax4kDGZCo7G6btI9exj7mGaozgpVSF1B6yXGgFS1rLxV7CCBdCeCntqW2rQ2NSvBwm877g
/B+Wp6C/9w2d75voGcklRgPwjjPlF0/sF4PY9eEXJBNEoC/bmgoGwKTsFm99JaVOP/bgCYSA9jh4
rXM/iYaqXFSAa3bHUi1y7sPMcu4tzXf27Zg4q8Vnaop2Q4XTWbrkUJkLjc2qzfUQjCKzyaAWBNH1
MotvuYzXU3Hcw01z9kKnP1KYTXF6Ws6fbF65N5nZsR8pTBc2Ksr2zYexV5qnxHT2garPYE364JyC
MF1H0jSdZJt2QXOQ0agav8W+OKoHnfOh4tsrs+BWgfieBSGiFUxdNVq+g5Yj2ktzjitQlFroXaSp
1SA+lfxTboTdLU+q9DoIfRaYh2Fq2Mqs0rCUVV2D55dm7kDYqSO4bVZ8be2yQGkBOqBjUzr5npuu
8cRhA3dyiAT+FdnQb0OI/x2OwHHtIPV99y7XhCcALRZy8xSVd14fNxTveptWnY1zLxrZk02EFNXZ
qUK/ggOdiALcatUbSQvhJmZSN4+G18afhqT14ucy79pPpdr91Lpo5zpV9VAOqv5MWTrwyLrhTTEK
jecRtMcmsAZ/L6ORyXof1RIDAAbJE8rf58QHJpWI5Jo9xHtKwE8yKMfH1Y/UZTUkPWEZfwlqBYZr
ka2UEPvPEMurlqVuUv7UHmVD8ZVqhY+D1ZePFHPO7CWpkF3OfpKu3ZTlam6aEKO+5rd9sTdCy7rV
Hf2nnyFINg5aejcU3Cl5nYQdHzTiXScaGRjz3D4GY/ahtatfLjEgz93yUtvx+prf2cEpDudLJylK
Bfm87C1N+wfflFn/KW8ZFsd8/wulHTdmGiRgpX0YdyaTimFRc6o3oQ5jEI3s9SXnJCtpvwuDBY0O
YeTfSP91BjnkXd7ie5NTwtWx4+/hp6ZWOi8ZXPjNlZYhsvf+0+Qme0Mjr3WrvybKGZe5ZZ4RKta2
4q4CUzcaAevBhVWab21S7izBLS1tqE0iwMMAGhffMBpoGL2xxcBOOuWYpaldJz6V5aA8ABy0nvom
/6EU1nAjLbZc9R1rM2vT8715QjjkECXFeJN3roZKDpUakx3r6Jvm+p30yabPLUguXb3YSrNUZrC7
VT8f2bPl+9/V4UfQ0BEValqHVmCR70xv6i5J0njUqUTBSRHMr0zKxjUAoXCuAzDoQXgne5bO06bQ
OtiRfw+gMsbusW99kn57zmJoKESKlv7TDBwkyTmywg0hhxh1bnOKjYIstaHXiWVuPXFg4P9IESY5
Z21anJ0xfohMK9vHry7pr+w6LFfvuyMV7Xj5QV9Hy/ibpNfZpO/vU5a+92v2tgz2gJzcrTZ4+aVJ
ox6iBSoNSmpMVpHdhz9zYJ4UEf3Db+azATfWp1kr2o2vueldUcAkCLmffpjsSruzeUfb2H1Xrind
9zh8aOeb0ASevatDSomcxhk3b5yyKxsjAKDet4YPXAvMNthufb5ZwhMU992q8/kxoZv8bQlE0MOi
sYbmpZoVjzxtuR1DRyotKiXMc1PMX6Qlm6E0xZdmqLd6MxWP0qdGEMHUs8sfNy4f0WyOaqOtjJnC
Bf2Jvp8Vo1svvixr3dXUA1ZfJhqT776Gdvl1VsrBTpTJxSs5h/TlHtyyfjrGO+nj5ShaV3rUHuAZ
uSvKCYkPZJYee88eL/BmXmJhUSZfPU6w8O8gTZs30pQNe/g/AcrH7E6SljaWd+dz4i0HSVdLtfUe
ZoN+XUMMTZ3wOIEk85FmHEv9LgUdb5ZzdNsKS/r10DbPvDucpOWqswlKUZ+qvYPk1ko6r02j6ne+
jlSY0cE0J33hoBq35hSvmqyOt7anVLdRaXE6CzXvIXU045b/twvg2dE+9DYHKGpvhv+aSm2dQYZC
MXdvnnIzKr6FFYWrLqxUkB0pyjaZK+fGhKHk5DWquXfYFLnvqYfcQMGifrKK6DsnXPU/TrxHUSPY
cZ+p9w7Vc/edp9vrogrw2V3nrQrezW+61jvJqK0kMN6nE19xtEbtgwoW8pgicbMx9Nq+oWz+J5QK
IQUUGpLewrU0i8+Go/1QqB315mRIvzJOZQ+X9a9h1G7+v0z3p6tKn/iErLv0bQBSvhbHl61oOnHy
KhuKjTYxgN+bxSUzAn3Sdp2u8gsVudInx0uTQtBH8O7WUVrLvFTJ5HCB7AvKpU4dsHIhs5w9V31K
sajzFSp7767hhG1q8upQ6Gp0mw8t1b+WYT+wG4TylOdDroQO6QpZDOvraHVPQ8I3WBmbtTVwxskq
/3zlV31DtSq7k5fp27oyKZURzKq6YdHInmhkyizYWTuxax3N2T+zXk533NGguR7D/jvFKqeKsspP
AeRGe+rL+0MV+TEyNup3i+/YIXcd6HcKp/g4UoC099x52kqzGdt+i1BTvpemPw/xRrWM+ChNTxfk
VwhdnCdulR8DmKwoN4J6q1JV5YL+M7jmHPq1SnX1D6OWv5i12G+Vppd4PlRk/UtUmtl9aW6nQP3Z
z7MH86utojqUmmB92zwBHT2wgrE1FEv4z2wypVcv0pJNFmaCyEL/GQ9Gnm1H56jbbPSzbWBQDqMa
1554Wacwpho4BKLQTAZMPTevUf7UTEqURHZaW/q21Ae4Z1/DXmUZ5UbOeJ2WytrVlPvKtkUqZt2n
fXGykgydQORiNzP48++qBQmD7n1V5sHazloYnbrazZ+MxPiOiGe2L4MAnE4XFBfZuP7Y3gzunTSm
pqq6zRI0lEBbWzUSS2NXDQcIDT/6eUUxoVfrK093lNtWCIZwGhDc5SlsS5ZmvPGXVR6Yq8GFfDJq
O/YNSJOjYKDtj3OP0iXHF/GXToej0rbcb+0Q8KBLSnjie+oyuqHt4YwovG/QBH3Tyr5+Mo0pOfGq
pG2heB6+Jbwep4b3zWSnjpPaUgULq2uP5uz+lONYB/D4puzkYaTikfOIzuS5G1lXSjJ1fDI1W/tK
RSnanUBEjnLpKJuMpVDolDymxGpSNlFF2afaVgiE544L03A5O5fSszdyEerGQq4tD9aa36p3TRKr
d0Xjf6mjQDtKSzYyGCf+aqA27rL4DV03b7rSmCukKtXG+2jPxnyx/Wha9SqigjMkc1tPH929NDPF
+tDrxRo1VjQxBG2NqcUhPzU9vJG9ZA6zZiW7QeAmzWoJqW7LoqXWQIYz5E3iSxfZv5XZ2h5sjvN4
E4smYBcm39TG8Nkp7G4vA6hv+UifRMUn28ypOCzrsOF3PYAekt1Q0O7EQtRCPHBuro1g8rna16SO
IzcNrS8IsQRmWqKiG/jcNJafoYPGKLzUClvF6LnO+qEV2j0NcHme6rFxaDNd/6D2/ksU6rv4NA0o
w/Ge4K6opQu+z06yr2PT/AeG/WMTd2zyQdLA8tE/2o1T3MuN/FSv5pUa5OFZmoEWhttKhZrMTZwP
zTijj5TMX23fLXdpO7L56Dn1Z+EvKn36SskstKx8hTneWVcgpE6FOkafTTeBzNhrnrsJFsgs6n9K
t5sN4b40xpWVHWzWaCeYu2FqFj3zd3NSxkHIFxK+dq/pIXArpMMhz30d826ea7aGvEC+WuYMPOfB
oQ5iX+fOcKMExYDgPVJW1qDddWiZm4j54pPRRB2HG9kUdf6sjIGzT5rY9i/SBzUIGBq9rFdyBCCT
iO1pMWuVz8lB4/ynRPwVrW9qksp02CWvxVz8Ap15JaNWFH8pGrU7zK2mU9UgRkRhy0lQaUdU6b0m
yiowKH1sAGbfWMYmCdSWPS80JS8hdcshxl6pE3tXwmcG27WuqZsgaP8pS7bylbRCJ5C6Fyorfom9
839F9r0bXgJSAP7qEwwZ7wJu7lD8ukwjs6VK/FU4/vf5/zTN4rvKx7+OyC2YVfjb5dNE4tNEQh5a
Zi+f1Qr1x8DMjZWmNNWGPYbiHoWx/N4RPfAFFDDZd9IjmzlERa4ebOdNqpe2E+uhw3XI6wxjNWXc
xvxuK0fKqU1X7W8n9rKky8z6EMULy2QbOQrj3RxbgbfSeK5eSnfYatKU47IyLTjOVM2dGlA2Tplf
391EIEKXTyavTr2vww1/7vdLwGu7/tyw6Xj9GKYqRMCUDULOzkPGtlPnsVGqW5X7kDaeeQH3cpIx
VbiKwYGow5h4OxKmDLRlN2xrzfM2esx7+JoVnL9qiAs1aOeawy/1zoa850bOwl2he0DNZomD/WuP
sLpcHDc5uFFn3bZWkfJ8zTgC1RoViA7MBrfxbFq3sucGtXEM2vbpmieHBEP6r9zP50PGP4ONb0Y4
/Ekc2saIVraYVeYtUwlc6OSUxel6SQ2ujIiqrM0gThuHvgsowSvLgzTROkcI2KIUSZpuBtVH3T0h
GOCe0Zdwrs07Uwakr/fiaFdOYQzzINg/Ix7SFfo29QMac/VDFHPmZZY6FV/DVPNjpqHO5K1PJvMU
bDfpAFuHNGWeHNvGvHuYbDBfx76br2nCdl821GJrqJ6fzaJ/abzOOQ+8NFACD9MSxVS/AkKyvEII
ATpOK26Kegd3OZwT0AxWWhVs5AxvunJamS0jPgwi/KEhjTSriEchvokkZpmhCd/G3g0l02yyDRZq
6eWQqZurTRWqe3PNmrwABgs7/P4mYslBhRgP6znLb+oEeQ1PeV8xa185z1QV8n5FYyWlggwzp34Q
+ujaKRnL6CaizhX2eeMUZ+kuYI/zEDuUVc1lZZ04s7UPgTk8KsZAlTWsyCtj7tsdC6jpa8IuAvWn
02c9gBOBb0i7q9P+6s/ter76h0x/45f5M3CSa76ZdsoFVUUoWUbok4aquq2Fum6asDxuyyk6zUJ7
d3CQFtAQ0Ns1QmzXYOFy4C8q3MhoADXrjW8nPKDE2Cqf7HtViQ6dyEX6wD25gf8RCtP5obF7Y9XU
sPbABbeCsdv4Zmgd8hhBH0FnblLiqjf6Ko295LaPyvQJxaW7CjbxL8Cs8p0dNAoEa175xaOSmf2j
kmI/NNo58Ec1MbtQollfoK5GQKhCBGhw66srsEMIijjJry9arbCXlgHPlskyRwakKZvSoY7dD1Dk
CULB+bIkyp4iKJ2L4ccyvXTLSRbfEEZfO+dLOhbzrjaaQNtVs03RosJybYMQabXmPtrwGiVCVpxU
N2NncBfPvDjdsYGUrf6vUWCp4pPhGZvrJHK+a5KZ9J80xagPsRFHt0tjF6Coh2m9eKBHim7hsUQr
YY6sZ7Ykg6P0LSmy15TuvPY1TdksAW1yGcauabC3+oy6Q3Gxq1N2ixpkB+xNGyM1334Kw2Erriu7
b26dDKfAn/qTpzovjfRJUwYW801KXCnp6o39Oo0y++baR1ZrLaPL4L/O5YgLK20ZHtBsPkLtMe+j
0QlXtaDQamH2hwrALTel4hnnPPSg3pJUWwmkUZeE8531ZEVs9vr1pKJyyRi14JcyzfpZpkA/EMGs
hABTEJTWYUwdh7fHWvkyDNqRyjnYuNVw5PBLcJcLfzVXP40Epo4oDvXbsjVPTdjtBqU/xY1VfA8z
t+EpaSgfotisNmOjDPe2akV7B26Ns4v0xLpLpxJpOx3y+7b9ljVO/MEoFee+oJA4h+7tg895zHMR
nGRINlA/AGlWG3QDyea94qFpzBWauz8qtIKfE0Pn+Wkoa2lZiBk9OyN/ZG7SbSbetTeOsbKVKHkK
wq5/SsYs3riZ3+7TzO6f1KKIL9wBP8qgbMbA/+rytngjLeg4nH1jUrsZq2wLrZnMFZN5Tvgy2dyk
3Z6N4MvUtRz4zQXvMILEp4chG8yJMGE+2Tqtvq9S2ICiSBl4CP9S4pHCOFraQOxsgS9dAlVTfkPm
xYFimV0AJQs5ZRqTe4m0AmV4V7VZci9BWCLWCEvGgji+a9RUXU0tbx2O1ZYcFybqCqx++egUZvHI
uzTFEvmc76UpA0ZBnXAcO7fS1Vh9faO3zvM1XwwKFCGXGrDoSac+TteD2X6PvaA7yxROMty7drbX
ywBNbdcqN8mbRjNXicNLcFJGvQVVcOofvUy5i+tAYbEE8PMWybL+Nhsazv/VlKIVHyrPveFQs4BG
Ub33fc3gh+g368oKOSITD9NUT+A2jpH9EZZsZLAQGUvav/dNPSp8Y0Nxb6JsC9uFnZA1tQvdyHaK
M/c8jmF1h0ZJtUalNfvxnzMy5hh/n6PTKjRJjCI4VEnaPjWT8tnnM94UwqrzLjzMw6itFcVsnoxi
bJ+S9LNupsmj9FhojKBkaA07GYsmz7k1R3iSgqZ9SGMdWHNl3rI2RZk76/vvA4/s0FLiz63jGbvG
M6Jjkaj2bcfNwB5c/1zzmKsp16U7zp6ydUsAkKi+u9Bhzogtza3+YYJ66Wrqva1/6HrfeWMuUZn8
p7E5e38HOG+zWW9vZOOpMB/w0C2gcvzlkz21g/GCrWCfU5BcADynDFldFWbJzdXZCTRp3DmHzDbm
01zCji1J2TsUkHgmOc+9NiuHqe+A6ud69EWtjDWkn+F3gJPAwSL3g+7ESCSWYHCSHmJXI7q1BkW/
TWCQobiJP5ObLCi316Adt87RDtRPISUNHPX4H4uGW4Rnz92+R8BmU3iz8VyFZnPm+KNfSVOHHPw+
ahJEemqlWxvGJ00vuycZqyFYSJQqvJWWVk7l2r2dI27l93DguOcpUZI1AADkRSZ7uvTVbKyRWwq/
O4az403J+tS3JawiOgxZ9qSEH0shCCYS5MhECJPUI4xOciSv1tH3ubJ2+eRYn4ZhKPd9sg0DqL9n
EMP1v6IKncOp1ZSPdj98r606uZOWqn9sulb9AKSue+Bw7ZKmBcrfnc9Jpp4Ga2nq+ZDtgQLbW3B6
nzPq449VbeczKHtlPpSgrvWUrSFVNFY4wjn12hszmDJYDAw7GZCNVqb2Nc+B8OMMadh6GZ82HKIg
f9Q1MED44c7JUdEa3Y6VcT0lt16n6twxU+0RpuZhnZSNyw99DlaNU5vQcRnjunSD4mx3VeVeu5lf
FmfNtdiCdkoYGZUfnQE7NxtuBVJDIzDwiadUYQzI4nTt8KT7QjM8M+Mfqe+v2Xrs/sni/t6EjOrL
PPEHYxpVed96SXnoB5s9Qi3Tb424UjehxoE9nN3f5KDJPZawEP10rCFbhWpef8h7hNZrx+9XdYAC
OOeDPYyi/M01k1kf2sTuntmTEFpjYNtltC7CgEMe84cMOkXgPfGDkSHZIHf+Ef1u7yItw27cteEO
IM7E1FAX/3EuGayU2f19rgjBE9PQvIspBsu5Yv05SDNzI7fdeqtLUTeK2pf9ujd2PyruOutgHGrE
u3Wrw/0xwwdzgCvCek612NlVfZ5sW/Gu3cc11LcKd+BemOpozLfsWnPui6Vopf40Jg9yoJzMscoj
Ch4DzzziCARVVGtl3lnOpRrjn68UfCiDiEePEfjXJtBbC+homES7rm+6lYx4ffUSluY1R80a7QjO
47gMjktWFgH8QSttMriN1mDczrqNthkwVs4CU+6vwuUL2nM11KYIWSa61+wsAlyraPFphiJPdbUv
lhoCM247fzcExfTVmOGe+uXuKph2pVt1/uj+LVtOkos9vd+ypTuM4395BdzGo+r2B1ZO1j6Bjf7Z
nIIfvV1PPyAJeVQgIPpo6rFFcZWlUrlZs/zp5nklM6BZ3A29RzWnH5YA2rtPRqyNa4MT+AtvkzCv
qkpbXKTdgRsfBC+UN/zg1RrZrsL8P4SdV3PbyNau/8quff2hPqCRT519LphJUSQVLekG5SAj54xf
fx40ZyzbMzX7Bkav7gZlBqB7rTd8z/zihK+M89qLCrejkqy2TT51W6Gzc7DrVjl2nSvWU97Xjwib
9+jK1cPXvNLnG4/xncTQFtXhRZu502MHsAV9EhWM1/yumRVwj7+J46F22xiF+ug7aMH2pvnH+BCj
qI/xH/F5fDeP92zGy+vLN/TX8R+v63Od38bLv+fX8X9zffn3V/Pfb4/5eqCA8qi75nugt/3XFhXo
KU7wh3EWMOlCBP/NbEfKQHzFP/3bEBn2AZHbjgWnae5QD4o2nuONb+i1IcVWKZ9sgeZxOccxLx7f
UORZGj/iGUS7a3wePzlGtyN70ixSDFduaiOuqkWSKtZN2es2Bh6dWMkeeZAdH015VtU6U37rzqP2
0AbDsPuIj1pvkikL1AdsndFlSmPxWnT1k0NV9Tt6u6liozfWTv1uwKNmOSDDskkKt0LajwN+WtVR
NuWZPCg95XLfaGqUUHgkKVC0iqm5lYe4cJvbcD7IpmcO5hKJl2b1EauMljy2bPvKFG10w58Wcp6c
IjvGAlVZOJ0V8v62+tpNOlZvlf+UO2Z47Hpbu8bHCImTIbGw01RxJGFvYJy6HvmXOEkPpd3iop6A
5tq6GcbdaLcrRxK98OZsqMiTPuvfZdPDELK9cXO2W/b4gDvI9ODgXQCltMN8cY5BuxkxdmXBEVrQ
/Cxxgdw2PjSDiwQusAyUj92qXPqDA6MgESfZa4UzzwqU2FrTg+mhRYhr3g2zmGyWuqq7L1EwftLQ
JfyexBcbJUN/YVngI6aZJ4is/rpNWLeIHNhBp7ZvAoZbv8V5LjghATVvMfUeK1+UuIadagcgAzSE
3dSyOMjWQGrkLM/Kc92Vw/Vc4Rm7MkXCezYABILDD2so9aGelzATb6usGPJt1Y0smRHUW1KcHG5N
aFsZWlAo/ejdF6/Ol0MxGujdFsraV9PwEGv9dF+bEZKzCMvtBtV0104T1BtnwDFWU/zhuYlnwccm
C/Yiaofn0Ym0BRvADB8Geqcy5omCAZ6RhgMuJSVPjB8HTCD/aLI/ig6KW6JHjxbQCRpU91Tb7ZK1
CFWTSOO2Eft44sxNePaI3nXZKhp0/ku6Patr5mCJScGvraIWL4Uye4jXsXum4FbdGKBL8IZSOviS
QbDh4s2ibGBHZI4j7uSBxf1ZVzWkDH20y65xZAcMpbjUILfv8gRiSigmZLf/nGKEZU/eMHj5CE2I
dO5UnYT2x2Wok2Jsw5PxOrVGmHKZTG220jyMkCvAOLfxJPRPSPGXvtp8yk3hnxzEPBcyrMYCBw3D
etFQtaTe72ywYAc3FZNQXClihiur2b6KK1dZtVHFHinPjM3UaenZif3sekixOsEYGglsCyjKKQdZ
uVV1fNjMuh3Pqd9ZsG80+w2J5k1h+Pl73jcveaUNz4at9mtFRPURh7f+mDd5uepF2zx2ZeqtKJGH
u1oLp2fyC8Bo/AryRa+Nz4HTvilgTaAJ0lJ9k/VN2j8YWWM8qmCn+Hin5wxnnkswufdyUDl/ZeA8
aAs7RGlZZO1WUYd4Uxro98F9GZ70zj0qPHc/Ww46mPoAOCcMcZ2Ekoku3dA3n8sRCl1uJ87dgLLY
Ta+BAxhBan8uSb7prl18Qnk/2fm2H27rxmxe55KRHIBLLxq4Y9Ydqk6IBxGWzy15161PLmBXzcKv
jatpjzPiaBNXdnjA2xcSJGJWS8y+xJdB+V4KZfwGoJS7H3zx+8C1w51ehPrOqT31rvHR9kZ4bPoG
fggBLeVr5TsJuJtaXHwb2+q6s7GcBeqQ5XV0484K0vLgjZN6BPuTbsYZWvERu545iEw7DV+oa485
Dww03mJbNwjaP67De2NhhIq9Wllkw8GfbFKLv5/KtjwIwxgOKjSSvw5SG0Wl7Oz3w8GMSq4CgDEA
I4RUggrITA+17uRXoXlXVEN3idzPkaFjq56kQXb0R+9e9tluY94FRafuqgxMag+lIFrGZmCsu9zS
qGHNbR+V2SW35hzZN4a7BhqPhbNNS1T+xkJou6miJA2Z3WYdrFHxqSfw3xhYdu2lrkNg/2p/ki0E
b9tLYTlkmLNYrGVMHmY9BbwKtBNGJlxKxhpPvKSa0hyuI8wXkfoHMhQTWqId3K0crAXeMTP+sRT2
HdX76JyoLiYzgXOX6qV9l6Vmc8BTO1zIpm8P4oybIim8zpk+11p/GARIF8WNp12jGMaGRYf6CgAR
+VNlXw/KHZmn7m6wy/jgmMJd+J7/3Sjieck3e1ibD1bJ2qShbrYYUFB+EnGUrGqvrHn9BCMAUIK3
ds2CxbahrKtp5dy0gVpTsc27szfbFSAROz60LSjB0VDSF9/Httm2EaqzLNQF4HnfFV4df8HFz190
qYGxR4+kWuzUAjOICGiG3aWPyMXihdVG9l1L4m89DsAPoY1rm6asYWMAPNhZmdBvOha9e7/jbXTU
+R6hWs3OmPr4Fvo3tyJriM9YLfJYZBdwN85mJqVfTA/Ym6mkRzBkG2zHRHtl0F7wT4hhHPKjthGy
bQK7/Gao477IZhF+z4Qx3E5YHKTBuLA6zX6aLOxxw7ZiU+1XMKRFvHJrv3oBgYQzhJ4jPqzb1UuR
LNgL+S+jauVHpESSpRyV2HC+9cTBdmSehOTLykkyZFFF3Z3M2qv4TVsVVqil8uwELqRIl+xELroH
01eW6ngMzFOXFCGeNUN2EFgofdWL7JupmtGrqgFfDCMHX1nNou6aJBNAWQupi9SvTtKuRyDab1tO
WegLta+7szPTyCSTVjJuwWJ2yOF3985Mx5WhPvZRZ0k6cXCdpHiY4C4eMJnuFmUVd7sBTNwGeyT1
HDdhiH6FdpItkLIAU+YDyoXNNkafmCekb0TrUu/FQilS6x45FrEYB8t769ryjAuE4y941FqzoC2v
ehtmMcyRMgs3mZ7zpOz1WAEcleDpKiIbYkZj35Km0qeVD+GKdWJ7vDbLzhObxkSQyaEszccQRRsn
1lT1oMY1PlvIjC4S4ZW38pDOxZuKd364BuNsh3qNcZSdamqgPkKObF2amHkkDqiQxvCjU6KnG0tB
+n4EB8bPODcuUefqlyDvyhMEQ1Rd/wzV81mDwqQ3jPbNR3yIFWNp1V2x0cLYRycaw87d9XLcEcHu
jOb1UvLCWI62x7rqv2v1hLb+EOTv6anuneZdic12YTjl+OBUk8v/1OgP7GzdVd/kX1gBWLhoUELu
1CygEgbFTjY/Oq5NilexW2e3v8UHo1VXEbraKzns45DnpDCM7CIjhpMWzmoYtXYpDDdbD95BFX53
Lw+Bw1vriU7dyyZK5RqKvyjxDHV3r/AtvEfmMtv6joO7/DxLxlDThL2uRe5BjusbiC/x5G2uE+Zh
uQiyTT1540rO6iuju68q9RlL0vwoQ4OD12xXRyc5CexejttIsCuoUJy0nkTcqOFcqVc9yVhk+bl7
ilfFT/2NYen+gbSydq9NyLvKEYNdfyG7pT7UqlPtK7PuN16DV7CaR/s6L0wdkxfhncoGvn/rmkdU
SZBwxUtgZRqzSBXWhCtkYKs9eUvnxeLhEha28RyEWnTswaAtC89yXvSg5laoVhG77Nx8Nj3sT1In
WDY5iHlNc+J9neraEXxauI2iqD/nTVOsURtV78nWW0ujrqPnsgw19GVSdOmt8U3BEOJr3UX7ItZ1
nm3OuA29yYNXwqENuDm72SjY3ZCNtzyE9ZPx1TMTZ9lM7nRTxp39FCbWOigm4uivbLUJ3VQz04fX
TJCV7pB19chE4EKuUwKZp485sLCgGIpzW0zVnRf0n+X0whHWKjWRZRdUr+MwvSXZrO9dF6h5Wwzd
SbftbB3gtvtolpoJhTULP9cW7tFyy1P1+7Drre+IHDyZVpy/hnleLtVaE/fZMPobecWercf1ija6
rScl7TGfGqz8sRwGE2i/Fn42g+5WxIJNFFfMQFV806h4jV9n7xldBM6rFep8Hr2lH/U0MB6CHhhG
n9ivvQ6URUF9YG+gIv2g+gm7SAQKpkLNMPTKrig6PzPaG+4c7VKi6EC1tssx++I5ZYgBlecsK60S
O9+l2XcJYkl9j2sy+Row1I2xDRUswmXvELNDC4BkL2WvXkJqt6EW4u1n3iiucFZoFvtfkmDNw1/7
UrZag2lXqh7NsE7Oo2JkM1VteJwRZkUu9lVtjU/s9YuDL6JgLYFlv8bDOS6BaL/GC9YLfxeX45Wh
qKhIpuZOTSJ/k7pagAW9Hj0Fna5s2xj9A9uL4qdeKMXBEphfyt5cSxT2HSNPpLnXdQVu6kNyO2lz
Eaepv0i4h6F0yaHvkSn4QH/IGPVOyvE/0B/KYCQHGZMAEdlRm9QFasChto7QsYtD260z6ZSRlUi8
lg539lpYWJ4Urw2O18/VLKBPEhCFs3lo8m7GmzYH1SgzBcbYGid5JuYzBP3PgzIlBxn6iOeZ1Wz7
H7NkBwXxP6Z6jfnTLBFM36qpNnZC06Jzm8b2KofuszILVNZlTB58qA07Ubi4WkHiOddV17LAhfsH
z8tYdlPc8T/8MQV3sK1bts7NdZy8ludBmmxm4spPQUX1rJU9gXdozTpUVp2RV7sKodtF4tYBhpvz
K8S8gry2vM519vwKRtHZq9TTyDvprXtnTRpMO22ovrn6e5FHwxezyPQlb0N6prRsHgIMwjYCu91z
oMUmHmm1vVZSl52l1mXPltrBzilFuxvmZmZWSC/HTnWQvYg5dECZgv44qmH2bLbpmxv11glOd/Zs
RGzl+VUdmoCvjZrwqvWkFq9g+JA3CozoFClu+gBz6CzjppPnIDQgDU84Kr3afbEaXSt7xvbduCn6
8I/pXorEWIiK+km3kr+d7gNqebWm/DodEXbjxrddsbRTHTSGHnrL2CXbE+sjewGnjT7V7YuLqNFT
U9XKxU8opKdO9KnVA+dAiqfB06aIPw3sWjeqXYOW4jNZuIpVb8Xo4TCnV8FpaHBnH9CH3tUjFkmK
P3arJijM5ym0vhcJ7hRlcgc1mSX2TMKAr7GIrPzk6MZwlE670o93DvF9x47D/NOi90eoKvEs7NPI
A8JatfsqKe8j1KnVLZyA5qcm3jHtHquo+7JV81MQVzAMPTdd6YaBAuJ8SNP2LUEuZT92JcaBYxOl
Zw3F8WVk2+1GNuU4de5IR0ERsdKz6wWqoVq5egIKr9PHx8EjixDp9QsOhCUV8tFcgUaaEwoIbqPJ
ndwOPNSezSZZxGbcvBi6pR68wVGWcpbvi3aZmthEy171ZUTe74VES3hME5zU4Hg3rN6jdDXWXnGo
Q9VakdYMNl3CExyNgc6Cx8gOzDaupzlC3TWA3CP4IbIkHdX/OKjTvT7L5KxYezuLpq94vqNRtiT7
GD05TQwyC6/U97QGqedZ3yJgCKSN7elBz7ChHQbDvzFM+GxIRYRrxYZzb1Y5fkUT6Waq6egjml96
7sKUBn2kLbFN2A5eYe/hblunOnTLlTsm4qUS5lm+kBEGuxguJNZwPEgLdQJqkHvRWZ5ZdflNUQKb
QuAv8bJqXAzscRdPSX3uBoUNZ6ea3bGz6v4oz9os+uPM7k3lRg2BijPgI/zbUNzR+2tv2826KlZB
YjKmbBa3QbpzsbK6ls16PqDbUkQvsrOY4SJ5uBgTJ3mUxS9bMT6zVMpuZRf+AdlK4G+xlZ0sQZLr
tcrQVQ7pQDk5iIV/wcTOXGHUBLQphM0uY958Rt59raiCcjEuhdd46Yl611G9XcgRHxOSEGkp1x5K
UJp/XiRM+VOcEJGf+WVkXM6KO8dYuTF25LLjp6vzgsY5jNTijq1E+1Rnzm04diBB5pajpU+KGron
2bLr/JuXzpocY9o92Ti64zVZTEdzbhbgmRel4fRAJ5ipIlqzFL7bHdp66p7iLhiXKT55ezmXjDfW
kpEx7eTcQeWGPfaBsb3+DRoKI16Ha4Kc61Dk2rS6mmxkbx97JtDH2V+vxIKzSi0sFLu+ePasaDep
wn6zDMVaJYAfIA8FxSP8wcs1jirHKmY/f1SHrLl3DPFZxuV1wrFGndNtpouVwb3umsl5G1pD427b
VOcgjN2TJUyLNISGhmCTDqt6wFaydIL+AguzvygzPb/iMTmpLpCzH3FTmMGKwqXJCo0RssM3Ncwq
MhRY5pBfqIqLsOt4zjAruZGx1IijBXdMc1Xumwjwt8Yqfl26YtzHFDYf+3y6a6oen6CGXOBo192j
ZUNGxCHg2M+tayhAzaRCc1a2IvhqeJkn/Y1sjl6Urf0kGDdeDAbRaVtrk0nmjhp47aKYTzGP3xhV
F8xLGGLtzO7RwPUWqyYKAOHMOFxtirepOx2ywlZeG26pZsqKnK31DpFRvl0gIl+b1N1hopY/8ZCo
b1CInR12iaMR9HXE9UbVHsw+y4PVeAnKUrsJWWbf6PBknJYMueCmvTD7obrPlMzdBWM0bIcoGR9T
MXwl9W99jSzuI+glfMoLI9k4IC8OJNPDCxK4yMlYsfXVye4tdWi/NAKLX9uzkpOrAQqoa1Cvip0a
N2gj1AuPdQ+3OZry4MW9cTMnZoD7z8GfTl0Z1dsy3VAfRvNx7m9MLV6681aT5f0SQwLvSP7acFa9
rYarUFHsVZs29gkH75Y9T8SvJSjKXafrNvgaOnyzBjDamQMkRW7WOxmkouVcu80ggGziWt1iQKlr
1Wronai6Nd3jnWtuZ2MpLLzGJuVuPLxj7lJh0xBN977LhhORlZNsyQlUD9XVMG9VVaVoUxa27bJM
6uoih3g8w/ZTrlkLHTXge3M++ALxDT+L3b1s6p2fnAJ1B+P5AuWetH71bKK+4C8gzt+r/MmvgR/H
2CWF+YMKd2WtplgMFKiy7G1vCvbslvxT4ob4IZF7eQj8Ulnww2/eujL544qCGsifV6zRzdq6U6au
sQoVO0OL0bSoKu8FIeb3ytKrSwCTALtH91mGR10lvZJO7taZRxW2vjVFqD2y254wfRcmnzXxDn3c
1QCW+4AzVf2SpSv5b5gc+8HS2fJCp7PzAi52MvzcxN1SWVCEspbpOGG01BvVMVIgnG7G+bSbrYDk
odZKG+8QxhQIoDQLGfwYo6PcuzWLVF2GGWlH6QysiXGXNRSqIn6TCxOM5tNoJ4I60AQP2M/9dV81
znNjzd+g/BPGYu7J78Pv1xagzV3Nam8VGG3+aSzThlurl+19TwlXjud1G6UEdy1cnLrSjieV13db
vrL5S4boSTsnbg0oMKu4iLH/RIj2zvTteIG12fS5BUnKEyxN7kQcJ5RPfdiKP6Qa5ZkUXLyqMl57
2GizyvU2H+O6qE+XoZXqywxvvr7N+ss4H5LSIY/uF+9tigaIbMm47oewSMuRtSj6y9dhblKV58J8
kaM+ws3IAscUebr76CgLEliRDYBRXk2+Xq12GnhXPYs/F72/Nrg1nJJ6wOeqHcP7DCzPUligUMcK
AEMf5OWbpjXPmF6G75lONVS03HVdbZu1WsEW0PAPwqkxlVLMd30M9Be3HAMyOOnwKPp4WGVFaVw6
JGA2oo7q21bAKBG9MRM6+271gZfvgqFdOoULRY+CGRWWPqhvZXcNHxRnmP69ZoO4LUkHI8WTx9jE
5XdTa+GjowHjypSC3HssMH/DaJJPO2wOLXi8F5h5cnhEnmUfd3WwrOo+33GXQnaxjoxVMN9w5aFp
oiK4tmOzyqqFXsMk//e//vf//d+vw//x3/MLqRQ/z/6VteklD7Om/s+/Leff/yqu4f23//zbsDVW
m9SHXV11hW1qhkr/18/3IaDD//xb+x+HlXHv4Wj7JdFY3QwZ9yd5MB2kFYVS7/28Gm4VUzf6lZZr
w62WR6fazZr9x1gZVwvxxBeV3L3j8bmYpQrxbLAf8URJdhSQk5VstpopbirMd3jL6QWZ4J11LzrK
Vl979iO0d/BG116dlSWSl2fZkYsBalWZo2vmINRldMm6bfTixXdCZ+9MSbOSTbQGs2XlpNFxMIri
pV2BqE5fYp1iUDJpyVIOUuOuW7mkQvdGFj5lTnaamqG6aIZX7Fw/7xaankMfl8GsdKCrBd5Rtkip
VpdKU8Z1VrvxyinT6pLb3ed//lzk+/775+Ig8+k4hiYc2xa/fi5jgRoKqdnmS4NyDpi6/K4Yq+6u
V/InaQqvZ2CKssm0NtJiPurUZzmK3UTCZpodga9l78XMmZEHs9NaPH3id6B51R0fOfEobg8/Rplz
puRHSPUtA1VetV0WfjQ8J+hWTB7lAtkCGwwZJXwOmqS9zyYHMi9jfMWrT5FpkBW5/PObYdl/+ZLa
miOEqzua0Bxdnb/EP31JBaDHqWOr+GWq6majGW26MVgb7kljJk9Rn58dI1I/Z05KgaU1Q/LZQXQO
3ERZyI7CMZ7Q1vUeoBtHhy51x3U8lNjsVc0D5qNYVk5JcN81UbK/NoO5dCDrByoJ2W2rRBjPBEkL
B/NHj6wxjOi5xz1WZR8VB3kmFN2+/ZgrZ31c9KfBzJevK0d8xL0BOCvSgXzfgXLcFNno39gwzfNr
O9CxseTd2speax7yMQ6BvOA6w5UzPrqTKM2sJabz/n+5iwgx3yZ+/bq6uq3pprDnzbOjW79+QrWq
1eiZQ+7ulLDc9Knq4h6E/o/jQqgkzcC+FGu0U+RV3bFoXEj6Xd682LUIb/Sky+5CM8rutAT3z6R3
jb2MXQ8dzA8/KDAkncfJGOK2KbmLrt3KZjta2V1fCIckatJsRvninldQ1M3Lbg0lxEMGA5pybOhZ
sxgqBV1mPea0BFFPitSpl7GtFUc3KeDB/HTaIDi8iybv4qk1aPco4x3vE3PHb9M6TkMZb4deD895
lIg1sNH+LuIXscKIMX70O1JU7NK9Z6XooZgNk/KaBMEXRQV8rgjniN709AgX674ytGY3AYwizdnG
F0Gu8yLP4Mp84wIoM/4I5Q0ih1GTPhvuNDjXCUXpw8xMwYV+zG86aIUeabhQ4deYz4Jvk5WX8WfS
KhCTbUSWfLW0l4bZ4/MrTGi/81lsT0i1y9N6Ct1rUDYBmhuH5rsZU/v1l2C14zkdmKzdJgDCLA9+
vDOcUdlT3IxRsFZqfak5ARYAkOiPSOB7x0RpuhvyzRDgacm45VesoX86BdS8Ro19OnyMyV0WbSvZ
toT1JTL8euvlzT5Ui+ApUNtiZZJ7P+aT4Zxc6sNLfU52t+lsKJmYLzxi8g3VQ2OPITf1Ua+lXllZ
4xWmL5H5g+dj0edA5ZyB/GPnkmetgRvJTsC30bmv4Pub3lQsjSodF6MaYX81D9YblzJrFr6B8W6O
k9urJ9CSfxyyDAMa9rr2ln3qJBZ1l6qnSAOWh2z7Ro6ztHd1bIKz3cTO7ZhhzT54VvDm9rA+4tFk
u9HV5sUe0HFzcz18q7oc4pHnJOBjDOWBMtPJ6DzviZxMt3CjAzWi8aR4leqvO7wjKWsCI3PL4qwr
8AaQpMU6O53KGxnLwHKidakVZzIVT32BdkTFDtRfs8UjsQO2czciUuyvC5NFm5KBi5Dz5BR55gYR
RJqE/83HtSYHQfiEH8s6CRLe2Ahs2dqYvGBls1xea43gyY1q/AmWQ35jepV1rm1hnccINN0/PzkM
/ff7kq4LVTNcTdUNDQa38et9aai8tPF72/w8eN5an30UtPlA5q1l28+ZibidBzbtz2DpDMGqojz+
U0yObkGH3cS5YqA2Ms+WbXkWDMjKq1NK8WnSkRZs2g3Z74QtpBWfqoDbnjx0QxbhlyHPkVVQVYR4
GCXbfuXCKvK7GzlHxq9DgBA9oWflo6hTa+oiNzP4bDpG1//8PsnlxC/3b92yddcxLcfVhOHIZeJP
T1izjHA3Vqzis2JE2dImK7TNywJvUYBMr52Jgh26ds+547Q35JPRL5jjToRSolqY0zmZFO/im8a3
vrBGfGrZv7CcqA+mGNRPUVksZDzw9HBHNrTYyKaWYREKguORrJ1+NIKhul621AoW5I2aniYzSDeJ
0HqMF5JwIxzf4d4b25965I3iGRT7Wzz1l0bR5m/+GDvrHmOgfYLu4qdQza8A4wit0mscN/P2U0I+
WQJ9fxufEZeAYTdUInQcbsLKyR/muuSqyEJjI5vK2ORnWKm7mHxXgfCygOEddPk+avPiAYNsKixN
/T6Oirb+50/L+ct6iGetTSHM5PMyBWWMX7/VVVnrDlXM4HMXtDhBa/mnyaq9uygt7VOfV/2iMdv+
dWgD8AO+a8FWdrQnNHI2WGL3r2Y3JFunFeHWNNJmXQcgXXTwJTfafHCorN3IpjyTscAU1Gps+xCJ
OLuw3kHSReVnU+KFfEEsELvYgZtLX6rF0dPG/lhglvHUjOY5qKLpjChR/uQK8516R3MrW8GcpGyK
oL6RzbQN+2Xl2v2+mmeWPls1f9LtrewNwY2v9bSqN74r0kMwQ87AQLbHbuYTWbN2fLts6r4+gtoD
aikjsu9jVNkLZMQddgtZjdJUG/XfuOlbc30vFRb1MXKb9zzHil0c1SRTEpUURqwyVI+7eWjd+Dvb
g5xZu6N9ayPlNi1MI7dv88o4Vbk57su5Q/bKuNZY9n/54OUH+/PPVJCjNDXV1lWDzZr2+0K4R4q6
611ffxuFX61yqwBRayr99RDzhUeNxH3Oq8jasKWIbq3Sse7SCeFdG4FF2aIOnpzNzgAOyhZ4NpXq
1rlnhIusBlcz9kiZyQNaUdnJsbn3+42hsBjFc9xBdYpUy3DqWBLv//lL/ZdbtTB1la+zrsKE1XVd
+20JGRtm6ehapL3ZmvephtR823CX+ekw9KjzwXfUWMhN9iJFXPoW1Ei/MjLPvZSpyDcx23uMlNAg
NbPcO5ROaB1UIDS7LpmmW68bqk2BNfMF+lm/6PWxuSlCjVy8UdQ7QNeghJJp7XiptzfA7x3kWaFG
3fUs+3H2d70fsY9xFNbi//JI+8uPX5iuJRzNcHTTnTfvvz3SWMBN7NnH6i1K0/csO5Oe926HKLJO
4YzlkfgcU6TxCsUjc/URk2dx64ijhsHWdUKJRs1CnkbTDCLWy3EjLyAHyw6UbObsh3czUrQe/4B6
dygMlMEYoLXi9LdX+Lc8VYd6lmoak3VPDhTcAYRRAaAHbpioz7bUMZljdthqt9choL6uTX0e4qO5
skBrdkQGts4uVZ0+Csc0DtJsCCfi7OKrZrMzEdGFgEVTHuTYPI2vY1Pw/s7CLIN25yvDpo9EDd3X
abVFO5S3IOWdt0BNsKd3AOORIbHZxJovRuO7b1ZvN0uYC6iLaL1zqRLEWMXcgdgQ6eA8yM4ga/xz
MXmIbs4d2cgar/FGzMDNIL9tB3VOD9ERTcUnA0DkP/9MbPk7+OUeYLGmcQG22rYDCFH/PTOAZGWi
oWX7Zg0gx8s6JPmFu8A6Unr7uTS8fmXWtbUL5qbSg+FW9Sa7lb08unHvJSs8Fqb5mLHElOHRAjvF
w+0LaqD2c6uB/3ByQ13KTldgw+LxU+Ew9zr5XdD3j7gTlSezNO1b0w/FskVZ+QswdxhV+vgy1QWo
P1xT9lnoF4+VUn2SAzolqxdWOzZ3yD3GN4E/JevEG5TPTbiQA3KRuavCDcYbr8hcfOI9Hv3zpfHT
e2QfYD2yitF3g67gRiaJl05qkfbzez5fZI62qhbVd+N8gP7zR6zKjOpOHpBK+TkmB3/MVaKuvo77
iIkIpSTWFL9c6/frlzaoILaTgur5g22rpwBOyGuiYy8Ul0O2z2vFfukjdONr+7Vr4NAlnVqh1uRZ
r3aJHTiURRbwHbgSDEYQOSMOvRJqQp1Zly4b0LxOoIa6brnvCgp/CIUk/Ex0H7to6P4R9Llq7G9Y
ePTBs5s3D44A+yLy+tmFIHA7GY3zAJxNX/cu4m4hbsQPo1912NzhexQhXbFk4QLCfGjPcuww4eCV
VIoHa5WxvkYxrMqnZCF7r4e8WRpuNN0lbByP5qDpW/FDKEXqnfwmf/IhsoKR9rTFivnyEZITfpv/
W/O3y7Uw+lalKayFnCtlVj6ul2I5dlALLI1yu1l3fa5fzEJrKHDwsvp8Nswx2asWrrie/fO4HM3w
jatSY/NmjLsl4e7y1M+9J721jGsHuWnt6EqEvOx15tHyrBh8wCmMi6kRTTokiIm1GChqNbqTh9xr
EDPwwnQ5o2muscY0pr2dzXDheVw7H9Smhd8Si/PH1MhulZOY2mUfjWKNutGT4bjjna1O9VLru3or
m/IwZFq76Dsn3XdNMd3JmJYCD1YgPcmWjBeju8+dYrz9CLVmhH5+G10y3WwuZvbuaZSK6wRHI1Kt
4wu2Xu/UG/2Lq2jG/aAFp2a0h5f/z9l5LceNRNn2ixABlzCvKO9pRVEviJZEJbz3X38XwJ5hNzWh
jrh6QMBVFVUGyDxn77VFaRmoaaA3kZDyz7P6mCsN1srrmBbo8nEMrqLRSMtVIq8+aLMHV1WGx1pG
VBtoGe5kNw2Pejka59l/6LhdVlKfJAMKnQtKQc7tcsXBjMLNSYsfde4RcPnHe6bLxaM6pO3G0np9
s2yObhzeZ2O5WrbezxhLbWVKXdnhWKbEKKklAPayq63hm8Yp1DtGf322JybS3gvT6uvDcmBZJD2y
z60rjJll1VfecvZypLHVS5AU5YPmAs8uG9FfYtvRrn6LIAkRafk9AUCWgnV8ydM022XwFPdCzYtn
or/ulxO+hbq0j4FdKyE0OnwdbmNeBscZqD2Nww0LbHrFDOC9n6ExkjkpsXn+OGM5TRYZKWpWgzLZ
VB0Gy5VDFSEgmnwQw/yeJdVJk0Dkg5TNxGr8Q5b1xgZaQwlZk4KOPfjpdwOAThlbw0+CihAWE6n5
0E0SPE7aWHs/UkeuvY79fkrCb8617B8WTeXFXXGXZel44H6cQqx4aXF6EdI3AACs878X7rz5sa9I
TT7G2Wi5ReHmegG93K9E9a0WckBa2XD3VISYUZnbt0DltrwQA6YxebDTUj8XPe/yVPQQn6E2fpuc
2bKkKcM1VSnpmYSJ6CaTVJTfq6LRym/4hlAfBW6Ol6ZtX7HmWklWfpsQ+e/8eip2y2aiH4vBRx42
jOV+Gs16uzwYJOQqx+f20isKeCc/HjfL/qAO902kiediUrtj0ptivTyNVtlXNaFc6Gc96IAW7mQi
LBO3oD+8msQYe6W9BBRN4z1B7t+W/ZpEu42+ewk2GL7GwymYT9cbRd27BPZtlrMKVdzM2qLliwL6
YliFArGzH15H0YAAKL2YvLVVHzvi2VJb2xuaevrayDom7Skc/xKRxLde6T+NKNvTJpGIMJVfOd7I
iILOrWTGHni0ubd9nlZvsUzvlaEz7icZZjimxXCXIZtfYZjwt3Gsz2xfpfX3o97kjPWGoN74UeJV
8BNvrlAy3zM0HIIVb+k2ziSU/OhVD1SXGVZZKRe/15TLYMMBi/XytOz62L+sqb3f859iwPnpgBkY
ymbixXbVYJHQNcU3JwnB9piK/zxmRoKi2VXu3LyQ98xwHM/AwkEnln2W7LOr0IN7WpTnSDX6kzFo
5k1tpLiRFxLPWLbNsmtZpAhtiGkZ2iOtSCrYLUMGV9WC5z5GcIv0JUZF0obPkDrsW9yVXK84aPnx
8CiNt7wMw+dC1au1M6ZkHrlDcxnmRaFH4B2yaq/6WXNRHZvFvLYcXE4rTaNYCUx8m2Xfp/PKZCD2
0nrCtKOdK12dTr2blgTo1NHTNNAGl4gv3kJyMxrTf+tEEHo+6Cn6rXLaSBRj7w/CwFduo0TzBFLp
k60DjtVwpHUAK41ur5jN3fsmVHnzPNbQYTx7Y+K3e24yAgyqgp9JJNLqucQouCEYLNg50iqfMwOc
JVd1m7QYNvXSJEjUyYFezpuhbdv7AJb0atl02q48MsCM3jchKronfInoj+aT08lSL3ohfyb6kx9P
6l9IwX9ESDRfh7r0PVkJ+ymp9HqdO1Zwj/sv30b9oF4GpRwo8o/qMRn5kBKrALFCns/KUvX2Dodt
vFf5d7C0sbliyhNrWY0ak+zup6YF/S9+GkqVJL8iRnZeTDTClzIcg01VIBH+5WR6uo6thF+AGlnu
uS/1PTGL/AAK0/qSlZlxLPxxvJu3yqbgnZJB9owKOPEUzZiAmKrpsy1NJNFSqY7LUVfLYC7CtUcS
z1G9G3ood+60XTbpGke7noLeZhqz9BkelemlrRKf3bwObrqu/eJi2L2EQZrvC3w2Gwsw5YvMXY2y
X6FCZeGo2wVnPWjyhybjCiIkYJt5t12a1Qk383JB7V4aeLebYqjV3XKULwuU+6RK0GfxlH2/rpAp
fTHB6N3s3vzH62IKTDfLY4x22OrEM1pqVz+QOJYjTS6J7Iqt8CpBLa6dKq1fwKW/4Ezi+xn1Kzre
7ndn8hFqzQ8SeE92QyCICp8fFDgotQxijV+mIHl/kOX0K6cqnO+yTwFU2FH9IOdXSvXgn6+ECK5+
ySr5YilSeUvL7h+vhKt3PymWx7VUoBKdm/FLi35ZVGmz/Y9J3lzryJdm/XtXnjaabqoWhTMESL/X
edrMLwJFxU9hR4EB+LONT3qV6V9SPXqdZFTfAP/pXwIjRsFaV09DydCnH/31chJebGKNkVq/PyRo
xmNkoipaNmfB5A4KncEHx1M4g9KvYZMY++UZQUSisihimnTz0TGMbjERNHcas/Ij1Z/wmud+tg8S
chYYrQH+EFN4lm6Se0HElDIPB9yl6UAyVmI9LWfI4QXmW/e4HA+IHeG1m+uyFWrcitJRTY6jG3xx
atcCmGIwG1etnV8ZyiwkdM54S7EHzZu1kkX7OI4i9EZsukk5gNd07f2yaTYWztCi0U+BMz5yIf6i
O1b2YMdd9hAz5UCJSSejK/gtrGTEjzfM0tNyFMVIe/nzJ6gZnzsPcyfUdVVBrcbCJSQ+lbMim6tJ
WTs9M7xh3FEgnAy6txMXRj8FjtUQph1dWqGaJ6vK+FLxf8Vo59NotkZx52ffddWJHooqjx9KQqwP
Tiwa2ogRxnIXlqgKmHhXq6GyGfOi+6p23Jjb1GhusnagrRTTIVH07uvU9dN+Esg4A+BwX0sD8sZE
CexqmSTkoA9/fzj2kObg1Px0+vnZihaHrOtY5aUnnuTLiDx7eXhdTPmxoItOABenlbOcIjPT6pyi
Pn1x/n5N163jk+Nm5mo5SwqAfhpXx9PyHDCRaGqOa8WJhtVAJfBOhzB3VxC+ILm8XT92uQJNjDEA
bVv2LQufKJ6tCV33/aHgnLWzWVovKiG6Z0m+4j43Unhv89rHvv9r7c/n2ZH79/O5/7v26Vni0BU7
pNP0WtX7ulP8XRSE4YoJ2jTP0qZ7LQ2SrWi7fP2xT2rttO5azdgsD1sOdKZerszU7nYf+2zhAEwb
9XIr+uknOnDwmLUm+OVJ9SAMyliT6CFV16HzAP89X1lZ0L7qnXhCPxYgwlE27MDApDrl1Si7+tuf
v9+/NfwNgzkCbTULFzpl2+X4PxpGmcUkJ9Sb4BVQTRgfLXtfG9kTBq/mzXLanRhr7ZsqHbEKdNu4
lTD1D1UwWTvM/vk5h37v5QgHPRRWfMnnhQLWf23FKEGXTb1urn/+k43PXRPDdoVtUNy0DMd0TPGp
cGZpqgwDulLfpnFYR+5UIxFhYSYFmc+23eyZJsder/p/71MHm4hv8uw8PTW7VzurT1j7kJtrWKxo
I2CeStP+VaLX91KRqpceZtijMqY3K1X716LiA9KJlNmnwRrbdCEz/TI2FaXNwSRfO0+4yVuuoxGb
yJFlbVksJ6JU6MmtCvP/kGoYzqcLE/9xx7aAKFu2SVeUPuO/m0e46FFiZHP8gMUFUyRlfqY/I+cg
b1bteZHqMj/7BZ5zCtiHT/uXzeWMj3OXfYnIYbUmJll/85N8Ou9j8+OxuYtxB1dTBBPW7B8M4Oan
QLivGAeogdTmSECDLcXWMWuOzqfgBF0NOOfvll2otYYDV9IJNi0HlyfpVWKcaic09+Dohge1KHtg
GnciynlKpeO7KasWasv8gOVJFL8MPOQT8rQ8CQ6z8RoTHbccFHUbb/yiN5dGySmhRsiQExlDPC+W
taY2cw/Mcrv5dCBLYbV7y4kWP5WVrgGSrdrCBqcXT6vACLsnO7HGK2/IQ5t20L3mRTm84piKH9+P
W5RGGSTX5+UYIhY9y5pznpB5Y5UNLFcZaGQ2GOo50cq/15Z9yyKej346edm3HK0b0z4ICZ2mn2Rx
Ut2W4sOY3AutKKiL/89iOTg5AO+3uTkWp2X747AagTSmaTDQpHXJ21UmZWvMd15tXqjoVyKtTa/O
fB9GRhNfpia79e+3YUTyW8JaW3QK89E5zQcEZ0YnEVXF8iRdmar3ot0ux5azwnSqDlBXRwYq8738
/3pVrRsPoW/+/apROqgrZxBINtJpgqBLQGMCcu+1RvGDK61wbxg3nduy2euj8qr3VPENAAznbtCz
W5o1f5EvbFyhypvXZc3yTWaApGRYZWEyTZwQ4SwHIub5xEjU5WbZ/Fgsj6jgun7sUmk+eK0Wg0lp
euWCEAgYm54520C1lMuy72MRWDJYySJMjlSP4xMMLxIA57VlUSv+mHvLKl2rZAsb9Ra1QXKOZAYB
yymyjcPHsK6iotqkYDagSsCDpsg1YHxrf8kyh5/Rd9lj3VC37kdd3bxv1m177xIbpBumn69EVlF6
KYuOPDpODty+vWbRdKb4k1wkPTywp8Lx/MY0XoZBtzatqKfdspkTDuiZ0xjfyqCWXypGLJqbmC/J
NHYYlv/1KKu7SzHJMNxsIuoCev2dX/NxRNz34lt5tct7pj95HhQQLcOH5QRIb6NnB751N4RudxJF
DkJ4cIvvqEHnJ3AKxVlnCKdOgIX0u3Y0J285gFTsnkpJ89z5soAuA1A2zlCvh45+XE4QJUxqhaJL
55CnWqzi1De7p95l0urDaGPmXG1nE85fwxpwIiKrGAMbQ2Zj74e6+cWskWbNhyMnRs1tMV9J+8ra
OIEYjrO4GN8X6DklUE7lQpwb1HVmA89ajBmyiA9BXaT4ct3mNOTyb8OGPnQ/6ScU92SgjdeqLGlP
IcF8rc1po4WNcoO3MD6MLnWlAg3pPs704UGHsnjfmufl2LKn0uwCdVJgrZZNahf3pmlaRzIVg0Md
GsY2VrX865jV2+W9sIa2WwXNVF/TpKSFNwrx/vYCYl5nWZ69agY/alJ51MMQDOWjIPBpeWSmxSDQ
CoEnoUaopJjS3bjDGHzDq/H+Qeg+kL3egdFpkNVxU5MyW1kVYASlA3mZmbBN6xKfHObW0n1fGZcV
koTeV/730Kj+/5zz+0vwPFndVvOw4OMlFKmL/7gt67/flUmmMlRErqZtWO7nu7IQsnFTqx2eTXNy
bnHS3ojvKF+1lnzMDkbLbtnMwHZYlU7BrKIzuOpbSpBjv/ZzqXQxb49drDKAeJgElQhJ/P+sKabt
MsoYo92y9n60tP6jNQmm5N/T1nlkRVvSsgnIRUJkfJ7zMHeoywIN9ZNZ9YA3oe6qlaHtbRMY57L2
sc/9P/Yt57n5jdRQb1RSulIwY5JDSHH62E0llcfE9Y+dXhzGbIqMnTb49nZsufO8b5NOs4VnDBNl
SF67tknWRl3Zx9IFKCrqx8hWEkZlVnYIgzDl8sxmNHY/SV/U7rAyGZj+wp/LWVQA0o3hkGS2bFb+
k42k5aVAVrntaqeyrsmQlbDmwuJFbxl/1EFD/uO8GRb5Whp+9STTybzn98eYbxbojDbJS7lL4mbA
TM+J/WQXQHK69XR5z7Y/bJetMW7d27JWtY4KZYw8vdgGP+0tOxUrfYWg5R8+Tl4eT5Vqq84PfT93
eWzScjdednYDqeOhNHDJGpq/k6FaMlbpixdKwDZKgCI5Lv+TyHUf6FyaFG/D7rlrMiq8/I8s8gpW
eMoHiFuZLV6LNPwriKb0RzhFr2aVmwz7B58vqIMClHDIp/mEkPvEcyhKLnW9i2RuHi69ry5jKH2M
+WS1sa1XpsEf8TGwqrS28FcfQykIpWQu4I7bTa2Zbp1wKg+Mx50n2sT3hhEafxXCjyEmSuNqGEFx
lWXNTWg+0AbTteCH9eyqmTzYYdVty54LTh39WI7Teg42U0IkvdmoczaD328Mhv/XJGFc0Wtu8Zfu
Ri+4vDqwfro40shV1st+3vVVRDzw15mluutbu97Zhat8DYDXLCck5Edt9N6ojvDVo6cspEAzP6Eq
zWrljJNzwT1s3OqioyUzH2h9Gr6QrJR73a/905Sm5dpKhXsX9Thc4JJ+qau8Bl9WyGfB3KCQ2vjS
2XZxHisTftKYjS/YPMJtExoZinyOhgVgVYXop+tytMLzZJvZC5Sl4VoRm8CUhLPicJp2o1SAIbXh
9NJEbbxSib85LQ+yXblpQbc9KXWv3NkZSbLLC+N7Odhu0K2XBxG6mKwb37EOIM3qSxXBZpnGCWFH
Pc+awsh4/tgkJ+rvzbLwqxOlpX9uLkfDipLD8thmTlcKS0lJN6X36Jo0/kXgH0PZib9XufV1cz51
6R81bNzK5rdjyyMUX2yM2FLRhBzizPfF13KoK5AdAOcQqlKyj2nQdLp1SPIZTecXKrlSdnQqRl88
xpPz8L4/cS2qbiiJnWbw7xlNvy37a4Ykq7QGCIBpKblLm6LxgllqoozEtaSBY96sqeyv6GTJg4jA
6nYtwhrgvBs7a+zj+yp5NfZx2fZpxuyI3YSRw00WGI55yUYwlnVJVM/7vrK0LqE6Kcd/iGvmfVK7
H5G0+1wsGL6icuui8HvVywc78sO3ri93JBXngVek31MCwiOvaG/MjEXg5XEE0UJOb/Xo36zK6b+T
vvNzqnLtVZ/MASoYgLuBsrcHJR7Mrm/bIAUTZhAY2FzuQ6oPT7NzKHLNq8tJy1ptNGRFOU66WvYp
FZYZTwl4jnR5DjoI4Q5+56/l8MfjnJ7osSCY8k3np4PngjnHaxrLjWKV5pU5roqbVdMOmRu1F3Rb
YOJEUD8qAWNlZ6q6b5Dibr5Eregpa5l13bu7KZxNTYuzaXExSZlqp2BC+TP7n5qRaArLSHOvqwYb
ARoLin3YRAoy61wZMRDBzKrz9HcQ1LqjDOqv2pzPtizc2UncyvRCQLxyWnYtp1oBUEgfzun641w7
IHlQE8E+iSqx1vVR3vS0mUivskaS6RLz0kRqt9HdPHsiF0vHe2vI78aABKZmDO11cbGOwfr8yId4
JvBp5rMbAj9cnqmS2t/PlM8BrYal6DtLqcSF0lYuwuDizBsJw9BL2k8JYLe+DLe1rcy5CByxEzPC
h0g+5wolJFWTqNmzkp6HeS3SyvQsi6rZ5yQQvq8F/7vv09Fc1v1GxcqPOkA9utRGcd/Mq4GlqkdF
sFg2l4UwnMzavJ8E2VDoBG1wqhNb2irXivCuA72ZOEbyguRHPzpmW691C6szvAzIYAHVAexq6Z2T
GOSwzgfgoRXr3m2dYykD90uVtKvEMgcyUrBIZH03bpdNdF8HkuTEE9k+Ee1iDGAJ9O2WPFfeakbf
eVj73whtD1dpPgPKFKPaZkmYncHyomUGu7srJ9nda+40roIA97qa0Hww5gqTnGtNTR+aByerXj52
LWtO2ZvrcE4zVAn80eLUOZNI7jDpxzcHaU6s9Hlz2bcspoKRi4fnkIhIBzgfxKD7igLYSqMfBki3
AKWwbE/z9lBLVEzLNnfx/9mWafViqhnMr0z9qqIfTis1+8UEEWhnJpgvITQIYtN6QCtsbQOnCE+W
ncpL68wNJ6Wpnts8g34B2fet/Z4kcf4r09GQVpXuPCtc9hAOJM1F9pV+zO003iVlWz4w6wTxkZbJ
947AzeVRWlfc5MjVCuGev+LSuvtz5U8X/7Yn0SU0XVtXKQu7QhgqX6d/17yoUQadoxb+D5HP+IPJ
kKeUWh8emF96LevvaTxtvooWzHVEwPoqDi+jTjSeVmMrVoQW3lp9OJCERORf6RuMyPJrGFX1oXXX
hl2Eu7TIg4cge0ji5pYb0jyqijCOVAsIdMmLZBV2LQoYE1MGsyZznasj1K8hUbl08HQ4aGF8btsX
zVTMdTPCb6Nu1+ywn1BONiosNU1ArIV2tGbxja3ingIo/VXXgGtlxtfoDeWscTflz4TRuSh9IBjr
9DdJjnKys6r52i6t2mfFnQgqkjQw8dqLPd3UdIWxUjnZ0SNFD6jeel/fxEgSl99hRwqhSJ8U1abl
DiHVy8hp3aYoU9e9Tz6VEyQrX2j5Fqubuu39xNhO4kdr6tmho9SysamPrwQg0y0V8GFlVwVjb9Ee
/ClM9nhx0cpM6IZikXsgejF0kqGmhPzJdU6PJxYwnNPSG9RweuyBRkcK6Y1jwD0fey9MET22N+iY
lA3Cu2I7Go7uxUFP6z5uyrUKkI3kB1gySq//Fecg+zorKzeZ9DNPUcp0nUq9eIhQAyIp0C9ArPVL
gxcs1sKWRIZgBeFmOCI4dk8kGAI+rzGS0TMMHmNMk6tk0Ck5kuuGCLGsDnD41vAwaeZHzWGCYw+s
ofCsgYpBNLU/UrU0zshnvsvA2NkBYyarzKPM87uxPFINl41Mz6lhfhkiyzjKRrXXsQDfy6hFriLN
bciOtGp6LE/M6tIzZv70XHKRHgOgry2OjCryi8fALJ6EaNKjCGlV++aJ8vUNLJb1lWvvIXAIdyd3
3AmyS25Y0UulJDvN7ntCrcJ6ldOOvDcR03WV6SWBjfqhCAiAI0EPp2zkdV3XXFrrOCGD2Mw0zy2h
vpc2caZLkCNQUWy64ljYzoVPyqyKc21rD6Y4FmX0JU/9/uKPFGVjmBmOVvn7dtTvHeajHpdk5wC2
FCi0PjxqUdVel4VuQ04cyowIvqBCdFWqxskYa6Ryhn0u6MbeepQo69EKwPfbxNAitl31/uQ16kWW
jviCTdNzguBUUsU+KqkyHEa3e03xj19MfUAbbfAxGghcV7pBsDAzesSN6CfXXQUgwZ8cfTcwkl2n
ur0KFeOH2pcbPdS5vYzDcFGz9K7Bu0g6PfpaTPLgMUajWcdZSxB6GmwoWLi7RNr5Gojy2hrkX5Zu
dP9xWdP+XTPgqoYVwBCaQAyOReE30yWVNTeP8aP9TMFrHSEAWif0I2tSzSMighLoTESH+F6GS9Wj
eOiTw50QsK07+AWFs/rzRdbV/jX5X/4aUsIBtrquRuvzs5N8QHKud3y9f7qMiaFwtBVx0vlb5wSz
hWZs1pPpxp4VwQ1xBueXocQ/2qYZzm3vTofcdHalajOCpoi1Z6QyHH0lQP7UhPZWC0oo5xNsw7YL
vqJIUq/1FFzj2taQGnThJW31ZNeSCyE2y2Sc4MQXJQ99Ty+ip7AtH7mmuhtZ9Cn5WonYVarxEibE
DkYmDDHTimGYzeXuqHVb3i6QOG1pqRtNdoc0rfVVINRuNUqtIjnKxtQyb1aWlWzq3j5JjEikEKRe
OpBNCDbyl9uEwU6EzaueTYD+ivwhd0z3qEvt2IfKI6Sq6EvMd8jTHPd7moOuM8ZWPaESMfeZ5HKW
K0m0E75enSK5qWaVbdv+EqN549uJJ6tKNmMPzbTy4/asq02DwtMlQkAtTk3ZNpckJRzYknm7gp4b
e7HqhFQttDtQ/grdhJDczHqcfv3589d+u8fyTZy/j6jTTd22nU/32Bxup10Kmf3MbHW46yq3IOzJ
N/sVXYbHOtAZpBfUePX521mUeXAvnOg//DHavwtQy3dQ2AKjOHU0QpE+a+Nh82W2W7nZT4R4+ks+
ojAkTcnuFCxqja1QhsDGD1VtU/i8s2Ynil8kydi7gDEeyUHxWVPj+BijO2nDbsRHz93uz2+T/tvP
ZG6WIurgt2LQg/zcONUUux7wyU4/tTz5QQxac0bukIBjSyWyTtAqSzdXj6sLyogdUxZ5CEZt2FAD
Ri/c5842FPp3SP7tZSBdFpbKqJwSTPjRmKnrvu/089STo/nnP1v7VNvjrQXVreKkdHTNnZuHn/QM
Wsz8CyGQ/TOs+H2osfjLbXt9TVIfVA1flofMttCUTM0XEWyodh+gjRvfcmc4cK/DBUtwH3ftor8q
XeFRrnSPtT0mXuQA84f+v9L4WjF2dLSnsNTUzRjke4BK6rqp5UlzgDX4ZP5ZdbomcMQ6DHKq15Qa
nV3vUBzrmwQwSUrAJmlGMxc7efGVIdvaPfjigObuqURvuSl9H3SJDLuzbY00QOi74vElw7PNo9or
o/F7ZtIMDLAQrmJlbDejHOxtLpyAiVvereuoK7EPju5WtsY2yEV1b/RNiik/sTcDQVdb3zQjbuEu
wzshe8phU4NBzCjXlSmblV8w0nOjv3DSBXX5XTFNcSkTBmSKQt6t5pC0WeJ/9+woHCke+U94y9xD
b4a/WgZK2HyWweYwHmDWFvuibpDfUqbYcYvVjkBnQyi7P1SDHFyIGkbVEUSVN8HBmptTJvNT4iJD
IhkD81D3ctj0ML9WriWyRxeM+d7t2jcBezBlFKBrew0H2V1RM7S7odhhQqQiND3649nVi3gflL3m
jZ0ZTpQXspUok9VIVvidYSvksJbAH3vVDTKPUr9yH2ZfM5OOP9ENWnoioJLBVKatZf8LOnf6WOem
tTe7elo11GxVod1BhJ9zgbDf5VNT/8ed6pOD5v2rbMKTsKlXu3DqPjmoWtV3+V3a/k+rCgOGH13m
xbbibmMkO1tNDVu6tF13tSzRXU2pEYgZyVOe4Jnn2rIdzO6xmxP6sPo9pXwof/6l6f/Wfi1/HQV0
HD6aTvPeNj+ZOzVVT6q0LKK3gTBFUjCI6e3V/J7vSU7M+9jvdZvgsYLWyaqg3LpNtNozesTJC3m/
mABZRSM5HEayNTSr3qJRoNIXNul9rmbuRp0CfTvN05Ms7kM+/sTYmKkgNi8PXhouOf/x3/ntemfT
XBAuggPN0u3fADOG3k9TPPTxWx+2N2TD2qPmInevUBivfO6U67GtkrsGGho6iW6l6SOONM3RVo3g
gq0YpHrXtZZ/G5wWBW1sG4ggo+7R7p/c3Pk+yrF4kvT8/0ss4n4ezfDGGzqdGMNwXJMLyb9njJYW
1mlNZMGbIgHfTCAV+9x+bpKIoQL40q016IMXKH5+wLNDewhZ7CO04Ts7cY+ZZonDMpnqVOOi1AN6
veyg96Rl5S3zHY18Ck+irrSbvr4YWnGIKBzuNEfOwBKMNRDT3GPVT6pn+PWOaKAfI0qxVyN2EK40
1SVK/WpHbTh+SruKshkX06YdXv78yX1SsC1fRMdk8uaoQkfr6n7Sy0xpCzlhiKM3J9XrjRtbkju4
j+27du6NsIhP1qBZG7xSb6NCUFQ7HJWxFqd0qDa4lwAQ98HFGNTqLNKggG+tfbUJrr8zHOVAYmGn
NOYXzL6kQWLWWKNeDL2yTroVRRXYJ5Esr1Pmf2vVlmu0z6QKn+uzj6/nVLWwyP/8f+X789vnjf6H
QYvu8CW1NOvTNaHqU1E7MsveEiHUNUra/oob2CVou5P2IWSYeUvDeI1OJru4k3w0m+CXX076KlZ1
sU1MV16WRe5S2oXcA+xBoKzEbhW1bXzPldc/FE79SgTzcFYo9zpNugmV6kqg8gCogvIo7saryd92
ZwIcCvlu7V1TkmmfKObdQLvvGmevoX3gPp2QZkmOA1SDzDU8UTjYXVXjubTajU+P3ohN7UQoOVr+
plMh7ZIS1qKbybDHFza3Rupee19GwaolNMSrZTY3P5hiTQ8izbzRtBRCTVJQKRh0bmAfsnMzU49k
6pZE2AMER0vDHyZa5YsyJuWaFsUN/WJ+1YenppnCPVNOSZ3ewtSdZgUpw12yQgiurybjmSEhEs+6
f2ut9uSWFVk+3HyAgXs0FeNbwjDamxC0biIST7x05vBboiKquMyujNndk2Pl4YkmVu41sSn2WuAP
x9EZfw1hq9N1yLSjPye6+nr2FrQlqAvqmB6hAcO5IKXDL8mlbGD7DVzZt4JRFxY5Ch4qcJ+5FGqK
uQLXdbZH9Mxp6CqgYlHyxTIrMi3nBF7doeaGZghvjHaqg7G+mN0vGvTNLWEw5IEROcB663emX8Vf
EPof/YoacT5+dxJFnrmCl9tBQvWukNZ50Qg7gtq4ehLzAoe0R0JrcZZ+8R1G0VuFD3yv5eIK2Nl8
MNt22NvQVHu4tDc9RFI5iPRH1lYX04JK3zjyridn6w5Y6qrW0geSI/JftuTWbl2p7dsvmTZZ3kjr
4ZSp+nUQmv44asFudIr4rmeOCfNsbPZclqhv90FPhFCAkxa93t4KKf2DJ2VsUaTuJmJkckLxPl5k
S6lqctz6TpJ/9h8jevu3WYVtacIQ3AxtV0Nv+Ok63JFMybfObN8s4mNWcTAyikvxZTluyzWUEdDN
cUq+kPVWJ8u98CIJ8MTS5DogmHFnhdOPdAjFLokBzkcC8Pg3qh62BybLPcTRXKFi5sTt/ExCJGYQ
UHhc4uQFb4YXW1lP+otvebqBTVr2o7PW5Ai+P+3Hs1p/i5NsbyD6fAARkBMgmLUXGCRiG+Xar4Wa
g2tkR3aJcRADPSDwZfFrWnfJGusYd5E2YBrCa/VpKLZ4YvQd5gG8oTLMTz1QrXjO+8zqqn1sI11b
Td1TSucL7toQbdQMhFIwZW+Dg9LIGrpmJ30aSvH8Ffar8NpF3XgJLXHXTP+PuXPtbdvIwvBfMfJ9
Z0nO8Aa0AYpkscm26e62aYt+ZGQmIiyLBikldX99n+EMFQ6luC6OgQ4RIEgsv+IcnvuNd4OLYf4Z
bI0bpy1ym561YjSDHVb/fP62v+XPV/Z3Tp8Jf+P5m25DRbJ/f3jwU/9u+++b23ZcfyhA5tv93b1s
Dk3wj3/tD93h/v/Hdrj/oR2Pu8PDP3XnYDmeBZq24r3tzyAe9aF5y95loKt2uq+393ft18+a69tu
/7IbD0O3OTzzP7Kd/vgXGTHsaWPfCWs6z0MYu4ZjH68BN5mqa1YCICf8zYWI7Pr9B//jf2DWFEsj
iCWSxH1g+sIFPb9EhodPOFPbcc3pzgNyPnQCR6CJCjlL7qRUKBULfrQtcTGMw4W3ElAhS6ACnb94
1fGdn2Zq4fk1DzklaMBZdefnlMvzl5UqanbG2N746XIEj4gLcthXToSMuVsMJw1U9uKQSyKkaa0K
NtaUdWIiFQX4N5dSIVWuxZ3O/EtUqGulSY3VxO+OCCgMNFBErAARbHpRpBa1VizJqOF3T4WVQFSJ
srJSpTDFdBGHx0WFrCzEasGkigEkFt1X7pBr41CmqI2KfJ7xxiM65ZjllEaEvGDss0YtVE4ezvRC
WapKVxUS4S1kfBJRFJXURBijyHexgaDwp0TdLrVjVasStYAeZijEXvHxgiYLLOQFbRQ6QZOJorXE
n3JJBaaZFGGGxpRGZyIzkxdiRwm9yOREVeB7uivkApYk4iihFnV8x9f4L8LHb/ATsY48XERhulbH
TxKspy0gebPgfJKYjKPB1xdSQeMCZJp0V+LVPkFIIAQpdqMkRZ4V8ZlFXaRSIdC5ylkUVdIM5Jhg
df6yVmmVm7RMvclwWiciLsCR11IXCbNoUhqiaI66qAqrTGEQdW5LfrOsxOUipbqwQwYiR3GKCVic
wdpqRwWYK5CFHGahVlQX2imfiLjAOsrOV1lF4X8lf4BBRKQM++QuygLus4LX2KHrvdGIzs/q00Ia
NOIi83jxCOCA6VplDgiXKnIoxEqeP1x8FhEVeEJSD1kj6kQb1Hl85AzgUgiqQlWGaWFaF2JVBbzO
UkyFRDFvnSQUU8Lj1ykBhH0FQeXtRXSaIEvZFSLUhPhGPOI8rcvLOSTaZxWBYsqgWnznp5Yt9Qps
JlXbhSt25+qS+8ucKJp3z1fQZrpczjYiFYCC1uK8EU4hy8VQ9D7+WxvCtFAF7gIRokupOHpHRAU6
k2zbocgdMLnSpBANRafTs17yQlGrDFYzCR7BdMUnCvThiaPkSrERPme7sHvU63R6nSlTMqiKc+io
EF+YkOR2xbSMFzJFtlhTN0C2lkxA2qywYwRoS3f86BJGLFEWM4EpEIWpmfeyZ1wbhcShebIYw6Na
+vRtkMh+E1PwoKdrpQ9rSi4kipJkdpyjSxWkvN9LSgWyhnRA4f8ab/tg9aUopClpRVKGZWLi4wJy
+9LwkPNXtoWNjawnUV+ev8rJmiZ0G1N0mq7oNGFJqk+oCHVFjbmi88ngBtlrJQppgqyYkhEEx24x
+QQF7wyTH5+FUYSAFAguHb/GWtLfWOGDOR6Izj9kXiwT+4c5MSDhn+ElMdO10gTEiNpoCrBzDBmd
PrDt6+7RCNIlmcL1YzUj7fDTBccv9UGtsQpJQjeh/3l0+oA9U9adE3lGNl/AAkLeP+BYwZbul1Sg
lkRmLkNfeIURHRWoJdhmMhkVaKowGVs66byYrlXcSI25sD0p9HKfeIUvjEg70lnnnTeBRBgkIrev
plmJQpmpgloFy2B8rSW+zJmpKrEo1MqafnpKviAKhWIolhJ77f3I6ALGivfqSCWhVqTN6C+aLeBK
H5BBwWwUhtyKo1J8rGATPFIqwPAMllTMlFzWB5riIy31tJ1Eqg9olhFX2LNK5TZHlOkVE1BPMlWp
DYnaSI9PJCe1CbacwGAuY5Be3FeuMkqxZBodkxGdCGCuxe6RjRQop6AGQoegLKglYibpyHKiEV2g
QN7XzpOKHAIqqvQVsGVCX06blcTK+Ey8ktLbiuhsQVrnYltAxGyLZfoLDck2d6jZk0+XiVMD0QkC
415i39CyAjkTxkW8X7COlmgxYBMHCdTZhZ54LyLfkJpCLRYIrXinX5HSRXBS+cs4wfYfUnilcdnX
HeOLGbHo0pqCbc5GJ2ZM+TsqcMolFcghZbzjPSHX6PTC36UWNv1xf7CDFMyY7JeDCpl5pG+0Qvg8
pkDLUU5+pLDvmZ2uVaxEmZ0MCmmKaPNoaS1vzTZqWk7Axo6LRKAZmZCJXlyC54lTnC6OSCnYtIbQ
SBaUDZhGsdbhojSkeaZo0YcXfAr/Ucd/xIdOYz0smdtdT1M/XTsuRof+9APzRMw5wGKox8pK8EE7
BOSgPw8FPQ9mgqaUwOKHc4pg+h7/6/6A518dfNd8qvk/X3Xt0Ayb7f30g3t/m3bi6utn3+yad81t
s5Rz3BYcs893cja7dHKP/gR4vFnhWrYR4w7d7/0+BJ6EUg580+zHZpxv0U4lOU9Iivyi2XXv+2Hf
BXftZl3E2GxuH5rrfnnXLtkvR2bSeXPo2MATgE/hkRT8ZbtrPjVDu0R2KQgxsh+xu+rfX71gnfjt
u5DstrNh/taLk3mP4m72ZA3ddfA8fdgsvX9mIYcP4S3Tjm3TElLkV1C862acib1d66QU+PV1sw0Y
0Nccxbg79iayTzG4ZeeWi6FZ/9OstIjLA4qR+08hW7h6gxT223Pd5IpaYmAAjpub+4DIzt+VQn/X
H7vxjMyuR0+K/Ybt0YH28H0/clxeTN3sr5fk8DkROfQ4NpvtcWwPh4CnM9emIsbvNtvuQxP67K76
LYfGFrAnKOBs314ixx7Hjj93d4Fu8hWqp0Dvj8Ma2vbFiKF7XvkR6hDfgSlF/r59NzQr78m3Ocuh
Pzah3fJtg3LgT1evmtu7cduFZt2nEJ4C/z/tMLaBpvIJu6cAf9P+1m0CMwa4TYQ/Bfiv/XAzI1nL
C7RtVRVD98Nhe/WiGXosZSicbkLmab7gJftRV7LvxrCk8P/ddiHF3USLGPZmh0cSRjUMy9hQUgw9
tLxccsaZHqUbyJMC/6/d78f73cdmFSb42Vcp/A/b/rq9ej2e2TY3YCyF/7E/foER/Rz303zBOSP6
6Rcp/Fuo345jG7gUvmFGjv1bGFVqbpp8txT3p0OznVEsI9KybIcCpbA/t8Mtlm0GmpBdh4AYuSOy
WbE3u0LtSJEU+pcGu8Ne1FA0SazbpSJi8HY8XP186eZd/4gYvxs3/X7sArWi3bS3GPu+Z+/Mh5kI
09N0C2ceRr6UaTp1rZznn+ZFMJd+LUyu2U9sdm0zPP8DAAD//w==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Map of Units Sold</cx:v>
        </cx:txData>
      </cx:tx>
      <cx:txPr>
        <a:bodyPr spcFirstLastPara="1" vertOverflow="ellipsis" horzOverflow="overflow" wrap="square" lIns="0" tIns="0" rIns="0" bIns="0" anchor="ctr" anchorCtr="1"/>
        <a:lstStyle/>
        <a:p>
          <a:pPr algn="ctr" rtl="0">
            <a:defRPr/>
          </a:pPr>
          <a:r>
            <a:rPr lang="en-US" sz="1800" b="1" i="0" u="none" strike="noStrike" baseline="0">
              <a:solidFill>
                <a:srgbClr val="000000">
                  <a:lumMod val="65000"/>
                  <a:lumOff val="35000"/>
                </a:srgbClr>
              </a:solidFill>
              <a:latin typeface="Calibri"/>
              <a:cs typeface="Calibri"/>
            </a:rPr>
            <a:t>Map of Units Sold</a:t>
          </a:r>
        </a:p>
      </cx:txPr>
    </cx:title>
    <cx:plotArea>
      <cx:plotAreaRegion>
        <cx:series layoutId="regionMap" uniqueId="{4C5EA65F-7A75-8D43-8F78-8C58070EE55A}">
          <cx:tx>
            <cx:txData>
              <cx:v>Units Sold</cx:v>
            </cx:txData>
          </cx:tx>
          <cx:dataId val="0"/>
          <cx:layoutPr>
            <cx:geography cultureLanguage="en-US" cultureRegion="CA" attribution="Powered by Bing">
              <cx:geoCache provider="{E9337A44-BEBE-4D9F-B70C-5C5E7DAFC167}">
                <cx:binary>1H3ZcuO21u6rdPX1oYOJJLhrZ1cFHCTR8tR2252+YSm2mvM88+nPIiVbNqPe7b/iv86RkzAkQUgg
PqzpWwD078fuX4/RdlN86uIoKf/12P3+2auq7F+//VY+ett4U57F/mORlumP6uwxjX9Lf/zwH7e/
PRWb1k/c3wjC7LdHb1NU2+7zf/4Nn+Zu03X6uKn8NLmpt0X/ZVvWUVX+l7KjRZ8e0zqpxuoufNLv
n78mfrV9+nRbbapt+fnTNqn8qr/rs+3vn988+fnTb/PP+9t3f4qgeVX9BHWpdiYjKiuKSrXpT/38
KUoTd18sadoZwpwiouFdufL83ZebGOq/u1lTozZPT8W2LD/t//+36m/e5G+lfpnqu07R07HtX2+n
l/3tbaf/59+zG/D6szuvcJn31a+KoOmxnxh+WRX+Y4V///zgl49pUvrJc7/sMHnz2P8QE8bOFEBD
pgra9bn2FhOunamUaLKsUTT90efv3mHyriYdx+NV1TdvAO+5+vyLIfn/Jzzbsvp07xeun/ib5276
5xBRfqYwIqsck6Niw9GZginIFMLHIXpvs34C09vqc6juTxKqy237abmJs9Lzi+3HQcXomcJlBWtU
foHitYZT8ZmsqgrRkLYrJ8/fvZOmdzfrOFSz6jOoLpcnCdX9tojTpHruqH8uT6DykCoT+Ad02Rt0
yJmiEEVT+N4+yc9fukPnHS05jstLxRki93cnichtWlfeJ31TpJGffKSio2caohoj+KDIXuMDio5r
DHGMj/sH72/XcZjm9Wdo3eonidZim4JF+kiYQEwYJ5yrP7FH9IwxRlVA6kUJ7lzInRi9o0HH8Xmp
OANm8cdJAnPhJ8m2TKsPhIYpZ5RpmFFt3/X4rYbT2BnWwMOmZGZ43tWW46i8qjrD5eLyJHG53iZJ
2UfN5kO9ODYqL0V5BgahGTSqesYp55qq7h1x/tb4vLdVx0F6W3uG0/Vpys8XDyKzT6sy2iRPz331
Ad4BPlMIh4iH7+MhwOG1ERpdOMw5Upi8e2AWEL23Vcdxelt7htOX0wyL9E3k/0iLD5Umqp4RmYE4
4b0jPZMm8BAgKFKJqiG2g+l5hOxs0PvadByj13VnCOmnKUlXYbTx0njz3Ef/XIqofCZzypiyj4Pm
2k5TgQoCQ4RUdS9mz9+9w+c9LTqOzqHmDJur85O0RpdpAc62sQk/1lFQwUdTKPjS+1BnRvuAA37G
FA38hL2rDeWvfbj3tuo4Rm9rz3C6NE4Yp/+FoAgkiWpUleneL5iRpqp2hrnMsIr3Lt/Ms9v19Xva
9d+wOtSfo3WaQdEd+HhADm8/kPsBlccZRERM2XsOM8eBj745Bav1E+7nXU06jtGrqjN47k7TBb/c
NpunjzRH2hnkHRiERnsW+2/ugnKmyCBnsryjHqD8jbr7ZXuOA/P8HjNULk+VNP2r2JThB+LCwJkm
KpDXqvLCh752tiEjxDEaeYa9cpsxcpfbX7foZ8g815xjY56k+bkAinTzkWQcU88QpTLWgMeZ/mZk
KUbgYTMZE4Wyt8LyjqYcx+Sl4gySi9OkSS/8skzrwn/unQ/wqvkZVVSZI7YnSMHWvxEXcsZUlSr0
OXidJVDf06KfQPPyLnNsrk5TXOB9xn+z7CPhIWcqQVzle2ZAmznVkEtVZIUgRshOpI7A845G/Ryh
l8pzkG5PEqQrz08/TniAgGMYbDzT1KMKjQN6CBJ3/Cchz69acxyWXa0ZHlenmYm78B8939187OwD
rjJVg9z2jgaY+8wyzD5AGnAExzM+72nRcVwONWfYXKxOUlb0NEqLzdMHygtMOwC3S5ZBXe3kZe4z
I4hMmcrB3DwL6Z5be0dTjoNyeIkZKPppWplVBAnS1C+f++efewCgxDBhmAEsxwUG2ADGRwfg2QY9
f/cOm/e06Dg2h5ozbFbrkxSYhw3M/UjcKv1IdQasGh6n4uC9zzzzzzBBZ7KsUJjJM5OZ97XmODKv
686wefjjJLH5Wm2853H7z2UGph1SQlWIIPcyMWPQYDrBmaJyQogyc8h+1Y7jeOxqzZD4epoxzDmw
IPVj2H8gGsD8E5hSyNlhCtTrGIbLZ4RDEhTo6Z2Gm0WX72nRcVwONWfYnP95klJyt+02H2haKAbG
n3IG02uO2nvgYiiFqaDq87QP8NVec2S/bM5xVPbVZpDcfTtJSC42Zbl59OpyW1UfCA0jZ5DLpGA6
gP96LSyQjFYQpNiAqHlxB15j8u72HMdmVn2G0cVpGpf/hQm6oNJgbi4aJ6dNf2Dc36AEE3g1mPUJ
E9teJOs1Su9p0XGADjVn2NyfJjbjBNaLbec/fmQcw86g46mK2Z5jnqGDkXKGIRcN+EGE8xqX97Xm
ODKv686wubw4Sd22eoI5As8d9M+9MpiFS7kG3D47HvpjDCsTYNUBeAKzjOYvG3IckX21GRgr4yTB
uNgU/cfOexrD/dExk2ekpaoALQbaDebl7kwMiM9rIXlPS44Dcqg5w+TiNDH5o/CH9CNTMJSdQb8T
wvG+648FLuM8NGCVJ8My01/vaNBxZF4qzoD54/tJCss6rf3S/9DsGEVnGmQmEZ+vIdAwTPPEEEzy
PUEzC1/e1ZbjqLyqOsNlfZrW/nyTlB8awfAzxhmEJxA+PsvDaz9Mg/QZhxWGsAZxp8pAnl6rsl+3
5zgwz/VmqJzfnqS0XBVb90NJMVjVQbkCpOQ+oJ8ZmB0pBlEnnamvXzfkOBzP9WZwXH05STj+iDZ/
bT50aibkuRRYUAgLPndSMvOHYZ4SZxBREliHu/t7KyXvaNBxXF4qzoD54zQJ5IuNn3zg9DEmw/Qw
wEV+pZxeKy9FOyNYAWJZ3TsDM8Pyy+YcB2VfbQbJxWlOglklTx9s5rWzMfMIs8j3ojDTXSAr4J3B
YgBtP895Bso7GnQclpeKM2BWpzmf748i/Ghbz8DPgllhFB+Yr9fiosFUGKpBvh9my0x/wJy9tvXv
adFxaA41Z9j8cZoGxoLEsf+Rky0JP5PHiZSEzqUFMOEqZWSc+D/+zULJd7TkOCQvFWeIWKdpWYxt
tGk3H7kuHVJgEKsABflsXGbIqDJw/1xhFO/nLs+k5T0tOg7NoeYMG+NETUzabp41yQeQYASWosMi
GZUdZ441CstkEFIw2pfPEpSrX7TmOCa7WjM8VqcZQ4JT+aEzkhVYIctgWitYlUlFoXkKXyZnsKoM
NJg2016/bslxNJ7rzfD44zSXKz30KexZ436oiIDvBdsy/MTQw/RwmFMxYob2Ttrzd+9mvLyjQcdx
eak4A+bhz5OMI8eExJ9pET73zocoL2CFCdiMGS8J1gRmuSLGYfb49DfjWd7TlOOYHGrOQLk8TVD0
FJYhPVb+Y119IC7jJjOgwSApvFNhwKu8do1VIAAo7N+AyczKv7M1x6F5U3mGjn53kiKz2w/kw5de
Qj6SQiAPGwG9SMdreIBVPiMUli1jZRZNvrc9xwF6W3uG0K1xkggtwU/2/Y8TnWnV+OgoP29dMhMd
iCfH2UtM+9uil1+35Dgqz/VmeCxXJ4nHqJ/tbVFu+4/DZJzyCsl52KJuP3ti5pGpkCeGJRewOeJO
nLSZ1LyvTcfReV13htCl/f8GoZ9vL/iy9aKxqTbmtGfjqx0G/3vp9Pqwm+Ss6p4yOeor7NiU1RPs
66hoBEz8y16Q44e8IVteXKm/1dluyur3zxLEN2cIAObgxcFnAUfw+VML+86NRTA7E8mjxw2b2sCu
QmCzknFJ/O+fgTFFGDhTDf6B6YLauKcNLLiaiiA9B7TdmKAb9xgAU/eyX+Z1GvWQ33jpjv31p6SO
r1M/qcrfP8PEtmz31Ph2sE8BTLEa99QBSgM2NoIlIlD+uPkCbi48jP8PHkgZFlreXtL8m1fpqlyL
XLKSTsjsGsXiVc8c+TIKId1//bax/NW35S5FWdfCtzkX/Y+uEcp92hlpJJwbORFFIuSHNDx3L+gi
vfMzwb5lpr91F/6KWXEtilTnurdu7/G6M9QVEl2qt54YJLNKzRRCjhcQjzQVQ8pg3ljYCgVwIxSW
1cijC/62sT0ucSRHDF+oJXJFlg+lnYwHraVdJJiklnbjeqqeVYQLmtyp5dCtpLhvIlHncmFXuC3s
6SxwtUq4XcEMj8jYyFkyCFL74fl0aPAQWA5D3/Ms6WzJbTub4qHV4yBL9ele4rSKwEqfGXmgaUYI
GWHdyfPGGniciUrKE3s68NJzQpEMTWDCPHtX0Ignto9SLxK+HKb2dN2UVWpPlxlqrhOet1boktRW
ZH/QU5z5Oi2k3D4cajct7F4NFMsd0suwjnJ7OsSFgxeZ7C4PtwrsZ5EYVBwK6CTNwF2R2ShCmV2r
WQT9UmehWXWqK/zxK2W1Jcskz3R1cFKbSU0YCWU6TjdQkmT2wBpf9yLc6y0vnAVtGitlWW6zhmW2
FHj7M208my7LYp1WmKzkss/tmHplJEpPze3pkI9nuJMyo0V+JzQJFbaDtMJWE1ZHr65TFmlm1DkP
eZQvqxyRRYPDyo6LqrIHGV0gv3Ks6VY1SCgSnFDFdLj/J0d5abtV+IM3QW4q49V0azocLnEefJPb
IBJSXqViel157ISgcrtBn958QoUX7lotY38xve/0ltOZ09AEBuHYCYiHmRUPwe3hDUko5fvXVqu2
iASi9VPmSaXp5GVh8y6DQXp4+ekMsyhagjiYvVSXtoRoaU9nfp42i4YNK97lrqWp8v1UFvmOuyoz
KhpSMkCtlPTOr3PbSyL4ao1UrsXr9H53STlN7H5BxpEArHZmT2fT6CAyIsuWlfp0f7oFiHO90mDM
u1oIXZSTLrVzJ6oHHXuVJHjZqHrnSqpdabksmFyFhuTlfixo3bV226pw6iZ9bvpD4opO8zvbx0Vn
t0zVwzQZlrAONdsN4mZs8zSAm6G+iWWnsl6N1yxQYdROjSrTlFulU1xMrUmnJr0cZD9LbS1ToJnj
PaekIHHpIC+bHgaNw0FVxCmMnOlyOnRjweFy9kjEslAUZS8ZLAW8UA8j1I3DKhJyUqgLRUsXsHlQ
YU+lw3g2u0ycnghNK32DBY1slBFNBKUOweZURcGDamZR/e3w8dNZBfvzLuuo2T1VeCVIXdcHesGg
v9oSJL8fD9PZdK/POlDfSeEzPWw8R0w3B1y7Qs61yNwVv3qyQlupkeJVMOqssB8SezrrWJAV36bT
3k3wYE6n0yHn8sYDk2GWrsRDcSiYaueHm4dPm56ReIxFlPDAmHoetqDZ97fCWgxiR77UXt6ucrCz
gw4yktmuPKooHOfash2YaKdXU10YH9P7TgdCm3Chueh8V8qUAfSd149ab1fuEW76BX1I+y4xlYCu
nV415fFDds9OT03XKSb7T54up4Lp3u7jXtVJpDpe9G10jguiLiiSrC4YhezYxxzukZbyQSdF9aSW
aWZQrdK9cZjyVm5NHKmb6SoYb6FxvEbeoBjTvRbDGJ7ODof5vbgDo6LI1F9I0BuxJLnQA2O9ZPB+
9OPLH607VTuUpFO9w/V0Nv+qsYWHe27NPFhVuaA9afQCkR8paDOzGQ0u9bCpdlm0lBL0jTm+bAaj
1ZsO7Wj18qEVaiSRLls0BMEQdSsRDqnU64NfNAJVfWm0rKhBUcCBy+gLDeLCoqMdOhyQ2ry+nAoS
P9+OK7LNfvwelKWBnpRBpwejmUvaKkZm1ZJaULcujHoc/NOBjAb6cPnq3mj1ijDvQF9F47BXHWQm
DDo5aUts1H1O9FIelkGbxxbR2IpHdWqFRfUduqNZgVO6DhQvWviK2okELC2KG9DpzS27YmEY7r6z
AWm31UmCcpaGRhfGquCdlpo+hCSiKEKzl3N1mfh+ZZIqd4Uz2ssmLltw2cZTD4Nimg7g1crCU9zB
4H1qdW3vLLPmceobmUpJukyTbFiV5DIae2TqJWW0d6FaXgXaECzcspTNuJV/1AHNz2s/En3HN3np
uVarukstLPullhg1Tl2buV+9AIS3HD2sbnRPNLWOkd5kzhc/bXJrujcOB0pYtCy6ABpcSoO2asm6
xWBCylwtDXCWbmC/4/sKfN2+d0Pbb8/TAod2U8bKQna9VS67xMYSxbvDwOorTVbCZVP1Sxam/DLj
ifDIcJfHTmMFfWw3bfbFx+DgpFgtDFlqReEk6k3AikwnVYcNJMuxPR1GZWtrcbe/3BX4faOHURLq
XuDE9nTYjYDp1FdCcILDttF9rwIjq0qXqqcSHZVDYRQeW7dOq+kqCRtRDeWq4a17VXUyFnIbgr9M
wG9VavVKGaJukSG5AYMa4x9lh2KTjK7adMCTldb8/WVCG7wYFL5IUvaUdfg6iWhjh1xq7OksD+JO
YM8rDC8FIYzhDSKQKkDm1bWGQNkFu9uh5pW7Mg6qo5GLaHG4NVXcfUZcN+CSlUqlidJNZb0cjVA+
HqKI00GfTmsW1MLxm8pQWQ0eEWq1GCqNT2UheBvTQ9NZN1qu6exQMD23qzJ0/lMUkNKc7ql5ri14
wSwlS0ATjAc0JAy6bzyFwY4FHpLYAJ+tsqd7qsSgOCvWTY/l1XRrKvTctrans1QKXb3JoXlRXbgC
FvWZRevwVVLL152jMAtGCph04q2iwmkXreKGSN/dq2BeG3cLk2TgmU+35BhLBmw4HIhqrHUoOFy2
Vxl4uEzgyGw60bQmlwwYALgX6gLz5jJauIFV0XOsmTI324dky3F80RpOCtZxURrKXXQJYccXyXQ0
4gmjib/0sfC6RRWYcEKc81wB99zoiy9luy78yzFKCozAtfvmviabpkmFFy4ibobE9MJ7FlzhYBGX
eiydp8GVGiwqAjKzUPE5b0ohOSDf6yS4zLt13a2HQDiaETvnlbTimq7INy4SrWa4/iqMV2Gf6kVn
OfBelmIna66zASy2Xj0OrpGb8Y/c04tqUXu6Kn0vUiHD+99W6koOAh31V30h4vCBFIIGwjW8r4or
8r+wJFigN+Su9kwvFgzrtegCQYleSZYSCkYXKrKUeFVnputbYSVydsVjEXwtgusS/RVdICsTa9nO
NlwEl53IQER1Xx9sast68L1fl0bwo7fopkxFY6aGdC2DJkpE911bdDpfkSd8k5jtKvyGjOw+N7jR
LbVBeFd02SwrkQj/WjUVSSjXEHQWAq24EV/gZfaXD4FldYldUWVmyETkW460KluhrGljZLWFwcOu
jFQSjvFXKehVspKt4U4ZdGaGN9Klu+2fvPvsR7rO1x1E/nphxt8SWSgQZn+tEkO+JHflN2Zsq+Vw
vqq/Oytolb8YFr4ODQY/xE6vbdot1UXWi56ZyDXTFEyWMciCLpLYVPJvVbD0vS+ta5LcKApLyZeO
BXONRRQv4q4Qmqort0NksEpHTyy98Ty9/9NNLQmZCjWG3uhioRV6Wy87CGsDvVNFAORAZ1euCEp9
wGaGK4GK78X5Wr3R4LWSlaInt0pn88bUTH+FW0NyHuiwTN3F0JugIQcYHF9ra3DW3lK7IUZy4Vrd
90rTyyeydgMRl0aoLV3fyDqjv41CQ9GsqltWmtk6q6AUqfKFpSLZ0OwcDdafVWwE5CYJl1l62Vro
MZPMbDBNDyzp+J+fiP4v9UlNYCTqqXweqkJF5w64wq1Or7Amwvu818/lu0YS0jm2MiN9kJ88sINl
oJcwktbOFxcZ6p9NoveOHn3XKkOiYyE7Z2zZfO/vtGxN2BKtwfe6ib7jLap0YCbQX1qiR3azQTAq
8zVOdfB+FkloZLrmriLwURTd6/SeCx9DpCzIQ7KoGsPNhHqv/NXcxNf8W77qLmIkslZkyRrEX2pW
3DHa20YRsSPqJ1cvthqIDzYTRXdSo8MwrcVibAEthI+PWgj6dXxBbXqT9HrXmVq8bAPhb9FFu5Ee
o2tmpjoEaXfkm/sU3uW+yFMgC3RFVLpzGT7kD+k5ugF2wLU8sz6XM6FcpsvIF8O3aMUu7/sv8q20
pNfBNsmF6uo0F7KBfsAPkCh2Z6VmXglQNMXXatHckCU7R6vQF8U98YxmA9FxuCqNTjBT+oZSXbUc
oxK1Ud/5rQBdiHWICoJeNJGRY6Py9BBUNgQQN833eFUUgmjwioL5Aq1dA3TqA8N2KNzb1DHg1VMz
Fk0jCES/rSCCWHyZ3Gh/hoZ235mKMSzD7/FCNqVM9/kVLQUqTU0HpWm4dlLqraEw3RHpGsQtsICk
W7ohkGQwDteVL7AA6suOWwGST4LFcBl4Ou8sedHdPDpLdw2R5zJZDiCoUajz62qJVi1onsJimhhA
A1IdaYIY+S306ao670QYGiTVExip7tKHd2iMCBkBiPW19i1Het+J1NVzajmKoDDyicgv1aUj6xzG
4cIBemfhmqGeL4I/24u0+AqxVyDpLnyiZskPuNFTGHuxTtfccFf52rFiW7ln0OaFJPCyC/UrNdbV
8zyzsiUFm6IzsOq6C3Sko9eBue2vwrW2YdfhV/fCXXh/JViXL7sobvWD+eNJDoTPZCIpqI24iaol
kEc2Ymqx8KhziTk4NtUYqTgpxOtsjI3qtqXCL5Xa9An/pgQcfOslU1oiaJbVBgUGzG7GKtOZOwYk
01kr0ypZ7k415CMziJrzkJXBwh+fiabo5ue1aZiDF1MSCEoqOTDSWtHDKi3PufrDSxMVAipPq+36
5RAUqLYlGjX2dDYVlGX2XUqRAjwSz4XWFsx2h8HywpCsSmCueCthfRgYaMrptEPAPZZylhuqwkpm
lh44nG3upLrLm872MjWKRZx4Aehd4CCC6dpRoUilkdGHYb9UCg3caZTEQIVyoIqms8obg4LDdQGk
48L30LnSsMjIoqIXBMeJjcaD6oNvO50d7mGtaRdxUV87qDF8DINf6QFgCE8g0s0TnBl9gKWF4165
sGDI5moEPoiS4FXgFeWiHn3p6VCF8mXeS9hqR3bhcHDHUPBwSVoPeqlBVxPL1o1R23RWZBxU7uEm
U0pfqH7hmWSMAhVS64gNbDnRwdVICU5nysgG+yFBy9jTdJjrfBsh6lhcA2oq65pQ7zMwE06d5ecF
wthiFPRxfd/lfbtq/daS5E5bHAgkxJNa70NlFEa/joWfV4MdD8DE0KoAra7lEK4T8Dzrxjc6uaa7
S9T6jc7BVdIa5051S2R7cdeCzzbgu6zguQU5gM6GPEBna7ijC+rzpTuMiBdMfoj7jJtN1KWDHox8
HQtpI1SHZwZPG4hURuQOh8O9pkH9ijjrpMWxjZtCBVepTnujZ/kdKstLFaIeqjrKshmJuImiG7Mg
utw0oPVGOpmVI4u0I48PZDIhzXdZVkGxSikTUtpRO+mrc4h9PdCs+V99FWogI5A0sdKSPjQlxxC5
wQHFgUhQW5tloWBzolUngKfD4ZJXqQ8vCYEhAp98ghePob3UqxgCo1yT9axvueh7DvROPpLOu8PI
IctZATddFxux5oFLkleOLg0YGLqJYQ1IUNi7a466GOYLQnJin/7aZyd2WZzHNOsL3/X2P3z2cvmf
uzSGf6c6h5vj76YdrmAfqN0Prv3Xp+CXJ8bZROX8obE1L58Fjdm3bkyAvbn4WzbuJ/m23e+3/aTw
vck42ILuVR7n78m4t7/n9DolN9Xcp+Tg9whU+IUcmBCKOGyzzhDkofYpOdgpDVgrWLfLYLNbAg9A
0XNODn6LisLvUKlchRw5V9RDTg62bIffngC9oyqwKTuBrN3/JCcHOR9IMb5OlDHYeQo2PR7nUcBa
YY3iWaLM7VkbJQEwEK0kBxYn6TZu8lInrX9VqlVx3lIamVGWIpHX9aaqebzqpXXY4vqysXqPKau2
bkAKIHlWD8BFJaFjyCyGcKN1rUxRN37gXNVgDMxU6RyIr13wOvLMWUSB14vWdS585TzrgRHskU1o
r+mFq0l6TYATctrhod3Aao/MHOpcNephyeusNVQ3W7aoIXqRhrkF6wrMpgLfPc9XBe/SFWNSbDS9
VIGotRvV9eI1460VKImrY6c7b9xoWLdDD+mjEMI8L7+KmwEcAy3XIwgUvNATbUTwCtgDb5E4yYWU
4nyktxUTk9vai32DhnVjIdZcgPIdrjsllcy4V5iZlxCKllVQQPAbapCwyzSzoxBPyNiLF4ynOTg2
EGpEfliLjHS3YS1zS/aNouk80Se5r5N6XLXMwM+reiCskG9ERHWNLBA95BxMyM1dFG1Xg6lQJUPJ
wbvHEgSPblTlhgupOsDJt1q/DizPgyCZZODJDn13Rxv+JealXsLGY6tOhiCCyOUFBOLgEcUZucuq
pl0jT7rDwN33VXmveO2NzAq9aRUrV7BQwLImRW6k/sNAfOFrvZkjCfhp7UpJh4um1r4iNduwxBFN
1tcipIVVhX1hSBVfjaU0chNReSpkTMrvbaClupy4rl7FGjCimF1WftEKpFSllUXpOe06rIN5boXk
4WVYKXbrgtLrgRICjiY656i5IA365qdluB56wg3S4dTyqCKSHDXCJ5JjROkYGocML4JmAGqay7Xh
YKVaBKy00sYLIfYiECHDABeVDIwBylV55ATzbwOFuD45r1Rg11TXTY2co8rIxnxpTmI97Ym7iGLX
B0f4sYrdO0TizMJA5xqtG16QwgNaAdEvGSbr0JFvSKRdpaEHXm37HdhV1Sxw8C3PvOKqiIAw84d2
KVGHi7BWhex33KzjojSlUrP8Aiuik0JvXcqNiCPfs9oEL0JEBuhJSDc22SBYqwFRXfdGHiqe6VKp
XdSuY8Z1/UCiKF65ThqYNVBnoAlAzLpMR+BIAIvkrJ0CIgwig5+WF1cebS+csljgsmmNlFFZpHFq
RrHKTex7t2HJwDsftEavSizyTL2sWJxfqH5jNVXVfvXuGAFasvjCYyItUgaxPcqGp6CKEyCHyZPM
80vH6S0tQSCLrIwXdVREOhjDWvRD0Zopr7xvrXztREq11DpfMpqhpGblqEuv0UFsvgXBl1yGgKxu
M6NRiW/C4pZLtQhyC4ybXvQPCe62vdSoC68BB03pVjVkMywV5xAM894aQpwaXtcAEetFRp3Kid5w
UomilowAwn4caflCcdwb4N4sDTk3ZXPlkHIwC82DT4gu1SSVQQEoFIIBArErU3O9GeTOcFMa65pc
a8Lz0RKVG60fZB2Xm66rY0NFqtG7aIOGESAXOAGYKGGpTr1QGw9UWVC6S4knjS67xWNNUGTEMcS1
UTGscqKRddQ2PWRXnS9drjlfvTiy8+g29vLUrOD3xfraY0ZKPdcuEwVeJvW2WYZMDFMIrvy2dEVE
1SvqOo3dee29qlGgfNm9owQ5kC8RMAV85Ycev2koBGdZE+tdM8Q61wrX0Nw0MyPPk802q9Yxl7dK
8MOXlPtogNAw7oEekEOybetEtDFqRa/0vZBkdKfGcWm25aPrUwgo5TSEnQsREk2cWhRmKhua+hdP
FFePe+4ZGgWFVVGdBrwweAaaKU+HRZc2rqgj5t4oC6zWxUUl9bGe+RmgW/jxwpF7Q6mKUjTSyArk
aB2qrUhCet5ltXzuaZDb8NjXOENAr3kQi5TBqh8i33YSX/A0IiaVKkjIASMX+xhZHnGhj9X6Io/d
rzlaljy/aiFc6LKM61KQuEYDVtIpHHITa0gPWZaAFMStXcpSY2DZhKVURilpBJLVnem2DYe+gaxR
HgKpoWAFchbJbQExih5pLgTS/5e9M9tulNmy9RNFDQgggFsaNZYlW+7TNww7M396oiMCiKevKdeu
2lVX5wXORWrYstPqINZac34z6NNPbHpjD+M/6TB/dEnY5/Egrxp25hGDqqumLOm3h8G7hANjWOGw
vMwYFJuQwgKdg6RovZvpXqt9wDDxVila1naoTzKqvMfBpDCmAhw77Rtqgcyr3uv3Man9i22Co1Uo
a8soH4NeJ4/cD6GXThkL4+ljpWFzYg2RqJHt0cyTKAY18/uWibM+TAEjD+FNEGuYvUAOR4W03gl7
9j+3mgR33JL+kRgPN8MyHknHDo3Qh6iLS382zy6Wr1GYvvQVDpS6f8cImmRrsrxj43n09avcLcJs
Rx7DlJIs2I81ccUSpEfZCnew+oh1Ve42gjnIyYdkaey1T05iSaDGxOqSLnCkuUtEhhiV3CmX7jab
Xl1AtmtlJITvzf0xG1SEdpXJDqfap1DLk5k3SJk1jv9U2nwUODDRcyyHtqJz7rbgroGoAnCqxPH7
EC1RwXmPgX5Km4IvAgyR+Muj0Ozkyv9Ks7GcyS0pfAACyoZq10aLv+NLcqf7bcL00Pwa1+BFmaTf
2TB8qtGAtENnM5OmpmyqLUsNT3Jv9I7VNt9rNULOQDlqFdkK6/U5ioI9x/ajpe2hcisEWrllbKwP
0TqOD55KYIvS+lPGsd61PukPnpUN3pbm1XIIKdtIP5uq3S8uRYHvcjj46ztTvYBsOr74ffweGaje
bs3ZHV+86hAIv4G6NdEDS2domTU+UO77dre2XxFxy4fy6t+88ae9Svo9thI8MblonEB4xzz4WlC3
01c7mSJuE3ZPEa3epfXiFyyGxFtH9G0c0HcxNnx1szdnwzxmsawNrFPOckLs07jNb4OxruCyqQs+
V0Xs5HED8HRfrxDOXGxfZRrUmeuwcumF9GfeBfgrsRNnvoY6M2BnxLdXyeASTCSLYjYXa7t2d26b
j2PbXFtfQC4V0ZewrSp95a4tEQCa6py5+mMTKVZE+ckUeem7OSyCpqqyEC5jVq1EH7a4Oeuw11kz
uOvQ3vi2oIuuVeL/M46Y3EJmM7QPyVGhfcrVEndHXFm1HJIOZFr13t8OVEW7XYzP+YhuZbhP/BUt
Eta6dqnUbtSyLme9iDKpI563vd12coNcrdS5ruJh5+Lvrodyui6D2EMjGXr6Tchq4TSIJSfU+9Y1
/QwpZ0dN2gcgZ+3JH9OwGJ2QGXmYPCzR0+JESbbpCdjXgw9DP4tM99S5i+TNtQr7sZxZi5YS4Eg2
pQmEeafGTGCGjBd4kTq8bpOihWdUvkkv2CntPfHVTpcZvU/coEVPE9SxRTRZRG+LexfKvbtNDeYp
8hY/X7m6YoOd+2Scz1UPPILb1RwGwlBeKtkBh9MaVdYFxbpacsCKZEoHV/LXGMp3tLzo7bQ1eWC5
n09CP5oJ8s3ikzQPeXMUYSBf+nlOssl25uwPkEx1QBKc3Xi/47jJBP5Pna4rOCjzusa+RVsOYLBN
1mrn5nE7WdIBdgmCrF+D+ji7FUZWRw1EuH+wxnToyc34GdljLP27KjBvytM70sVoUkN6sXUS5CFe
c7Y4TjNfqONm4Z2sKexzHakqS7Cuxn6K3ow4cEAbJM+ZxP1DV3kOjbWRoPfWKJsCYQ6ugnkVkLop
2SjD3FbLW9jGexdPZ2B0XcbncfmoRPfbJuhGu3590I39awId5F3I4F+N0aOHYeM+MlhR2g7mRw3C
sGL+sb79CMcfr0J9ZEv7rQN78hIcoz1OgKIZ6Hcz3JMxwkMR3u5Azrxv0faXyv5Jd564daxTZlZ6
r88hifaTnM6TH+I5aR0WUaduckgCZ6L5rnvjMnQin6NWx4RtqHuPqmvvtBFfmKKuzG5vC1E7j0yu
oPQ0DvJzJsu8B8Ajs9alT6Ot91EFDhFedeN1YeHqwebuiYn0KVrrrySp8Q6rUkUqG6jHC1V/VcQc
UwVhN/R3NcabOFzOtB9oVvmmSC2/Aw4BojA+tmPTZtTCpw+bgml2YFXznfqvq3Olw/RmV/FLwB3x
WfoaxmubQVhf05dqS3+j+/wVW6whYeXlRPyi/jkN+0Ix6PwoLYk3YDaYHt2M5S+uHl1NT1Mj3lpi
SwFD3yX6MUxrWOxD/BR1rgA5A+Hen7qs6XoJzzCHtISZ2oL8G+67YbwKKNmWBXf+2EOTrijcU7I+
RKy5F4t67Bz9mBQHzLFAFJvvpgorNKnKIYLrMdUXHsGW8VcqASelK95NHI7sBjnQK/f8t0CqAzBV
qFF99N1b+Lf87EgCy0n2L2kYnMFWPWwxeaTVUGr2ywhekp7f10mVx5oUQoWlw8UE7j9UO3U7XGbm
pZm8g+mwKvvHilOGxTt8AL76KbmApEfPtawupi8pIWgK47Je+0/EptHvyejbjOk9+l+a982aZH5o
fq+S7Ta0OH3V5MIfCmAtKAVoBNgKtq/GQTZdYmrKUTe/02i9DhXMogq2nkfjxyhhRSDsS9vSXI4Q
DW4fzdROeZSOu1Ed0gbDOzwQQuVzx+u+8Jc+i9cYzkay5IKMdyund3MaHJpA5GDt3xNnlrzD2r6g
It3ec7IkL4qH4Lqal0qcgXB8xd6+neiWVZaxjEewMrf00dDlrYZmKTQsxaoTWIJyyCCvaCveoF4M
aKMwPZOmeuyZ3dUdLD8AmtHzk2CNOk3EN+U69yIzY//Yr6Q9Bgv6KSguZ9J73n0b6b3HgW3MFouG
aNABOMxRfKQgHgmsGHas7c1s0gKDMpF5kNg9ar+5q4P53Nbew2qgAKBwdZkW45kt5LnldEdwnfAD
qcJHAOKqwAQoMj7Ma9lv1Wmq4bT3MdbddCwVl385wxOo4AlgG+6dW+PhAajMezpae+CYIhq2uGw1
8CNdlxqw1+4ydFXWw7ynRmB89ZovhbautfDOBj6W2LLoPqjFHsoV2rg6uERNZ3bxhSVnJdEWdA3F
MN+c0Tt+xzb4JqB6FNq4bkG1APoBq1eyy7YF8OIxomXr0B6c4N+itclxDIXNIfAtwFiWXZPqR1HD
+J8Jf2esO62xSLIKzrwiy/bitQ8yqeosrSaeV3P0EtbJGaXv0QYdPHUv3scbeWGWPJhgeaMaEgzX
UKs8ke5ISx/iaEBd5O7T76UETNmEuznZcLaZA47LHVWehLuV1tky9efWS5JLW/unvqLNLhFNqVzb
3JF+2NmqFzmXC+QmHHeRr82+EfQz4BxNtPgdWijJq2JFx4foGHhx2SFRlfOef/HqhhnOxeDi+z6l
HMBFO79MbX+s0q4EgTOfBiieReQ1MIH23tLA07XMZfGN72M97EmYEJNfATeoQ8zt/vJn7LTIh5jc
TAJ10ALLBq4/mZRjv9wHi/XLNaYnGmHk4Otz1wAnSMcqH6f5ExuFAT5BY7MMCtQc2Y6RD2C9jubT
1kBgm031UYcsk4q0+dJ7uynVunAq8A++Wi689VvMoxAnsfOcwETxz2hxgppYYpKM7Aebe8wLy/Mw
kDGvlTIAajus4immkmWIg1OqHNvB+LuagU4FfruH147Bb4zi/RrM/YHSCtMdIFzU1DgbEgpBwGpM
CWjO0g7Fdonn4dhH0WFb2Z1qBpXJMS7DsCLQUSBvjP5mn1bzhwfLWiyaK1TuBWpVcJYmTI5+7S1F
GuqSU4O+YFzvZ3EjGoS+LJ16jFdAupBis2W1a4lQRe/L31EFKbBj3R+3MrDIGOhydKK/4yr6O8b+
tFuGimQmibuTFd6zSvXBI0IXoakfZ6++Bi25VInFUZ3CKg03iRZvEegFV5PftnKBcdU9iiH83eq0
K5LO3re8Pju/2vVU3U7RYCxULLucCw5ntifHib5UbiqdjfGHB52v23AZPMiXUzdfBx68GLiLGWTb
z4nQoBhj7262cYBpjDV57ZFzFaAzIWLXekzmrEXf5gX9Phqtl8d7Vc1vXNfQY2tWirQby7C3eUgD
nU8jlNEJeJ3RZbOo9A/x6CtzUKRYV/f5CDhtD0H1UNnxUMWYO0g7gFxS6wS6vt2LugM2D1i3nGI0
v6tBNMSmuaNHWd0Pvs5mJX8rEtKywqF8G5mu6bDRO9iG9K7WgoKtG6Id8/VjsM7+oe38nPQdegvO
4rul0f/6StXKlcsCjDytCLnDiYKJELNOESXQPn9uxmZgdxs2pbqjG+Ia2c+dc9puOQ1wqmusmXem
bs0O/LU+dgFIuNr4Fwgy0Y5LuKhi8poC0gzN2M02Dn/85boGYDtbOM/bdGNtgzptM6gwGDY6/xBu
LYCCG7sunD0s47jtf1jL4BYI+PlqmdHUJNtxEChgA2uOhl9HX7ZdicDPCZggRpGfR//BN0VYFWzi
KQicBBP7z+P+PJmfryCJc3zseC7/vg9daLF2gh70jZG0I4CNJY0BhSiX5LSB7gMZmt5NjP7rppkw
tsJZeQ9uRuJ6wyCbkafAQW5fxkkL31DebNzk5g63M+rPRKN72Xr4gQ6jk+Vtt8eZB/u+RdijEbbK
/NaEuX+zon9uDM6acqHe17/volGC2M4k9pKaG/32P78rNiQc/v0t4E2/2GYs7f/+wcJhYMDa4xlc
uiMUQL3HKMnv/n2TqqC+4Ya48wbJSgV+oktxFiQakZ+RGrKPDQHKUc/FXNO+SEb5HA/VeOY1+mFL
UE0XCNjgR09jPAHpAkgyeNaVvvEBi9oxKNSs8sGMSdH0R+53aB+MRmIZw0qXEoKFpyd7VILrOKHw
L5vxnoZKXVqBHqlDLQX26Sjq6dLex13tstFB5GW0r8rGsr+OkvkgJnvETBDdm63dqzkZSwFViqzP
tJZzPqK7hQqJNEaYvCw4DQufQFXc2vF16/SyD7cbwND5py4MfrcUhQXEqd31W/fiV4O4JwIeuB83
Jdbou61eb0WgbjFnLrTklXlE0kaDoGpKn29qJ6YJsSYJ6GUNusMMaSgXcX3ngpTlWOZ47qxBtMF4
az723mHyNnPHK/tLkvHVWzUtO+hBADvMMl4xJwZ5E4n4OFQG45KKcyySAfygPekMbjiaOFp/Y/Yd
HgXx2x2rhhSmTW6mcCnUJP5Iyh+0d6lDepABRpVg2w8xdM8xeuv92Wa9Cv6OhD0rDNWDFKdh2IZj
sAGzIWGVh0N3xm50r71MtyyKAB0mRxYaBfOkjcDXrC96i++6/sVSYBl1sDxUJnxKlTguaXfx2q0Q
kr9BjMe8P20rRsnpdQux4jqY9NbYz2ZMH28PKxIfVsmos5gJDxR/9wfXbsksFHwYcdtHJb1yrIIm
g9X9jAvfvIcEDo6FKDs03sdksLJyp/4sKviY8QqjDsLIDPg2MFT/ajZo2Jw+q/m2iydIk9qPs3DT
77dXl4eQG849Y26fuvkrtvVjStCc8wjPskFoBP3EbC9dnWByC7PRi15Ehf7H4fQYxDDtK+G9ynkF
kO8wJbbmj15mtFeYc6GAo1bSo/BCctLzC+3WqgTIPmM9Aywp231LVYm1EVVejipb2vFvDwgXjonl
xbRlXctV3tQK1TJas61SLgv87UXQ9DerI3fSAhqUb5Yp7wGkP5CNLSBoJPq+OcJ03ygoDvvIQKZP
SBzlQZ/Yg2xahtAcWujIjZkHLwP596lELszkk8NLmODs3d46GEXBl+y30gbk8zJyTKm0ggkRm+iD
sKWoZ/bsm24PlzI8U1hwnZ1JjoQOKE0fgm8lz4oFbXb7PBTCnTvVqBQUhD77W/JulfeFtTIoJh78
slwlmGXxmiVSDIPdfvdqExkZypqqej8vw4IfqxcW9hAQNobGJnioJyF2yyLVDnpNn7VddI9QkD2w
mHt3w9x9b1MCL0RfW6b/iXsIoc712TZyC12QLHmbuiHvYUR4+BSLAFjm1ASfTiT4eNIEcHZ671L5
VJngzzJalekKmisH7Spm0HMhvrj9qG1jCewMxKX2Mp6Eb6zFSQqeG6cjf1Ox/5BudtlFPfBlFZL9
IN8wZKV5AO8+r4eQ5eGiumNa1bnuMVKOY/QCRx24SA3xN11iTG4Bgdooy6DrQRxqi9a5bQv5yzNO
FtFYoaq2+EgSdYpi/u6R6BK241BARuga966tPNJweZj9etfODI+Mq3/kfWuOZIn8g2XNS9dEcpcw
dWtTYd4lJNzX9YbemEgsnN2td8e0ldL9phmEEWowvh+gZn+QJqh3VYJiDhrUv1eKfUq0YDqaAtTS
vqhE8iRT9p3EcG5w2EyB+Uu5uwr5GFNebmDXshV8DlQn8xcpFxjBsvq4HfCqcaVp05KE9TEIyd2q
OcQJE177Pi7I1n1pWx9Sxnd4aq4wDFpcuniPWwUlBs0CLaJtfW24UHnXk6exH+6F/SZ1pbLEzkfk
H4+b7MKcqToA9AnzEAB5oE3uIgPCVyTAZeK0qAJy6Nl2gU51ZTF7DIb5OhmSTRND6Dd4+HncbR66
zOv7BtPesFMxf2q0xzMKKsF3aLlDDyQiYixVhgYJHVG/7Uw4vMbNmsJ1rTVogu0vSec9T2iDynOb
EUF5o7zIsjNPOsa5ZL0YsQk1ndOpemJ+XwTbovZj+JVCx0WKKfotsG4tyItqJV872e21ak7RRC5B
au/aBqvimj4mUJOCGUJRPTdYwUJw3MN2o4U+5yT5Jxm+PY70Lbyzlwnsg+66wptiP+s5XHflHbC4
IgyioLCu3gHxiE/IuBgWEzD4ybyfsNCSSX519fgEmOJBgT4aROgOs60GoPexK9GD3Ddefeel4Quu
bPYuON6zES8AveWx3eKhSPFcEBCX2QblXQClELBhMgL5FD05cp0AByNWwg4EewbJ2AzitQPZZ9sn
L5p/ezV6HNojDKf3A84TFNr9MNsHD8XAb2DZhNtRcMjEvoMumQh/zKUPt10RjPEbPDHR0b3yHCRm
Ts9J25abF35I593cq+rEq7mYQCeYeBswJcJL8aI8luJXZ+y77mcvp237EDQKieauvS7z9CdJoCD1
oflIBlnqWX/LLfwc5fQ2DWgLTPsqmf0Vxn2f2Wm9oteYdpgfYxSAdgV03H81c7BL4U5kkEszM6nv
CJ9nlawUJ0Ocrdwvk8HvD8n2XHdkvnbcuwfsTT0pAeytwcNQ+UOOSjMVmNtcHuFU4kHRxvhEhQHG
PC0tjoRISfiU4gOCftFOrQfDa4Yv6fdfswQRUKFQwBYLdmyWZ+SwNhRPLwRO0DVweOHf0vqXJmzn
bfI0zeh8wgSVEgjJCcorIgJek8XNsVvDr8WC7u+2l2TzvyCaDbm/2D1JwTQE44RLt4TXitcStDjL
IbGJfKSzy9eQvWDn1aNtLFYfBhduCbb7KIbTligGhpLGG5ZSc6hBoT5o02MApeQ3l/grEXmbsGp6
WpqMjehbIhW+Aw04hBNTJfZ2244NJOOfdj+e/1AGfWquCXh+4t9K88NkKzQqEksmYEzQkr9JiGeh
if+tVZ07shQuHXH43LKSliGtGKXAOvxjj/93IHfSb197OpldzfsIg9Wj13ftycApCcabbebgyHAY
pLx6SVv24TXwBepqPW999TZ79sR00pe+1CAvG41HEX83OWHJoO46dW4ft/2Y6bE/cYxDUBVghcyg
aOMA2QUTfwW6dVkfR0W8dj6EJDCx/XqYRoRo4fDnSKKBnIcMksE9WPacRO/StYiU6hEqnQ9/Mm7f
JXUPBk3kvkoQAkhpf0ULBEZhiz8A3hyUU2mOdkvllbfhFQXwuM1W+t4ky8FcNoir1sgVSwb7XCFX
lI5jXcGHG+4m0jxJWcvSr3iVLd2O8fqBN/qDus4vlzVwBQGYpNMASmhc731EgPHum7u0vkVhoRjE
cFxhBp2ExlTBdXTxK4tgZbK+4lBQKCaPNFqWI7CfK4m718UbJujWKLXthEImq7ns1oUXwMNkgWYN
eZkJrxxL1HECO1Rt0H20HnCq4FzJNtmjyYsJgCmWmt3STfIg6qNzS5vVGAg9GcCeX2CX+nO4QCdg
j+kGMIRH7XmAbrWH5+zdQvhPkQi+Rd139150TPuLwpB9Nb47rU0dHGGZzZ7DRzIjuLmiYI2dBTJf
J+4YCsQ/kXrLnOjASkHNE2ZEH9kg6piurzNkoYVOTzNf7qWlLIeH/zZrPhZB9JGK32xGZJDotso8
2j6NrXuaAsh0Cp7lpuvlCWHChNcnB00kJpDFONR7ZoZlNzjyj3IOllKLSLtwa5pzao9RZP6h6ciK
odr2Yee9huRz6Nlf4MX5MtHpFEwgZwLb3ju/dmVa0wjte1C2y3ShbngLIxzWUyrgYIAncLoYk2Ha
EdawnRH1AYHXC5h1rwg3CnFwnndV47cl9OgkowDPMxd4WBO3qWgC1BB8auhtuqM2280PRPxmqHLH
0z1bwwThzXifrG+QZ6ARgnXeJbP9nihsmVFUz8saf/h0fYMc8WomRMXAwqg9GdllnQy06O2Pr6DI
DgYtjYJrUw+szUdTgVcnRyc8s+8TgxTDUiO0wVFIyKAfOxY2WcPVVMS93c1TdJQptPo66b7cgKnN
jB8LomV+ZT51k+6mWcGXF5VEQ7WcYYifER9lhSdrdoU3GwfTXzbZJO8ruB7GrF2xYPys3XjQLn5I
WmRsR2f9fEPJPjBHH6I6RKMFqTMKdo1u93ahfYb44/eyTTMimgB/6+6A2lfvuf9q0nDMYRMDPhnG
aReQJkuG8bGLmgbdmb2mE3228R/djQV2/m1ydOvfYjbIGuSVUON5iLDPwYx/DsgS0lDDsK8qdx94
BmMu1Rphi/AOdvehb1k5p0jSgu4+YOoj0P3KBYOYWkvGx9e2NVkzBi4ToQqK1HPrLbJSmekfOfW8
TA2I5aRl3+G2iqwfO1ba1n9qQm8+rgvCM3pjH+Y74bQ59BJuEiRGg71osmgbIPfMGLkmsWsqjLT9
8ppE8txQ1u6TBEkdN21FJF/bSst9OrpnRgkitTh/0fANXTlTERZmbfRODYaWoGT2dJ7hrE0HP5iX
HP7Ws6sripP1IVJQ1v2q/WIJbY+W2gdNIrjzq0EkZR07JNnXrXBhtE8nGz+RaMsZQ+SZBEvZQF4B
TjnlhiuTt2sIXHE4wMypSr4t9hCRAxXWXPsaz4x2FoSehYdbizLw1j8/9PH/B7X/X7smBdgD7uet
AkT+r62X/s+uSf/ngno/+yz91//4F6D9szdskkCM8SMahD87I/33nkm4pBULKI1xSSuaJtjr738A
7YD9B3YvC28XL4lT3/MjUNP/2jSJRv+R4BpzuISGd7uI+Q3r/m8S/f/g9niu//r+f2+aFIURNkv7
34C2jw0GsddzervEExQjIN/4+f/aycibAb9Izr1j2CkMzdo+S4t2fq5HSAMxO7M0qBCRFU/jbWpK
3XY/mbRoXVTaDb9CoYsFlQNrmwI0TtRTEI1fSkMGIF6MBCGyKZ6FeYuNdIK0uYooeV5mjIhgHDHb
RXllG4ONfsLXniAkAuhU30eB+po8UxAIgxIVeYVnxaDUBC3S6x2GAiOqg0qGXWz0O9AObJzSTPe9
uDEIMrrKQF8itSZQFheskIA8ESkKAKsxXU4aWjyQqGidsWXRXBeIGOWK/MZmRDWSsTTOIK1l4w3F
in1aLJCehsEfSxcfFTJAgKJ94DG92xvfvI0eYnt+v+CFTXtC2hedwkpYYhglBh2xk8sMKWel0DS3
HBV6l1T6Uyb+zqjw3sQxZl5EpFmM9yMPltje+QpoW7zdAQ8e0ckRPAEKgBkjHT1DGPdOMQJdP9+F
q6Tnn698aCtHYI9nXMLbv7gN7zMEs3TP+xptCA01mgt/PQGbAwG/Or+gLAWKE/H6sQpc/cglQR5+
cUCcg65UsFOLNJLeY+0iVyaj4f/1reGVfNzCrPfaFHTl1mBnhTZ8ia2mdzy2GAJG25yBfr3X1UQe
vLQWO1gFFqnlpHr4ucFKSB4E5c8wR+H+I2/n4hmO8MDcZay5OU0j3YtwxH2ekiWp8Cl3LcF0HoCW
y1yvORoYDqWho35zElMc5Agd3ELNfXK/THF8rzZs3UBWcYrsGt+nC1fFgL8DYtE2j6uK20u7DOBB
zZAAFEcsE9turPthmR6xeRk5s34zz3prm/1WtxqNczQ/TyoKr753semxCX31iggPbrzPOnDV8883
NEIOceH2MY4ANywde7UjAqoTaT+AdwynACJ43jPdfaBDQPjLw+QK0+5j5Xp7qYL5zVbcfncAJWEM
h+HVssq/43Jagel5qCbGMyco/BdwleSvZAQH8CouVvohkpwJLz2vRpwJ2fsXyoJLyrr5wpCfKoBJ
Pa+Eb38SCT4byCPwKbDzPhqrX/wH2U33qg8xtCQre2qWvvv0IdiBZeLJ89YhFFF7cbPTC0uhBVh3
HLClExxi21zBjWLjhj6JPhNXH4Xtq2+LKQFC+0O6zsurjrk7NM1KdokO9Ad2JimHiqEVqRAs8KAf
7FcSVZjyl/qt75NwJyArltiwo34b+wDZraj2dj8/TRe69w2w1Q4XOT/04DbfY+2/bz3hjzqE7b4q
3SPCC4Yu0tr+Gb+Ij70zekDd+ZrI0zDa9KLXEb0a+Jn9sLbJfeODjwsnLV4aZiAR46EH7ZNSds6+
JJXSd8zS15SG51AM9ddIWpmpOnRAWL3tjPgGcmvjGmYYXvuTFEF8tyYO4M+Qrs+cLOvzROnBROmQ
L3rCZhq3+wGROoDUm1/+/EasVXpQVsvMNmNu43G79ipekYeYlzN2Kbn79134LPt97bWnFo1BptdJ
vHsiGPcuQSjk59tto4joNxWe1Vif1GKH98jvHyre62sEheM/6TqvHleZaNv+IqQiw6vBOLU75xfU
aZNjkX/9HXjr3D7a+s5Ly6adjatqrTnnqKe5wrqZje9W4yznsYnLR1nm1wlazs3l2hSNka/FVHEZ
v4mJ9eYjIxCwsmKOruYkEy+FiHynNc3HeRr7W2rbZ1OoWM6t/B7ST37HBt47eC6GZ6AFbgVOobPR
Tjl2ELKyOlkRJ9IAD9CJSE6hholfH49V4thBhWD8UBtWS6cnbH5id9c3iL1DY2u+RT3gLXmGsauR
7Q3fn4LSMMTYG8JyL9zqOcKs96CUanHqmS7xIyV1YGMA2tcWfWExJDRe1BsnF8rXFPSqdUDxmF8U
YgPH3s0FdgGu+uQ0DL+ltj200rBfc86qPFazl3WLl5O9mANu1sJ5Hd0FIw+n1yYZa31rW1H12m+Z
8ttXsYzhKU9otqh192dQ+D1plnpT0y9+thRdCUSiErEeQjPACIvHMFLCu1I1q40r9dXDQXfXGRrj
tp0lcQHBT7gpHYLjblH6Q4/gTQ1RP9tQvb3C7pLTlJTXYUUyZlz6AmUAXYmXnD5h7aACyudXLXRb
0iJR8lCIqr9zBqKXhogfmpGWshla9d6sqvxKS7urrHGGWyOrFX7maf/SmkqA3lAeLYW+1ITu5uHY
ltSjSfKktU22TQTv6PJfTO52prAiKJZDFAn6wZbdLrem1d9R6fWnv8fWq7ghq21diOewXrqzs/65
XBpLXs84mGhqUzZgdNGG0+VSlk+Rly011UkcTls9YvadSoYn0Ups7kkS04CmTZVmBTFfF5c5JpC9
nck/cLDUnTv0uEEMwt1DRA/WsPJjUoZRoDokJBc+BM4fZ69HhYvEm68ugDdwwBArkmiPDtMfCjyH
M478Hd1xVjmtHV7VNJrUskuvNegr7W2hdMWdwii76aNMpV79URcWRAaTwq4Q9CwzTTanIatz3ATi
YQwTPHxpqO4XDJC+7bQuTev6oOvNW+QWOzUatC0B23Fvju0ng/BCp0Fxb0jQyY1V9S+NnaXnwZg+
jAavaV/T9jCZH/oM/0U9PyRD3gbaEBobnWJkyNoJy6HRHXX7y0bAXAiwuHPmjaSdNrKd7lRzibjQ
/AkT+h19K/zGwhgtO/VW6aAF6NrwrU/I7u0kN1g6kqBTTMwzRtrsndQ2PNOQr/S8NiLtAW2IXAts
a/XWJ3W4ieMUf039FUlQB/xan5XOpJLTtwBk11B+sXUTF7+f9qUWyrmzxbUi8Mr1xhsOo92oOnd9
RVo6zccfu6fr2zQFFVBiPUW9fKaRtZNWaCGhw5Wp55+sltbGzEn1ddOLGdZfQ2UNnrtEJ5Yato4L
XMzC76BzjHF8B/sR23cgSPhtwyF8r1yFqvR7FQTtDPEL0VLuoj4cPNGqu44QzTzOsWfmpvSGJPrS
spZGYmHe1bQIm/wrSdtXCjh/yYFRzNh7kO+uaLcem7EuNoupvlSdeAjt7L7CfB8UKD22+EMDZRzn
53DWtzVqeh2Z+1BTjtHQ3YSLcmxn9J6CXCLrv2W4naRD27/AiBEr9+hwH9ko70QkDjLrQRNYmMOr
fcZIjAV9egThGHkVdhvSXhVYpx7XJYyUKiJ7M+T3pT0+aslS+Iujxr6ekj3MVsCOY30hcGDy0vhJ
okU1BPg2Op0Aktf8snXrqsl0PzKap8ruNp3LXK8fk7q5afBgodTIK9ZPOGaws6wBg0mdrglIun5u
jNJvBy8OTfRu/PG72LVvpFtv9Fb3SrsMT1rDpXXZnQgGmCJ6NfuwvM7d4c0umlO1lF9lJ+qdVHC/
8Xv0u5ZMgWHr+0Ijakl3Y2PiWODBVY9CzIbTMN+qM5ItWlnpdU5Iv4yvp437hzkrToVAVykdQYNf
x+cStmrAqR7jV7JivL3iWVT6dSZAnEyunmwbM31bGt3eyJz3LZ3Ic3GfLC4RHLzgz7LQ3+T6OKpq
vkVtfq334QiGBDLHHP+gH4JzVJqvoU7GjezRXqwnu3DfAeJ+ps43M8Bt2La81BolvSFdJNFgivmT
VO+V1kk4MmWB+pv0t5k0iT/llp8o88egO8+zavwM1vgzJ80V+RCcz4IWMnHUMoYayldu5vFXbCZ3
3Yi0UJn1h4qj4MqOZ6YvhFXBXDQk9buVci4zD+wcc9pXcXxmwfxKS/4l6s17aVnXTu3e5dp8W1Uk
HuZiehNOf64gghqNcmJphMGtjb9jFVzJegIWxhxu8koGQ5+2dCmtmzazTj20mggYD/nUCI2nwn0c
lhk/yrbkJEFxw4vINWW8VdT0Nq2Nd1MktxHzr6WUtJSnpQoG2V9F0tg3gx5vZZJ4AjRHW9wOQ1jv
+sX2lghRljQLcAVyqkTsgL+hHPVkOpox9mvn3VjD9s2y/PTOKDdt1pykda0UtBbTMPRYNDj0rkCj
6WtEOde6naUOtw5CSZW376HbHyp6yIExEPjLpYQwnJz7BmNc16nqjuyCrxoku+bG3EoFq2Np9QcD
csCmXBVZ6v3AiGoYZz3GYoNgK1MSn4G7TPHZwIA6uzK+tdvwEcn/D2q+vukHmmB6DljXcL6i+/TB
6fUHyy2Tx6zSX0JsZRtsYApQoPE4mLIIWGXJg+lySpVuP+0Xrbwxmu5FjY38amw1GtrJnAXZuJ1a
v6GU27vKeJZNKu6V/DGBtbjRTDpcOcZQrx9uqPwMP5oZTbB5EAB1YQ3MNCpViwZkM6TmTploBPaG
9Rx3SQWCq7yx8cwEg9tLX4T2KeNbOym8U9nFBwK20bYW+Y2ijCBbTOdmHB25j0QRWKmLa9toXb8W
qLkOQ7+nKxOJGLuHC2gdaEKG28Vxin1rZm9Jih+6LajiSym+1Q6ETZ0rjj+6FYkRHQSWVsxBrnbN
q6SHTl8VCuDUPWQFtqYltD40XacPWzH2vZsKBkYnXmVKh7rZ4ssnXkM3rUrsu3gOA8pavACtc28V
a5+/1Z+FRhBStrSOlRZLUefcoHffzSEDvJ2Ls+xx2Zdp6JxcQsxMr07hdkdIbBTo9aw8yXD2FEAS
fusmr2aeIxmb43ksxZ941vHtkLrc11kRofoYFNaRG8jVMdZagB3SPEYX/b1+OYiv6CXTwKFejo/o
qUdLrvrpP7e7XE1FcqQaa3aXu9LH5I3SjPjnppd/ipAVoTGJq8tDXg6NDYmSxqb17jDRhnpUnoQ9
o0sV4CKNcSd18zC21XU600gqx5+4YDHbzeKVhscZ+7RCwx671qHCrGJ0hDJo+2wSTEhlb72ayfCZ
1cuPnc4/jU76kCydj/iDyXz8WbDeb6oqfmQSOxWx17jwmLpiZYhqhtgQgfmZZ4+aMvbbWj1Xc1J5
w/eyVHaQ58wCg6leNbXlG0lZelWPH9nuyN1KRGBGTuSkX7zq5dKSk5lGzLHJzdv9vh8Fyf//Ad6i
RRTBMppPKELKdtCSj4uDUnT5fhiNhnIVt+5E43vSQP+lFdKcMEBfXbx6f118zsqduVy/mPXI3MDG
vatMVexoseMJlRX+c7pJsxvHx8zKy61usjpbtOIlN5aYUBaAk2ZRyT/H6fvikFAZdHIeYtDVv3+0
/3/Jov/HUiriRzyhFTqDlh1mXLellj7kq+9R6tf4g1A/6cGJh06LnvMxOsms8LuEaInZfsUyfLKT
aY/4YWrTNaLPmBVXoy6IUABaUfvdkC5nXQXPRATvCubN1oANp/XCh2e5IxFJPUPOhKKHc4MiBXSX
dgor0AlYWbckkkmoJndDTQx/7smC2YgEyjvyPDODXV4nk/tdz4SJJbQulgimyXK2Javn5khn5skG
Idg1d1PUn+uyuVaIkrkIXapQ3rtw9On9scRvtibmn6aP39VFnNG4+Y0s0UCPLqSbAtAlNcStU7qN
H9+XmUY4sR+v3UlbZUcWUiThpHEacMpUMYGB+soQ0AAnYmp9g+7iaDdamILjmRpvSnsLHPy4Gyio
Mf7CTZQ2Z3DZ5I9VT+Oyyo/mGhXOH+eZ8BKx2xdVGXahklJfALfRbsA9AWHLu8/Qwd3UpqHpA+m9
1VIs9Z0Ky6/+k9Wz5+bK0ZkdedI6KI0WHQGnpPiBgXpdM/CTf6VD4lQHrZxm/GpDfZBmsZ0cwnhd
f4Vr86mqLeELgyRYg8mkqm9mo3R2rfE2h+GDkselx9R0rNLb3ozhLMjaxpEIK5Uu9nHpu12BLXaT
SeheVfES9s52UnWsH0lMhzVOHmtj1xc2DLGGKoAFx8ZxJIpq+7Cw3N/AFyKjbuHCkcb8FJsM3saA
J0tp3mLaDs6yDamYNkUrv4wKXLaRYYpJ0q+0wk5K45bO5Dz62ng2svx9Cvv2qIM+xZbdbo2x3ncW
HL4Cb/CmCuPvNYRxnRisHnVyZBnTWO64L2mGZyjs+8cU2oBtweg2yvG1yRMv7fKf0ZIvqjHv0mz5
AtbtbnqSR4Gp2YwM4XhAJco1comu6BXPmGbPFMqTs/I/jBgE8dxrAADMk0h2eZ7cYz6/iZRpU3bz
3RDVykHtXg1D7pXupbcT8L/1duybg8iN+7QEECls9RoiSuLlTSI9ZzD/tIp+VlSEoCa9qZCaWaGf
81CqiKGzTg/lWubDDyL+GzZ6XW1eclDzflmT8hWlpQejxYhmml0wjPEVjKVozVJ9qVZ20KVyNUGH
DaNnhx+iPrAKcXSsq054p5I78yOWIpjNHxopXgwzPZlT+RBpBWTukTk6Oy1N7snWfijS9mB01UfW
zNlGJKGKJ4DUYZf1b7Hhxrt6MT7DFNuG7cwL4mT1GMfZA1FRkGHDTluaPzXJIBFi3heMOdjKJhna
tDA/l2T6DBkUVLX4wzbv566vofpjGErr935xqTFbXxpkY+qK3v+gVkUwqgwrGba/BKXsrTWmFB7l
8ghj6SFv0DANiPfKE7mgu9xx3uswQ/BPiG6OvUtyj66ZM017d37qi84JohkS8rpUDevyT6d0O6H1
5I9D/allCkCXvDHcpdqIvoLSUgbVYgdzQimYLtGZqS+g23aXqxOZkS+NKawOyQdl2puuXves3oCF
XVfLeOim6A6oyL1lsChb6BT3tD2gaFhjdmtU48hbUW6mrgANAPvTNc6JKqZNotsPDbEMQBUHUwex
UYYO3Wn1bRTuPelVHB6JtrVZG4oIvsfYaC0gad5ulS982llKP2RmBZ1vrYgFz1JNd+tH3Bf1o5sj
0VuMCBBAAq2LvxTqMn+uK5Y5vIX4LV3glLuSCMsMmlWm7pM2qecRb81mJaHjEGH0LBbzYCIoO8nX
IM35bCSxuzFN5TVP8jcdXD6lles7S/bcRqjI49NYVrBhiuTm8kPqck79+g+Lj6cisSsCe7lPoJsa
zbltrAa74ezSbVc0zbOFSv3RYmoQ04tt8aa0kDW7slAsWj3TZLacNZW6yMqukMd4LCynOmcMM3rj
aahdu7gXn2Fc+2oW3yaj+pnbDoO829xGasfvXo7buWKbiVzjA2xTOthruV3N4GaqSL3CwExDMHOv
+fYPA/wzz4lohygTPihs2Jt+3RIgctbUDpZLfIWtH5pPZoNBxmzo7qhPYUyDYxj/sMbFO/1g9kMV
JKT+2UWj8jm3YHSRvNsgOzGvJFBxUaUj1pHzMcTjtqHo+2OOltg2oxNk03wf1Tw/Ifc+qHuDCVXT
PgsCmLCUjulshmez759GQJqFFM310rj5HrQzmQVx0vJl2eQWhfYatyj6GYqNwbpU0nwSMI0GFdFt
gT7egMjJwZYwo2NS1dS3Rf0oxvR5RoLBNQ7n1l1HyAaT4DR8WDp2Bax95IsH9crJWYfmoF02nCot
rjYTthqZAtwvzBsTbgVNwzOOs2Bm/rG9xlY9ZK/A6klgtWaKPzLv1S0NbuAvqVP4NXhj2H3Rra3E
1jaZu7X1mjnHLnYIKGFpTJP4qe31iRGrDdrOfVkE+ZOx++pxem0mA/Cig4pv5+6d1OiSdvpD10wv
te6StEbLyBvllY6tKUpSfXAm9oVCi9KKE+ZZJrQkmT+TeN7DkcBnmLV/Fmthe5iBmhWdDwwlKcfO
ZiLAJL+lv+4ewuSTtr3NT2ihmd55pa69sRcKU3aefE+Alo3C5ouDikjS1RswsN9vLNkNkEXYosLo
t+wYoiAqCBs85uoZhvagFlV0pZiO37uc4mq1qptD1BDV0HeNMZhBp7pfLG+eooUqVy6KH/ULwY+c
nW3i7qsAHt0lOOyFm6zpZYsCMgxEqVfX0DaeVZf6qZc3sOH4ek92RD9prsYbpYp1vx8QgiVm8bzN
nuyFxHbss1jqjWvbaqbTIDS6tFGlXsWwXDZpFMbPoiZI24yRu0Vhw80rP4yFQFaE38sOh3M5GaTj
nYUPLsbntMiA4Rm7BnFtVBsKLOluEmV6FFl9tiPGPJcYPHCj+WC7wKM05KQ4OnTFRBNr+HFq4rEW
dZOaahuof0/TiC03aQRd+DgNTKs+lJnAsarO13Mlf0qlMYPVAWnQ51frZ7VDl7YSm2ZeknzWp0kW
ZKUHsVPqXWymN1ZB9i+bnZ9ewmUY0PVK2tXK6oSMCgMJetzy0oj/rrb/YSjIvZVik9akSkrNfbEm
PvE2Gj5K8iwbbGqu2pIK1Xus2JXYSmnfUdA+xuH4oWWOvZk73MslJtxO6G9tYc+7sOtBdU/tOw5f
1EmwXbCJDKyEvWRyUgGNJD4ol9qLHUY+HaiFUicBsDASDpyTGWrKVguZ0lmy13tpu4g4rcUSNHf2
NVsIzT1gomJQZGBZ36MhjnVvE5QAAeCHAh5NahH+GWRK/KSYcIOljzbkpY1GJ8BrCRJvALC2PLOG
IuAPyFw+qIt3M4yTzaSzMBahtnWJVHnQMp4jRQkZezThjc6YeFbpzD7xma/e5pBZaLdOHxNZn44R
yotPY4yj031n9svWjrEZxNVpIIhYtyBBQsvpPFVt/bnAVl9ryoANcrmfpRv6swp7u25K9gpwrMIf
E7GaClhMmi+hrd8ZE7maMKFL6KgOlKHyrQLT5fbPfdpjQiMJts+HUD3pYK5KuwkMrWdt+2jXmg1t
SszwL/NrhocgQda3rsOcXzLKk75PbQVnXGSIINQHPegnJpkaLBrzj/qTUPyBN2aidc2grSqG7I0y
FuQ+Z9zUoxz3Rb6A0jMg5rlMcWnZHlhL31U9Yk86Es3GXnhI8gkQk4tGl4tDlKvLfnFYhliGAWwf
i60rw52Cvc1M9SQoJUsEAzq5MxBXkgnxrdSiIF+k8lq19jFpwiyoa182xPujevJERENFbx18pXNK
li4fug2MDcaiypXB3M2fGuYJQpSDj3qW+6K4T9ZdghrFPod9NiHS8sOIBNTtNLsqw+Qh7EcWHmz/
QXt2RVfi+UOqhcCdBSnqJOHI/p46NujZd3arpii1A7zZ41BWuwXCg1bemiXCQk2dvVGc/H4cIvcF
0j09nKo2lW+6c9uls3Y5tD91ZpoxXAmOyxl8JR2SHc/3EQ81o+bQM1ID6J2MGrzUUH6KFDCPTCN/
iW3GWEXvtjMdESNKr81SOzKF3te2dRjsFa7f9XgJjQqWuMV6M7QM/LY2XGbEGfw/5d4kSc+onmID
ZI6yKtJflQZkwKTjM6JHRrb6WSqRPPW1ctMQe4xt+8mZ4WKHYZ7dKKnH5gNBzVvaRxWwRcqSk2Lk
4BAi2iFYIw4Z+2xgOYKIKorbuceRZ5N/Q9zZiE7eFm2G1AGbSNVsGM8DnEB76CAUZVRMLZb9JYsf
dKfUvSYqMdMntbgjgo6UqOhQcar7Ie56yo6YknPQcc41wWKQtjMQHQ/DmqZu3RGMikuKSxadH5bL
ba5cG0pX7jjvznqmXGMqwPkxtXhCB/oS1HCYdxIApYvy0cTpk/NKQ/+UK88j9n0dBxwgPBOntcvU
I370ka0BOpk/ZyUuWXpBKA79h6D4smocQtgb7sD4k6TJ+CYXfWLl6hTW1rAU5EF9fBk0B/mt1IMZ
WA3mFnYkmeu7YY5w2Eds15EV3QQr2nLoIznXsWsMAekObMRlfC7a3L5WsLlH6Upb1DNaa/1bgnto
B4l24jQPaVSchRK/0R2kEumwjFtwJbTe2VBRlJ4Blhflw7jOgQWMvcd0Ye3hm2legbisECofpN9p
dLKZbk8DIt3Kbvi0KgPOkNEQWxpeGdtr9En1W4Uq5qU2GfNCFwTg3f5c7Jxw8Mc23ocKtvEpY/0L
YnLn5lXD6nA79wklFU35Ri81H82y9KnpXA+0YbhVM0ZskyRYO9D4Ni3IAA2QPSBHuc2cXZymek1J
9oC1sZrsDVv+idSUNlf2xyDQ5dd8Iw7QEOj5ybHHEsM8ENix8YmNmF1IlKOmplt2F+JWyfDUVelD
yg5efGXpMVzGp5l3ow3d+5x8dCb7AuT4ULax0PzYssvAwJKJHVJwqg/j+jWl953OpicF/h9VBcLM
NnMl3xrlfvGQGVOHbxmg81ABV++q7FuLUXmEVT2G4bTHNvHWI79vZMZA5DbyY0ljUk0bYS/2Po8G
9O6q+oNQ9bywZ52gujPo2m7CqH+21ekMTScMwpl23Tiwi0tZFWQ78g9rZuuF1NJOria+Q6tkRcva
n/Wt8wj2JR50K6jSEWBgc+26nUUgNd5jrOlJfJe1N1aa3DkkyzKAIBSfrIBzYTd3fWOcEtt0t0WX
BY2thMdc1R66bk+2MkMoFCmTNhsF1GUb0Kzgu+liGk5a6meSPFTB5GnQ0cBYWrxbjt1tq3VacuKJ
cd89pszjXp+nu7oY4EQyY5oT9WQNjgJKifxBioNLpWO8isDFDPTpytnNId3pR2tC2YYFDUsTR4g1
cMLx0IwMqTR27cmyGzodhvugxDmUs0F+Y+2iiMqh/WnW3O1mnVQ98tVKcALymLDYVNXnRSjfbTQZ
R1lXh1a42b1z5TyqU1yeZARJoUot+p3Rg6X/WHkqb6t0uYt6Ur9V4odTPF1PbPXQrxUXsXH8diYZ
QGuZIXKeybUM5wqmyM7Ra+El7OayaayuBGnO1gWOEK+WNO9b3fyszOw1KtQQm/ssAka1AXAODdad
zv5uJ6xROMFX7lJVduYZWhptKcPxaDO1vrCHlSnhHKb6JVs3WAzXXdaE2XxWcmB/v1r3ejLEXa1j
ytZYYlY9DZ+6VcjqdrUfReYu7rBIzrKOtk1jbEolvyaakB3UYZ5BaaVXedSxCWDSioO1iBsaB3Sz
CYe0lZ82K9gn7uGoG6qkLgHa0dGhJ2uYkfYbJQvsUV6RSw+/4wKJbWrqbWq5O4UcMahyWftCU7Z9
s8KosmQ3meE1TPh1c0ROA2dIAZuQAq1C/d4A/+qOrQGZQ31I0KL2wHkjlqbhsTItlV00wNMh7B+B
Gp8VWwt9MalPKh1C0xiWIAuF4mUQuKGIOh9pTdtxbo08mAsT8TADAaDCijE6cuVG3/F7r0sPf1d2
gmT7rC4y9kOnI89muDv8015pweqdWzpkYdztMn2Sngru8UAhPJBEduUBHwg5Y+s9x1LhFWOpBGjv
LQxIZCAukXFKxK1sCiz/IwD6Pv8YzEa9UfuB/NlnKMzsOQ/zuyTXP80cS3tdKDRjwfS24Za0dNDH
433OqYCjtoNVe6l+FT+0re+u7V6UBoZiYpVBaMcFkqlm7hrmZVG331YEoaF2bUkdWN+MncZMORzH
ir04hiY6ME5RTZXxy5gqjL461r7CDXfTWnF+J05Xkv5M3uqKebmgXZ0o7IaQy+xYcFLvdcc4CpxJ
B71hbT1WU++3RAtYPs3R8q5TDE82smudZltRoWIk3WuotcnWzbo3CYDDC2nheayQf8a2ZtcjWcae
23XSdxOadk3JArkf52xr20GhcL4uYy8x3UpGrpYXq5WuFyVJy+tPkSHsU81gY1fsfDM04kWwuvft
YXgEO8nWNGub2KgSWIhV91gkbhd00prpOZm6b8Y9KA0GpyHNwuNsluzyIOMncAuFp1UG3llNZ3O1
RSkDETPy4SVpoNfOH21X/OmyqcYoZd9WrTB2lruYQY7u4GFcec4SloDjUj4TqgZ+pPfAsezqehAN
PV4N/oNTj49iGJZ946+4hVznSBNKM/OQqA6xG028USCXv9tiXS79s1XW/3lMo3rPNr93nle0hFj/
XI7VLIUAQMYQG1XyR97l4OU2dWNhtLtcp4/vzN7vM4Lr4V+X68kc86/LHf7Xxd/H//sfMI5Scw7/
56v4+yL/PiPzHQzb/30kMsLUtxt2Iz1Zrc75sW4Qdnn2vy/k8mxaTNZj//vEtZKxhLjctMmspf37
+f198MvR30e5XBL2BNZk4CQ9uMN7BJLg6BSyOpTFpB26daeLf7bJ+OeYsyzskvB7mxSTFV21lbtw
ueXlUrSO1L/HZJh7U5ga+8vxv49w+e/fO//X/f55GJOwjUcYSgXqRh99m4DIYN0Q3fy+kEZTUCAu
j/W/Llawe8T299EgB0aBNplPWUHOmpammAOnFzf8Ctkvd/2TrptHxOuff479Xr1cKjv7ys7Y3+Sf
45f7X45dHuT36sIqlNqn7Gi3/M/z/N7un2OXq/llU9/f2/w+1uXYf93F7cCYqNKMPTogu987/H27
l+uXl1X2dbp4/zzM3xv918Ne7pMt7tGFAbizKqsDa8yyTDUUtnJer9phgoy2/vnnqpg6EFT//HsU
QQpMMXXXjotgx8XLnX7//HNMVABf9Mkwvd9n+Odpfu/7z1P91+1UN+Q1/T4W/kI2Vzsul8OXOxj1
iAb4z4P+r///8ySXq//+W3GLej+n/fY/P4L/el3/+TCXG/6+1sttLsdiHGTb0dZ/+hWFg88XG6GK
hLZh10mkD7XQ2+426sYk+DtcjPqzYso8XM6xVj9dRoOKFh44pApGv57ZMTM43Qd2BMyIAuN8ZYc1
XVknsWzLD+4Dqnq1Q/1tTzM2pJO5XqJb1xqU2BY7caoZqayivtYyWmfCKR5FSPqdkPIum4ZHMPi0
HFcIpc1+KptJ4v7rLfYkCMl4qdXZXJg4IEOMvizm27kevo0w9LMYP4GedtQe6LD0AJvVrjv7wgE9
Wmoi3BWq+Hbz6VGt3SyIG0wRxQSDu2vNzUyQbKuxmUAAAb6A3bRp2ROb9EwdX1m4oM7RqsNUbL40
zsV1oeIFQMQ2fdcqMQSwFEZFrwmkdiGBwP4wiZmtu8ZF3BmOpZHk55VZlKuT/cLShNKmy1Qs7Cx0
NEeu0Ih1JYYGPhSU+nymQHLxvajpjaGplofmw/56sPhZDmIFJfsixuVJN/IDfI4zLl22SJHGWzM2
x6qa84AFVLI1mdtZoVyBeqDtGdN2o2KvfFke5ri/oitBjZHSBlREJf2I7LLQUQHCzmALgobPzuz0
fejE8WOEhrjUGgjE0JF+TWEuHXZZGqY/0uaDcQb3DU0deXRwr6I5g9WW8zhlKo5qXU87tLMrbQBe
lespdUsbvzTDnxToLRxAVgQTHM5dCH5Oqbt9pyF/K62zSwyLT9qgnV7Lkb0ZpvGZteQUyIbNt/JO
ftvJLWzpbPUFcl+LVvIOSPR8r617zPajwso8Xzw7zN7l4MZb5PtiXys0CGpI+oGzqCCJQEk4eDS2
msEbj/A17jPnbkrcdu9IXvRE/BcNqVLYvIgvug702HY9NEh940SOQDbgt9RpVPax8qcLi8Vv2QCN
M0hLre4M7/MHCZtlskQeaAywp3Z4DQXuqym0ydP4+a3J/GEzzVjl4tiuPWPFn4aka5ApAAuRDTGk
nGA6FoFuwG9aMoHfuQMoSUMWDUfrXkK2E/IhL2/wrEG7LVReMM9l4STzy24ZoCEN87HtTXx0SlBE
Mryb2QNvaZxPiCzGJhLRxzwoQecoijeqrMtU/Uw/IT7FJVEuN/5WVudrNcX0tafl1W1mQDrGXlV+
bJdQs5boECpVATw/FXdLFwLyJgQaxsPjrDrk09yr3mH1XSl0XrMBeJ6SfWWNCoW6YWFM47EOFOc5
XlfQZlqEpKTgTBtDSS9Eqa4WftLe2IF6TFT1JiJbui1QX3vxYTbsCQbKYtj27YPMmifM9Lnn0qm0
3PpNhSaEhgbzWe8C8BTPlQhh90r2PmtDUdCkIcW7EHzeQMgPsU8hd6R2vIfdAMeuUe+t1Hgmhd4Y
xNbynBpJFo3wyxRumqNGACv7vapjuITk9BK5w0cYNS2qcfX/2DuPJduRbLn+Cu2NiUcgEEAAA06O
1ie1msBSQmsgIL7+rVNsGq1HNM456LKuqpt1b56E2OHbfflPMr/NIh2wqUXfZhyxuxfPXh09a9IH
xyLurM1w9K2N6Wr/8wakA2eL/ooZL6HtaOEG4q+gTq0z3fdkcC74Ml915p+k4Jfl1nC2Tfx33SyT
tcbS0lXtKcAfgjQ1bdMI+lY8F9Fu+nIpYw+yp7ToP6y+YC/UTXcyMVZDT2bQRUkkJMGzW7IIq2lt
sooegbWBN8Q1QTNLjzsu+dR8SIumwghDzGIPuJioNRyXZccZMTKZ2RV5n5a2j2rT0Il+jxulo/Xw
HxqnenZHMvEUVBFZQ3HIsrch7IGC+STq2wY5om3z18oBveV0E3HdNF6F6TCv3MZEkBnZiOGyX7dG
9uJSmKjHmzj9ql22vnWcEqXEEBGLH9pSf/JYfLe1jcrR4HI3HfibKicx0zOu5UFKsBcjjZex1Yqm
8M3CpTDm+DqHqXw0k/pSU1+eF9Op6hE6WwQrMfAHjkCct0TvzO5GjzJcdE2zurK3guvngg9XIefW
cAS1xkshp7XArcD0JcijHfD5xNo3bNVVqwgPZeUlTxG2bLWvaxcgU7UGaX4XEf1eSTPbRRZ0ozDo
OhrmAvwf3nDo2KyHbiFXNW/ddW9TESjBeqxciGA3cx+kH6cYb+icb69mwRfokZoum83AgEdJuVu2
3k/Sgl3R5ZIqD7F15uGcRsVzMZobKMAY0SPsIVOdvccOl5lRvvlmmRz0MgQHSvHbAx7gp9zJXqa5
A/fXtE9RM3+Xo/sqSnw1SMM5cGE3HM+zR/YewdVqsbJarnsuK2w0ZcsmtWQp44KgTgMcKrG7HagE
QYbcxu9s7T/8MHtyq/40us4iMQcMrtmuldk7aG5gFzTJiJ7ZwNanaMZENJFzoy7BWaWVuIuNZmU3
3J9QRZxsx6kb9yFVb5uYvht6kKYl9+bH1I0fYctOkDbv5xbswqKL2fjm6feg4me7Ht91Pf8mLGl1
aG9nHe97mT+xX2UjZ5YPFanSPjbYjqcWf7GjRzljSCnnWK9Ty+5XOYFXEM+frdfuw55YDurmuvBy
rB+d+m1lO6863rCLvsPCUMgbmAG7hSEHmupMYDG3jFBXEDE3OSVhjFgTioL05e/f8za5CWTevhxZ
0xNSC5fGRI1oFPNuNsSxpsf7ogMM7VKJ3c1HTSsTaB2VHjvn28wJHpnDW88fam9Wr3EFbxpU+Ivf
GEeefI9xE8AX7hUffXixqG8pHUFf77Aby2ADVRoJueVj4SGBVSImcrUYWBN+RBOLwV5Vl9i7uRe6
dm0CAliN/ikty8est3EzCOikMXfv4AW/WTYeynRwlsXYvOIKOQm/u+s9KmP64b7qwg8nx0zQ+8hQ
yZC9Kx8IyUzYc9nOiFq2RBueuTZSmrnA8jA2NBbADChZnm2euCW3sp/mPeXGQZlfyAbgtiEMRGaG
26V/dem2XsyZB5o9LK9ZgkBCyodPU+LntPPwqXSz3+oWXMm7bMB63T/D/acHPGKrgqFHkVogY4Dv
vAj1EesWePk++CAGs+KRKzZuXm9Uq89245+7EnohGAjXyGIyX6zWbQNfARHqPMWd6oXKgMbnIPLb
fMiKj1EpEgQ5LqtVL6BQt2TY0VnYrOaP+KkrrjnMTHioF07bxA+dpkXH7Z54wTFJ3vs/5tj3J2vq
llQSOjsv6J6MG+fV8vsPPL+U0RkUfw79R0MHUag9thoxyBQfy1yGSNOwFcnKErKqaXDzMITVeALr
kPUZuz4MqXm6g3Ph7b05e1UM9RVvcKiZ+MCZjSf440mpeRnGJ0keS4fDdfQTLpc6fgBoo1Ztz70W
BClrwvoUxuWfamPkcYt1eWo/B613wXDyZY24Umb6XyaLkFAQexvWvec+rI8uw2KIyKb98MIIskga
5yzi9IVZ+8Vz4f86oYU/WozfqFIsWzw9XjyfV407rYCEfIYVuDbl3hthcivgrbFu19wdAygytFtH
52yb3IwCQo8ZzM3kJgnjP73xZXd0SqtZsHenUmwcnp1yWFsC1saUG7xbFedgt78jhsqyl5oUG22c
nesXklixZc12rWsapsY50lt8uXbLftvyimccRF+clOulk9bYXi02/oqLxvgTgfiMS8DMLttButqP
lbxQdyOXfoSZOMsZRGd4oqs29ZY+oZxkds5N7z/lRv/Lasf25SmGdojlfTWRlF4QNVp3MMoSLSUm
kvp9bJJDX8wPs30js1YftTRwq/qYxswyeq4kltGxCp69G86wNkPmTkL5eGUJgHt4OUBvBZhTWK9Q
3eJOtBM7n0kPU0kP01KGrqChcnoSJuGlhDsw4hNOZRzeLGe/oKOgcHRqwRkxslycIOPHPB7Y+zxn
irs0zwcauC0+JznISzjm4Jgw9nFIEoxj7blNnVcDxoAkRoZdVb+J9khfp2uOrAEc41GWcqMlxzEe
UiXBQI8c6PTi3bK7Q7Cu0pQHm2Ef7ah9py/nS7jGtAmEfjQhfEydlSwnWOzLuGEidHyu/tKYwLE1
BB6yiNJuZnz4sVitUvvPZl1B01L/y1L7n+cmzHxHLCdh3se46xdRreiAZndPjxE5N0d8Op73G7Nf
IipY7m0x7PQkqM4T1kPt+FinLIC2vk10Li2d2xes49jpqEeQu5ECFumIaWlhilQWEOcQP+/S8rHw
YO54SyxaOILuaGBQrEtMf+0Nz5YV58h0D5qGt7lkfh4ACyPm0wXgZrfIX7KC3DRfkALeKvkzYUmq
8jlZsbAiJ9b296oY3lU7fMc55d0stV1hfeDvdFaVPVArMte0pDTE+mYomC0XTyUfdarue5ahiynJ
z5rEksGOclEm/nvi4D/B//QUdA+9NFmEcnSnfQ7enwn6l6USIBt5khabzzTs1u48EtQw1bXi1KEB
S0AmNe98OTwLbTybfl9swmh6IOGmV6AN7vPAZxGeBHuOWm+e/+ChtWMyydUCWjSBhS5hwGbAdBW5
pESUq2lwDtjGFrrpt1Dk8Q+Res6eaxKgBzMJoCy2S4h79hqAFycxjeGNvEGxNgQ9Yd6hDQldWi05
vzCGsEQ5nijUeqjNNyPLDl7Ti20wTtuSjpFSZ4ReatVjqeq+o7pdTY5NjbomE86AMVAPx1TJ6Wu4
mumeSdrZGzfniY6pgy21y28DaiejQzGw/beitvHgeckP7TRvURetp4lAsqF7GkB8gelqei1lnK0D
sc3AkCwKXdxAZSGUtFt/W/+WQs5eBGw7KTnhp+a7DV4YfyDtSM2yr3b8suRmvnLT53Hk7e2UGFqr
gZFDu93S90BlsgQoMAn5B1n+VIEKF2lUXbow2tipExN6HY8VTTWAIHbBDdnvIIIjhnzHw/Sc4mLb
GKXvL2ru+LVvKM6GPrfSMLSXgh45QGHTFId4PYF8B2nIKrSEG1YHa5npisZ2l8VAgBYSxz9lkJ1M
haeJI5jDsd6pFnPc7qKx7BYeczataeJnsAl1ZM8Wu+stxrcPhZtFwVBfTn6+T+3qB0Cts1Fl9pNk
RH0HmKG1iC5ziFG15i/L9ra/N+drE/k7dTfyNuVWvJBU/oxFsBGO/gPJcgl8cl4xzyhLNetcqxff
Go9TY+DkqDnFl3Zz1Y3EV8b2T7G9gsK/NW5SeFRNp8wxu3UWQ6uLMTBSKABKuhpeuEdxg1gVJpdB
uusmnLZ8HbSpPlylSbS3MvOZDKqxitn+vUjAzPiLg/su+vHH19qzX/HPPKkc4nIPdcXBZ7FsA6il
mDpwJOGlVJwWGHi5N/HslvW2btyN/W66gvyH/TLmPejWuHko+fAQBe17I6OEpJP2m4b7YdGGtoLB
hkWS7rMTEYKncHZ31s33JsMIqlgLLB/DiMcZlpAi+S4g8uhwpB61uKP79h6oXrAOQsx8tX0aI32f
SU5qLijsRTLQ/yfNNyqaxWIS5cXJhqcRn8JmiuK7ROmT7eMj89jJStawKw6Bp4GY9zjZj9YnVupP
RXK5NbkwU+dFRe6jcIsV+fxz5M/btCOCAoKzbbhbQqLT3rhrbfOt75wvQ2EJ4fvaE6rakMZFjEl4
/6s5tuG36X3dX9LaPbc8AHx4r8ums96D2+HVM8ITfOpFbZWnVFCeYOj2u6rHm1eApiuq6VFIB5Z/
DN4mBKk84Gphiumhp+9mkzSVwwYZ2OVXIfV9FVGi4yU0EzY93G95xGRBjSs0V0oiYZKyseQPRo2K
zJNfBgCLpYzoFjIpv6M82iVOemjIFpup8xN5DToVANGVzIDRjvFWTNUlddNx2dTZvgLkOfcmpXal
85la7aERbGJ9J14nKfnbpLO/oqC4b2JnzR/h2EdXBQ2hnYdTAalykbpYN2LwF4P9EAAiFkHwNxfG
k7hl1kjsPBnph8bj4MxiaYRmxcwl8HbmtHd29Bf03V748SNEnHBfFulPF9w+7Cj7mCz9mhZEVYDl
iUVLA7wXD5cpHc60OTwSofhkhPg0bzZnVeqNU00f0OuGhWfyIjdyP11GN8LjLBT25v4fpXLcjjwy
V1AHGfljccC1jpoQfQBzjW871RNY2CMu6IfcG+RCmcb7HNKhWvuHyC/Ogkc4UJRtV1Lklg8CV00H
Uy9+i7NGLv9qp/p27OwrqCq6rwTMfAOioMp5uLikYwLCH259nIthHRB7dVH0stSqjnaWP2KGXBQK
D0mB+2UaiDBFVvCaJLhinR7yyzyoYzxLmzU1ZnqjDLduXQxLc0lZVbJQwCjpb1NHeNKfrqw/sI5f
dR5465jrlDvklbSDWhu0IBXlOe69cCuaZKkGiLswbmH3zRcjKA5FRnFC7dhrp4f0wyvPWDvZ0hPc
XbgowZ9pHOY3P/XoEbG7fVOV7T+MCvEGTBOnciY6ruLibGcvEGSolCrvmqh7izTe19slOE+1WBSM
R/QzcaGg5V+I+21RxN/oabig3F6DNjA5JQjw4jUF3AlYdJk/dpF4z0dXctCLGGuHauv58zqSHS/G
In7EvcB72ESUQTyudpzGHrspf6u65JvT79Pgdd1ekQexizlYQRB4c6pTUwXvjAf9PooYUQKE+pPh
yVuJKy6cyUlBMQkYfRJZL5lsRoY6POUUJZeqMi6cNV/HHG137tWmAZe/wmkxcKbHiEOgBmVcZumu
aM5FabAg4D8AwwowKuiqqddPMgbdPM7GpeJUDlc7RcT0QmC6A4dGerHsqTWWVYLpvpqc7dTm1sHI
8DLXcx2yiVAc1LzI3OaBtZ0mv947hocdf4KdTQIsfzCmFk8NZI7tP3/7v/5ZkO8S7kvWNytF6ype
4ErwruocjvF5uc0ibxUW4xslAmcWP/3GVWSqYM/T2pinJA7Uh4uObBGgXii7N3Z8P5vZYlDtZYDS
B9GXo83LnDXtVjOhNwPvMN0gQMbdYzWWn30HAip2efuAbt1LS/tbFfwpRV/QlLEaqtGN55aixoTE
JtbX7N3oJ4DgNqO9O1i/pIG5aZiw8yD4shMJNsdFQgecRgk2FTQmFqzG5bHk1QeSIzfx3MC06e1U
oL4jXxB+uQFweQgHfbC35/hkShSrzhevkEB7rAhkhM/17beLbxsY27WodIs+Bt978SREDK/YSfI3
Sz0lp9l0H/LqWiVgGHDWPBYhCXeCTPumkkia6kqGcdEo76cZHcXLEJKXk91T1oUkb+TIhmNDuWY4
kIKwuSP8Arax2R16je8RLuu4KCcsaxjduK3tfaHlr286nN7gp+ATr9MIJdQN+oWlqpYry1YLMRG8
AyF1bRL9NuYt49CYEGu0878hnttzl9KuhrwNQbZCB/N5wU5AWEhVrX04/jCgz374hwsqOZrNLYvA
gbOKvYLHY/KYDy+BTSxFe5zRQKXCtSL6PXY0CYwlzgw/4eyssOXBkNkmsWm9prRZeWkHpC5FYoEG
5Wyt+Ch71BdXywtn7CfXzF9bwKNroyFgoC0QFKEBK8wT2/hmhUtwZPJDhPCrzJ1EOUSkwqeJ7Enw
F4C84GdMh099mA1ooU6abnEG8VXiaLML21Df/jkTSMwHpMpAs1zRIV/V3hhvHQDL0rAhLBUZXE/X
tdbBrJ+srGRQtWuSxZB+FjC3IV/8pEl91/jFsMumW7ooIzMi5L7LOwqOQxZT7Yz4pFT62SPy8bYp
oZTXKGYZ5YThPwTZUrw7LvlX1Mpwy69u7swcz9IgsLfdVk/BR43CQnCJzsmIalA0y6VJoDKERtkz
jNwHYF6AzCF29qbhb/VFGzcETd5Xa79wGmZ+1h6uHrx9X6P4xXNPqRkYtQ3tmSkMjmaFeQ74XZP2
93XOEqh1Wn40Q3lElz+HDlyFHt1mzLAjD8iazFLVPtFEaDhNbaOaOgqWr+a5Y+1OopSHmBKKjE18
LqR59Stpb6XZ1xs9lfu5TghopAWNSlBYqe3DSx3K9jigt6cekQZKC19cyg5R0Z/ZmvHzL2Zgcyiy
Qdwmh6xEVufcmhN8dY+NrTeFaTfLoS7iU6fYn9bUYQEbGI1jw1UMAwxYYIfdkwPEm+8X68K5zZ/0
MBxnSLkpT9IsLl8Kd7Z3ZM4SHmHldJDtbSfUmACrrZzclkob5trMWdAHq9cy4rIwBimgQCMEcqNx
zHIdGk2JjdG1FCw9uSwElAhnqMjNcou2lXe7Ja/ZyG+RTtzCdtY4SymljYuuPpGvfe1cPtvA6lwo
eykeGm77VT6+NC7fMQ3YdN+kBMzG0OWxxkrG9fQr1XgWVvD85CFKHsPy3kRC4Uh2K3nAKBylLZRH
kAjrgN/bqqaNXfMIpV6KGmt2PWvXwwmehHonObgvTCM31qKXxZZlsR05xcbHhhlRzdX29afpyu4h
F8FaJ9MrOAbA/UpDTUhK/JREK4qJFdEMQIBuc36R8SdzOmgcJ/yqbJcaWI82OXaoCIe+8BsAFsjm
bvUjoPQvSSfc6VtS1wu8lyzS3o6ckl6HdQWyHQ/qStT1ri+OTcGV7ASkpriRILNUZzlRn1mOhdgr
QbKTscLhmpOV9TOGzqcp/vRI+W9R3/tVsnac+m5uXfMAaxkdOvjEu8dXSwEiPXsKIEutxopHZsbE
4xqDvgzsmCmqXFFPtm4j491vJEXtVgOIPU6xFEhDrbPZ+45SyU6HtdcSZyyzxswsMjGxcq7dipJn
ZT5O6YrXNiVNwXRwieIsYo4+sugZZsNy3BgVFRRV/NgZmblpvDshDQZDc3rRI4Cq1kQVHpvnTrMR
cQdyd2FBo9bgg9cZs5k/fXiO2u49c1mR2X9Cx3cep30OwbwVtR5fpeA40JNXW9CfxMy+a0onuoYl
qYTSZm3ArDK0+HlL/Q48Ak93cE77VC9k/zN4CPpVggSvQ+OpQxQo6bZfhKJwET/sZx1wPEzo713j
Bfk0OLo3kZogh8VynyfJvSEhZ3sOdBuKeUsqPNCvLc2ZD2oc4n9V/Jr28NVpk4nFHXYWz55tWpSw
PrMvEuVUWjiESwyPk7FQzQPfERUMdP0hvzjZNrLBeFK3kRrJLjdhCzWBfVe3fnIo8SXDy4ePRBaQ
Lt8j11GxtGqyNlE3DJeKaJYEs+2NoLOi/nOayitv2IQpmOqJqoxhohb4QKrNlJTtiWQZqr+fVHfm
XP0kLV6QLkoehekHy6hGeo3gEfP/EE4I0PXXAsx3bnyjtQ8fRrhj+4qN3ZAX3bJmm8fiWyn4oEpy
NGraS31L5iSWOW9DqHZXKlDaq4P6lhu+Ovzzj8ipfGsH5aFKXb7b1nsCXDDucgziixQLBAJRuvEM
2oDcRt/afXgOB5X1lPTUvMax+dpW0bCyhFDL0N55LpkxOfuvYRwBlWnQtMs2pwkl4CCTDzOz0KIZ
y3pfj+2TVtW8FQSQ1hqY0pjSu8pDjoR1k9Vbbh5SxB4Rpc4j+2uxiWOE4xnr4rLn5AUa2m7a/qKp
HMkKPtBiJq9aWc2l8ztA0TFISr4eA7zRsd6oh+TaBBMiPzIjicKvobdgkirW8klvvdhurXB3fFR1
EWyjkYA1TZB+o645G7EVEXbsxDjng8rYaFasVma0FIIMvwmhrcDVRMPLQ9rQdJ3ndPbFwQUo2Tl0
OatwLMMHSzfmYNxaFC380H5FI2c8/vLIBcamvDvLbu7rPkWGcSFxTOw/Je+lMOs4CZDNDPRdEpAa
jx0KfrsiDzdGBv6ttrw/5Wiyh93LSOkGCS7GDTXhsG0nns/2/CNHb9fY0FmTP+Vygc559l2PkDRM
1TH7Gbj+iyk8Dnb13KSYKShQiEX7NKYtZYU4fMhprvGZP1spXAPly29J1zuDuAVazhc25T/qJMJq
kbF/WevQ3ftYfg5VMj5bMxG+sDLYtpd8AEr+wA3Y9pGxJCmSwbn34Jkn2ROECPamiiQ/NnLsdNNV
22wPHBm8R3c4UHiqLIOBbhjRrQzdnAGPZVtsGbQdB9eqZUGs0CJSa8Sqo/hvEoN6zQvnt5nHswRv
wJS6ioKIVkt+BVengSGo3dDQwdV9m87Yo1zdJCLSnbYENrW9q51ub0FM6vPx0Zhm69zjBRKVw2sg
3sGlcBje7V+R2uCMYUUYZTejc6W8DPjcaGzMa0xPjRcdO3ZpaG6fQnbdCf8nT3vaAYyu81ctHGVf
RlwtMZWFcPlCnvVls22ltXc19TIpgOR1ZlUfgOeJ1o3ElYTxGzr9ZyrTr+7WloM6sR1qfi4yHpbk
oNKNO7fgahEhE2oLDSNhg2aT5xMlSBBJig2FgY2tw8es8SxjfOIJe0g6ehLs6kF9NeQlVyF6ATIt
on/rm+QOOVY54e/Yjg+tUL9V1r16U/vIFgIKaUKNiqE69s6ky+qA44C0bu4d9qgGmWtXgjcyI99b
9Plcc+SnyADbkX2sauvLCgYwSwU+sds2q+hCjC+ZByysqPZ6dI+6OUz0SCnuoAL3Xs6DO3CNN7uP
/xpBEhuW9bgtATUPAen55rdQ7atfhajRRXmt5cYKeHPyTIdR7+9yqc8jQAmyswPLk3XvxVjqTFlt
QgbVulLZ2rnFXHj4/Cjxy0KT1vvZP49Y0laUTX9neXhPWDiilTeiCHD+J1B+ppFSMbjnJxdQYFrU
+babHHONbY4yLoSfvnC31jCGp7ar6k3Y1g/kwNamQ3lolcpDw6E07GqDoDzogdyv6UkNCZIlvxHE
NUIL3Z56eb5vcIrSRcVhvOUQ5oZrYxqIQET+EWVjObZA8D0nvhWfFk9R1dzZPZ3mQB34Y8SrgRzt
ykMtXzZofi7A3EXNunwZTzD0lJ2eEre+D2HdUmBUsbEaWWLAq0esyrZ1ZwAoqa7dbFpQm/WG1AR4
tZShrGqpWAD10aMJ0yDDT28s1l40n2P41csgqou1WXWH0Ev2QWhiVMdxZAFgXMOveY05LGYjeRdN
AxPLdzhwDP0AIH5CFnp1AljBD42Y3ifx6Xb1Fdb/LqcMc91ZzLtZRzqEudpYFlkJa3u460L6NeQx
tHlqjvGgWIf9+XgcSulArNT+r5q6T8QvWXsvbFC2YxGyK0mPNofSKGSMoJj6qpLxGg1Yqocet4e1
r8Is31jIA27u3o2CMBzyVLOtavMAVwa0WSNe2xHeTY1g6uRgVjqdLP3CvRSz/RjYyYPkmbLxFGUR
DV1zFS3uvMmllyz7kgWZCzIpSVAjicAlRCREPVLdeAvEJV7IsFPhi2nhGZtdvo9LUNXa2ihKMVih
UPpGw+aiMrKTHJufINE/acuuIpkXVv2Q1X3PTTMRhSnf8N3/xKPz2+tyHUA6t82s2prGyL5sAmRY
c2p3oy8kWRb2BMgQz4yrXc5PkaNeEjXuTGHvCWXWK6MTp3gwbnhZPDo9L0SnJWt7+sNLva7NihdG
2yy1LzdOzRvWHL6wrN9l6Ze0b4CDdI+oe08kTPDzK1/nwF81oA+IOlnPftngRvLfox5rO5vOkwEm
YYHRrsc4O56c3Hska4XAnXvPZqNPfVBe/0H5///Wg/9L64FATqIn4H/872aB1Wf3+W+tBxeMftF/
W35iUI2Lz//417+71R/860v/VX+gnP9kE+wqDMSOEsJ1KDL4V/2BJ//TxhcMlxmVjjoD+9/qD9g+
W7ZHts4WfNn/qT+w7f/klxINE7YPYtp37P+X+gObefM//q3+QPoWsGnbV44raFuwlc2///58iIuw
/Z//Yf13xRVOfLdNdjGS1tYdq2fHm4KtmUC1qUR/n9gKZGwyHGhLyrZmR+sIGUH7gc3ZrXZkJiWA
szkdCvcB9ccn44y9KCZwdBomGtIYbZ07ZjAvrPSd26OXEpd8RFXleRUP+Yn8QfVqN2cfQFEam/MH
BScF7WJDfcF3VR1T+g0WWEQAnsSWuq/92V9CaskfFeDXNMTHhyncfvAE1oFOWAJzSOwfmTz7jVW7
wUpEACsqHtxoeO34DUvtHNG1wp/czY6ycLPdPAb5VgNLfTMbADRtPL7HHp2LdefwLMu6bZK75es/
jPE6UnpvZ+VhzMP+eZxYmUfGVJ37bu6eEc8waVUdC3kPXL9rWuSwwmyFQW+b5XN+bMfyMs0AEiO5
1179yca2AN+cbq16zDZoch7vnDnaNr1BneOa5Jp1se2Y13eEogWYtSamefLzk/bS6dgGYhXwYb2Y
pOqoBrb3iT/jl8rtteHoBr+x/DUGD5IAvx3RpHaVsvm8SYJY2zAGRVW0K+bhgVOnv1bicVDgWkKZ
o+9Y7cagkZBS1VMCu+TFPCb3JjuZu7Af34KBgvacQs/1lCdQXuF47vxtOoTkwcG9L3yr2I2jtu7k
qB8KkB+XvEePdHNMDj7fgnAR9lF28LutUdeB0zZmvgPcIQ6tisGKySZ5gZ62kthk7yhzRD1ig7fD
E8F9BFMwyeVOTS4vJJ8+vYBi65bSetJ7LTS3qL16gtS4goK89yvN+wJM37YS3bhhviA6B3lLmhNJ
CN9s9tlYU55NMyK2BBzRjIb9rkuh2hmVEx2twfgrW/OrMsxpN4W1fW/eAMWBvbdE4Z+c3q/2I//R
ZRbg68QOHB5s0bN4jGuK/mj43hhB4m87FytXon37jiiyt/B13mIdyD4a20xP1e0vau6OQarjXUSO
52imGdd9tDT91j5gji0Pyn+YMyXOHmUatNA6N9gYykssk8cU4nvMlXXwArhIQzIdPGJndzFTgFt7
7v1o876zooK/bYEaNDl8Zv4Y2Zq4aIDg0wIGpkHojhg7vjZDqYOhTX784KYN0J+raGZP1ZXTS8Gg
vdJ85OAJ53qbADKCBNovEt6uW5EDGrcnF24cIqhVJf3iaRiL/jg20ZcdUM7e1BiHHBwLhZcwzZp0
PHk0b8yqaXbT/DDE3bFm4LxTZl7gubt9+xOHbOwJzW40alya0gPrcrtYq6CLmYdx+LZWRRmiTr1j
PKSvZiSbO2g3j25IW1Fg25Sx3lzrQXnMIN+2LfgzfYPW56W1VQ3DcsET+My98+p0YcyTy1IbK5vv
5xHjhqlI/zVxciwCJg7bALcbFSA7ADO7W9yikNeTSC16k05CfJswqbKUG02KEZsDgE0wUuJix3F9
TuxomzTFh5Q4y0oPBy/CdTs+G362JsgBR1gkFpmLhqRhn6wN0+4OkUdjsOPPLwV9B1clS3TO0ly2
w6gP5uxjqaE5faYwfZE4+btFsAbHc7CpPaMEC2tjH1Cbvrarc5jj0XP9cXyoYpZCmSIqQ1ucS6yU
GgfpWZjripsyxh7k2qlG3MvUvIq6K67eoO5pijXwmqOseaGrLzVgldyr1dego9t6eh9WyQs4t1tT
CvoOezedJPupDRyE3JS+J0XTWpsrf501MS2/EQ6fWCAdJZXxhUFxeEwCcS2pb5cRhXmuSS1rQkfy
mvdQyfHBvi+m/tWcePJbv6aKBP4jqI2RGZuX1nduDGtcm+Go+5uOI5ZhT8tYrGVwaFrowrX6DOPA
f0EDDC6ysQ5NShwJN92w6xNkuSFhjHJzQ2wm0/E5Jybo6eZ4N0de+ZE4g7wq23ieTPuYN24PMGnd
igD8gKW8FcwGvTG7/i+JKcEzTIHnqC2jk1Mw5hnmzJk4ldOx9lLIbtZjGKOQe0EEWyJLn5rpm87z
ax8J7xnPwBuLz2NVqWQ1w5Y7pIKwiYiA5giHjzbPFW/auW4uIsoPIYeAdB6mD9o4PyaXX6nzPNr0
Te3vQwLdSxprKRWPu3jnc8Xjbvabe9rZbGn/hGXkv7DQcrA3hHexl1UATrzoMZlSBPspfhjNtN4W
Df8rEuOcA7DKRztYEcXSR9mKaBfXxVsQsaGAelrSAhDppfbmfDvOaCYgqFlUNnSHupGgjc0pn3oc
x4Rr8nHrWqV/9Wy9My1C0apRoM20Y578umKtSGxq683usFbjrUqhMIcVMGKSDVMRXgYDul9auh/C
AqqhXfE8WOV4iBPrbo5zDnDSdR4k11A4DHQnWvqAaYFdjSOcLW/qaiUyw1/9F2Nnthu3smbpV+kX
IMAhGAze5jxKqdRgSTeEbdmcx+D89PVRu1F1GnVw0DeCvbdsSylmxD+s9a2htv/a0/Qz71ILcPjZ
7AsfKttwpzD6iSODqSzwI9xh+jXEjbTU6p2+zKyfqhQIDrL9U2kM75U+GZbjb2TNuBOeS3q1hXX+
5yIhZ+AYKcWtmHgggGrcco3mTuw6zOtZ3lqbtIErEAmd3/wMLfRs/7Rr031KB9MixAjVDfOTeJfU
3NSRqFmm6oJJVdsRbGhF5Qt8AtRtimu9sxtnlROzfsgc7B2NTeJfmYfWqkunkxlAp+LtTuM+/Cai
BI9gcK6x7O5bi5AoMiyse5qFG6/t/bNTIw8eGh+O4tCcPHJDEATe2/ZhBLRwFlZ8aiYMhVXaguIu
jXM/BpCsI1Yxrq70E7wopHxBcIF9wG49zdO9brS89EV0kjWAnqRC9UcMHjTOmqoAkvm6G9h78WRX
IfOT0OyeW0LhXho8T1krwYZYtblTbbg3vLK95Mln5pjFUbXTV8OQYFv4gMDoj0DCq+Q6zjFkIt2A
53bTsNizWetWvULHwM8ZiXaYfyLWUjvbnNfVEKoFNWk+xBnPPqnIxSGacFvwk0YSEH4oPyRJoS47
vXVaIzwOBHCuZ+Vv+lJ1j73sKB6T4RJMtXUIhmBxybhiI1StkI3b0UW65Z+uWUSGIzJYzBLQXEVx
1INi+mAYP4YyYtNcP8O8K5+T/XcZkZqlxOZ0T/ICy1FdpxCFu+K9r7fdyNFmzDfLTX97TDqPwtaY
1CrvqqgLiUyoIDTOuCA9/6Nw70ZEujUoz5+uiGAezAc8lQS2WIl+smzJfrj1zhAGdzXNz8XEaCGy
4kzG+F/HdaJLG4SIysKZS8GLHSiU7HmSAq4Es4VNFwcAByymtW2TtLecUmsUQ7gNk454xzlHijHi
x/dAjAgRYpdxEOqB+5lWsJitXebJt9zWGg7dbB5yAtdZLQAlGnuzPaeIWnqnZAKQleGBoNBXobt4
79jBi2c08aGtgca6yfAYUbshUZ3xU3YkWra851u+ImkbDN1PdqCad6/GoQtwp0/qx0qAig6HJ9+O
62NanawuKQ8mPJ8N2mrz5JLbtVTYwEKJWMFztUGQxR5P9uM9FxUsQRIBOrc6Eh3D3VnN9xRPAm6x
6VoylRjDcbyVIdmETmwd9cjS0Rh9wL5gExyDIrwZSr3tdWqCgyy+imWpGhgOzoNiyhAmspmJWk88
tKrvuO3kvKfrytGskSBQR+RyasUsNFluFJ32P3LomsfvYoivdwXXlYyotnrWcVctXYD9OIfVMg/2
8bAPKF9Ybe0bu3r2xiXk1YqTXR1lT2kukiv//5RJZUENLrO1kdr5GtpTs8Xn6KwKHArr76Js8Ibx
kkSExxBchf6xTfyzOeSfSdnmq8YoskvdJTVYT1wyHmDnizuw7KUnQok6kREn64mkdN85dCNZE7JP
t0kd8k+NmfvcOAqOa4mYGwF8tXVRHeJNKoe740/WQwNN8Pt/xr2K+LJQkebVtC8CYzv6bn4PfYP3
LsdxJMm6BAwPE6bHIMOcB9qIW4C5seuMqtI/GgwKIRBRUxvka6g4Lw9jzlNZGyJmlWUfvFZdC7/B
EOC7emORiIIJtdiW3ScsRR47+oCVZHaZiPGvpyo2wT53KpO238I2eUM6Vb/yqoq3SsoIv8AQuw41
eb3D3MR78kGbDdc91g0jPxHmcbRJk8cF3NoPZWUxlcLCDFzbsHkEIrtmzJm8J6kKt9gvgEQtxwA/
ui1Qr0TW86OebXfTzqo5towF5ygkihMQ7kE2lkCYHj74Q1G8MK5695slr7P3DyEF48YeOeuDaYzO
YhzJQ8J4SCKL2mdQ9miuuOlGGhYGYN4h7+KXWadAkdIGurMHG5UAQdxjz5VkJgmlkFM0xXTlNRJg
o4QRy56h32fsqP2kth6IcsKZpUGN+8tjuUhHrQGWeZ6m12rC5xT5ksePFSEwtRgPw4TZqydZWkzl
OSkDrGEaDd0ws+XHRPje+XBIe1/GmxS1yq5X8goUqTihlliCixesvUzCkxjTM8Gq9dGq3S9LNf12
DNAFkOsMFz7OjMMYBgP3qnY2U4/KI0QOuzTcsSISKGjz52lKecV7629J/cLKPSIOI+x/Ty6mIUQN
xKsIdWlpPteRFnxzea0OnYz9iznwVotzk9ibyYA9W3vsxVKQUGnaq00Z5cuKQmFWbNRBs309CMuP
CB43vQMuOQo7S15TKy6vhoAc5VGtIEczd8B9wmil3d8xcNbArMutPYT2fgra5iD3vqXDfZRy3bec
2yRj1D+lO/3W87Gl72R/PfqkIy5U46Lwr3WwOENTfWjYH2+Y1o5YgEbJzxArIrkWtOUth3ClMxz4
c3BlsfZJ58ongHE8zYrdhtfLY2W77a0pb0U87LnFyenhPtoLRjmbuuJ1YWi1Z8LuzHhh56H31q3k
vei6OLjNJsVIEULPjvX8RwFK3ow1yb0j8KIimdQlsw3rRYbS4ScyZ/vYQxuNv3rF7VHgKmiOjmu3
j5DnoGihbN9LlW58QCfHpngYS1tc7MHLjiRcAXLyAENRomvMqNOst5bP5ceyNUagl8R7qIALpX1R
zbiF9WC2eJt9onVJ2XqLLL1HeAtkLPG7jeVQ7ZQ4wzF0XQh6QuxdpQ90BO2+80m9qLLQ3KoYeGU7
qWYtHSCc1nIFjo1tXpDyvMqmHS+VxT03pXg2mtuUt9M5x38wJ4F+wa2Ta2hXHkTLK33HPmkLdWtH
wIkZaKLEf0uBbaBjUfLYhQEz/TbnUI2sbOMnaf0DU3RF0Pea6xKhaOACv9U4kOLG7g8ebWZeRMPR
mNWTlWvrVqpP1go0rEN5qyxG+Lr1QZ7l7sbgOjhajrNuOnEWaIUPU4GBLLfluEsrhlSeIBvNQoI9
sfWjHb7G6fCetYZ+I1CPgUHxqyX+81lk8Tsz9/zMevTz+8YiB4+0dZwYllUvIHDjtWcQM1uyeY4W
erzTOFciO1BJoPPZc8jZR44VSvYnJ2yzt8hxog1BUIMDxbdsJvbXYb4nvcR+HEwxsEIPwj2o/qLd
DWZUsybVB2jd1svMnpdGBFiFwUPNXf2Af8HHI0zw+FyIGEPi0O5BBdTHmGXaSL0XDtZ0GAIEmOgD
FcsWm1mTFf6VszfdskweCH3T95ES0J7uudtVHwk7KNUmzI6cFKXNmDGbEuXZLZK/iWjMK9kAW5d4
+ZVgxHtMLJz8QIYZYmgzeoC86HeKdT+gcGjlmlCoPBqMI0H16TkG/boOU0hPcMg8VKslFkDVPROg
wdffpJgfie92bafY9xG81iRNyo1AiH/NBlyiVQblOpwQjPqjEL9gEK9qcaxcFFkWdGBSPJGRc5I/
inyMDlkSUOKDXAai4F/N8kuN7X4c62nd6FZtIpMFhMGrpZjPLC4zBGTcbjdUsHdzJuLJ6ehmqGyG
W/2pBBFFg4PFqSGVA95HeUFa596jKIJLZf6I+tb5DI33IDC6c+y4J9+SwVHaXnhG8HLimxkepRZH
BrkNiDllHhCL1QiF2WUbbG5ZtplPBlncqyr2kAtZ/RG9J9NcMNrPRUda9Uzog3arcdsHPLPlMqx1
Bn1344ZhpupZIhWRt50Tm/QTATjKM4s3nT6NcpoZpcjfthORImR4RAaJkmnk8BKj8H0UwzFkhn7x
uZdtawgOLsy1NRguWhsfJsgs2QDhWUy2uVIB88aOKRbJXusyybrTiNRpHQ7o++EeAW81qK3h+YS7
ghDzdYVAd2W3EEbcCjP/98Sin3GJ5EiB90ZcorPOphYdgZHvauKcdlVMnLvHWx0j2YYhUHTDGXcv
HbrxTIqHbuz6t8mnUuZ+fhhITerd0n9OE8t/rgQTAmQshI7eBvx2IICRMDJyTqAnyKPRmdiYVVA/
R+y7DYq76xCmPzCwaXI6LNIXmTM8MR9Zl2OZbod5zI8jtR5jfYRd5eQcinTYGCwITvBQWIM7LC5j
NsBqsNF3h8wLO7ntQB3+kF6Farl5q93fYMQQq8K72KBK+itTtlzWMv5QIZVzNPpHT6ZQU6r6QcqB
whan1lMyls9ybr091dd4zCbxQKkTHtmpRiBqYABEPSqiIAOZAVWOiWttA6M1sPh1nXVyw5JAJORl
q6BPmgN6fyQ5BfURd0UCFH9xGf3qq1iuhwpAaj9ZtzFfpE9G8VMZ2AnnNNzHNjkIAauJxuBItjNV
nNrRA37cgDYF83mUkqFC6A37JPQePJO4sL5Zj51JyEfC2DjN7sbsrJzUH09g8seT+TXGjAbzdDqA
oa1Obew+m4xQdm0QfBo1GTuCaAh0OcD1KMWwyjJxNfgkYwG5AH8+TLkyMZEMEDx7E/yLIupCwGPy
tKjXqjOatSaUC9xuvZUt15enEXz4TK9WceJT+cvusQupqkcA8W6C3NwR8XZ0gC13YTicxsVWw8vG
7LZJV14T3WgrNk3tGnsnFw9mCJrZTOSD7mS6H+b6SUDNO9PY4bsENoS2lK8z7eXM9+vSY2ctSgiH
198vX72uvCYCJNhYy03W4wCipOZwxQ62tmK33IQmELXfLYf2kutUL2SvYZ9PePRqQNzfH0LK9bT0
zONEZB0etlSTpbftqzbYuX36o2yyr6qEh5lo3AMazFUR0zo6bvbXK4FkY8YnoEMorKINNKyoxZOf
Tt5+GOvfo8tlzeIImsUlafyPOXgnLy0/ETglDiXBKq7h6ZO3fAhTNBPYIdkqQ0Y6mQaKK0ZgIFOW
R+T7AyPflmX1zHvFn/qTcMt0H3Q9PqUEgcdoD9syQqQXEWIa2umzRx20ptzDhz0tewkB4MlU4HDy
gaYBT2JlWfyki/ROACNRhZiANxpxuOzkiekgsXE87ydEvZdJjc6eUtcZQx7eaZvSZAGpIQwNFSlW
wML/FdbZFyjCfVt5pGZmfwBS7iB2IXCYWWRwS0qeleNkRPoEXoUojIhUU+ieJ1s05Wrqp083YkhZ
+bjR+myvR+OmR2Udp2ogL8u2GNzkxolQig5uLDzKeuIHURevpjOLDcprkrC+MXbjjSeXK7DEkrUQ
1qRI8p3QAcngXUS+ASI55hM8PGH41ovefi1nMChR6h1cDoGjh8VzF1bQEuZqevUzx0HuwXBg1mVz
xnrCv/VwsZB7PKB1TD9U2W4Sg+rD9bRxqiz3hSBte2cangNaaHqzh1Fuzbg1sNu4yI1x7aTGwJnd
heJ9knZE9wj9NYA7kjLlZmKF3qNifUIvI9VaRD5haTkoSMslKQDzvbOqmdPHXX0alg+Trpodreb9
n+fSHltOUMdHwihfRdxfQXG+5P6X275hI8NTAh1sRiXs+RYUogbHa1HIR5VjByfx+C9oq43wgbZI
KKV4nqEz2AJUxfL1a93CIkqDlr2OcA7kiOO84g9HNkQHofkZQ+j1lssY1W1JUcRDma0EM8Sd7Ojb
f1Om+NCMfa2tTWyIy0BMDxNHVOtZfQJs+1PZ1acJk4Kvacl/RfL0POrbHI6frKM5CryKBmfo3w2y
nPVvFYHqAkNuBBfyGMNV3y1Ntf3amPpZePJkDIxlpv5eKXAe9riB+UlLxCxIdt3GtFD0IqJ/TSFI
B4Z6JSuiP3mRtR2Ivjy4flxx/VbDYYAinY8PYV07R7Yb3QmIMS8xAJclII6NUEfFOzMhq4nnLJho
s2ReyzbGKnUZUJ5uawt4gzuVT5BvLIDM4Ek3rp2T1aJBFOXoU8kqZXYXpUzfwzuSN6YRhdURJpIC
+l7ZgHf6KX4OF2t/xap17XPtAIyfN5HTszqefXMZaZgnzwWEMMmcILvxC+Mgb9RDFbUEUDeMDIyC
7x7XNHlpRCrP4hCRm7EPaYgwaw8H9Elrwh7FwVrOnizkjoJYderqamSKZmO2NZx1aMOwSfyCmDbu
7aquaZMc/yuPECLZIa6kVW4PNPmMvpgPrA2Z0FT6/jWW3jsFcUgiSf2oODBOXaUwzY6udQibkCwJ
y9GnLJg+2EzQYiTAVV1sGRsrMJMzO5Rwq0sTJ1I+iJOPZhYPmnlZMnsJjoB4G3TmHqXeaXajAFAr
ZfXooX6V4/gjt/x+56jprVr+GEReLjzCoFbaeKJC6JgwB48m58/3dff9oVrOdhEnBUYcdUOldiZ9
j+8vKEm9FFV90k72XLuk14ek0DNUi6xNvxjMyr6mV7HpC7OewAri9fhqcXKMiKIwOzhF/ohqAUVj
QNFXduGDiYMu8MNThbCyaud0L1Pe6Gk5/VSQy0ISFOe2aGial1t6+cq/fzVkP1HEoh/Vo41xx3hn
gUnUVZG/jU+gxQlNzrAd63qJYT5XlDOMZ5GX24XeZzWA3sXslHt37it0xG1998uEIPksnE+u2bEE
sPDIz7l39UcLt03S/7C9nHQmibgTrfzayCh/c9sWdMjOL3+pTtwtwANr7RQs1ZTwNwblKQhlS50C
ry+OzUDusm0Rr2UNb67LncFxjgchSJnH+4R4NpgD0RrX5MljiUfiSjpA5gdcXRm+ssjo/QXR/ZcU
g6NwmWOOs7P/vrcZYHVHQ/90TONFxOjNlidFOQEB2vJQW+Ku0eHssZAHyOLwakjOgLXXT4+dxuIU
JLvRlCwnK7kXTv029UnI4908pJg0CP9yMXfhGHEacXcadMgJVmGK3fHCTxL5oD+8hP3wSGX7RLem
CLxpsIz7SGIJSfzrWhwQ9Mokm8Gr9ICtKN5JdVchI+un6yAIV/uRmp19nPVE8O6AuFOGfbEV5h89
1FRPJZFlnHTBPu4Z5g2EyTW0gLhvyHRnIorckZZFK+KPQQP4WTWehm4kJq3mFFwGc45Xhrv0pU7w
LhZR9MQ5AUcRcA/Gk3OmmGxXFiejFepj18DV0Clq8tYjlCgs81uZ42UyJKw9pw72GHCyQ2jF3pqJ
ncC+bOy63DWPpiLINQTYZeTqI85ICTQtihgP2TErkXMTK6YJKG46iPVoUmHcNLus6X6CTvpl8iNG
UQ6SwrUIPEW/QQpVX38W+NYJZsgcvD9mhTncTH4RVd9fcNOhFlD4DvGJLYoRiNwFnTW6xQgB6720
hyMdD1AtbHG+CUYYFvWW+7HY+ARNchl4xFPMzps/iOlgdV8mDAFt2fgI4YxnoFsK33JvScKL12Il
2lu5l6zCmuwVFrYHPREyST7JaXD/BGVgsGkLjy695LqRQBH98m8DyeDdByhd6fxo6yj99Pc1ULSF
/5YdBlGI3ey4f/wKEkRCCM0K2BfT++AcR4QOwMpQaN1JNgeDueUbCCHJMSATC3FdES/AAjRFLA3G
jFTRcRUI+cZDsBYzA6FIVzb9EcIAbPDuspkP/BztZRYe7PZu9kh3jAYkOCg2HePMXKbO4AEdCtZl
nfJb+vCDTH4z4Pua43DaZ63iwA06Ro0mPAEDmyPP/dHHIcuGyAp4OYeQSdNz0yThEQnWtEbJoB+6
pL+Fnt7BjsCHYX0xvncJmPFyWqlrO1u4kNGxwwtjXNdphu5Z9mjRYLu5lPhAwz0HVHJQJSgIWun3
vDtWGfR/CIBcemOyj30fTZJZVvsAMk/AYIjTiiqFQOOMvDlsPQQy9FtvxtsyAm4RoMiNpsGGI1Bt
OQLZmC3KTdkExcZVWBla10OQ7nh/+uu8HWPmf00eYPMTKJ5LmbAsnzfj1mSBtgsS8Wk3Lw7C1WM3
oFGIxwRSv4d41ED9gVcJ8JrFkAu/6+Kee0JcoXZemjUslJEw5OqQCoPrKCWmBF+d784IdsuRNr5j
6dhOA/tGTH9pIc4jVj8MCOWJNIzEw9AuzfLdG7FCSnKhOAU9MoQp2RGip6xxmVlwaBgLAIvc0V+Q
5KGCLF+YW5GjXZN1YxeBOMQaVlEc2V+KeXBtng1iCLdhlL5kVW2dp9LFikPOtNen6JoNimSuOQ/J
DHIw0FMyWidJ05HoU9/p8rikTbhSFegUSwD6i7vpCN4DY5TG9G0Mqwgu/JrE9CcQFEigCaj1Gvd5
bgk1Z8y/qSrUzI9SOTiNHNZGzB3XGUHRZoNWFyUu3iB7KyczPbQdUddBZu+SYGB7CCEkE47ejSmv
XWgNd6MJfUJ+8F+k7onFaIZ6t9onwrD2gVUc3dGs1ugs003o2eBjtfWb1a8DqN1zNjrJGcTY4w24
WL4Z73Q4zcmNSXwJ7HhHZNZnHYPyJM65Zeg1vsvyGvoYWb1K/MrAkmzU4JnQ5Hif5/iyEP/gY27x
9yUZivLEwjDW5FvFH9lBLLs3BVlEZTwiQ1r+lkGaYlcTsFKjSYeqkXmMgrCfGdWTzIsbhi3/xP6G
5N1g+lua0XhwCnl1lA9Ts2MdQa+6ceyIizeFmmSH0WM6gPQB9XrokOflWX+BooEJSPSYT3laq7oa
NqZRsmhmb7EJZ+5fBingHHCGGeFHYz8VbTG/LuJ1nigxUFoPtm3t4gShvfa4i9wcttjkDSZAFfiV
AdsBduLjNp9tYoTke5FN3Vphv96Z43OYJzT3OKJQ1mNYxzPL00AIXRRnNh5BlHYDoQSmmbx00vqh
WB/lomW+gkxUkbnGe+41Q4e4Q6JBm87zgYjM0U9OhCWENdWS/GxBoZEQa2zrrGTwg+iyYNO13i4J
x/gsRXNKc5cEF6b4EPARxnSLr4H6fwY1OFtsjOCelZwPcFDRZd3qKnsMvFHvLIvHRokmQNxXG7s6
j095M0QPTTV9JA9jJ347GW/XqSpeK5zvK7P3P2Ph27vIr1dEGk/I4LCfc2yes5nWouhb3hOowXrU
2CCyQyfZVvW5ZRUf29zLPqsw6vn4LXBlQuFhh4S8Mec0XYKXcAjvvJEamrOPSKd4qdBrs+shi0kS
U732aC6Vu7dU198f/vmtR+MkJyE3blyVJ2OqiQgi9XnIc1i6zjJY+P5g/fev/n//W84UY9XSeM5+
JjaRYnAblPBG+8Qk2nCkz5zIF9ypRj1jWlmnZTChNmr3QZMSwZW0A1mL/Cr67199//bf/bfvT/mf
P/HvPkWIkWYBxh8BplbKSYMuPtFN9Bj5ZENBlCNjCy/xepqCeWNoxjPRDM8xal5B8nyFXdg8xkkM
0kOmuG5qdcaux3REmtCckSOvJZ8lIDmtWideUSuhIapOyu4ZCE6sXTswGNnQJxeevD1HrL0bJ2qS
zo/Gx2HBh0S52OBoNmFZ4TjQjDlQ+3M3dfEZxhkoQnTH6FjW3Xxg2BZ8fpJc5l9F9pczc1yXJscc
BgN3K+t27wrysG3gOAmcyinQxLgPTJGshFMSz9BAT8jwnci8wP7AnueCoNsUo/NZ2cFtCgMPYAMz
KpbYRjf8sitpnYMYhHvLElR6zIWmYeLleWz8xGFmCDqqJzZjZUuFr4yKUgbGW5f/NbWfPw/WR2tN
fxiuRpuZtNmwhmyd4jNydFvBhySspxvR1cyNDXpW7dOqE7tgoLMfxvJrnpIrtQvXoKnf0EMzl545
CiaVPVAubBUdEQAVL93GVnfPcWv3xh0VkbPhm3odGrmnSwf8apkN+Zbxb82AAhxCPO5Gv88PdqNe
CiOC9TYMJMFBHV/TLz86c/6huuF5hCe2At9DxYMVBk0PeTMiDM8q6px9PM/uyXFq99R3yoWPpV4y
A65xt3R0Y04YEuOicQNbQ+3GpnnIus441T5gGdJmBxbDX7XLG7et+QtL7RinEvbQcXoKmcDWHrj0
cny02VXj3dx2DS5eO97EOSlVU4n1PRrzp3nqnrF6adbrdr9pehLSDGv0TpApyY2ZSDjXbiGOCeuW
NGacOvikiXAK8tUxS8/zae9DBvd93z6qyM/Okw8LHbD/AYf/dAKMALGgx3QW4qzb+oA34UDl9ll4
8w8axdXcAiIK/SE6VAF8mAoKyozB+fv7t5pHR3qMUEbzgW05k8xJ0nnnP7w0vbmjc0sGdG/RmwiW
rHSzIneB9SI6fPfeJdQ7NuOn77/Idy8O/BwGNYycI4nVjZlBHzXygG6D5M6ZWazvWSFqPhWcWsPe
56M/HOqo7w+Qq/aOa04srQgWyctzijHeyR6SAkdx3vHv9sz0yTgJPbk23ODk1QYPDvUwGle6/xTC
S9B/NBG9IMFbqFMHCCYV5VtGnF4SX5Vr/WhHF6yOH/zUlXWBWLFvM+9jLrL3senRNI7lAbvchxNE
WIutpHuGI7syZ2xtXZTT1bAyw6yD5DkjKbYL3i34EDvPWfCv8fSRVqAdq5R5VJ8Y6TZISKdXZmQ+
l279x8w9gA9pcu8QMqzMWi4U1f0AgfFe4GbDIJm9ecrzr0ZGvU77ALqCWJvJVQkW2+RgGkEEn01E
16QFOjsWsQmSn6nLIC7l6BuHLm7YODb+Yi1z0XhHBPNYtDM/pZ2RIDj/LNAXTbV3HxnlhGwcK0Qd
Oz1FT9nSRQ3EeTGZQreg2DywdySZFbDXN4kZCIW31svWAfzGLxKUFsAupDmLYNSTvTx+LVm9G1/z
sofFrNesl89EEVDfp0y3TCrSdUCdsQ8K/RCFcolKTH4kVQXoZEggqyyT/NkDAMS9Hc6cfmCGXEvi
PA7RAXeSrcM0bjPMK+t5wuc+JG7I8c8tG/XDR+/H48npxuGfD341M/G3mRtUMaAfq+/3FpsI5SAK
yupjkc2kqbW2yRqheuot99guC43vDx2hN8xMFqq4Ct7GdJQrfAf459242zr9+JWbpbdgVd5CPG1n
SqYyXW6QtN0IO3wpcgpFnBPgjRlYn2RnMnZaPsxlv0QfslnsdAzA247f5orPzXXPrSbt7mwXS9PT
fAFOLRiu8mdQANBYLWeaBKYAcbZdD7F4EzhJYx6Ng1877Dwx/Cr0TR9VxQavQmhGxuOPZtlglwoW
HzDiL+RS0bFXlfnYa9TvXicYBsbGG3rFfA7iGyLjdj0uoGPTS8Vu0FJza47sAUwIE5WCUMk4LjrP
xt+JeT2dhAC/EctHv2WlXcxW80dVW9BHbo+LdoALZjvvQ8ei2DQRY7mDih9TUV+Yn2d7FBkFdVl3
zfnqobeU98Bzf43aeQ5FNH8YZXn2vWH8kzvx1b8N7hx9NDk77dmAeoYcAHWySvSGrd2bHU0LY3XY
9QkT/AnLwDd/3rer+N3u/A+CzZqvSf/wIjIICpPADCHplgbs94XzN/AQoyZlaMCrVYTu9Ta9YYFg
y8GLsiEZN2LmHfxJZ4GOup3X0YQMMIQzdJ08JKKNNfvP3iIBx5unPq3h2Fb61prunWi/buM2YXrU
SsE0r1+ZUbG4yha3QD7vUMb9dJMb3I/opWgsxuiQO2OW+rwzONm8OvlpZ014dsliu7QtxCeq7Oro
hohKFnJziUauCkyNvlibtLP1fUA2Cmup/61a3LuKfe9LFVWnhMoWj+xdTl17CYgdryeLFJyYzLY+
Qtg11VWIA8bCFMXPURJpcCQn4dLb0x/fyS6kVu/hYom/dh0dVYPkm+Zd7uKBF8rvHPexU5Z15CiE
7IzC4hnPF30unqY/bnjA3F4Ro8HyyQvn7hxGLo6Zzro1LlLtsWGt6El5sbtyD8C7vsJ8nW+d7KJ9
asNRIti4uCppPrXIpZEv6+Ia1inbVeKAt31jKs70ziJ+a453JCp4J29ZU3x/yOkJT+mPIWqra5Em
FYmUsdyqiunqP79lkL/XLWF/DrXKJObhptroPZrweOWKDU9X2fdEBdD9/B49VQ3/PTPqxSYC5xMT
8DowXI/zbky3BA436xTS87H19LtHqPMldJfXvGJyI1JLXOrUeHU7298yByi2bfTX8uRyRU5vrIN6
elQgJ2BxOwTwRHwGrJsoWSvQHCki12w+6Yh0uR49gENKXBxN6U09DzJFQuQWBdj2DoGEP2Yww6yt
HpBjYt6gJLYFs6QK00zJYXwwIFVsVQDC6V98jjfGamFZ/B/Me7cyLlosgK75vw2DLn5GG9ug7WEe
xLb4r4bBLgpIP23j5CBtjYln1va1b81TbLf+Ey/XrmM2dUoFOSUr5jZbKSbNLc7mfy4wpVBKIWbP
phgivEreeq0ocPPMPsVpbByQr+TkQcglDLZy/q8Vyskie00Ia7YJcVcTCZ2cJkr4BW8lX9rM13g/
OtKGYcKc4emaDBJIrGaeFIEnCD6ywhmu2q+To905j1UAgOJ/Pqi80Ics7F5Cq2avJaiTehRwBMPA
i5w7XW0r07p3HtCR//wyCvd/v4zKsdh3CU85vJTi/30ZhwhDxGy34aEdvK+KIPOPDlYY7O1ErTDd
SCYcffw+v1fQ47BJZVjXrdEhSQ+Id5mRMdiJzLmzf9WPniDOBAHBTooc+wvD7mfeuJhxOu/FnIDg
pH6zQl8S3sY0kRtee70tpfydWY0+IQ6OnmxsiEguos+MaI89CJ/8zYqJiBUlARYc0UsMsw4ePKs7
qnGqz0hCb62NT0/o+tiyd6Y+0xZgNvbn//l1crDdVv88hYublh6I18hRlIBwTaTwvMW/+i/+1MLB
1RyhCzh0JCWOmO23MtD7aij5dhN7opR0EyKX65YwdaSsUb9LeAb2g9PFR8bDD0Hhmxdo0VtvyprD
t4Etcdv64IZLcij7xvWXW+Xho9rW4zy95mP8MJo5/PgULSMBHB9GkvTPxiDOaHj+8/fGv/tvvznJ
NyiRC1ti+f//+s2R+QpPckb2LrPsiLyU8eluKB04/pXGAhmWNW8lfhBsr8TOqTVRFVClfxEowd1V
UgQ3WXUQiZuRacCylf0p5MqpM1/hhZIh2OSMunmsoKKViFfY2D6Gzn+xdybLbWPptn6VG3eODGCj
2cDgTtiLFClalinZE4SsTKHvezz9+TZcVU4786TvmZ+MKBY7kxQJ7Ob/1/qWJFHnP9cSO7xIYbaX
qSMFQRNJ+wZRDyfWlD8DsyCFZ4/4Z4RQjlhyLhpycQNdfvbL7C6z6MaRVXHT2/hzBAPpE6sbspFx
wBws2YnHFCH4Ci0SQsxhcpCoa89UfZyPWCWSFYQz8I7sOUhyB6tU0Tc5TKlz55gbA1vaSYTX2iV+
uwoM9yOT3hFpOdHAVRrel54TXtjMMiD4eCnrePRPTZU/943T/9HT7PKt9kvRTRMad6Sgwn5sCdz8
I5E2Zn67tT6W1PL3ZTbmR5cN9UYzMJJmFXI+2fXOSzUWD0Y9238wtB6ofvonx4F74kQ+NIfODZ5i
30qhUtnOBZsdjgstO2C6jJgnqEGGO+btejdrinq0a+ay+YztDeF4c8e5i3938AhZgGoJVJbpaKjL
l1w63spDpIAWyzrGoZ0dWrOe9naLFLOPhURZ1ZrblGVG6BfG538+Cs2/jkS2lIYtTU/oujR+PsNo
8ERkx7jpgZid+qAjXTYpbZ5l/5z24hoRz4QksibZM5/FKTWSgpJfEpBgG7Hjd4eWOCB6jpEuvmY2
dV6L3t1e6vTJdajEfUa41+xh7xANTgFwNfgWIejItsnW2UQNsqkBQxUe9Xs//IywDdEG1dG1lc1n
veWZqTvYh4xe5S/+bDVP/TiwoKbA9eaYFmAe3fhpYNHsSgNDK8PDLIuHKJnEg1CgayfVogtAmVOW
i+yQB/lTITxk8uDSntjRPGhDxwazbrprY+Gx7KVC4dvBWfNTRxUrTWQyeJbLHvV3kPUoB5UQch5f
Ddx/K1PDARjE8SdOohKIz4oEnebimOFRkBFBOTrZpaNPf1oSW5YKYLWVDf0mYstLO+sXX4Hh/PWn
h0hg2Z6D34PqowFn4M/jj+z1EkdwFR56UfYPUxq456426ZeJF0e27Yc5cMJjFURv0kK7YUXl8xD5
m1oGI0BSnYJcRo4T+ettb3xMpwQVcybMp0wGUJhg57lMIie7qvtnL4LJbHvXfui/VqOuH0Q14XMj
cOpmxoRRAOGztSbGrwIVrDV95Pu0scMiveU03h6gXj9rQRutIz+Jj41Wdx/hdPl+Xj51VIQ2VTbC
me2Ka1rqwwMAy/F+DKYvrt70yEyzXVNOqMNt59ZMsf3QCst6YLx8Sa1I3zgCbGrfRu0j+iHzHtbA
RVSdzdYwwx4yaOcOV9F6DiwbuPBcPjS0ajbtJM6LtoQx+w6IKxJBfSSUZ6rmx9I2Ht2uLE5dVT+a
Zuvek8qEZpjNYOnNKI7RS+7ptYKCK/GctLCO3c7GTTG7+272Tq0CHM+DHjHkuR9so0tIIW71ddgG
1nbQEKRiUwxKCwW6LN17YTdkoKPF245Iy3bUP36Xk6dvcVODz3SrfD10qX9NM+OBikO6j/u03pYu
SuImB1IasX0nKiurNqMrEd8ZWrKLIB9e9aiDCqgh34vYl/uzygs2SDyeySU/oemGIqZRNLdDl4T0
yhBEtSUMBTcWV6z/Uip6WojxuflqGyWVr3lCyjX3n3VpNvs5RISCM5K1X4fBscwhKfQx+4Z6Dt+r
VFzRbZ4NJFsPA/BbwGkISBHmrCq2Xdc6JTLYkYCRR9Kft9FkJLTWc7SAErXFFOlP+MyLD2k4kuzr
8C9D32GtPrs3lGIrU7LvQ2Hq3GfdRIOn9LVP/zyyGML769ACcdNyDNcyLMezfloih4ZGYaiX2p5u
6rhWJsKHVMLZQdENPH22fu/ZRD/mZexvJqNJt6W08uMQGl/6XAbQEyjcaTFcCbj84xVEangHT3xc
Z6H3ZHtudKhBFux6ORgH03Se21xfj+WUne3Cbh7aSUO6V/UNRMm0vXg+acy2W7DBu5IPF15Vu+8D
C1K8FQYU6ihH9UtGFSUrEQOCb1sImz3/LqCcAjgpZRYyk7MDMmjd2wOxFVilzzasSQB84M4yr3il
bU6l2i3OXRhClTY4HiPbkBeRttXadKJmFw6QoCYD63Y2tc+wuuV1SKKtidtM+fR2WXgkL6V5k1Nz
F0EKR2h5FeIr5Yv+oBV0y4t4N7OIgN8HHkA0w3AAHoL+xIGWxoC8HXreJRCOTV/Knw+mE1zbPEZy
wxaM1tx0B/fC3iw+eFueTIeyXuqX8yGjYkNmx+DdsNGeAYVCp7A+5DOaKxbe5jG0PeyArawO2OdD
nAkezCls2ND/cvMhyVmaI0y6R4e5NkBKKpnrsU5RxgxYk05OHpDkFbtK1KaUEIir0bvYTzHOGypf
brbpfbSYcVLMB89NqkuEHmQGW7G1Asx4qCTjIM7evARhgBeLlVH74iQkXsXliP1fzM+vMD+UG9h3
/feYn8ew+P2P/8MA/pr//gPk59s//Dfkx/iNpT0sH9PxMIsjpvwP5Ecav7meZdGmkVg/JfNvXkAO
+n//1xK/8S9YyaqZl3AswUMNNFv1EC9nfWP7kFv0P8H7MOf+NBK5/GfqFilDFp/L/HltV9VBV2ee
VxzQJZOaF4RfJqUxfJpcHOm6DxC+IeoCaRQ+/pxKwuDhCyvymCIdicxdKi9QuYLs6lb9k1vMp0jY
L5AgWMhE924TJ0h+qMEnr2BKzrLQd2yhCUk4h1lx1xQX044+VLm8DLFHHtQw7nuYnp4HerMqXJf+
1fwYjY6LgOlDO1ig2sOEbJyBragfHIIsvaR6j0rVBd0nzDRbV4APqAHpt24+y9q1kG10+hoz5zEx
02mtxTQEdZMytWG/t4gicu1LkYTjKkWhrFEM9kjbXFUzqbAtjDaov6tCmeRygWNngovjNvJSpj3g
xdG4orA6tJb8vceAVHsZaSINGQNOYx08MwMtgn5fIPbVhn1Vd08tO2E6lRtPZn8MRJxqVb3FofnH
RC3MJE/FZ+9hw4GWkfZRsrFakXN0TkCTYDjHwD1qmzzvPwx6eo7a9FzkdP1z+gM2dsBKv9OG6RrV
8qJF+ok55VR4hO/4OnATGxnBdPUr7IdCcd9vtUbQfFJvm4Z0Eic91230buA29rToGa8CPNfuSYT2
S5cE2+zY+M1WFi6utpGdNOM8kZKGPZ+mgT8zwfxh9I+h7mNcvfOSFiFWtyPX5NxNM1GV0yl2BvpT
yXHwsBDhhOrn+EyeAEdFdC4NHN0JGtJu11rtJirkQYC6tNvkaGTeZaCwWUh2W1Ozk9p01Wfn3E7P
ekqzEATku5lxHAROcWLxROeT5mZlHYY82JJlhKLZ0kEmu3SyeGdsYPMqHREjtyXrKfMl6dPXwE7v
gwFYgnEtQ/tQKqQj86ohgiNuxLP6hWEt3rqGxOMZGluSvtsBi48WZQdfY6nNmNs4qK35yaj2eK7e
Jh2vhKFyB8f9lDs4RoxNmmM/SIgSModHjzBy2C/DaXYQGAYU4hrTO47GcB3JYekmRAcmdk8ocbMN
yoNvsBxPRkiMejChHEvf3YDZF1m86sPsdCs5m/Z8U8fkDLFDR8Zn2RGsvPHNLWEBuVs6FU8OK8uh
tF5w3LNmRLsJkKKmmLy8B1BQkmvNaxMRXjlQCuyq4B1vsQOYdNwHY/qK6xBhRbNl7XYMZb7Bq4wg
+ly007VniRDp0Yvdxe81RoqJlFZ0dEdgN3hVEzJW43M2RQe/IAi5nm7jjJyUTc8Yz1dMbPjM210V
c6xq9UegtH087uuqf7TS7qnWiKNSw4H7dQznmzd3jwPCp2B8FPwkLCdem/6zN7XHdphvsppv6hfs
9OlE4M3ZCrNX9cWo45HMm0cZYaIoZpb2Hdh6iAODWKk/CRzFZmRZbeLPsAU/DRSh69DoFK6GPf1v
gXUpMGter954/D2JJ7dM1bhG7JdmBMg424fIcr9SnCAsLkGm133s2L6pYztJxpP6bHgvoMj07VPE
8ow8gX0c5+cY4cCqC+eTg4xh9jnXu6zbZU36jhuPFLGXoUduHY1PwiD3loPJq5pdFYmbT7CZyG4t
35TZy5exxCCQ6PNNt+4azftI9XNHJf2oxfWuoEFAmfcq6/Ea2uMTun8IuFtqGldyGm4yHvZ0cBhl
iujVpe7CJv/DfTPaF6vW38KaKGo/2PQiiNYmyllTjm+e7X/KyQyAqvPe5tMJ1OOaZNOTBhmpnY44
qS90kkvt6g/FvUm0ICkQOJvbQzUnx9R1LpbdP82Vfi3Z+43qqn2wzflkfoVk+0HllrY1EFmRnrOK
z44UG7UEhwTftJPiWfrSEMnU0V7zyvYJVtMO4hVwqfEEY/ys/qeRq0k5TKNnwKQhd+QLniq7e2v8
8TpybNZW91QBolrFFpJCQLC1tA9qsMJvT5gyEburNkiPhuyf1ICNLG0TFPGDx8zWxvPNiLPXtqo+
CR9VxPhk+iz3Imt8E+EfTQRaZ3Qu6pRUY4LuyQtalp06iRrBOYbSOoLW7b50HdBMA9Sl51kvbCKx
4er0hfX2kV34RTBQrZL+Grbxa8t7pDmjmwdThLbIajAdTrXsNUaOXGvhfR1e1HtlQl6WM84YL5gi
AxoRKqVau0CEzrYgNh568vGApiOrDCfzE5IK6KmliI+jhndY4MhL8b7TjcXFHVevk9f2B9oxb/RY
g7vKIzGk9ct7s8NmLgbnGDPE3ifhlLKvmnTIFNjT8GAw3X1Ko3k6xD3O+RCuSNolL9k4AtwCRjcV
GZyQ5oup2dbK9N12S+I8k14+ANOMMZ2sc3ukjS6MGczN0ziE/dGIh+64OH2Wa8t904wddyCEpZMO
UcWx2M2xYwJBi6zjcm250Kz6XzctU33sFZr55ui5nSoSevXRk8FzD9Rs05vtvaRhcQQarq1S6NCA
4UJFN6ln47hcDFNlHLPYanf+bD8bSGVRbPhH3813Y5E+h5HAGtz6w9GFokuaXbLuUuwBkx7dDGmE
dxO7EPCuDCGdfkA1szNcbTvn/aafk20OAnSgJM4cgG/jxW3eceztkjHdTvQGYxUqgoykwuLMPXBE
NZDh1KSJ2a46rTmVU4EoTF102IFOfLiZYlVzkWE97lgUocVAoxxSSEm18JoXVkF5wLq5iMjt19n2
DiGzwLYK3Vc6RdS3qcQeI9KmI/TJuRbD1qCpTpM/WnUO+JYitW7IOFrknKg9wQ8nDDf6ymhxgsKo
55uJxVuqJcc+ty+uBbYp7GlOwjUoyumFJjpMdE7zuGbwULTXCbGPNz8G9bTmZNtOPgsdy3Y/E5Xe
PpDCSwfHM+hduwx/o6jQmSXyRZIeYhOTJurpKbGKS+r4YB7c/WxHr5F10AbqEU5y/NOi/m96WsZf
l8mekJ7r0NaicCB/roNFMYazeEgKpJbJO8q6wUifcjk8+e54qcM1fPVTxTpqlNX2F+/8c3vDheTp
sXswiUmwDLqbP1bgSFCEhjzJ/OAHxnWCzLdSRfB04+BMgK6MLRPBc0rIlIfBgaXSL95edZn+XATl
7eEFUtih9Cs8qf/09oOUSD78skBcziKesQauw06ryr2nPybocR0zem2Ku3b8ENnZqbYY1VjYkqC0
/8UH+bkau3wQV0iHRZun/v/H7yEwc48iv58f1I9vj/2jzcokBZkm9YepZGGQto8SxbyLyqUzaiIE
O7yORAkazD4pC1YPTXRuUUp5/udPpvZof/2KPGrFqkhu0Pn88ZOVCXZ3EBX5wevYQuk5caXmB60h
aW4cVG6HjZU/6b4uh3fZsD5PpzdWYk9Bcy3s+FX3xjczZABYloeuPV+DvXC05zKdby1TlxkT5Tmx
DGFtR1liL+F3qyWI4w37JLYPISeAWqXrRDm7KcWIMD5i87tiQDjU/BYgrTZpUa2JDXlEC4uA+yUl
0ati8vPdbo/NfF+7zWM1kZiDcBL+EWtY1Ha9v8udeqcHzbYyiU/PAspj0xuApmdntC7eZK5Rx19d
JHs0e94rr+PlY4C46GNZJQpLKpNem6xSaGMUU5iqipG2ztA/hQQ5/KIN+HeHh2XoghK1gcZ4aaT9
qVEm0ghtmLDAdYlmZxX6FQLHMUu/Livr8Wa09d0//+zGX9oi6oi0DFPt2l2Lc+Sn391D0sLelDMz
cKCtpvFH3KdObN7iYnhsmPhQtievE5Ro5Mf+CgHvE9vdY2VlR5N1fdrbd8b8MWzyO0LeALc+eoQf
jyJ/MKU6GJRFA/bW1cT7T5/rgZykqHURBuSgKzqmjiG/nxkPO5Zi6nUHcjGo0tm9cwDJdla7gpQj
wYMICMvlBBhiPcn51rOryux66xGZO2VfnMZYow7ds78Hp5Ce86iHFvrVDZGWG9h5PIcuxIjQVmDG
jybhbMfBte9iwybHsISsSMVLlEgbkXvUrn/2XSWy9pM3g7glnZWUAN+EDPshJ0VokP5TFHXrni0Y
K3DzRaiQDWCOqW1+rtmO4uF6VYvWtsQRb6eXDJlO3U1vvWA5lkds2cPHqr6jcowi/q7nOw5seFV6
BnXNelENkgGQkDXdj1r8ronyIAJ74wbdbirTV5Q2Ryk2rXkdSxOqm32YGLX71n1xeuOqtnusWE7T
VuN0teW3fVLhHEQ3M+zS5Mg/4P2/qL9DG1i/Ebo+mAU8l24jjf40uPqb71p0wCkT/POR9nOxeDnO
pIsAktQ2AfH5x/FlBgVXWYCqEM5QfmdLN/KzGzfpl8/qT86d8pD/YrT9u1Hf1llykp0tPftn7UFN
o0um1sRgm7Aha9iYFr+eUv/mlJWOQStFXXrCVR/iT6dsFFZJm+o6wCMXzctgI+oV6fxUjyQLYPKQ
lII+JHr1OMMem1yIcoZ+wmr1rlbZtTefEDxuIxOkmo1/UFCO0MSFcIldL6wXyUBIbZpeKf+mAGoQ
x19dh7ep+uRMcxyTPcp6BuKEQKcuEDdi2zkU6wT9M9hBauUNLddRdo8mv3/nJ6/Cm05t28L74WOy
L5PmfAs965KU5D2bLMlRI9nycR7Gg81GR31IcnSPlUMT2HSeSCrjkNlSsP5UUmFwPbxX4xUxx9kb
uidD2i9BNp5cJz7nIG9CQVZBM2Hecy4t1BZ9hjhg1/ccHqcZKYJP6aOhXiCQcayo7uHsKp4N+lAr
P8y33cjSSxfRu810oU3sSaLk3I/JUQhvRWba0U3Ng6orqLfTawaaPrZfcqd7ypp6m1TyRadjoDYl
SkSk8Vl8f3hSI7jFfu2fD276qH+dPjnE6IGwK9Ity/6pzZqLsh2LKcsJomX6RL+xLqq4XkUt+6aa
HgomKf1UpMSZGCG/kUYa6tCUd+GofYTVkdL76S8127yerWFnOZfOIu25vdmE3VXs0NXWre+h0YyP
IXmvjSvu0RV99kAFlXlLSU6/EKTzPLnJa4zikSmLr3QgJwXK1g4Kw3sOTb9DXB9XlAB6znxWo2pR
AcbxsfPtixpVq7l/K+jKanpzikBqSkb+jMFMmsXZIjKrnNyjRn+wlOPeoLhA9c7XxkfP7R+NDtOk
Tf5N8UVtUiXty1rDiT23u5LiSGNCarRZ7VB/ccrxVoX6lQ3eOFhrxF97tRoDDL0BA8ka3L4AOgoM
1KV1QztxeJvwiapFkN2okoX54inQtnKsYQ7oiuHm2PzFXcApYfofSkp0rfs1sbVH1u7t5p9/6L8Z
xVi4qf8wilPZ/ulnHoJKpu3Q54fBzTFE0TAvCWmUw7BXB7nZAnNwyPwJfnF8Cdv86/HlsnxmhjYM
oYD5Pw4zlWXir7G6/NCGJMLV6VnNcwA3+rTbDjo/Rpqd/aHdqPpZEvckLFtE/9ABnSi8UOFEeXgw
G3jFs9jk4CbUIjuhrFmrGBDWYobz1aGQYhX1Sq2XXAqlEkIw1Y08cV96r9kNVXxUQ8YQwanQ9k3v
7MGkyIH9UOqxCsumt8B3LqEwNxbFvXgCWFCmZ8xXNzXuxhx0cU4JEfdHndlb0Cw42c4TBDJ8NY8B
ix7WE0U1v9H52cicXzO27h2yf/o2Oecm+/F4fhxTwGKScUOdw4GZvKq/2Zz122zot3jWz1XH75J8
1WSK/pFtH/+WLNBtSDy2QPqLw/KoFjpy1E8th33DzlUhMqr0Al/etf0X6oGcsb37oioUQU8oElCn
1rQu5Zy9q3KI248POSvz34uKUMRsPBttsTGG9zqNd+2QnR2LVcc0z2+ZvjUBtlMigDSx1qLxMrec
lWpZh8LxlVAVJRh6COjbMvpBfwgrYwVVbtew3SUu4zjpxH+5+rnE/A1qF+ARcY+TvKiqtUG9TlWb
JrJZtcnaqiIce6839Uejln0SiXGttOioY22t4+5RzfAR58bQ25fAn67qdimmE0C/iHJR3UXnnHJy
PzokviFLDGeU2KSKFD5C5Da1Dmr0VZW1gv2i1fYPBhBjtYmduid3Gt6MIv44U5wxOv2jdlSjbkeR
XPfjs6B1YMzxqxXFZyPv2GyGr5bFp9JsRmiqrxkCocnHdZegC7btF1VpQ6+4qzl7c91GvkAFPmX6
YHVZQnGmeakWTCR+36zUeomDcIt3aGsk81sfMtWxmiB9Hl5bTH4ydUQ83ALfbCCPkRvgyKSm2aaU
F6ttUKBoSo44G07LAU/TQy0jI6bhceD7ZPSyqApYOTZ3ZkHIkRcvxSJvgyfIhjs1+eSkF6pid98Q
NhC86Rp1fXXAqeprzKRajuwdmopqDTgUCdtp1cj+RlQyzrqZmbRi8J/7fV9RdWY4VnXCufT/+OdR
yzDl3w0f0rY93UYIZOo/rfLTyYwrYaG4auT0ljd8kfNwZ/qfqHNR8Ojw9qrNqNsRZhQn9GhQnXIi
qdqzOrCa0HMAIrEHaD1KxMUAazmxl2F7eQEpvpLa89bX0XvhTW+xi0fMHi9M3h8Xn7bjBqt0SOp7
6kHDtvmQaKTW64ilxkgTR6tnzslrzdrqANu8sZsOpiItml13zRCl7BGHY30qWTK7M5S46MVQVSQi
of3V6GT1zhDVa1mDmwzikkgoihp1QS20Laht6mY5rC54GNl+hh0IoGI/YEH2qHLH7XTD+Ig9512v
iQICEviuxpdwNu+KOAaJpa/VqO5Y7WkrGJzUmPMx0PSLXtWrog5fdZdVSD/cTB0bbmwd2lI5wLAr
1Vs1h6f41Hxsv4XTbqqBpZ6ad7v07HFEqvOvkd5Hw/zY09dIY/2qXk0tkwKSHIYBccmDVksASWyA
OSoSKLrqRTzq/TXlZVUZ0GgnJGI8qp2G1fRPRoK+qJjepowPQN0+m/KI4tPuUJesgoruUb+PFLiT
FJB9nwDWIpKRbIT3tO2esDZd1Qndyn8v/f+37/6rvrslPObx/77v/pCkr2GR/Ris8+0f/avn7lm/
WbBIpC1M8CQmC8z/9NwN3fxN1x1VyFNdeaJ1/tN1N6V6BI0jXXeXmOgfg3Ucg1EUJa61FAHd/0nn
HfL8Tysi7jAltT1IExImCm/348Kk7hPEpY5BxyJSUfCTABCLrVfCZ0j98DbUkHRHoERlMopNp31M
CARaF50B4CiB3J61sFmRGlCptdI1caYwsmjQw/Kx7qhma0cdsfXRso55HdTmFv5IOOTRCdNjqRO8
bALVWQ91+3WsQH3DvGI6wQpvuvPGmgwIeV6yQ7rkHmcz846NG/TE8MExEoUjjyXhuqVNznjdkDxV
65pz7BsMfsu17xeaRUEDExbF8I0tMaMtDwkwZfRB1T+qhkLi2Q4407XkRlCZQFUT/OsigHSBddjP
2PpIEy8/N5Mso5aEpWD9/cnLA8tFpJ6yXFteZbk25WDFPRtX2ggwI6vfw0axbVxiAWY9zU7LhW50
FC9nn0EAuK8zYRbxkFUdv11jlZIlknrJTF0rMDBg+x3QgHlOT27mQW/wPO1DV0VyV/j3YASgBDUO
wz7BrcyO/76IjT5aE0XnwubwY5We3NsbcgTYTtqiPEVOdF/5/bxtLhnL8nXVILfKkyLCiJRdxeC+
OSXUzr6ah62jpy8pkZSbMCq/uC50CG+SH/whrjd66IDAjd2cba9qQQdgO13tc+eGSDL6dNdXWrI2
vHE+kAR0T7wJLue6kyw8K3EOWmGcx2Gy8AW3TC1e4Oi7uMZliMfkTnOJDxVNgMS8M8J7AjbN3MjP
vZdCQJ6zM+E+lMetE3iXDgJ+t41b8ZXaaE+72iGJgwLzGUktccd1629MuzDPZW1jd+0Hl714/3Eq
qDUl3nTvjAj4aiVbDDQ7PIuepvmqndPdgJkDvIp5gJOcXUCm1ZAnKF2ZpAtZFKwoJ9n1MO0tkmNG
C3sWPkt29Nlwn2PKwmFDksQwYjcZC/teT8nule58Wx7zyoFvDyJGhvBitTzBicHeilrbG/zpZ8Dz
5tlQn7ptwluviWkHaG23PDarJzhR9jAJm0gcff7kBIjLkDUA5Evy+R4y0nQ/OBHfh53uPaG9ybkN
gFtRihhY4+1ZDZ6dDn7XurHQlsWxCeHdaX64b6g/YxW9AN6fIbCE2QlYpU4Vi1VaHrTHGncv1iCd
ONfl6nLn9wuFNcUGlK4YAInWUNwzw+KdmcxPyy0x1uUxAUsHdon8EgcW+UojA6iqP8x28IkUafgQ
kyVOJGZ/Q2eMnCyEBVxTlfml/J5RmWosRvvLgqzs7LlceW0Ne5zuNXSCnJROl6pHCFitjF0w2m72
ZYEkDmLqD4XnrBFAumqdZGTHb1eRPm5qNOUH3acivn4j6xIconJ1CnUBI8uy+eWo1aLaoQt2zBS2
sUYW1CDpOyx3eQge6MFa/bY2aQ0wJBC5QRVvFZV9uBkcnMd6EWRbci9IZGCDXxOxAmcRPf5bMvb9
FhM9OEl1MSkU33JtuW90wW0mKRJsA9RX47s2nAlsza0TYRTy5q1VskyUvvdq1l66a4ISpKT6lHMW
vBpRTfbkAiHpBhiu7qjRJIZJgsJiA9Z7OEwezT+hYjOZxija5njCCVZo17gcxFoHIrI2g4I0K43U
GFVvLY8LURKFMEYJHzmOwC1GNefYxmZ2gMG707HhRXm1RyNLjKrmTPgk20+msnZXrjvuRJE/UR5A
OsXKGoXhQEKEbwxrbdJz2GwdP2NLuskQQUKkeUydrsHeHuT3TV+FOzvSfs/N3kNLvaahbh80G9GP
MreSBcVUsVxdYI2NIjYu14bKRakTQVEtND3EvTySJa8OgMm2/3WtKYrHVu/g8hhZzmYEBIVjR0xX
ngJR+JQyVhkaa5DyMQ5vIno3kaJNaIo7AYyJRKu0HjdBa05H0Qv2yVLfktOEY2ZuPiwQ82poTATi
q6n5bDd/BIpSRwIJSQwzstOjXAubMzX3UJqORmiuQ9d5J1ykhjjBM1MwiZux9ECdqWcnDkAQ0MbN
yo+7rcxiOLaDiFA7IEKY7qp8cu8i2L3piuGQPIEJdvFsPYv0cUAYcffT377c7CNMuOiQgvNEdO+3
rwErz1roiFmXL2W50NTXYY8OuPTp66DYgks/3OrNfGvT8//GEBRZhHKiChEqcXQk6gBNwKfO0ywB
EUHS9iu0vQuNbb6M1LAOjmbsGsVEdPP6flAsUnjsoeoK43PxYmPjo2heLb36OkDChm87Nmp4tfqu
HGlOTMqKrffhR71lgCAYMKABMdSrkgrrQbf7zXdC6zzWDGBFzg5e2inIgjUcQsp9PQF/nBy04uEw
J5F/SB3mgrIu2YzDTnIU9OT7xXJfM3cf9KBud8vwtlyYatj7flNXQ14WaeRlBpIMzyJgbu3Kw3L2
B7rBaLBcXS5cqpgg/aS9sq32HuGtu8L7lwMfpPu/XLRG1+xFA5lQjUFEH56dkCx2EPvRqhH9g1YC
pWkt/cvyvst4u3yWn27OAFX3uUM3yQbeJr214bfunZ+UDidQNVlAUtPnxoYqDWZGPy4XjQabpcn4
Rgo9sO4NCaVStPZ7xvprO4ZaeBKWtpnzcjyI/EkDf4LBSB2ZsM1AVPWcS8u56TWhsvM4NS5LLA/I
QjgHB78iIMBexX1o7IgZ+JxWpHXwDyO3wsIkKduvKzM5dUWT7MdpBhWhKDPZrALll6sL03Z55PvD
BnvqriMjQz33+93LNRxU5Z3sv4Dd4RvA1w95nbFO3aLEVx5jRRL9fvPbNdNJ7kyqQV3lBAbsYJ5c
JAFo4eV7LG2n6E8xYUZWLmFK8Bfn2OuPlAP1+xjuhsrru+tLzd0HEox+VOd/RFlvHA3NNI5VWRBq
5HkfJgLkv1Ezl2uxovPkUQ2Kcbm63Pn9OX93HzhHyPRakKy/P3m5Bg+8PpAsu/l+/0//fnnAUeCf
5Vo3kk6oaWTdL6deWWbQ95arVe3kxtod2f+LIovXUDI3AFp2la+ntCsAJ3yfQr/fXK71MwK61fLw
cnuZZr/fzOBgkccB22Gso1Vu6ON2mXIWHnXdT/RVltuDOo9sC2J31ijpkYHuZrlw9RGDuotR7tBX
w3owy+5+uRilLDYTMzKM8qjZlEaJXVlI6DkeQzTZwV1/9GfK7IeoT/z9RGO6qw7WxLfhgPie18tV
kDBMhUBciuPPD/3pWRFqDp2eNhyl5Vk0TQDN3c2S0YfWKpNPoyat5dpy0WWgqb49UibOXJ+We9m1
VHjA1PNndaKQelVkuLC5Opkjp+v3VxGNHa6p//fpKSiQMRd0hhCG9TXj+rcX//M931/Sj2BIL6+4
3Dc2wkX8tF7u/ulZ4RS607dHvl1d3v3bB1meutymjsGzltvf3vH7S+kxLjrhOW1+khI68U+v//1T
fPvY3x/+/ur/H/chBYtlRR7xjo3Q3exPU8N+VPFuhbOhtl2a80Efpqcxt8b1DFiABnR1sWKdjEfy
a9AQ57c4Ikap8MpbApqDxexs7/Jat/aGL69NMpYvbIXpAE+vrQwrdNYixnWnkTAheLpRwEXMhE3Y
UBN+Av2ib7o48Y+ORzpV2BG64dvQ4oD3b5EVEAlatE9mETHTuORjzMwo2PMRMA7uQP0bOQQw7FUL
F1X28kR67UkLoxpKPFl7ifozrZFdADIvVFhMfCgT22FKthXr0/XYxrDS27aBOA6xtK/LdE9b6g+k
UBGn7wBvRu8/i3aMto7z4kLtXMkyJtNS9murrnfTaKCpAzvT7/oCgLioAOqSNWDeyc5BFjcXh6RB
uavxvaWNdcIn2jH0RZ9Dl9jHMPx9mL5C5wS0RkkQPE2/C/Lwue1BzEgzvLMqNqT5f7F3ZsuNYuu2
fpWKfU8FPcwd+5wLoca23Mh9pm8It/R9M4GnPx+4quTyzjor1v26SCUIhBpLzMn/j/ENovQCw9gZ
bXmllcjao4Ds9Sbo3mxssSXBrzvdpyIR2/k2qLlyA/71qDj2GxqB2p4LGNnI2MpD5+y5m4T0MyPZ
WoTGQTTIgKim9iZMjZfET6+pwiYPffaCWmLTMeW6Grv0OQOXT+Fwpn2ph2p0xlUB7xPUoVN7qcy5
4jC70gvsp0m46trMRXNaJLjR1BRuZ2xAEOcqezfUFX9ZW8kwzoNGSE2xE277rE5NuB7q4IFInHif
QGT0KJygcePyEfFQTx5MAoiWvstQm+k2KskBJJj5OeabfhYzUgOv7KetGpKLNGj3voMLvdQVeFdM
QDNmqyA6td3Q+mdSBZ8dloNxIgPt1pW1uSN94jTMKvMGHfGtW6aXEsEbAwlm+1YLgNcSyFcNcj3p
ykZQzlj7fOSo9sVOkQgrgqw7B1Dvvyl9c86/yquThNQJWc8WXE5wMNIaxMmcJiMQ+Jgq1nFBGqtl
pmfWpF6JqFZPk6CtaXbE52o/jlcCx9xppqSXZTUzl/m+appfeCbk3J50Uq0ADWBKgJBuNxmo8hxQ
ZkIedHiDZmCCTG7bF32eZLkwKU9l+ahAFZ+cHtaKAXs1Br5lZbg/87y1LkgwI9W8BzOiiyTem3oP
7rd3bmAxxSMhsylMktxKflSG9UIL84Yeskq+YvFYcooi0ytRkXth8JDDVO90YPIXqoqaF4qHM3AV
aep0/sc+YzgwACXWwyVpGLiPIeYk2rVddM1hzD9I4gSe0th7zqyI60POfXfOeaWK5KYui9MqGEwK
WMrbpGkPOT3hNCQ/opzp4jGpTVlgt+Dy6eeNSYNTpG/e/DC11r4pbi2nak6qfRc35g5ICkQwu4Jd
3w0mw38qkcD4/Nyss4mqFtM8F3FmGdPU8c+bFGyy9Lt3JrnxykRfsPY5ORUZwvA2BY3aOch4GnGW
ueGwRUV2WflauyHXFj+LyhhAYFETprVn0MFeOxWT0Ja6j05Q/TYJ/UeIWDEw29meQxafVG9LR/HP
SC3bhg7Ug7Yy94nqVNfKgLYg1iQujaR5ky0oDZ9zFNG7WbeZE0RLExZS1DaXeSwPWNLsbWfvZOHe
yQ4knIATv6Y5+xbZ+t6iDYuCOHqm2UWubKh6PnajVcP3a5uL/oIgiAejRmA+ghbYEsDMJS6d+/Sj
jBpCJUTtnBSwCyyFr2/5TJmC99SrfDpa8lP4w8lkF3daiAKwKZK3rnAC2hIhblZzhriZRnabEfJI
e3oNn6Y7pM55Y2T2Dm70TQ8AZx2YNuZZQoU2LekpW+Rt65IMjk2oTeUmGuBiy6fBrYh6kvezTJz6
FVjzJr0VUX+vwGmAiJ5shibcjwptTt1+6fMtGLHUi/BEiB4efgUGgyYgDgj1Q4alusY88+ESh01K
KslQwum3+cTXLyohfTXlhJ6bDwhAIZ7vACfqQEKAiz5vo+CPIZi1zNelAS5YMD9aD130UiI1Ruq3
ibsehFhHa7+qQW9x6ekyVJEyjpacqEx3Y2DpBzFP5Ieaa29EqJaIsH+YZgUptwBFXzT9S9eQoKmK
kt8FvLoo1AjqJeNBf+qdSvf8khgF6lBlQbyU3ZmXQRNtfDWATz6O7grQtd0iRheZTRCdEv40LTRu
/uVQupSvJaRb0+9+mnhSCq6Gt7W09p1t4yDIw4taRR0YCLPfJqmLJp4/WzzzroKApClCcYgiGcvr
KtVOGIWrjWjNLRJlY6PH0yMkEACrszKot/V8HTJpXEkgeCvyn6/tqLCQzVAjCYdnE5DwOuYv0jTp
Qz03bVNFf9cLJGWUoUziA9eDOXIqfCAPdN88l2F8b07KcyuiisCArva0qU9OuVy9HP1cZ1oQXhm9
hltEy3dWeZXl2sGdahqxIq62vTJsJtEWXtAG8AFNTsahX0EHMO4RtRW4QRiXKSDcIPS6d3xOkOR2
q9dlkKOry2ODMg+qjAJaU9YJOI1l4HVtFnlhAeR9QNWhhwKradscEkBguhPNX4jpPFKzw1AQbEoP
08sc53QMoHBDp4Dp7jh7JQ/C0wIA84lZp/BXYfXi1Wfm19Lzde7LpN53eXhwoqrZF735Yub4m0po
vSZ2hgiLOy58aoEh5E27A8nja6i5otZ/1cLhDqc6QL4YCnHqg91nHAupSzbZWlTMYHv9RrMMqJrx
5QTyUFeMdqOGTrcpIa6sNRqNJqlhaSEJAauIXwxhlFD87ZHTukDFe8IT9TlJUzRX6lhnKzR9Xm84
u9jtN4FVBO9cc1DFh2gnHgmjvEGc3680MxopCZdY189kTj8zd9IzPcb81Kuq2CS6sS07ecNVLgM1
v7oabHiJSI6yJyDWwQxUsp3GOy72bkkMSs5lRIoEWtmMyAXO5uIinC9DpuwGDlkKvrVfa24yXaDa
vtYiVdsrLaknubJv4pa4tLrsPNWBdDJNVXkt+ppas6ttJqxi0ATKwaurYk9JPKz8hNmtwzWf8kNx
qMA1XHsh1B1JNkvcLdWm/BBEwrlC6D+0hXjidASMlsn8tmw1orW7Qbvs62Rfq+qZEIzgkRaAqO9z
oJRpRAcGRcJo0bsluazEF3FwDHX2jmhATWI7mgMyiSab4R+mHcdbrUNYSekrh8Y4NsmHYxF60DEm
rdUufyVk4C1SmGulTqeQT0ZBSGJiupKg4xIJ24woU50AdFw93Wkp1RC+moYjm1MDJ0ShXksy8cKk
IrIUpaltUttNpdgwTVI8q09qgM+zhLW5TDBmce1F07XoKVAKBxMjAqxoB6thDTymRqVfxzvDrlN0
GIQwAvK0U8P0Wj3Cw0rnhrHjpbMzLOkpZ2WcHO7aavzzuAAtbvvhR9RcxGTuZoyvTCPJ9MrKG8O+
JVJFu/NrbS0D2WyF65SekaytqvrZ9BTOu1Z/wFYEAt8xrrPAeiyR4FDAu0bdn3Hdl7dIGSciMkhG
XqvFBM5e6T1wnsA++MTHcJa6+YG6issOb86+7xJweQ7IKhPFmY2QVylktnaGM6wrsWdm+qGl0em1
6vBq5e647l0ZYb/hLsWflcc1JkFnvi5A6yENGtumTwCNVJonopyitVZO7dopVaYw9MUiYO7dEHo5
RqCVbNM7WuKD50TZm5E7BOFmjs31GLxSLYKHWFT6WVW9Y3hHGGX5xCQmeHZGcVLUNrAGh5JvEhbl
ieYD3Y+dEmqaiDdc5ZBA0GHZxyib2jxzWlilJ5qYscG4UnHEMOtKADVO8TqZffVx1D11nPuRNhBl
GCb2z7qNO0547sYvTIcfU/dsD+1d0olrE/bRUE3UGDSsGT4+r4agC2Mcnsc8493p4rHPwPCrjrqa
yspG2VVyuRaO5JF0ckMhbQ+RC0ILdNVVQwEoc8VpUivzu9QR2cVXEMedHoRUkxH/se+j6MWKcGj1
teGsLP1BxmiaJkYla7BgWffv5jhdZhj10MKUp/zNuGwzASNm9biVBFuB4ID6kInHZNJ2pdO/4y+7
18OA6Fpzx7T+2cdvdUqMLbA6Yd+oKE2JHrpLYlIV0EVCnUPGX1jjOp9w9qrZynL5QRbg8ta9MVwU
YCwL368oAj2T3pmtShkItDI65hGCGB+CLGtW1Mm0807VS1qUFTof85LWULC2J/IXwim7VxNcihME
KP5kRKSm4xXXLlSCLGWP76DlLCwo16ht9zCRQnzJVYqewNZvJj6ycvQlMhVzC/34lb7tR9hN8yYK
j4HOV9s27zlLvFU0z7ZlBl2mDyp+GCHgHMFZ27cIGZyG4LxXegbRwF3HdNZXQUtrQVj9RijVgx2Q
ArGOlcC94dcjCWXlKsUHZO/S0EujN3UKp5WTWT+L0SP0k3imhEBDEb04QGdOe76TjaMM9FZ04P29
Q31kisA+UUxs6uKDDO0E/8R4Ekbji5a3ugeR/9T35xegImnUwrpbEboAO/xHFxBbxeAKMbd7NFoD
0lp/MHLlGtbNlYj5K2VxQCk1k6+GIJWzZXziQr6a/XVRFN4Hjq8RNSO2RpC4ZwAI8e4pIVfIYXAQ
eqHtwixk3hfmzACgHW56AdQ+ak0qzJzVRo2kmNylUipGrMzM3rsh5wPxGSJxRK9lYQH1DOjdhCPk
bHWE2RwBKTlPqDBEloJbw5HPcMRAJxOHNGHvi8oGnaKMH0btOdS1n0EW4ytrIPOTAVpg3faiXmsu
4Xs6qUKjBB2cbjjWfgaZQvQkudCE0lWjw4YKvxqh9ZykjVpd9ikMp667j0bLv6iJnIZ6s+qBehSd
WSOiwhaucBnPkrwZS2ertaq66ZPkQ9T0p5VKJXMmD7aNEQaIFGHyC0OShDCCFcpajUoitvwUcOi2
s24Iz7nv5IcIqXrb2r20qg6BkvukWPeOYzPKGT3xGxjQ/ZSrRfpEK6fjDOAEPD/qxMij+XUaImKz
SpUQvCLQznPQ3iTSoSiPTWYOUAKGoow8reEMoraOl7nNIVRoClaJyekhPoiwXIM2fNECMpFHXoJX
apz5eM2h4Rabip65xnS0FurFfI0KUAcjjq9V/CB5S+SAPHZdrUB91cAi6Tr4UVLSSxsLcOkeolaN
NopM150Iyg0Q0vukqT/arPiYNSVWFl31eUHwxD0jwqyqix5CKdy1HrlQpVNm58oPIwpRfTbWeOFE
r2aaHaxssk5hVZmrjHlnPxnjSq+MC7VR7huyG1GQ5Tl8EgyAD5mPdYVLAU7GU77W2vBV6YNoWyUn
A1f35COVdwyaF0Y5XTuEFHjZxpj/TloSC0/2Bu8x5QPsKx1Uf8C3BToyIWCRTmBFydxM3BhS+0lS
ptiCuVkbRA3HZKKGhnMLFHwgiugisZAYpECqoyA8UI+DOySTg2PRPkVmUTWSMN34LuoRwg7RdRCN
p7AALtsm20L1thL9Z8Fb8CHVOtVrCREikITSWRNfL+V8iEr0NpOznS9MJzJn+OEyoQ20K3Jdn3Xf
uJ8wQ6+Mqdt1cfURI5ldmVwl9FlLSKJy74rxpLTUix5Iz6r+jJjg7VqV/YR4/Vrnr2X45gbpLxC/
W3ea7ipziE80cnZoXDJB5KrUc+I+27YZ35jazAvPtWqSvgUw3vppcpwncOGUELQLQE0fXSOekAC+
5PmLbHxnldPgyIC200a6rhRM+Hb+ofNi06n8IBHkNrWKu7w3JpKjBKkmufMi+D7vmqT7mTPBxqnA
KQkAebICgvucxvVpXTu3OQY310wpFAynWEWAkZW3lkWIFzGujtbcSifbhgOt4sL1r93Z/I+O4yNx
k2sRPEiCsPRGOcfpfNqp6Wup0lWqHQVHX7dFMkKwQBCa27qvMs9qRLnWtepRiQ7lFP1M2uY9Cy4N
cj12ZQliPiCjvdCHVdGFV76GYEExgNNZHxaxxl5gzsUq3YAHqBcePTSqSMy0w3LTOsAS2kfDbE7C
4Ec9BMpp1o7Xis+lIKZCCFU3U/RprPmPoO9fCPoQ/aO7/2c9H7HebR29tr8VH7/hI+6yl+hv2r7P
x/+J07F/F6pAewYcx9DdmYHzm3xv2v/zX4rj/I7mD6+UCtgKMqiKTfQPoI7h/o6pXgiUIP9L2uf+
jvvEQIvn2ojxdFR///d/Xof/Dt6LP8zBzbf1rwDc+en/ZggVqmphutEsdMHQA+d3/tXYRDUp0cJx
UEktZfJTYpH7gJhCPupWbfh9wQFXTTDqrkvb/N1idG362w4MgDq9kVy/alRiJwZSlLP4RMqDLE/U
6Kqtfmgm+RLR4cvH/MeL/9uLdX/1ag3b1gyDjwer8TcZYmHZdum6Aa92UGlg4YwghfLAhekE0eLH
KEqUHckmAO5uOSdKpt44lFYpTo1uf1IpVHuZPfamfjKh2g8k867Uv4gKdys5TY+mCS4jW0VcUVFJ
WIkrx3hvSEZLBupZ/hWHqWCuJKDPMJAju29fiDX04MEveyS13JpV8Trvg1py1Zbxen66Auu6hLir
ToDEeKoWeHBpnLs9Z1DumneZD1mV2m5+BW4pt/OhmBYiZOw2avlq8vx/vqjKxPjAa5pf4PKC6WkX
KhEcJFnN+0QcLuB61pf22qfm1hQkjKE80yPdm5crlhs6NSTx8NQJIh+Yc656Ne8TZjZCtl0V8lA2
mwS4gchYVfOuAffFOrztnJTwKzMZTvUOhBEzkapGg8GjzUicgCvDpVml2PRtGDkzFb8888nsJIDc
q0yLHO9dxasi3OJiPpwe77u+OTGNHrgKMcOR5JxP9HI7Jt78tLJVP3S3BsHfeYZ5ZTV7s9g2PCLJ
OQDPsbwunrzSUKD98Vbn52uYHzPC7FoVdGN/Mm8yjXD5H8ub+tLEJD5U3WZ5AxzHBPLuK9Fu/njm
9z4/+fweTIWozDzZzsvzR+jPy2xrCsLtaFAkdyovbTTyB5OhXa/DBgkBl3g66ZGZQQ+JvEeE3viY
gKYVh1i/87msViO+Du1ZNCfNWZSSWJ13bjSGBaLzRrVeqdDXKiBRZtxvuzjzui7fz/f7BCP1PSHp
01PEc8zHbRJssHRSEg43H0JnWdB7yztS2HhVICGZEn4+1NWRY8UU7GQMu4U8I5bnbcycVv2mNHln
HI1Ah3YVae2tmvbbjIfPr2B+mCRoU/zUDGWT2D4dcfRYgiD4uC+es1ijhG54ps10siJQoDzXAwIO
yLzHbkIwYJfcDIp/JwLMX7RXnpIm26SajRrUOPhZ+iBL8HeRZVBDtgBKOnsCCC+qGl5N0Hkt1X8n
1C+6ATB97jKBGaudxOCx0l33Lsl/6HiaZwFghS3KJb9Ola+5GQD3AABLQhNzcC08pJqxoSzM94wk
BNleI7pgUkpnHrlElBjkFwJQXk5Z/xlD/8UYipDdwDX3z4Po5bv87eJ9iF6Lv6HoPh/2x9j5qX03
bcsQgHtmsNxfYyeC9N9VC9qRUF1MufMo+NfYOcvi4U+AAEaz7roz0x2t3wyjM7TfGTg1sttoUCxq
+n9n7HTFN1W8KoRqapZrmRZWfmGZ3wZPfhLpJGmin3OR4gWVDTkVhchEj204j12b/EChqEhJdFFx
LScaYxVCJeVCC9AJXCVOk9arSU7txrDOC4kGrQlt+XljgH098zEio4MdnzLML2cG8QRnyCoJtF0W
c1f0SIfmezs/rz+3L6uJww9BWU4IswyN+SYESKM6VFknt/GsSFxuNOLTE/TXrJcEOKLze3NnUZ6Y
hYvLjfPX0rLacZrajBpqum9KD1JVaSoteop2Mrnazpxx3S6qyVlhtSSGHFeXJUEZlHjj6SSy0BAH
843x97gvC8PSrjOtfTLrloZZy7TcLCFjErHmdoqa8+WuEpCYNwbUDatF1dPnIdoee1Ga9ugxU42c
Ox9lIelWvcmYtCyC9ZanyXCD6YicF2OOYa/M8o+bZTWeA3cpHn7UitvJfUDKAPYDomZGS4kHSm/F
Og19ULm+v57K/q3NxoPS0QHFtsTkSGQXbdhd1TGpmWPTQ7HKCWKhbb/CidfuUshSfhgjBKnVE83N
7rqQ8mEZ1peSRPkdhXGG/zg4kPRVtfV+yulxmPNSR/w8+EGNYluycQwl2tSSFpSBCREH8pRtCjml
EbKDOIV3EszJ7svfJrar+3RqKx+DlW4+LBqZYCKBImm40GgPZsG0QbNbJk2yo2Lnm8SqFqr93hY5
ZCufdDi+z6TCzEvir6XjfdiwCJg9ri/7HFePj1vuA2RkzMMcUucRAdZxv39xmO+bl8OCqEMvvix+
bqeFMKGLPj6ntby44/rx+f79++pSgB/JKXssj11usprIm+Pq8b4+RcegWGJbOASV/fnRffkIvn1M
31YH+tUr6sztenlwKLVyVyPcTOefSzT/vpab/K/VZNFFHteXzXTm8IItj1m2fO50fKRJrXpEgeQh
eEce+4vDfrvv+PQlAXbJLx9y3Of4ajCy44xHV74+Pvmv9js+nUJjbFsn4vx41/Ghx/uO7+14X9Lo
V7WNcPzz7eKVui9qKnFhaZM7WHCDRKNWAeBziqx1Ba/M90XdRSGijMFV3EER1ZFFqCCmA82zITDT
3uAYx6N9W12OleCT50cx7yj4saEvnJ8cLyxWQoSiyz6/etxy3+eDl32WF/J5hOP68dHf7iuyQacT
oBancgaUlf4TkoFZQ9jaKO8jkQ7q53qU2jQCl01fFq1Zqpim82n0+yY6PUQb7dpZdBg588lizKWg
IMxUcFHKL+LcehkSvuwULLsu2xah7nHXZbWzTRB8iXW5yGXTWTO7qGeXG5oinKE1UOnYUJrro6x2
WbIa6Gb0aP58yPLg4+rxMMRb/nHUULVwUOe65U3zpwORv4c4ydJyYxWi9yp3Ahx23EAZeQ1Zn/63
hn2NM/TXm1/d1yacd+koLsaBRSm8LC0a42UpWTTHy5ZAG+je9rP4KhHQPkB4nY3gcLdaHl1+3/nz
ccu9yvJTbydkB3oansQZ84flput9Xj2NZK+dk8nseXBbbqLZLLIsLRu0RCGyrCwe1Ro5Pwi+5my5
0R2VrnQe6+7GEsGPYf6ojGZCFjonBwZqJTeDi9YF6BB5dpKTk9Vx+jsG1i9Ly31hYb2o+aBtFofH
ACj3rJ9vcov3iwjpdHGaJA0y9GUpBjLZmyhcxznmUM432tCOOxuVYKhm9BRJuiLn3pxuahpqqzEu
CLqc//rL33ec/8ipP/GFWe7slu+ONQ+C6X4iNozHGzo9aWA0XAdL0piXT2L5YHyTuA+qijt/Us0z
0QkTGS9LoQWlb1kiuKPYJB1eNwRzIybEWUCmw3SkFl/xu/7Ux4eFupJz+rM7oqvSB+K+Bgq9t3xQ
xZkFWXBVl47jWVZtTBtBVvUmojFP/xGA8aBQtm2miHx5Eoq5PCerZXBJsdfzCbOXIjf1PKszl9lb
Ms/elvXFcfB557K+bFlu8kkwzyt1om2NYvApD8/rx+1fdloOsqynqWJvdb29+DzkxMzw07IyKcat
q8lsC8ZjmlAF/GnkWaTUA8l7fimNExTzeJWs00VrvdwY88xrWWqMmNbFsn7UYy9bWkVly7fdj/vU
Nko/fVJ972ifmLqIc+qyzrcM7cM3j8WX7SOtN+JH3PiffRjH4y5L3461rH4+y7LZj+RbINAXfHvY
8a32g7RWJg1Tb3lTy6e1LP1qdXmjCaKx6bqdB6TjjTYPQsfVYB5B/HlE0VoUqvVg84Wdh5ZiGc2O
Oy5Lg5Myrh0fc9z8edgoBdj07U6nmT/Vb0+77POP99nM4WnmGVsbaRXFEL7py00bzI6D74vLej5L
33+5Z2NZ/Cn/efuXg37f9cv65+KXpx70gV+d0tmfh/5f25ddp6iA+K29fXmOXy/++pmOLzoZtTuK
kvH2yytYFo+7fDnEsuX7+nLnl4d/bv/ycggkNBs0/cR16l9uQFv+sZoV8QaPKbTT+a7j/ccHOCZV
3HJKn453ETqkn+lWmhlz/tAfR+pS8s2WfWYGEl6kHZ7uGsMUNwurdJqBpUlsIvtZFpc7l81pW3I1
fNxzWQrTUKM9nwM2Om62u/liedn+5XD6DEXVZQmsYVlctn8+07Ie19PdRBLSFpcOIbHHhy9LX455
fEnL0ZfN/LlvFFrlWy0blE1f6w/Lb+X4i1hWzcBG/vj5u7B7GBQAhPkBLnupWems/YhZCMMp6ReL
UyJcZkByMSX9dePmbeiJHCGwM1QmQ5HQ2rMYkMXnjdJPmE+X9WxKLNVbFsV73eFM+24XWSwhR/dI
Nmzj+AxMWr4bZ2tf44ZPzH2oIIxU7LADvI+d+eYzkKdFtSOlPgD/TBI6Js6i639AOMr2Ed3SbauZ
T3NWJApRfsMJhynEXrQGptP53S2X78cb8On5GZk2ITkPDCtKh6lA7XR4PwET3DAxzmyDwdymz5zM
sCxF7XbStO9TRkzLGvYNuFpVZerFd0ers3TjEo1FVuY6rpOr47XrUopYrmIJSZObyqa0KiSKl/8U
7HLMb+O/LNiBivj/FuzmqIff1s9J0f6t26UbywP/JFnYv4OeETMlAoiVBXThS8nO/F01bRegFoxW
/juW7EyKeTi5qabZqk4/yjmW7Ezrd3pghD3wMNeAjaX9OyU7zTH+zsgxabeZhkMrjlfId3+pUn5t
eJnCLRvAwPo5POnZdbfcoImnpdwaEyE3jr5bTAEYIIuzHjclY9c8x1vWl5tWReHcK7k9i4y5kquN
fPKsmh46nvFimVyl9ZyQI0cD/2U3TJu0SLlOWr7DdTKHgYcKjgkuoJYbKV01O4lmLzKhpksZLKgJ
gfusjS3rlu7vjaGiIBZkM+parjovu8mhnuOZyB7SwuUna9yoQaqe5D3aZW06A8gAH4J0YL+/SpB9
rvOYOr9dlfdNMEFZl5jZZEYeg74RSaSu7DEpt3FIEoATuDndaPdaRlgdfJA6zmQUq4QcqAqU/dqn
4Iqelt+3puFRGSvUnVnUr8K8ejWIuCGY3TmUhv0D6vdNUwXXyHQfU6ty1niTUSCmMXb6CQFDpjU7
WOhA7i3/nNZZ6bWR+LAH4BfMAweL9N42crVVXrYXomM6nckLEzHVRgFwXWXjlZXk1xoRg1Zpp+tU
Ztc5Z+Jc99OTSb2xVaXYut1TLyyykkwdmXSA+xqo/24+YBs2j4MVnpmz1mego0ZeJ904OYw4hsS4
zaJS7BxrIGYDRTGgvZtCKTSP1Loa0vTKjA00AflTGfCpDg5pN5ip/ZWhTXs8VT9pVN75Y3WrVfXB
bZx7EWoPjevM4QXxCVrzC0H7HyuJvsK8oCucGBukRGbvTUO5l2QMrcOgeqtaEHiFkb+5WFwoXRBA
7m9SOyeoUr5K2bxCw0NEBOstSHYh1cqpSc/8xjrr0LQMCpxVNRqYuMNqd+xTbGcDTaIQb25u+ZvC
rD7oMAv6JRNKxQ6bQnAtHP0qbWn2pvy10vIONh9XSPmoITPGoxuknhXbAC0DcgEcpO62RHEy8aaV
2FoLIvUQ1Hd88erwKZK0InFKQp/QW2PrFKuoSh1PSvFSWmm6rmV9lec/pErMiSDp2tP4Pqwmq7jV
HhOdj4qqMwpy096qGE2MQWzn71OpFieF6pJbPzarVG1CT5/SQ5Se5lK5IuwYF6d9pjj2ld6PjWdM
Fvy+SMHpMdIgS0bMMQMkbugEQRuTAKyquzYxQq+zeKSWXdcDOvxKTR5qzX+E5HzZdrbiEdiwIVrQ
ohrSDSul1N/MFrphd+a0GtHpiYa+yY2xzevJbBgBfeBoW7cs7y1p4/Bo6nWCulDpUReGdXrrqsSc
WsStiWm4Mlw3AyOBRFE3IohmAFUq20HfZB7AfeARSP1LK61OsiB5rEQusVNA/WtIJR8RIOrRRe22
dzKRiZeKbAPHLKTpRzhMbhNg1gbuCuuPrdSQlWPp0Zc+qW9l7/JHdpwVOvGNHAnBIgNq3SW2Atw0
uG4Hg0tldR8S68uHquboc91EL1dpOX7wBD+zyDwoIYW8pI5ezGw4Vfts4zf1rW/HLyyj8JP2iaso
gEkJ3UlOS3ywW8OPQVMFBD+ueyYBfYFNaH4/jRXwh9JdYrxoLXu6mVWeha0xG5FUJXl81Wjo5wPk
Sq1CruBlLuq7tlZv0I8lHuYziR3QOHThRUqwLniW5to2InQ7/VZpfEE3tzuVM0JDLXB/5eONg56I
UYKvV/zUE/2xwgP/0bgw3KY2KQG5kCOSqrfAAjiTWZiInVa+q9aljzhqCNyrJo3efW1A+5jKG9It
Q15ke6eRY8Glnp6sxZSHm7AhtHliSAk7/7YP+9fGKG7Usn8aSl6kMeWXJiARr1XEjne+dh3zEIr8
FEFuvnHITlCG+l6TBsEW5n1BcaMxJwRwxMZpOQF9qXrjMwg4/fihYZKXstqB3vsYIPjEw7QFKNxu
gGVC9WtN2+sLQAdizXVgu9IMej4Y8vTikmQ3mzeIK6bL71UOr7tOvAGhwTzWUE/SWRDgd7sKdsWr
jVpM78JD7Fqv02jORn0i0/WIjHM3HTdWPqd9TTnCh8m8jHpzH6SYhWLz0Y/Ud8fXzwrMOptwMrtN
aDrnvt5vxSD3zqj5Xp8Rg+F3+0GtNzgUsdihsFazwet10FpwQNTgRvVRqWftuWGcDkl2MDMQGhRF
GAdLa4OT8ywqMOW22i5N8+u0T9+D2MDYSN9H9MOzawzqGlDOoa80L5p/XYi8YFAbsFbC8H2yEA1K
C91ES65lLOq1HFPikJ7sBnJC0oiTijCFNpD9OknAWzJfuXRz/7XHA0W+W+lSU3lp9eABwd5NgGW5
6KEmtV1lnBBbhAnCUX/kgBG2lhFS/HbH06ECyOw4/ale1SCgk8OIxGBWZhB+CFlW8de0AneqNd1o
GS7fKgY5Q1OvthGDtIl5QRECbXGb7GRsn5Skl1SW80hEdYhwojsVOnKSxvUNYHkjvgb9ZyCJAw0a
4yUz6uteIkuIYvAlP/JQPXHG4V0MLZ1G5yKVxn2pWbfU64BjDN3P2PHb3eTSlpwMZAh2DvkEAnsw
hvOp4bQVJxoXGt4wFNcY+G7MKdy7BAIiHVrBoEm2orYPml7DUmQnN78TFejLMnk2pQ6OIoofyokv
ohojDbWzfcPVwdqxSs53g0XN3KkA0MIjziYVWbbF96YHKFj7be910xSu3LT6YcmsghzI/SAuqBn4
o3/OlMKTBeoRuJScVOpdkKcndmme2RTzepsXjF7/Hlrjns4ZhjLxMwJ5dRpP9luY6DvbIY83lsqL
MB3XK60rKw7FqUzgKaWhvULi8tRKS90VJTGDjQFmT7qeqiZkhgWkUppUlveRBQmtwxtZRlBqyKgk
BqF6Nsz4DhdZvKrr6t3AkbJ1q3sjwdETlxIDXZqely3zIb9Q+DkY90XPzzUs3Qd4A1bp3ke9HXqG
4z8miR1urLD+qbvp1WjjvSEA5sbO/Pccd/lGEUyfnHha1+MjDb0zQkd8L1IjzjdgdI1seDHKMvUQ
qlyWxsuE3taU6Z0mSuTEP7PLHrnMKtD6HkkxZ8TMbO7ow5P6l6mPiqLOxTu+CXjotj0eeE6s7iOa
WpvJj7Mi5owuJ45ic7YzdkD0VwVCqczobzW3fLXEAejuk7TctyYs+Pk08jwBdUxQVnwxhtlaL4p7
X6Br7UL10GD2WMXgNnE5IGNqbVph0lwr/4+9M9tyE9u27RexGzWLxysJ1YraYTteaA47TF3XfP3t
LGWmnL65977n/bzIgJBCFgjWmnOMPuDMrUYR3OvhvjNTdJmoWcYE2oeRvMdV8I10tbvQiJ8I9r7T
fPXiTLYLREQ9GY2GIjwjnBPdeqNr6EPC8XXKcZBkc/U8C+MtV+xTYdEg0NL0uUvtc6Hxf2xGvMWR
ss1wjw5F8NkqxsnLk/BkVQbX3cVugJ5Yyc0XMi6RBGPRrF1C1PJo/GLFMxqftnzwGVjzXyF7a7Lx
2w0xN6EwuC8sUknHDJ/Y3kqTH7mmQUiej0GGU0MVsDZBy6oBJeAaUPhWTDPsH+vEiFwxM3hkVrFd
fufVALO+weUsWrWErg1M1V2i6kOL+IP+sTDAFsQNFzgcYk++YvG324A/YFFXTnr/W2CGL7aYGabk
vrG2ppzbGQbmRCNgyq4AippPsYISn7bQt1EMVAz6H1PXfuizvWGk/R65mMZLle8q9OOnToE3inoS
1hfkU7NFJOxDqNWz3WQNZ9IfT+QI+nTta6w9Db41q95GxY4aYtnE8T6OnC96nJGUVv0MW26xk5a+
DTquJ03s25EB/awnj1pXumtRi+9hq+CSyYeLpib3rtbDHgjt9za10Wzh1JuT5YY3rrmPF50q1sFQ
4262s4OwFX03qRW3/+7ZLMQ7CSIh416x44I7Zrj9NCcmuAppFFQEB5MGxqUhezJCa+X6j0OJbC0Y
1nkboycPE6+IIKs6SfU4xCAVDCJe96GGdTn+hI3mZQoCbv9rH7QZdlMYZckA4TcE5UZGqompnJFy
Z1mryhoXDCrN9w5rWejcD756r5ck7NJOOGBPZBLU2OtIZFvyBs5EWz3r9RCulZ7UF9jPKEi/m8H0
1BgpXNGuepgG7VUtBVHn8ZnwQK4vKj8wQcIZtmdoCzYn75CtB0U/9BG/qTaxf0yNBsNVkGpFPS+Z
o3OYc4Wq3Fcdx9cWpVrsATlQ6QCY97VBYnirvYIe9GwEXNABR8LLsn3sZKfRf4kH1H92uoxqTVyu
dswNMEL3rkSXrqnDLQQxJH7FuDfgL65dl6hs/6s/aIQnkRujBZDiwxdFtbVN7gB9bSYBAgMm4JA5
Kz9zPhlm+Cp8cOyDA8KZuxt+RYhjH52u7qDUnHP9s6n3H1Ho/wjm4YvrWO9daL8GJuNtuJHMvx9g
fJOWUz76kMU2+Jp3I3G6a4wqq9AtIIRZ36FkHDRtPNfR/UhHygv8YidoFaLl32lGRx4Yg4UxS6H6
DFPhRTbis6AoX5qK2n1MnGuSM6l11apezw6oiIpJ5BwCUpvH8GtYI6tsLMr03OZdMrPaKHnSZ4Ps
tin8iIW57YIXi/seuRbfu4GKL54pZ5/70KOX3pZ8SGSZQS7SRQtWSGkjT65mWbULS871cc4mMDDl
sAYQPe9lF1E2Zd3gPoyq4dDmi1G5LH/I15G3hS64roLNFXEnN0rMV+7jRLJsGpy3bWOpd7tYGcNp
3Xfl9TOJRUPU95oyAf5MR0/V6283CtjAL62rYRVvcjsuVlk12Gsxw19fA4hpPCR92TFwI0oKoRq8
9QNl1yv2yTaJMGmT5rlf6o+gKu+Jzh2387UYM0TJAVPFFcOVOhOc4BBO763nnC//L8tqgo3sPss+
tVwqZdVWLkq6mxXq/t7gpJX4NkRg2AQlukyug0YiZ1DZVQtTLId+PK/l/y1tFHP2flmUezuTgOQk
kXDXRXKoPTuHvyf/3tg049oHr9Imn+dRP8pvTr7HECklSmJQbfK7lt9K0nLPx/dO1WU5/vKYyFfI
JbntejrIdfmA0yplrB/uK9OFT9M9yQN/7eHLr+Z2Nlx7+OPA7NNN5438KuSHxBjBwWgXkp/eUu6Y
rOq9hVwsmjS8fr9m7kBiUUxjm7m+xVlHCSRviScMQQYUgHFw7somuIRpZbHt7OZg3gYB3mHcNC4h
NXNDh4bSDpS8hbD3yx/+fdGhd4V5LIQssOx5PXpRCBMGlwg0nuXkCBdxGX4k2HAN7LunFAPP9csd
KffRCb39aghz8icM3H//QV2/vCq8gwUglLnZGiE2YAIWwzcFHhJyK36O8gEgJC3OpQK/VPzlRyrU
/iGrh34rP0vvV/epPcOaAyUHQDPjhz7oyva66/I+N5Lgv93mduVMYjVkJnkm9HFKLaHwqf/wuTG1
OXvT11e302fZwa5mdjAZFpfBRA41Or+xs8A2Et42g+knISwmZGn5pf3bv2sX6cEPTdyvOcJj+bdv
594cXwRDN4aGhV0frmfS8u3LM0mu3rYVjuktVyRLnx3PdxCx44p7cAKFIqncXz7cfq2/nKLXRfn8
TBl07y51kOXLvr6E4ISd8to2+fZ6VPMqAHMX1IfbL1z+9+RL5Da5Gixnodr3kAPBdYVOtJXPmfJk
l3vcXv/7KSjX5VGTS9fXyPXr4m/Py9Xftl1PW/y9YLbkU0XGKMpKzUNQgnFK9T0wm2mt9qB65f9T
dy04gDpy80nfxk2wEos3Qx7xwSYJ3Xbu87l9dNBN+4U46ynDQOC/LWSJXAD1qbuTtbTjqTU+5tmp
aBYjqKu31IjAQO0NRd2UldLtlQn+p3woFmJrrdU2Tu1lo5MKOlWlGgwbp3CQReo+ELccIlpiE4xJ
YYf9/3kxF365HYT+nKQlEYr2y2TG4WlYHmiocxeQ675uF/ZaLnZ6Xe/h/+wGQKPB1rXs4CSfgISY
rm3Rbe2MK3S2/Hzkg7vcNm6rt22jJJ3Jp6+L8ikhT/vb/v/h+ds7R6NTwKLQ4/FsQWLb3l7+y9td
F53l4/yy9fqnf9lw+4C3d/mnbbe/Lp8dbest92sR7IzG8n578vb665/Tl/vwb28/L1q4Mmo/Xd/u
9uX8tt8vH/X2Ni0lMIKamUvd/hRiYrJx1K9hniIrShZRzi+LqPero55huSeMBuTVn+0XbawB/C4P
cptckn0ZudqMybZbMJOqVHq4S1+mWiTN8mGSG4PEoOQ4Bthr5W0k/Evk/Mt6kpX2mkIVg1B53Zfd
RPngyhNANhvdulwSabVH2ZmxJAlWNjtVbnCe1TCpkV1Q0qGpadjAvuWOYglOGa89neoqfUv6YG8m
wmO+TF80b8JQxbb8p9hZ7UDXRLm9dxZEYmr69Jmk0FmuqyiFj3KVlvpbRu8ACApCG3350colRhI7
8jtqKpUR5njIUNuAqQ0e4AVHGpfgb3I4WrCtquZY/rX027a6Vh1modiemooOVqsNfzwMC9v3ui1W
x12SAcuZzZXcoTddcxdWjCWX44nOGMjMsqTxxVyX5DZoeJwDFjyDaYrzQ1M3jH5h1pfHcXYXlc9y
/OW6TcvdLwpgQcuxld22iM4I2uDlMN+6b1NZJ2Q8hVSMl8ZbtTzIJalh/22bsYwfmft8j+Xt/dqB
uy7LA93n1NRa4a5vTe1bR86Wt6Lruhxfzgy9UK7uZTMuwvDPfW4R3E4ZHRGuyUujPKo++ghshDyC
phSf346o3BjnWE0Uxqqd1DnNYd3sbK7y5JdWJGT8pUyX68EEv6TK0k/WIt4jfo4A47KI28Nkf/VV
uuXSXHB7+KdtVGD2StTgxNdg/0pZgHwgaxUrn2NA51ukAteHCjB3HFBddlUfkPXCf56jdyMAaUsN
0vKGpv9iaYvMSB6nQB4iuYia/dNCyNpeLQW3IyEPzO3ohLXGJNWB6yMPwe3BWS5Ot9Xrj7K1UdpN
yYc8DPI3+E+HSuoPhoIEvYBylzwope1uzRJilrQVXA+R/OWJuLeghcBwbxZVZL9U1Cdn2ic+vuN1
vEgjl9H5AXX/ymAUSjMhKb/7dBK8YfmegoUMivkfLYtcvy66AYRDNWT+PC1fobo8XL/vv1bheTN3
jGiALb+WaJFVNon4LC+Q8rfjTqM7r+Xi9bdU2NHBLqiflYLWtJ2JkZi/Ikb+wpUhVGAnqKmDj0TV
Ma7nqDGl5UE+C8IOi0OOlsWey1d5LklfQ7GYG26rcklusxSFxgMDCHmmAaCs6Z/xHv8rrfj/kVZo
qvof80H+T/rt/dvf40GuL/lDUyHMfwn8w+gjBPgJ7h03C7EQ/zIdDUSFJnSbiOYll+NPC7GFpoLU
EFeohkl+iIsQ4k8blPovHZyGyzjJJgrWcP9nmorfQ/F4G2EsH0PVF4HG79kgsVbqZmOYyr7NWner
Cxp+xuyelGgo9mWw1bIy36MBUEnFyMBspA50n95P/ktmm/ZPH8NZLF98GlXoi+3rV2HHjMVn6ude
2YM/Lgke1gXZX92706g/XNB+QUWnHVKd4nWJcAAQKTTYdQCXv4hi/sGjrP0/FmULLzcGZVM3XMfG
VP33j4HkJCYxzvD3am3CwExN0rA1ymqKT4yJgxi/+IJ58sGO3C/pBCMjLFrgGvSGcQyRt2b0/d0A
8977Lx/LNJHX/N3pbeGIIxVGJUSG6CiZbfhLhOVIcQmbbO3v6Rnmq0ztgEvH1b1WhOKcOVS7gfWP
myIMlWM9w2KmK6RtSE2gPVI15Bv2PZdjyzaRmnbBsQf7ctbGtD47zg5Mqjg3yJP3lptRHNfN8/TX
A3laEFUpxmxIFqRiDtYFDGc43s9VRAqDMn32q6ykSAgMzoCsfwnAeq7sQv1QKmEfzUcreKosTKC0
C3cTMM2VMtN4CrT8p0uk9do0QDRXPlScttnTt7nQvsSshPMURG3SEijW/OjJa7fmoVzz384vajw/
i6L2t8r03YcRazRxAYzMcwKMYUO7E05abJKpPwXJgajxAgrGurUzYwuQ4s6Jf7hT8mDGQ3hCwgaY
taLVblRESuU6IdtBHyM56WyvcU+qknFT0fNzivIJIne8sLFIshTDuYho/tfQceyeu0wyUd/TnU3h
pwcRavs05mMl2c+pUtHnlMBmjND9aJcDkofjZYg+Z5Y9YRboss0c9A18z2CTzHCrhgbZujAw17SC
DjtQ0mqKPvIMU/To2F7mVj8dUmsLN3ioDGMdL4WCsa8e42dG7O+Dk5E/2uf1Oi7cTY2r8j5pJshT
1GrH3t00gTWtLaNs107dn4PM3DVKCOelm3HYmkQU1PrD7Nd7gv2o2rrWs4abf0eT5dCDktoFfT3g
b5s2DKs/CV0jT2XCha2MQXosx+qduOQtUGRtdt4CZ1a2JXKKlQID1B2BBJZIoteKoaJOaO+cJP3Q
sKet2owebp3NzrphckhziJSM3Pmqlc8Rck48HlN0H6vvQQ90L7E2ZKhQY8roKKqjujOS4WMsKM+X
WImbBsc4zkXa42Wabh2Bwoq76KWbtGZLMq9B0zmfN2kdclZMIZDems5hZn+fAs1aT7HWriEx/kzR
y60TDbFJ2ilipdm2v2m6KttpadBujYiUm9gsrQsTt7OVDP4GYqHFJUCv925qIMU0LHq/+D8UpGNH
UyFZYCUX1XjojreHjFLHpoqjkhglnlCow01RCnRxiewox/DeDhprK0dxclMf1EzL5bp8aOn5M+VP
f9lFbidqjDyA5eH2WrnttiqXaoRR1HqtvRye5RLLP4zmZzBdtncbOcslqEqOZ07pZ10WzuRYbojM
ojnddtQGBvxFDbJNPi0fClcL0eUtqtPrTIyvtF6jns7X8oXXjb9M0pg2iNU8LOC85UW38aJcne1O
EEUoX/rLJ5mQn+79SQMNRrwUSLbYk7vfPpuQ04Hr35FbJ/nh5ds7coooFyv5cbmE5OvYxxuDiGRl
xe5HZ+CKhEkwrJRAex8SZIFoXEyGp+20roPq1IaB2Pax/9D4FDkG5Ni0xTb1CGoqxCQamc2PrLvv
/Sl+tW39nCNwIlO7f3Sq+dU0up8t6TJlWmD8t5R05Zdh66VTR4jK3MwrfhfqQeHCTh8lEHcptRQa
t0+mYuueFYXxqnfip9ggjdI27n1a0fupah/1QLi7Pu/e0tRFjxKSgt2QjhO6tDcslM87jQTpMKfX
nudvmiouMBGTTRtjkOL6PUCdKD/aHqULQaP7nDQXELrA+SIrTml4ac9urka7oi/vlNEPj9BvDyaV
/BfdKHa+0nxvnMmbI1P3aqiJ64wYDy7P1SNFLVosfjNCFaPiExmlu8oglW1UZ4KvMZXBZprTDeLP
g99GMZcDtfEaeKMe0akdoI5mXUeT8GAE6lx+53vF0j4qfr9fq+6e6MBiEynGvG1/JE5gn+3ILjek
E0DyCMfO69rlpuUWa7xqs0fZZYuouttW4OtUgh3JtVpUbNMmKcZPk01xBOBtDU4V6R43uGYMrQdn
DvbkB/kbcCzWNup+1EP2Yc7ze6/Wnyylzp8UkLV7XXH3bsKtDtlGec/cBDEFTIS12sXFyfzJeM9F
qgJbvCXAvg+nFAVa/61ZoqucutMQCESFZ9vcR9VaP4UwGYFV4p7mF1bDr+8p34Om17iTZhqc8RhV
UU+SlE9aYfogFqYtbU+UCyVcyQJ7XKWdrLr6Qft+2GKz9srqHkTql8glBlZ34vDgVN0xo8/qDJHx
2e6+5XQRT5qwIJek1Ui5WXnWOqOmD5ztDI2eWq7Z0FiqDxuMHVqMqvIg3ZGf6pK8WZQnzR4vqTDJ
SSjmOxxH5NJbDbxCPFIDdaK1ijsZOXG3UL62zGMPGrEbk6Wfk3TaMcTYq7i2NpzY97YeTls1YLxp
AoLY68VW0/VTRa/IQ8Pi0EFJlIeC0cyhHz9mPIrgWOhGxD4diXZ4iyDSbswgnVZB+JhG2Xd+4ofe
sh+jxCHqs7TOc03om5N/8lvafWFRv9jEp5KySYSyGNsncGOQKWr9W92Xe/oGGUUOAahFhFDMIBiS
BwnYeB5pud3HczpyJIoTKkJkqiiI4c+ue0VPz1EdPKgLMRpFEHzmpynrvwy+IdaOGMcT/fYtFDOI
dvYDI79Dsgjq5rFg7k+hwg7Gp1ozyWipOm65s/HTFXjQA/00FgaNNydzvb4sdyJT38YK7E/oQp3J
k3Y1OEj8so5gzyriLpZEz4MLitHte2MDx9G52EZ5P8IM5w5Vgc0ZXU8LKGyhB8xaKn3iQTjVQ0MX
cjUqYFmn5CsBNBfgDa91wqXJzTgPlWMl+pKr9vQwRgFf9CQe/brxLK1/KQS8jjIKTS6TMPiE4j45
PjpBP1yCjQJEyIiFVnE9YbAr9D1Ays+xyhxfBPEqNmqoJphMVkm1bXMTprkRnW0bfnmwCew+2ofj
dLZb8EWWop7zlN7Q3HfYxum7hronSI9ZBX75VhrI7jpTe0X0mmHrM16c+SQW1Gfkh2Dc4Y7G9ocY
1W/TuE4U/xMMxGNiwmpjSBvGxXPgZvBX4umM+vxHPmSfixLjuxrt3dPU4auzMyfcUGdJ75w0NVVg
hWN2l1ZguKN8Yja1PCO3XZ/WyPrakW/sJTSXK24y+7TXv8i9/JJQ0LIb2zVet+ZOYRCz01VOm1YX
SEqIPtrGSZbfzTkZb/pIPE+YTXc6ErpWVwCyVMQzJDbShM1sU/wgUXRT6PBfncpF5VORs2dCtfWF
+tPZ90U1nY2gcrwwyp9q0z9kZeNcjFZ3LtBsQd2itN06HfnoJdZDmzCKja+WRCkrL5Hj8D9cPgmk
x9mzGx/Gje3w9fVq4rlonoiU7DflIoZQo59BO+f3JLzwMNYor/v+2xDW9MIxy3Lgp3KTiNG/dA6x
dz3He+bfonD4X7fZxS1hZbuLOkIZ35TSgP7m0yoxgOe2ozhkavGA2c3e5bl5geC/qeDN3YksiTxi
ZX8qin2fOMZ4nNvgftANg5tea9xpwD4dP00v7yp4Vl5SHNTCPuhF3x1RslzMQWvuglF9tFJdPThZ
k53LKduEQgE/GTggtZeDWGZZvA1ASKxUWmdk7GiTJ6reR3LWHyZyYYOMmpEy2qfOrFyEH2V3lzRD
fgefesj95K6hcLjXpuo9KoKjYfrtiayqhBji+clHhHBnjsKkXlwhJUp+hjaf0U1oFvT8mYwzK0Fr
fTdYyUUDm8GgEU19znXfauBR6NWmaJ2vwuKokEhWMveb+judFIY+Uffcl6ZjKPL7NNH8Q85YeG1a
ORQMwsS59ytepU3gQ5uiOqFfOOStGO7S5cHVh49BNOY2UznR7fkV+ie4rn0MSGVjt4xcTAfZqur7
7Z0wonc3IFsu8kVydmqyLakZH3x9BlQyPljuux1tZPDPNQ1oyQpCMzhp635ZbDpt1tbyKSPoBDcp
ZnQUWsulDiaXYjJwaGL9tS43mhIHIhdD+TwT+T/2/8eNDc30xICymJPt9ovdul1KjL/ZrX9blbvU
y35yST7cXNq3Vbl0e60wIf6PKRJ2ubN8A67flrJEb8GVgNJBnVIu3R7+7TZB6ByDxn94XcWFP7KL
hIQI0hFvb+XoMR6923pW4c6Tq9f3uv2pSKJv5FNmeCLKwTwAAW2J8Lju/8vzgbk49+Suiayw3t5f
vl/XdW+1gOPOUKlV18XyN5MKeYYnF1OM5Gmgwzch7Fz343tyZFIGnkb62bayXQsH9R6MNGSqBFeA
zhTvEAdNC1wXkWPuCH9TdWnrJUH2EMbBI929YFXPnNWQa1ehnRWb2ixIsu8WYGabNVgR/PQiMgTG
mObJK1lW+0BLL5ESZsxarXE7QBw5a43xGquWuUPLA2jcAmxtpuDdNrbdkW5YEzMphHF2Uniiav3s
TMSym/G+6+v0HIcRetAQVa9qcA/TQns9U4U/iFq9jx0XJdRsTQRu8/FWgaqHW1prTjsX56k/fmIi
Pp/7XJnPcknQqoRS63KnXZ4AOjOfc0OAG/LjAwCjP3YLsHIQPjoRvqEhAc5JOSn5JLP1NYLFeYkj
1LjzxJygSdQKkp0PEG7WPLUN1jVWsWOf+sEZYUhw1qhdAMi3DnD1MY/g+dukd6aiXHRmKscgr4yT
Hjyk3Nj4jnhDpvPcXuZiPHM1pakaZC+Vbjlcl9mjDhRkospA5AY9Fa/BAgN1tcyYpqdUGMbo1dHr
8jILkTJ2Q0jimvn30LX0rd+VkHiaai9C84SO2DopfbtHVohrMaXfXrhxtrPH6JtfETrWxtGX2rWj
XSAKldhVoZ7lknwA2queXYuMAj0lgyi2kAkwoDI4BP2c6MVG7lVOLmkaHR0ujRi+U5Xl9skytH1e
C2czac53l+n82bFqwjMDVNfLWrecKcwvqFOads+d6s9toUNpZYRz2A9PZc6oN54z8yxPLLlEMDlp
9xYy407TJwaO7bkbOrKBs9k4u0Nr7JI4/jxDU0QgvB4TSzs7y1Pyeaw7kAjbfR2mDPqAKFKzHbwA
zvsBWM6xnIr2pAA0IN1QcRhqCf+sqxmQ2WUpDQTSUyPKPTcrL1F2dtqIuLPOUqqNYSm5l6bV57nT
j7U9zJ5eDROKnj4523qanA2n/QoS1TVHDekKWwOF3CXboM2o4M8/O3/tKXeXD444xXb3YroW/eAJ
/IbRZy4B0NyJo+VghRlho2L5DtvlpJcPWhcVa9JwSu6tJRNBmK9zOPzxoEQBxgi5fl1UlHhaZu1L
4ur8Kp/olpcUcQeS4Zcd5aJ8N/m8XHXUKFwZiaFd/8ztidtfldtuq25bGRuzY8h723b7o6XRIAaC
yx2LtljVYZT88tHLwGYKYLrbXz7f7S/ePl4lP3naUznz6QXgFeQ/P3ByuWSU7W773f7s7aP89mnl
Lr99DLmz3I8cg+9pV11qJEi7wKSbNi4SIeDmz0nnnMUQdnj62nZjZlH+UFBw3hul8aVITeUurnXc
hlR+PEbp6EhFaF3AX28H4lrvfLzHBmkBaq2U65nE5dVYW0AArVQ7Fqmunyk+koMy00gPyFBpZzzD
n/Fb7FJqFp5eJ991xrmYil2XixQzXUS+mPT4dZoB9dhSNSDrI555Q7SFgdtZibkh3WgYZ3yBOhjH
tuQM1rWd2SGfzSeVmOP0S8i8Zkd1g+moMRJtIhz9wIdoV07DcNByY7FVtIdgnoLL7OdvmTqJz334
rWzDbVmP2r0DPqTu671S9495z3W2bSNAkkye1rPoay/Jk6+hwm15HubhbFYUkobO+N6ZzXd6huZh
qXR4fUyUUzvGd63ZfyXP9yGzVHtLkDmg5OYUa5+Zp1mndEq9mWPkcT33ESlrlFTFgJFTEJTbhe6z
b6n6uognrkSZoAEwVht/Ck6M+8nKtQmcwO2JChAyeOmCj1SHQ85P8EkvEosKepitoREkO1ctrE05
NPd4ULJ1XrQD1eBxrZmEXMwdyTp6o74PVfPWqpa2NTGRFjMSwaj8MsdW8JyRxilc3d5yklyGgQZr
Yca4dfRo69TjPca5u36ioMNP2Txi7hzNhCmYsupau35U3dbDVlt6Ha5cuOj+cLLmeTVE90prN7tY
9Y+Fa9rnEeX8pij0kAJ0B1H7LfZtcR76qXwhKufYUr484Nwxwav6zZril7Wl0xqvNawN9/h4yT3O
SDI1m3lLrI31pMUBYSctmqzCvgzKoF18lXw6cgGOaY7fNvVDcULn/EGy9bTjwfAYZ+MhQ3vpUTvD
EQzPaednOhl1PkkSvQXYmQFJ4flQAROmxJ6akXATO4TahoszihqZ8lhO4V0nhu5g5xlVDkw5a6sr
9X0xxT/NUCT3qlm4K8EZRaXNoMg37NIp6LYu3sJtmCoWUSrDO7O+VTyS8poISz9UmTgksN+ubbn/
BWD+Vz+9ptFx/c8AzONH3XxMvwEwl5f90fl1DODRaIhc0zQMi97mrfPrWP/CgWKat5bwH31fE8Yl
rWBH6JarO45h4ur/s+8LVZp3U2Fb6YArVe1/hI7WdIe3+ntLcfHqW0JbKJuOqYnf+JdY1/LM6Kx6
34wkAIUTSYIoL8nDIpMlrklCagJsOXlNXlKVod+vaYUoEQFyTdZiNvWrl8Btn7qgIt0KxOs5b2jR
RQPD2qROG/w9jbuOca1uG/zsK9HBoKcqhkhQvasL8kq0aTaOvmUfNLVJMMXb5c74gpipPrlNQXU0
M30eOmJjWoD0zC+yjaFPZL1FxvRcoUKP32tRxI8NETie2Th3ecbVtqiTV73A0j4obnVKG3C7tIbK
dRoryjYcFHPXpeWDyFsmqH36IkpSk6y+wScRNIcg5fKqqq+MPHE7Ji73hnH6yTB/QyGrq7pgpZdj
ADvOPLYmadZV5ze7YMzue3DAL11ufleG+K3COLLD49w/VNhJyqotDm3aCyi2q5mhz9FJcsoxehSv
LzVDf5JC40tcK9GmUetmIxqMtclYZNup4HoCg/8lniEkV2aSeZZBKcqskHQHjHvrYPg0dfWSC7sT
/pDv9IF3xks/gPSO8s0UYVEtCvXYK8GXoASs3dTuC/dDHZTpS1ExXsqG6JyF8AirCuNQGO1sBHRZ
ZzrrKtJcQtfm1ot7/8XSqHrIKEiuq+tYQ7yq1OCuwmW67rqlBw+s2dQ9I4A0yInZbvQ3M6Kmqhp0
e6Z43w4UiLuKkJGmbbu1SBvuWsOqdUZmASVvnvrJKTXsr63b5Tuam8XQFk+FGvG9Zb2xbuq+9fqA
rEVuxyt7ecVgO4oX+4q9EsgYVm7Mtmwsmk1rNQ9tO+1Vna+jJkJx3YwKqQ8whef6VVXoP1ThYcIr
sTGMgpQ819zP3fyah2DHrBmISYwycJ6c+rm1CM6I/AtdTfsskhbmglZwA4RGQJoIXAKtJ3uV8Hc9
GWmFOmjHe77ePvukO+OTW9f2Np5QA0cJRDhcfQS3tR6zQL5aTrpIM84ogiMPxQENYBKdrGMRzq/6
yKlGCOiOc3jcgv6C+b2i1CaObRZjXZmrg4GOLh5dIqSp923JPJhy7JMIPSIseMRLUblb24OhENWV
fMnn+8IUzimtIhKW2vTOsOZxbeGIGkY8+xSq41WFTcEL++Gd+Ncy1gDFK5/Ri8XLQWU01SkcVFvZ
xXUszmPLl5TM4RdyQ5WjMXC7rqfAPpgGuKJML9Cy68Vr5ZDmGDQ2SsMh35OMEoFCza0DBIbngFPh
LCgowtKGk+fH9aO+pG3V5KDaWftY1J2+83WCfUazoS+StfMF5b9gMq9uakaTOx/5hUuUjRYlya7w
C+YjlY0+npMHG33fj2gNSfuqs/KskM8T9qEgGXR018RMRR5YgA1tA3ps6cYW+pvWWo81hXvCuNPn
aZiDMx/FWQcPU6Z061LkzbNgSOxMNSHpTp96fjdBp+CQblTYPHbhu3D2l5QVi91afbC2iWK7O99h
3DsOLyl1wlU0Uq3w05CY2Aj74ghSuND6fEcJ63F0BrADC4qRGNH3qKdYQI3vRxEkBG8F1UvSQIrw
rbRdzyqHN64HFbN2it+2SeDRoRfDnky3gcg08ycz2WjrDxxn4c57pCDH2am1lQU48jy1jUE8NCN0
4fTPacrwFaI3DurapLhaiFfFHjhFhTY/JjlDaeUjUZNPDIbFRlP6g5H1pFw2YDTh7AVV8SGKfF/6
uXXSVThFYfSuQDbClpliQyv1g92QM8to871uoOEx3R36yKDhp5Cai/2F5j0/oFpP7umGgTwPfX6n
I/UaqxNbWCsnoACZZy874d1HgJQvBpPMII4V9QYT4o3IbSQJQ2x68R4tRf6GzokwjrAzVuMEcI5A
yxfREVg1GNPZNTgV8sJTDhigGA6Thosrs+ouieZSNa5IkBv8eGMWpb/tcsb5BZJ2iEtNs8GC/REr
5Z5wMC6q0Y8g7C9BWS3TfeL3QKF5jZhaL4f4vBnsqEPQbO7aHtt8EiDAMbFlMrAO7hLVmFd2TgPR
jsTPyFGYBBV6v5tz+2tTqva50hp9m2YkZY6Gr97B5NsZZoYaNqOwPtmpdvYjUI6d0afw3dvqQSd3
pMlT4Ap1+Zg4Znnv9EpESyTYhU3GDEkH8OjOzuPYqf1h4MmzCKpjptXJY90QAUqvBVeUAoQgUPzH
vp3uXCOuTpYTEQcYiR+jYhwDRfcvUxuS5tfpP2c9ts4YIQnD1mG366ggLv+XvfNYblzbtuy/VB83
YDZcozoE6CnKK5XqICRlJrzHhvv6NwCduJnn1Kt3o/rVYchQEAkC26w155h1C8Z6ThmaOm5PEMW0
u2LSMmtHntty/K4uVBZq1stlcMgjqoAjFZG8L2BuLPOWdIodltsrsYDUVYi82tLJ3ob2SVEi7vvS
ukYW3Tj64SodpA9m+95LlsONef84Nu9UFgH7pPgHnX5kW6jiX5ds1zy7jB/cuUtPoUQOEjZ7lma8
4Th6bmvci3mXSy9U4TSuNyO7rU1fdSCwhmA7sqHyTSfcVqmYD6IfkZfAW7VG7Xumhy7yX/dqB+OE
Uf5FbwmlGlyVCG5oCmXDUKNyWK5iam7xeJWFOh80K/jEi710ieBdGwO72YJ0t40mbLAy9EtyO1EP
Rh8/dAr2TkM+2qO9p6qh436NO4/6yfusOyAjNHp/HXqIiQw+rOrjuHUE4ZAdGxA/xf3h1wVoIKfV
fjExC02bYLNOyq6x5BXc/2HCXUqaV6fj9W++G0bHhcFomwakcGjptAMpDcxm0j7yIP1WCle/BCwL
l6mMNijdwXjhqLBAMge4QCOzuY3f2rdVfV8YVkC8Bx07pBRsRqlZstfbxcn3NlaxKiVUjToZPbmi
vRpTHJFMN/HGOLleGiBAmEtl8rNKfKuUPkGpW5pUiEzzODq3zdw1N6Vmku+mn9Qo8loGOdYmyjJ0
YjJ1dbnNqqOm+6Q5KhQUVMwxnOfEwjZQIU+/KBN4IlOiSlAJtNpCnBqOTIoNuYBxedu0NJcy2HIP
k9N9YuF9tKqgv9PMZNfAknjIi0fiLZBM6XF7TrV4OA8VWSMSADxzc87c+FDMBqcohazQqJmxRzQU
qwkyh9iO7ypBoz1MZ0bUkESjhrAhKxieGsdwL2lt/EiCYn5Mqf+OrfooxxPWoP5pfRiq5Hkap+RK
VaV/EmNheUy4/SEAWIBaTqfdPSM+qRqQSzHxX6bFkTpRFfe0zTyzFLpfWuzcByPmRNSFcQyqztxM
pcqkbQZPTInlVQSBuguJ0dpS/raf1FC3j6nAo+PQdSSnrrOPBgC6m66ev1sj6c1aMSnbFjvrA2tl
2sG5+aSak/kE2HxH3G97//UjF5VKQSb5eZqqjRl14ikNuTlauEyHMipUyBnYESZFmbYGYZJUxbrx
GUtmutMyWuNmzluIRvFpTnjmooEPV+8U3sVnC8fb10e9uCnUinJHZcVXN6dmyda4t2fABKd4Bqxj
jYRgDWrqy9D04r7Gz6EeHbvE58jntrnUTuQ8aBpRXpRvn7OMOlJpNLC8Km036uKezOVbW4L3UGbl
VAF38opQCw8tPTUq+t0TSDXPrdv2hUK0TTI6O3sXzbmEXjPLKvCDIn7JwolQU31AGqDU0YEpLt4N
Q6YRDqN9G0jxEBEUmExnBxDI8tUio35Lbdofol4/dPq+mWF2hLSkEwlVwz0XGPBGZq2j5hbPSJNw
eViLczo6mARj5xZnSGO5QN1ap+tYGPcFJYRcgy9Qu73qSya7DbI5VRBjS/ynvYtI59slYgQX1dtP
+QiqYIgb25s7eIMkqe+a2J1w7WgfKNd7n3It4hOD4lJmibPkvukKhzSzYq52KEFIX3frRVg3z8lr
LBMWiCXoJQbWGhKTisjAcrxplJ2fDFRS1LH/kby11pzfsxaxN4S97Z0UiZ3xZJlue7ZtM/G7ZYXS
K9Wl0e2nAjHkbT2TgByZHyzO6TzOLjkNozyl7vDRppVxz3BzbmqQG6k+GDjNkOS4Wthc2E2NmqWy
7tGNAwKNDsIS+0o7/ZVHQ+uNFreAVaePagJNzpyODmsTcsFNNseG89O0uDdUdpN5O+p+W1eQkigY
5sM9htT8MOrcuiNJiRFsZfEamuLGCON2j/uv9Lu2OWohdayGVZxvFsmjGWmvTsUnksME2fY44g0n
JNulD2/QlbBc7LPHoOwvShO8ORablXjENY380G+n7kfIvDsPUE464OBeb+uvTs0GlfCxcIs7cKlN
R+kh7u23qerZxY66PEIJnremCO8spZMwv/KBunsKj8BiF7H2THBcVry7kL6YnshLTC8/HBT72DrE
g4cG/BhUGyOoCbwYrGXD+FcVlju9nfs9SpMFeVWi8Pph24O57zJa47gNx0NiiZ4yb02gq8XUTdQo
NLeuUDfemLFNExHb29K2t4OLF8OVwXMaIvUmh/c4ztAuYmgL5wZ5uivhSulMEk84QPaBamQ+3EDt
EPS5P1TEiAOWulha3t0OpfhOIBugmki/CiQFB7CZtxNw5GPbdpT7ZE/mIemNggaL17l2fjvMFuIo
Nn2uVr6zPPhMl9xkkHGRS416LGccX9VZtdunkMAjQMYOtCGBvzsjBd0LTY1bXigvZkF6/MDNtRlr
hgugDMz4ec4019AgSsiNTVKNQbLNdF8J29Qrqjjdaylh95ZGBTaxO/tm1vUbSNLpxWw+LFt2ZxHJ
G6N2cKAQdknwe3QtdHJkWR3WRzdmfJD17BzpIIFAMMTgESRCIl2tHPDX2BvU1JZS30TMR0euyGBJ
Wr8JFNvwbc06So0kjEID9zIpFfeodJ+BRNY+C6yfRVJ9zMqYHhmALbqvA3YqcqyZ3wH1yIRyLxHH
T2b96TQiIeVIFoe8ronRQEGmVLw4DHH7srVQkEnpWWxkyDfnZprV73qhuaBRS2QLg6Hv0oipPJSs
GkUgjHMh2rtQRxJXN9l37NsVqBxPaYjatMiHdx4m2VoHodrlNmsc2gFQMSIVPp4sAwOJXAs4QLDO
RrtyGklIqonznFqE3wzlrMI0lTIhufd648fIPv0aKKmdte5+hurCOgUeStlqNykB8PfXdhr3bFxf
mLl+9RNvwU3d+9pAZ5PQsk5abu4gRNBtDNSpQCURV+Ua227Icdyq4jFvAoCJgiX5rEaap4/fsgh2
HU3DvaZRQWu6ggXD/FPohcKdGL8FLMALpXDJTpzecY+1KLeZ2O+TMngjnLrbODC7cLGxmTABE4Ik
E589+3CZyGZrWFWLp+lDgOQjZGlUfKmwREN2kW2NNt7NuNbp8GnbMg+BkMhb05aPXVNiR1ziIFkK
oXJuu22umXfzCBAoSUXoRXXyEi9mAsnSgCp7GpzMFDF2aRMMqTbf09tCqCaW5SbyMwuo4axAdqEs
1YZvmsEBXNb5+0IpfQ0bOzqh+c4ugJj0uD/nnt2rpVtsDjCCgVUq2JZQziJcxN0Woyl27ChbT5tZ
NBlYBoZRUbZhlnzQ2ILOrVKKmcrkXFid6+WS6GHqa5TRquBpMiGxTHH+bd3FJbV0fMW4BkxmgAsm
6ZvYpgXned1KOG3AUVkxRvUzjDpQn6XtbodwPEXzPW5ZlwanVLw2cxj76AK1M+D4pC48VhPNXtBM
oEFEbSeZuYrq4Mz2zNwFHbcvwgnwSi3Re41BzCm3jF1Uh1Il1B1yz7Bt60HbWLnVH9tOfCRKz/Z+
UE8iYo9c6CSWOfnRzh4VzXxtpgg/p82WuMC4wGLUD5dS5dSjNBjVMDzMufXoooz006EnRzqrtUMo
6qfJscMzaWB3AcjPTRbh7yxJ4PPjKrjN2Djd9OVU7MMg/Bxov8GhzB6FnLKzniT3oJsuso/0S9Mu
iV5svLdUSaAUjhRdXFKjH0iV+CbrnnfJViNrkczGo3MuLRl5UwkjQGryFARQq6Ic7Z2oxsd4plXH
NdImbnEJsbU0jmae17L8/+9g/IcOBu0F4L3/9waG957FvyCO/j388uuv/upfaJr4l2Y4Gu4ha8UB
09r4K/ySPOd/cSurLn4tTSDj+O1cE/q/VPxsrqupoDIWS9nvDob+L9MwHKBrKpoY2/l/c67p/8zv
4mVpOnFguLQxySG5/rtXq4NpW9VsfK/FYLAXKaFydKO49IgU96yD++eSfdJRitjx65hkb6Uxm43W
wQaCVvjYB2X+lBMIC0L7gsMo2gVGcY2tiNhDH0lGcZurrnIiROktVpxqD/ezPy6FYpoJzwOUodsi
mcZbWEfW7o8P4r8xoZn/aMzQ4CEtbWn/gG6nRWQtXrk/vF6imKrUjWR/DXUj3w8uttFOfM6iMQ9R
FxYXFkmRD1gw2RcNxjQpW+fSUMi9oqr/2UWsT9yxvy0txJq6BsfRkEq3c/TeumkAaangI+7sRZTL
cJwetBEFRrPInwIn+AEKD5zNCCvXltqTDV3co9RP2nJS9eeYrsneUotfXRkN54ayKawHSjUF3KEQ
Q/bZkOgT0q4lotlu7f2E2GdLqQT2cTTcBQoFjTbojWeExg6rbSRlWPILJTxSC1Eecbsah0JQXAuJ
HPgP59TiWv2z2bWeU8uGXw1bw8Zg+I9mF7ClCBHB1F0pZHbMeFEMWRKaZdjZ4VMfqtQh5+mkzIIX
G5MlWVTJG5ZtwL0QSGK31s9tV+3oUai3fS+NQ1d2cltYDK91Qu+oMR8TkqUf2F1sONH6MwGw9aYJ
zNcw63pkVZDv+qovzohKt6CZZ6QH7ImKWB2e0nKhMFnJ45hFhcVCMoz3WUTLzNZzNuWjFu1rk/U+
Nx2a/xJgYG8GPmvXLvHxBDLx6YP2ZNicS3e+c1C7vUyhiXw+H+iEVBG1zfJ2Qtlqs8b0SFfqDpFu
PqQgyg5J1OUvenetTVkD58wekYkNp98PvUuQHQCA+CtZ8W9Jtn+GwWr/581rC0O1ucpRXwD0Xu6B
P65x/B7sKKqsvRbmRxrO5ZndHr6aPlHQM7G6TQI9PvfCtG5Gekr7FEC9FRTbWo/OHSvqk16YV9kJ
9RJ3xdaIlL1LibOu1Zf/+V78h+1StenF4tk1sELgtMWq+/eXaapjKKo2LK6qrrSnJDVvCis3ITcu
NTeghP/h3602V9gvYVkcf/zv/0U/lv9H0xjommORcuj849avuP5napLlFRiTFt0q2FtQPG4URTe3
Gi6A69RRlAd37j7W3FBs31vfcmV5dlUE4lKQmftgTG740hno99SBAM/a/mDRs8m6WHkBfMCOsgkq
GiZqgcmRlM5yzptdpdtYjdTAuvkP5+8fvl7eEPeabupisTEvs8nfTyAt7jgKizy+msJ4s7MoOtsR
F//oaA3DVVh7oZWqW7b3PeGelXIxGInQ8FMFSqz6ARBo6PdqtO00/siYGA3bSrtbH1Lh/iT2gZpU
zC04aXPqD+ocnse56Lw2ana6bBjZqW7u8EySySsBawT1gF+hIW43J3wAa4p2UuNa7FrQw1eV/RK7
l8T+hrOBKLXoBN42umqJtKFOZg4aKLZ47twyBFTtLqwgEQRmOt4oQ+ZpHTalQtNHBNuYFZUWX1er
RtelSwpVTBc+qBPt4jgB4OEpnQ+hlbXnoCzwVIquuP7P591c/NJ/v5Ace5keDcvVBRPJcv/9cX+p
lmQLagbKzURtIAC3qSnmQPRW8zpECgNvT2Lv0IA1xWDzI9Wc5KeRa76elAPwTWIum1RYiHAT9ZgO
Sr/HFRA8JBPBvPHy3J4iiaFMP6RMryKF6atbyVtSkt2a4628ZTk43RGAm+JXyhiJCku8Cy1YDFYP
onZMXJitu8XvjeWlnu6Q3AyXOZ1ZiwsXb3ChPQ56KnaTXotDhKLKm2u1OCimWu8KMQp0txZyp2I4
jHNcb4VVZFfMeBSNmu99Ola39LOaF2HfN3o7fnNaExux9h8s2ToVhH+eYkNQH7KRnhH/zazyD6+4
1Tix2kQdVNmcplWtZdrZJdz2rLYj2towBmY8W85h/cX6MDpBoHhkUWrnhmJnvfv9N1qgfFYzrfff
P/rjKaadaODUlz/8fbS+zRMqPrgnvo67/jrI6Id7fzxzthTFo4cjfK4UA/w0r1IZGnzJeEf/+MP1
F1//cn2BUa4GOxQsL18/M9ZX8PufTy76Ydy+Uj22Uef/t+/p97P/Oq72I4eufPp6Df9+M3+82OXF
fb2m9Tlf/1RW+W2i+VoDdNzsHCr6y9PWJwSicZSvM7/+Zn2Y1tO/fim4ZdP6GjHH77Ue5lvQhhfF
CM6xprsHAuHKVt70GkNf747Glu5esOuWEgVNXOOlN+dfc9alu6l7npThV18SECFT45KI+Zc6dpaP
pu2pS6P3jH64H6XjR5WrJJ/IPvGoyaVglc/SVavnQNrXpKWOBKqTAkBTfNNxpu1KkyRPCVao0cK9
BOTFhF9tpEZuc1IQK6tTxIjIidpUHVTpsGaZkAb6VdcHzCbj/aAwnYcYamJUK91gSX8IYugMXaAQ
FyA2oSOynR405cZRx8ehYBhFlo4ngL0qFryfrM5mr8ZQts3jE9g/rx106xss36sV/wBZfe1TO7mJ
DeXIx9btUqu503r9VtLG26bJACq4o+ZIpXlCbKDsaaMFfgGLaY8L9CEyJBOS1e+4fd9E9ubk+D/M
iYz6uHcoZbRiX4uowsIOm6B0XV5VlXAweM0Kxq80rS5lWuPDjyM6C0J7ncdZgb17SoF3h2EbnZUO
X2VW4oUxXXlorGZL/1G/mDXRBnDQXtNApU/dp56WjT8Ss3rURSPpgugPSdjc4Pt3fEBGDzOS7U3V
VvsaMuU+60/0aZ+wvwZ+iDS0VIdtIftPexz9JivSfadhMxjL2rg1xFvaQYPFDbbvpkrxIrIenLbx
RsUq9g55Q+dSZWTUfMbt+NgQkVpb5yayrBMz9jnFC+3LKIuJ9G18k2ogTl4+vWT8JGbhgeoAUnuH
UbIUBs64cRdqinokVbb1lZELrHBQaAXdJZelhJZIeyyiKovnEq9hd8BQyfQe1ZfanPY4f4KjrJOE
Ub3gTHeI0jXYEPSFIxQxMmF1kzMUp/azRul2M+shljOqG9nYIKJoMYbO2LEAd6AT63He0rNGOAQS
dNbHXzaOpWx8EWbywyrlrhybnuoyjTAYVBf8R6dSxRFUDrWzqxFOJnr/YdjRBR1j5im0OZnn6dpq
l4KCO0UPJ4GTG+Nf3GjDpG9EdggU7dxl5suIW+p2qIRXRbjSqra/o7bf+B07Peh4j5EBzVeWlrWl
en1VTFqBZUKqSdxqw40durue+t7JDTSUt8WT0Vd71YlDvy0r8kCQXPodZtclScSkaMjQip3zxyyQ
belVB6AH3QW4PK8qbHz7Wn+VOYEDYsBgQAWuapRsr07W1dTVZockEPNABBM7dcLToE27IrE/0GDd
MmBlJ6dNXyapAH93q+lQ6AZpolOxNVP1lIfkO9FxW4w74b0oAwq5MtlGwTsREB3C/JTrYHR2hPdA
KpqqnWOF07V/spPs1hiircqASGEKpcE8A2OEijxsTSTGEo0cZTG63onZPtU9+0HMVRfFLiFD2NzK
I7WomfXlxnLLZxZbZFG5z4MVJrsiK/GCtPmx0+vvXEPALArHORgp/SMzr/CWDti05tr8rjicv5Ha
5LaqUn0nSkrMuUT7PKYXOhfN1s6oRpZSPOqsUGm1IeXoKdN5ulIrfuI6Pwdagh6vEBB3bJ/ZDn2Q
YUY2DWc6NpG6Ckd5UWLQ+9gjv/W22LMVG71qpuYn5r0ZJzfjoovGSksG2QgDviSrQp0mcTYLxsmM
XdGciOSeAt+216f2riXjMWnEUTZJzAeAxdmyKiR7AUXOoHPd3YyiZOxoqsoufaOzTodQ91pAj17W
fYuQLY6pXBQkgv7WmDa+K7vrZN6VNcwYjO4tMAoi6ocZ9kdk3Xd07rcGArFNl9PLmCq4tK7tTSpV
vDFTjb3QyOqpa+Xc35LxoZ/zysMnZD7GarYPGQ+9iFwuTwQL2brJH4uAOmTQCemxL1qU08VeM9+k
2190iYmGrt+TqTsXO+ATnrvo6CwaqClwU7+N50e9xiw4dmPt6SVWz9545wbrUd7HzykDpzfRDd+k
OuRhVtVzGhdeNQgYJmm4z9F8jK6KwrDBn9MkfNvY1Uudqg+kkc7fCxdTIAFGm8JNiEwnSqipx2vE
0Fnl814GutzZdrWrS0HPIjdxokQZjgHq8mvYC57kHMPaON2V1By2agy939BYQRvGo6ZkEQWckhFA
VyIfk8uTVAyFlQ3OFVqr9s7tXNhBFSTRor6zk/Ex6edDWeL17YOfVK1/ahJYltaPB2TmuQcT+pVm
NRxaGMWbWAzkJ1fwwZNR3tSI430xYB8JyWDszOKb1VQM0lzkqL2x/jbsmiKzPkb5pXWbHQNMXBni
c4jBMEyB9qqbSr/F6j6c+9BVrkVbqt76jPVh/Tadi/BWBWN/Dsy5365/tvy9xon5BFyyeP1n5aEb
JSGzfYboKg2Tp7hTf63HaIfpBh6s/FYzn+4QR+qnwbWR/SlZARqWYxTOPZIyatBJGvulqUXXkXbC
JZO4vwy3Ub73uI7XY9nQpTc2cziJRmN5ZCuW72WO2yChS79ZqNe2UjU/9Fw7W3HbvSqErWK0VsoL
ZZfhRoFK7ruqzN8UK9ytT+XUZxuZhpRHon5i9zakx2iem3vEjc7m62j9TTK12aduo8DJVFUlsMbp
Tk6k9DuNUstzULmv5vJ/VZne9IEdvU4SLgSV7ugyyM68CVOmjEq409scZttBs+ofo02Fe0Kx+8iS
5zyya95OQe8eIFlr96oEu70+TRXfDFGJj4nkCg8zVHM7hYjlzLard/TkF1ua87I+kybCNckj/ZsM
nXEb2yNuNKUNrxH8aFH4mtsrbwWytRIQ4w8njJuNahnJIwJQZa9Pk46xz1LuBe1z7Oq8F4EmolGL
9mPE2+A1sxPdSrt0TxZh3LvFI8kO3nlaT5CW1XdMVzURXK2x5T4YznVa40+H+euXC5C7hI2/PhUB
BNT/sjQfKvQDB6uk41rIuH7IDHgT61NcVrvIHYJ3BTWg52iKQOxlpWdFybD9OqX5QnrD4/rUUIYP
Q7KUDWrV2TaVWZ5zrrtrY+QKSzUp3rvM/etEOiR1EKfSP2jB3B6cMKoO2tARc1MieVyPNvS5V0nH
3ciQY5htbvlSm1AbqbW4dohbsDvk5ecgvilzpr/3QaT6dd+olzIru6tOdfDrCYVybiCyfCQx3WuF
tvilRyB2BbbkeMFkFJ9uyf5yQLhk0S8TYihvJjHgLC+1yF//Re6NYJs+VUtL/Az/401g2e0Nvrsc
Is9kf0Ao+HopjaS62tnujdM18Y1WydbPS4c5Ge0UWSaH9Vks+UwAU1F1LdHJXdYnqFiI3iflYX09
VkC/CpCRek0z0V3clmwkWifte99T91vecx7RDy9LN7hOlZZc1Np20XaZzpvNh7U+gzpE4xE0Vd8y
eJrnaNKh3JRT94aI9Otdm0vXnE2ndpuxnT7TzK62ESPe94ircj1G24Q0iYwiugtBe5zzZWhaNvff
LXAj6zPAs7jE5QXtXYrQAYOlqm8nkUXfi0nu1vcCs8Kk924d4gT4f2zUpEHHhbvlYppeEwSP63E6
uCyb2rbSe/ytmK+Zc3eWpSSvfVgc1+PAzV/gCs143+pKiDSaPB9SWvRvLA9O6zPSsIMQwy1xP9eV
OOoQn3YJSGGp2+VLqYUeAKPxPXZS1zfVKT7XECQezFr9HEgXeefmUakHWMGtE7Hah72BDHD5AxUa
B3VJ8znTF8obmpBdEOnDm9ae1z/UzWREHCzTE/M5zVI1aneWg8JmOWpVEj2DecvCde90xPSZ+ddR
k3R+APwjn5KmtY5mnYltmcbTuzWwuLHC925s8p1Uo/LoZmr9rFPgW1++anWDR1nLuCnCYLzVstgk
toeXiXz5rTPt9FG2hkE4EmkN689RqLOJ7IbvuDtZnRRJdxhGU3+ZbXFYX2JpTKE/hJMGHiE27sww
wtW2HBHGPhgPuM/3cWLp535irP76BcplCNPRK7wTCFpKM+9V10pfyWTx10P2BAL4zhxTOFCb4L6b
CtQRFps0BYfHXVWQdlK3tXZXtbFxobOseOt7H6voSJlnfikLk/2ZNto79Orz90plaQ/28442h9xY
Iki3Y9XoiBpE/igd5fvXq9K50MhkHW7V2BQ3jkJfYP1FG83XNITY0s9WdezclD3uKNP3DjnC8hnJ
eTC3dRubxygraeCjKr/EevnwdXaIyoJFUrWM5YF9NSPi59ajNpp8HiiMPtrakJ1GIxu+PsBMOetM
9G/oZeXOMAoumbG0np0mZnvKB6xoCtzs5RKT4RDcrpfdBG/xTU/2OLo/x56pO9TS8YSHl748S4Iu
oFtfVvjSO5woxyax3nCpVYfcMOubMkKPoBUGInhR2jdVapnItNEL1X3PrCofXKKSjoltQHdR2axq
QltkJlCNXZkB5iMYLunmhwmp1E3ptlvVIQSxYAfLFPNBQqRyp8fQj4wBN2nfEsXjjqinab+82U5F
e0aLEXUNTvlcOu4xToZxkwe1gXjCOTQFe0D47faNbbCrDoXUFxn7Vpv1/lHJxBtlDNB3jvki9Sj0
dL3vD9LqdODw3KOtWY24CxoJiSOtyYWxq6+HMNeR91NPWj604mSvLOf1y9GECy97HdEPyZnOQuH+
/fN/Pm998vpgLDDar2+liIiOms/rn60HWH8+r1z49cvfP2QYd73SNrEPClKSN62A9Zz24IFFhQpJ
QXM/O+2EyhlP8mgp2bZPi5fCRvASx+yAIvLU96XTvcTRKyGDLgvinIxECxBrK0V1qpeHVKqsdaue
NX+BZ0QL2uGEiIaTqyrIjGcT6XIjd5n1bnfqdFSWeOGyyQAFoEjf9jLDOAOhc+v0t7aQ1tcT+sVN
TfAr3LflYf0qPasUpw4GYrQ0G3B6RO2pU3+WisIbiuKqPK0Pk1tjn3UjyGaDvsNwvo1kPm3jun+N
27A8I4BPSeOENdwOW2HWt7kN6yCEe7yeHu6ydqunQ7Ip0ybYWAobhqTun9c3R3W0OoEMzdVqKTmW
M5apjxR21Vlhp7JDXP+s9fhtUGI9qUk0eiAJSFoZ4IjXEFZnL+m0S6yVym792frbYkG8QS3ySbtM
ffLivchuiO4obJ+FQlh1+ISWzy0yEtcvK3ZxgMN4x3OiYJ+39izHntqUHxutchcBtNiivL+KJPZz
ydYSQCmaVsgUjgMuuJqALpchE29ZqOjVLBmcEK2lPtUr8+v6+Dq6uYSlr/83XzxTyQjdPxLdEVfL
oaVleJg1WWxDhipaLGrGZllK3zIpOSRxpmA4shWPTGo8q11zL0Uh9+CIk3Mis3Gvt/bFwl0Piitd
gMFNRkOkcpXd3AwvscBfW9bOoQxd98RmUWBXOkUqBGCIYc2pQa/OWieGm+6M2kI7BAtQgYDQEn3a
apFB0uYYfA5t+4OguNxzZJPSXjOu8I6rfYNtNpvJjtHH4WXNLVjDDdZch/Wrhs4ZJX5lAJiAvXWL
iHBGb2q8zLFr3QTZBba/faeUdXSedTxpyMhQp/GnN+0AlBOlldg1tcI+PTFxb9hx4sdaLPHM4EmU
FvwmUgQ8vU+nvan17hbvlLwq8Zwcw7l/6Uw5n7vEyM5EW1UP81SnfowJ6ca0SmOXGAohNBinEcq4
9i5AEHbqpYbhcOwgWRGYEC/YU5upwXMnxYDvAZ/IkRgaagrEYcrKuqoJpZqeQjEEdymgCdTJGRBV
NZsflIIqI/8Hd7mkZptGSXwCGolmyaznTTZo2qHKM/0UCRfTRGWjQYMTn9omQC9Zl9m+NdJzsuDk
14d8NO7cViVPvdQvaw7E7xCT9at0gSYOpdvwdpRPpIfPqut0Hguw4IQi6cXCcNymI80GCiL2Ao1X
4Zqc7P7NdFJtN436XWTArrZJGqhyok4jg43Otmblz33dY1taor57XWv2g1Fe8m7ST78fSguNwNzo
SP7z8iOIiHUtkAp5keV8vf5hIaiPPTJOWUHwrBAontYHSk7yFNsvbtmPx5Yb9NR1yW1cZOYu04FU
rj8q/v1V7yboMGzzZV543dlI5BA5dtyGGOVIkJ9IQlft8TVM6YlTrbnLNYKPWxFWfiYDMhuzdmFh
rNe57RkNo6HiAlMxFQOb+6weByedzmY+XlIIqUjEAhZHNtMoXiL59bB+q6JhQeC3/EalfG6R7noc
lneyPuQG8eZBQfD9aEbBaV4eqhBLWF5g+ddU2GYk5UCRU5/chlE+CngJ64ODaOvrq+DfX3EwY1Pg
i/TThNS9ztKG0/qVgLX2x7frL1TikYncAZZeW+VpfTCWdOu0zp9DASEmWhDn68Nvqs/vnzngzTZJ
RJCcUrcghnAQsQgnNRkCQrVhOHiWoTXTAkW57CxEIfKzORx0JM/Mawx1wh6Pc89OUqug/BEdikcJ
BaFP143SqMPYrqsDZWhaoPpuHsoX0c8UaoR6D18P2VtABPWg4YTrJsaLcOnBKl2H3KFZGqWcq/XB
YrW+wfkJmW85JTJP8dxlLlXK5apY307acA8FbNdVBUoQESJjnL6rEtqHSXRCPWnD4SuvZk3p5u70
S2qGNEKCO8prcsHoZdswGsaTKcR4QugC/ModiMdERH5KElK60xbJ5RoDkNvcanqh5n99T5Q1MDaZ
HXVi4nx8vpEncsPLa7ciqAh0ihEwF0f/xd6ZNMfJtFn7r3S8e94AEhKI6P4WNQ8qlWZZ3hCSLTPP
yfjrvwvsZ/KiO3rfEQ4CSqqyqgqSzPs+5zomJ3tr4rJJnSDfhX6LCdAkcHy+VpbhYNn77bFAciKC
FqHjynnRqsLblqgNLuBi4m06s4SSIslv6BV6DUVm8GIhIJdJD4a9A2uA7i6LMbPAYpHDzdOH2L0O
EksFy9x3ejCkfXgW2XcJ5JvM9/tjX2nYH3zj0g5RSwk44HERHKQzgXlBxXPyq2YXDWH1FWPFJaLF
+pTZ9XB2O2TXyWNoe8ND3kzebY7GoBBad4o9GoIipLdk0RIHX0hI+AgZ8NpX5bjGl4AnyJUmBUJP
VtvGxMeIKiGkFmvaN4Zd7DOyMe+yPiEbsTCxmockJ2/LeF6uOPYtipcevKmjbwcX3WyX9v29Y9ss
owzdP4Ry3Jloi++yOqdKLMWdj5R0bXq0bmoIL6Bwyi+GZ8FFrObROoZfuRBsDHRiK2MUKItnwo1D
LDjdGdfcdFngPaVd/L3W/fKyHFGLZwpYMKiksZesG8+2XocckanmGF9byKwosg3UF2YWvQ4WbMz5
cafs6CKYoXGUIqlf6qzeF0VsP3h98YaVhwSsRFBTqpQ8mCMCGHOyn0rdrl8t+vwEMBsp7pW8eS2M
yd4MQU5TaP6pm4DPJm51JUq4RU0WAFVOjVCDFce92enG+tXBjsV03vuoUDwzewIZkRXJXtdVSCln
F2X98KBuExk312UjmjJCPDF4oJ/w/TBZNN6VViMeyOynoPVbFgZMPBo7He9a2u2sPV4q3GovBKJG
WNGTC40UuNBFaN6hPW23YzRlUAYBWmJm59KxseI1iTXeh2mtrc3ZRTNOY7FB+6X4qJsKQ0A8kgqt
I3MrJ//kTIxAaTvWRz20zQNex8+sbnUkyGX54nUJvY2oodiGqnxjCkRnrkt6NPMGtdK5V350waOX
dIegFPrL4EYnMmnwssmgenLMgeTxoavXKLioJ+u3TaPZ/BEOtxEwpmjkmgnZ36AuYUr8nUwITUtj
iMqkbzb3dZWRe2wU/ieOr2zbIMRmBtkQWF1X5UtNg6MNivRqTTGir0HcSi9/oDNlPmEOUU8yYmgg
eTQaFTTxoW2uOe9COiT8KaHym+VKjwDmn6N8h/N4o0aew7fGrS5/SPMUN4BZX5Yjw0G0p+kVnRsH
J78IyJn1p/B60IbUenWGFANRkX30HnU2v4uD2y4d3iocIje0Ral928I5Oq5t3tvzZuqmGzumjp7p
Fp5rVn1r0mB4z3Gq7tA+rVukFbgi6n4T+XK8x05eHruQbpsv4M0ViEXykYa26TP39LtcfDEpVq7C
QV87pRF+uA1TCZy49LXbN3RXcjM0jX3yvaB48jzKFrJyvwZzKYFSZXlDg6hdwzmVuzKxsbPW4/gN
cNjWncLpzfM6FFEp0bOBK9oN+fLNToNQ86gyNNc4IqJvQxBt3NKRn1pcEUcERyUA3pi6p4KcbQay
8A0BZLDL3DA79a3u3QMsYF00vBpeIJ4rW49oIDJ7N8nreLYxVfw8XH5Kh5Mmqc1UsWj86lEODM7D
aH0BbD8RpBkgWZkPq3r40tX40RG1/2iAkN12IXatziP+FzHA2Y0hHAnALydbZsmVqmW2lnVArzQa
qZtQ3tXlN0CkzInTOHyyfBoBdEnGQ6C7zsNkEBmL9w8+kpj6J0xRdmD90FX3UdBMfoXB1m0Q72TX
FGzEiqRXbYXjjz7OmMRfcHnt0CbGz1aESTcpIDQMiftuNu595ZrVZy8LWjM+kTNTQeBcBBu7SZyV
XdoMy0VKidROfCD4QXMaHSmf/KkPsLcMwV5zSDMNoN9sxdD11yjFNRsF09HCmXGxJgcjUFy+lIzs
WWw9d1L2jxnXfC4sdY3IZiSrzDWOnESQTm232NZ6km3aplWn0ZL2uezUY1GRe1yBKInF9DU1C0jX
OH7kqVHRQ6M1xqaGKnQIprJ75TlfktrCIltxYdS0itcVuT7rUVHfwqXKEg1iyyv0OndlNeukEfKL
oMOf5cSd6sZVVM0+DUIdEocPAEgPD4JS0oEyEy5Y2VuHvMPLyP0VezkC+W1oUpcRftpc6QqzYOxM
4g4SX22L3HQe69HyVk2Ry1OaCHp6WJ9OKmmDI9WjaU/y6yVO9PAtDGLcw6n2ERoaPboYA7IgYmEz
MiJ/a4bv1oCVAoxVeRGaVazzujPAirYvA3btlVtk9k3cNl/rGuRCGpQEy8z1TenW9rv7NhRlsG+U
bTz1hpmePZUZ2Fcx5jCapsx8c/E8Tc57XBobjaCLlZQwxyeSgjDYAi0i5zfeNxOFObeoFFhl4cLy
9VidKTfd0xbhJqYH4w1SGeoKUeHs6X4VF6v1sKxY2iVGpL2lX1w+lLWod3DSzPWvb1CZ5LcH5pPE
Yoe5K2nemyjeoUbW9nYPbBzsC5+KLh6rJBJHnSS6c+nTxzWMZiM6e3gIp0G7hRuzX45s2fk0WOPm
0pAlUsgpJ23Phz3rROJ7MhXfa9sAacq3vw1wLbCMcN57JLEYSJiKrZ08rG6VopFRVdNzMyC8MNzI
evO65zyECyx7d0RQ2WgXoVsZLtdmlhLp5wZe4a9NXewdrf2kk3HXE1FMZBPxll00DWetGG/S0Iif
ydJwzhryuVWYx951TFrvylU5Iv42CmAndfY52HPOUYgTnTZV/Jhmx7pu3FM9SueE0/yxISP6kDdw
1xJpTrdFnoDEZSnWkDuxnnzwZeDHpp0ZVuZqWUw3Ga4yPzUJNmm8x9TQEMBE0V2bIXsYpNfcMkQ5
BdT5nmVVOb9D9E/apfKZYFX9Nu6fgbG0F4oX7m2jnIx1RWe/1GG4h6c+gXo3yiNN43IzVQ2RujnP
VXblnXi550TvXyMWVcBOArGCXrMd/Kp8mzuP71FY5Rsr7uV2bEZmaBkNBN5NerFKDGqK+sJJ60e1
t8v8GxXeq0oj877HL7iDJBxvygY8XuuSMm33GDuVbE65VTUvxIqcoiALwYxwmXQNYVmQC4b7ZLQ/
dBKn5iV8f4/EPjtbTO3XfghNJSgaMA4UeBPhPwdiQF2EjvWbP88oteEgEcASMkLYs3svROWs6q7r
PlxuLJKclC31ohR5kBHdTd3cv/e1DW7t9lkj8gS+bsStDri5PRXBWjD+7cI8iW/sRjxaDl0WGWnT
1dSIz+gRYR9AM/k7gB1rWvjNe9bTBGrr7Ac1GrpqhpPd9C6zJVNGD5VbRtia4uJgux0B14IBe5J2
erYy0EqtCJwjOfDFoXENg8++RS42af20iuZMHSu0NqVTpK82xIKzol6fKwzUFHO9D52bhR4G2WMJ
nb0mnmdjddK7RqZQe6Ai3XksouCcGQERAwX9VLOllyW7t6yoApq3WXoeHGPfeIp7WBR8sQMHdI70
UX1rG4Lam0sUi22q4ziB993ld3AmsBvpCf0ng6UQb5s/SjyDlAYzlQf3JT7KLX96uqWAZTxkVaw/
cAHXA3ZHOqOWxcLPqoFzIhXP8rAmk7hJcCZ2gEO8kLDQUse0KhSyKHIqz6JS9bmMuMsX9XgMEODD
GNF9APxmutXztCaFpKjPtTvUZ9bKt5pEk+Wr/nmo00uVtOLI3CTf5JZJmS8OxZlpFne35i1UVXw3
tHZ11hPtkoZmcusmwFy00QovVL6yVZLqIQD8dG9lqjkbkQ8XK9PInIf0PwDJuKRUw15rCNdx3r6o
YBcBtL9VrkhvtWoyjsoO75aHssRATpuR8Fum421pJk8Yrp2nDtwK8lLvtYtqAPjVazfsB0onD0Bh
KQBLLPiAJpttaSVbt6BOgqVWhQUXTDlh0atxhmlMdTJ7b9Ku+CokHd+4sL/asq0e4pLRnoAo+aFX
BBgUQfBINJu5FgobTRB9jdvO21VQCQ4qUMOrQpcU5xjlssxKj5pmNY+JzQlL++PgegGB5oUdUPrL
RIXaJX/k06AoVavwjBIGxPyHauflrvg64MNHqeH7h37yhlOEWXbsmOcU0FrXzGXqd4WsGCp5jsTO
Mc9tOEwYP/gk4rEdXjGeTHgbg5gGkzO8MmdBSOnXDy1Gc7MMknvWEPmmz2tvS5xpfbApYMy1g+Cy
bKJB8Lo5JA6PxJ/aUs7Tskko7Y5mDTgqG177DDFUFQfxPiLUKAikhwVH009+2KaXxud2bOUoYIgk
Tw6pCvVT4oM4yLKm/Eql6k4J/4tmawfW4h1TK4aCuGX56rYuVPmv5shwF7fBHFfiFruGdg6ClFRD
ttWl+5FwDb7ZMXlSE40aj5VAV2kr7lLGrV9qGRV7i7V6lD1pXlKcdaq1cYB0W7Gg8RKNfKe2wRwO
UftsamQORIGOhry3xFEh2suVYVzGhmUm4M2KuYkW7xHZ2pyTrNuGPr0naUNd4s67CeQQsqQsEJll
NJw1RC2OgzZblRX50BS+Ib7tk6QTJyuJmF2THbGliOk9uDCevTT42gjHe2kLpzylTEfQiBb+yzTY
+e6FRX6OuyXNrwhMtjjg+5twb+j4vIOwSp7tMNp0ht5fKnPuBmaNca0DyzlWbv7FqEPjio7lTE4c
1JpW5s9ObpywNMY0ZKpgG40DIWBuHH0M40nFe1Jv/SdQuP2TOSUsQ5Lv9LHURSOv4Z4VcEZ/z/M3
g69RXsiKArNPXF2cnsar3vQCbRZkBowazjpvnAgv+livGDwAJSmvZoLBRjYJxTExnHEGZQQM1fGB
ORCq6GGgfFbAh3F63X4KlboGuZW9e6YrEH8hSKmDxxKYFcntSfGWlwENHMf+FLTZgVEAKRE2s3jb
21e5G59IZDEulKn0S0ar5YIcT536WoO6C5+FstSbgxV0W5G6fi4C/1VRE4Z2UVLuY/lOzfkuqrEx
VSJ78pXZ3guSkuwsp0vPPDTTa/2d7CT0dho949YA1zbQNT3aJHMhx87Eiw4afheNGuX/xDZfTIlc
YBhxt/aZQanebb5HU/rslMh0ujaaWL42RA5T2thR16sN0wdR07mPmVNeQqB4FK3s01BQJBvr8RDZ
jHQrih7M3vRA7EyqOteh0wPWBM2rbArrujwUhpBiczJsDnZZUDPkrplGZPdwW03WquypaiKzvBlN
+5tFSWuN7/c1q6bh5LdVfxdZwQAXhoQ8DwsgnZsWERHd5Nh20f0PevrCiu8Wq1K1qaMWm52nOyuF
8BIMgimofBBQE5vV1UECoVwzuPTYtR4U9QwcjdqzM7unG1zPWNPindAEYR1tdEbgXD5Im4tpdlGb
mmVT2kppiowUJ3OKqgfXCAn+8QuwAmnxbE4pF9+U3VU4U7aW5THGusazjKLqEAQJEwZjThAYywNd
McSIdeRvC38KLqnl/dpEXu2dknzKgKrl5XuWafK8bLRGIYbAF0jJBQoacmzKCEX1iNjfuHfaIjno
UQqeP0hlBvwjqhBAzCSkwbXuCS8IZa3u43lTZatKAwirORXpUXRVN4ZxDsG1vBmw7dfjaHRbOU7G
STFbodQtYlScWozmBkieyGKAYFZrbFO3stf1UJrXqBYwa6SnDp1G2XDstX6Pfd/Z1lRSMfDkLvlL
obszouqxlY57pqTtQo0I400TT9VWk9itp6QpbiINjE4TP1nzuBsYkbvvsr5+QhrCQr5R5lpTZDuR
EXa1xnACoDuQiZsi1pBukx1QqZ/IO0YFk78TkRFcxm4Rg47ttY+4MH39WXQtHIoE6VVSmdpRM4IH
ELHO7VC08mlUXO8RRrGf62qSgqY1HWlq1GjgVP3Vq7rpbZhzcWxfxLvlEIEIOLEJjTglghVZQCGR
8oZ1LcUI3suYrHVul19Eo8Rd33+HItXeTU2AlaFADdRSgr2wlgQe75Ab0I8pq1Ov2rioS2zQbK/g
Ybpd0uv60YzaOy40Ovkm9DPot5A0at/ZG/OpGhLhSE9nOvVd1WwhmNDAjnzrPCyb4ZaqD5kJtFYL
uOUOOZN+e5KJqd9Co1Sbus9fMrOv1giNxZuspkM2CXlfSYwDRXEsCiG/W0GArriNh4feqW6YHXiH
PtKR2xZJ/Ew70LuNZjm5K+qTXTO3dgk9fgD5NtvzsauLEFgTzVT4Y44fo4UUJYE440CP38y/R9Uc
tBU1t2ncE3sD6O1oUFA5OS3udsv0HtBNgxVOQuuwHCL26jYO1tw7qHk3Q5mjWetqAutcrhXC2C+o
mcnCHcivBiCsXwq90y8paSSrLOaWaBAO9Ti0b5lmRg+m0zSPBVNkLTDfcqnrz5Hkowi0/Nfe8pjW
ueQNZGLvKA35JKarR5F6F8oo3ds0UuIqxw5hk0Ha2gAPfxUUDBkGGiTMqC0txGD8SmH0UfQ1Lvyq
6SmjJxgAJILlFgDr1W7MaBWnk1hPTWc/W+7MOyik+sJbojEWxcV7q9znOiBqgUt9H9oT9UVd3bUT
9hPaLCzblS+ntR0O7sfskjVjB4V2GKTHVEfzpOeId6jG+U9Wg3baJHLHCdPhVuiYzcKomZ0DRXrE
ZFufTN3wT8kuhWhyE6ddTmRB678rgEBOW8ovXWw7u0LJ771D5deAr30pTARYULe1B0rIECYneNwI
F18DmpPnfOIlelbjR6mQJxSeFtwzfiK3T7DxpciNqFHSKiD5KnxcNtpIpFYwec7J7DOIKGCfAc04
ESB/NlFLg6MKxftSwQ3RWRpaEBB+037C3QuPVXCnGL0OiTa0h5j6K/30zt36kjazAGJR0GlDXm3g
goyqGDW7ke1RYgGX9TOaup2Cu4lwhwWeRWFbOWqvxxr1J0uz95Le18Gm7LtOatp4VeixBKIzeXA/
8KB594oC1wyryPa0A5otQxpcVZuCsiHO9lwerqzeXC3Ww/8jLvwPxAXT5JbyN5fm5l29/8fnEjF8
+559/te/bj8/6vcmef8HMfrnk34RFzz738h3LcvGTih125pf7w/igm79m1WvLeEmGI5wZ+fwH8xo
QVawMF0ExYADXEvwo4Zwz/C//mXp//p///kPU3bz2/E/TNqm87tN27VsndoXYbi6QJEy46j/biNN
QQfoox92N3lnqQHCUOXXlyXf25/1WMveX5v//WNLaDieMRYR//3LgIfSdkVQtKQYGtz0d8v/VVSS
DJDlmZ1FkigOKmssKYv56b2fIlxPvYnOgdnvMf1SEeDeHfYvhVuYRyzBDrV/nk4JZB57j7wW81s7
bU95Xr9mJ2y1uxh688p6b1sSMcAyA4aSKyHbDoXOsJpEN80mniefOLiypSRZZyPRleIZvOE6aypu
kaUL2qpwA8y2xUisd3dJ4+7Fzetjmtby4sVgWRURiGDlHKbPNYxqH5pUWej4vTHy6WOgb4LsBRDH
e9/T0LD8wd+wVFnDQnJONhGJ0M20t0x6kOWUh0NxZkK24ruhJFI+0nH4f6j4mMnOGrQcJGVx8TS3
oI/MMhItYnvVC7/bqWiiOQhX1BqpfMVGY2+anRMTowr7B1Rcmb+YMcw7abdHS+t+9HOVKOjzx0SP
u1Xbeu2GeUy2s6HDuuDPyEh7Cfiito57Ssip3RSidw9D3iUbg2C7VWlraG0Iw8o7ROQe+Mo8okuV
j999iD67zvWKlRXjYJzsgLgV98ULMgR60q22Xf2US/ldBfDeLNqYF7TVA+qY9K4OUQrOU+eMTPVa
UOuIjcdJFvbOssp942T3U+m+EX3WrC0tmcD4kcBIh4DOVu1QBCGFaKA848biKCqQhsIT37qoGrf9
wHkQGdZXGr40uMAxrlP5gr++oC6py5WFYn/VOiCBQsyVcRtvNJr+8LRufYRpTcrMIrbgbyclOfEj
w3UcrJgobCvde+8Im9zmZUjYDfTLulT+xtC/oZvP4ZC8aw4KZCIkwfRIbzXWSXUDtzyj7MbXZyT0
7lqsMyoqymtJh2zD8g6fpAHBLpLWdYIUyWqvPTtiluIpcWyjvlx1SDy3gSxe0HRCtDVLJueYm3Yl
ZDSikoERMduvuBuZk/0wjIZLfmJBbE5osY4cuQSG+lRW2Oil04M7bZlhgdyqMAXo8Rbd620GZmNl
gKSlw9MC3lZUBAARpHX2EVa4MC1AQZ3lPMQq/dR1nIShfaSbK7eSxchJs95zB+OI00T2bNQiCsc+
NuP0Pe4GfyvUvdUJ5t5xgRkJQbNBYKkZpF+ptW51Y/iY0u6NHAzKNdT2V6XK392SFUejCDoU4tkt
fTKse74rzazsbUxKjvcxEDk8j68rl74MX5q1drocl2g/HEBFr12fgE2tt/R9Pvgl9qLoh0yyB4bH
7QSKfV/Q5wVrCx5KSrXuQxJ9EEy24snMyydcl/5Bg4yVuCI//dw4RDpn1muUQaCKI/MupiaXKA2I
tB9W6DXBHRitq5+kucfRHd0RqbPvobCuDMlsIfJaZMwWi16uCSxOyabO0Uvn7SUWFHuy9hvRvjtL
A3rMlNU2HtCIrUSbrTPTsM4V3uIperUnhapLNVTAKmY+eHDOaZbCQjsFEwYtW/Sk98X9eBNP/Z73
8p2saliG2QCS2OfUMKtDWxFXooa7KqUCBerbOThgoNZOgmEaq2/gkNcXeTh0HPfDqfT+BoTN4Cbx
Qfdhj8fSfcDglZKhhxykJ4qQlgv5KwLNNz24uMPyFySkjmu2zyU2NeM9nLb86rPQ0xWdXpQd0ozf
LK9D/CiwP2jjuCIxfBWr0V6HNAvgEfi7hj7xypg+y8w+yK5lMQinfWta1tfSR3baXupxG1e1wEOU
lOSc+zOjyr5DENIaADDRNftrs2fyD2k7uxV19GBILHfovNcoJm1YjtpHa1HlmciBXptWQ18fJ/bG
pHixKV3vjmQ9H/vnKS1QQymRoUOhDWnAot2GQzZRs0FuRmPRnGbpDMVH8qj93XxpDVPb36QoJHBc
47vSj75tzQHv4dqQecdFp31WffeFAYlH427ntcZNERbfS4Tz3AwI3nIB1IUMuqGV3ns6DrwAt1aM
2qLuf0QmmdJ5Vn+GktAz5UMMNNUP3Ki0jJLwKVZNeehakgQNMlWVVD/iQaECc92NYkl4E7GSzAGB
JU6UctuLELVKkJ9JjFBC890fk4LTnWOl61m1HhvVHeIMwLFGr5x0cT7d1L4iZ5TQ6O0Mw2ZYXEKL
hOXBfKCKfqOCvj1S1MtvOmz5eL5XFOFfDGVRoktQyKucMN84Gu9cP38GEKER0ulx7WBRJVDI3I2z
TVKWGYZY/6LwgzVuyYXcb0RiD9tCURDws08vyhuqUhpzB9NgqWCdvYRrGZbpm+oTHZGZIFvMX9O2
ZBnmtD9KD0anaWEAUJLUtSa6H7MXKjhzoNEdRlD6hXoabJNR/kCX4+xcAfCDfN4NFh4+Jtt54CX3
VYspmiJHfBfpdCMNM7hJZi0WZKKzjpRnReSGd7DminRh7vnlaCWrajy76qEvmWUUDTTPEvNolnrp
Wud6IozCDqHJYk0ePfxwBuwYRLNzdti6l+WXrLJBq8f5D68zsPrrSMyY0uFlJPrVUwHs9GbcNFnX
n0coAnqNjMQi5IjZRe2uDQ0xXoMGya3mlT4DGwET5yhAnR2R9gHoe2vyB69F0t0xjyTsd6Dw6uXh
CJgwhe0C8lu5w7sPi4S2dONgN+0/gxPYdAc9DwaBYtLeAM1F+6Fx2jNzBQlyxUL0Xnseb0aAZxxo
cKdJ9WHgcDrWJJ8R/ZDcaHo2Q56vozL79SQIFWsD1lJSMzYtGVsby5v2Y5ApxPDZflTQWBq+LCzn
Tb1yaU3qY4ynRuCT4fPD9u1Wn23LgLEkQzgRdm/GMsAmI8bJysZp2lXVgM6Cajcdz+KisOQYBrjC
VuqcQLjUV53IPgkzTW7Q1DEWHfQ++p7zTVaTOTK/yvqjM0btrk89CvmDP970DkIs+pXgkTWTy0jD
d1WN9r6f+4Jl4GxjJEfzinTl9XMJZ2zQ9uk59Nk+TzfKYhlrk1aqNQIEQBUqKN8oebs4fMjLGn6o
hhyzaJgwWBLgRZwzB0mP1URYa0Wq7KrMu+/ECHyfYv0DEs6jHw7purQGpszENlYgWLYj7dRTHedq
NXJ/39r2+Kyh8D2QYTRcal88eVNfks5EHAjkKtvvUCagRFTIchjUyUZK2QAu3HMP67c4zs65aL+Z
KrCvnhNtM4/+oSy1pyxzy3sbYqpvH93KyFZWXue7wHMv1UKlNLiRT6zjN8LNdb7uoL1pgCPImDVw
1Tj1hogLjdSsaR2mfXalWdjvbYcm8NiDVa0n5vTBpHVP2mDTJKqx5NFyAk5ZHHRqnkjUZ5ZksQtD
dFmKEPJbPGfWeirw5TtaaJwkYSRrHA1cvAWipCRkZiMkkt84J2bEkFF5o8fBLD6rPnUPp0sTC3p+
815r9ldhk+88t7h3hdMTUOD0I7MF0JdB0b9qYwY0NhlvLLu1b0OHC9uO1GGkVXXsuW2uYjfN97He
aVsm6bdDBnnHcedpu+PBJBdM5RDAwBsNIPUjBN/EXWlT9CdM2Rr9AzcK6I2OOqc+1pDGnyjDdv5h
SBBC9rpzGhwlVsmApQ8A9EPalfnGi6zkCIlUf8lccRcb1nowyDhIzCDcUtHZjpQpulEX57YcYmQB
7iVjIGmN4oYQG/0O3w6yzDG8aedcl4h+vA5j/EC4zVPVTC729urR9lAH6LlzMLOHRnenu0mfom01
ZdXOzTN/63kF0W6mlGuCwJwdHe741ErtUadWCEPYwkmCfN1MdeNVkS7KzI0OfNbf9mZeXPP+JvAh
Ok8uk9Mir5gnzJsJqPbPzW+P0ZL9FsGo2S767BJlb4bz2we0ugiTl0cXDTaxEIeyzIeTnFXaOmQQ
9BF/HndZFB2lOa8fTPqVXTbSVsmDH7E+sVxbtO3LpkCuOUfCmGd6Ke+REsBxlzjXRZ7tedATiCNC
0f3zWFXvSBjnvOWxOhmJBr/T4l5LxyPcLCmyyw+WDcaAjdYF7aG1BpryDOT2wY6TtTNk/URCDzpk
4pUIlF92UbW6W8pYr+HsSLBSN//bpp/1ystjENrvK8uud21DVAtqVJKQZlvD8hrLRmdgZwHioJPi
f/hr09UEzBhdqG2Gcfr14gTEYrNaXvivBz0rOhSmPu7/8psw1/LH9U/DiYd4LDDw2KZcDYsxwlPm
H7v+bPxCEDSQDqBdoVwXJxYe2rRVDdafgfpB0kh1giyd8XFpUDvQwOhro6L5laN0SFdwrfFb+dh3
nJbEw/BPMT3FWDTbMPrnwFpAVYx4urdb1PFw33/p5IdMTMaWVDvBXfuEW6I4LeL8Za/U7Q5F9OB8
aRnBcZLgdZK2WyJBbGdZnTutA9/TD9wXKhT3WDWSnDzv1XJs1lp1Yn4yHegEkYNS1CeFz/y07Fl1
0h7g9+Km7usTsJP6tOyltbK2yhzeuvlXfX2jVBb+NFIsJ99iqYhcOm2rbsjHtRGnCahizjbaKWT5
Lu9+SfEl3ilc4TkkHGf2Ayxxxq1nD+Whz1KifgwJkyD8FbJsd/jcSovM5Z5UqV4PECPOD6EkKzYe
y1BkG88/dfUiz8sTipXiZMx7y2FulfV2EO1329XVzhtpDymBg+unV0YHYPdrdz5Tx1nYn3hQRVqN
QFgv0DgXFn/ScrxslsNpFpvadQ5nts1YhkfzQkyf2hsWcT51ck4cjSUDoJXsy++p0ct7GR7awkhO
9J6InhxztMAr08Hah42jPMUmeGvZSjK0Jjw3Gqp5WPlpfXAtchl9bMnkieP7mX16cYEpBRkYPj0u
lE1dxMYqn00Ky4Zr+tfeKBXv5a/j5cfYhXkQwXO/9UbWyH8+T+qJPm2XYywHWf3lt1ebGkGar/45
lEPBaW5x3v3cJZc8ZRSnkbY8GHeEmaMMZZz/6zfxylenYd4se8svdmRRrKnejASncEpAicemIGl5
zUf67D1b9jxRf6lw0JNKy+N1QqltSyYK8MupJG9SyyMYLXQHBNPZn8+w573fDqWR7z3JqILOrqGp
9efLC9HAOLZKiNTzZ7t8rJ7Lx78cLhvCBdTfDn/7lbCY7ANeN2djz9ciZSZOw8Lw9a0W1PDeKXiy
zLbQk4QMnoNR0bkIAs7BZh5dHLvlzFx2qxFzhBPLnTfcFeTJoVDs8hPN8fn7mk8vd9mljEv/oOKe
oIp7bfk22/lL/NvuNLte3ZqVdBR2e28ZJLmFM1QWXm4dEovc95bvQtAO25aa/sqtj6bjn3/+chjN
v7HsLZuwrN6mviVQdTYLaeSgnBDNM/r/dewTjrx3wXj9fDvz21v2yOLdDp0JFNY26o1pwzpfHl82
doPOqqQGNTvOWeGhtw9noxax7GF9WHZBIhRratoKux+DbzZbveJ5bzkcgpoVaDbbxVT6HvZGd+ws
fFbLRnDXZ2yaj3tDuzVDkpT/eRLOhzJoq9NyTtrU3xAIWHd/O7+XXRVRCk162GLLYSnCZJ/SY/7b
7y1nNgKpWwOv2O5vJ//yO3/9H5VRwnLIynC9PAbbkuspH5jBkiT16w9cntLIkvbXIB3Cb/R+2sQE
dTOBm+9+0XyR08vNT78dLj8QSeH8hK3+X0fmf+rIGDCm/7uOzKXI1Xv+z4bMz+f8gcCeuy7IxR1L
NwwQsNbfENiGpCFjGDRGLA/Qps7/9EdDxqMhwyhE+Kdr08Vx/9aQsf4tpGVzn0PybUtpGf+bBo0J
If43CCV9IrCq/BM2PSG6P/9s0JRTgUHbh7kpx+aehi/BkgmBbDlCFSot+nGiwruLU3HOWmQJqHu/
us3/Z++8ttsGsiz6RZiFHF5JACRFZVmyrBcs2bKRcygAXz8bpe6m2+Pp+YF54QIoJpFAoerec/aB
rmPMNhY7XDCs/s+jWoHaWePMH6tfYPh2BdlA33RKDVyMMwqhqOGXiTB22Et7Z/BwtbTOS2/VD6Vg
+ZbocAnrK1f9guHm+0oyYO1ka6ClLP7zzvgGGPFHpXOFRNh4V+SL+pB4io9pl8sb5pIiGlEP4RzW
CnMOpsE0dgLFuZHft+v6oljlV2MByFz/ikUdiKU7dJtGGr8Wnroux2NRzMR3RQCyeBoQJxt0E8rS
oqDTnTrLx7yhdvj29m5ngsZH2Qw0l4s4YTbx9D6zCH4ohzoYPbwV/dqRXq6jw55o7o9o3XfYjmDk
CdKsUg8s4uieaVjUoWdBH5x84NjqQXWJ+5w9b09ZNihN0jx4BNZtIolaK7ev1ASLY+JRbTWBWFku
/7k5j+M1WdNNbNkhMIE0iLHl+qPIA92qAZDry31SoOJjmdpWJWLE3GKdH7tYfr0nJU0r/Ljq/UAr
g7kPwNs1R0xhN089x0BASAA9dbNA4dbPMJOLd220KQAzXIWUY8HbbINT5AKSy/pvmHp0Oj8GRa9R
vdK9WlwTjxlqLp7sDS9NTbgOU7sbDzHfAHkFiDdn5w1M5aO9mmaoZ2RcVCZB6O5ElA6JPwli6OWu
FUkHM7z4leWQiucSBqm5nJIBhvpCFTZYscE5TUVbAmuPn8D8ialiHA1QwBRRplORJ7grizo6Fla7
/bDzrWKQt0c52qcCjRGiUmkhgRI+pA6NJxs12+p91+JsPNi580ZgVbVHUWqxRB3gMd0mbQyY00DE
NJg0aABHK2qf4ShEVGs3qx3OxrWh44mH7EtDKBM7iHbkmeq/PGQEML7GVyRNawCPAiupZcCBZP5p
dDoxI3Z8xrnX1z9yZSivsgrYp52wcjXpl1yrqoNUKtEfPLybftJN1WOSvESJhx677bU9S2PB50l8
Jdvmsr027yj1ZHP6CN0HNFgWtKRftYcqAXmkdnfOZrmPtcbdDYAnSs5vR8PMgOQuJy0i6Vi0L279
1dsqzbh0/DK1on2HB9LHwftedtHHwABGsVNT9t2ih9saAIEUItLF+ulUMz6GitfOBC1FWAU78js5
1FFmwQzBh745u0ONRt/kNRvVErErV0HMibsOgz1ehtcW3sCJ4v9639FtmkdcF92EoNIs3YCpMZLz
BB7gWpWsWgrkPeDimhlIq9p2/c511bcUHVDtVITbGSEj8B5P+AffeAXGWtfOubgfCNWFP8BvOzhT
qABwX9Afoi1DDXg0Ilsn4qvWz2T0vBfUggG9zgRjEUG+2j1tK9Wod2NagvGbanHKdPq3XnKr1qA4
E9eZ9lPNIZfmDfJ2OGlkTJK4u8HqiqwOCNCMQ9Ws5gOlYELYIxF6Cm7cuniNa/LGRTVv9d3orsXZ
qmwS/X45gV8wCtPcayrCHN1U3l2jfKT4hJw9vSOH2bpDXJ3vRNRT6IyXh2xcbpJnkmFJaVl8LRsG
oj2IRYqHQyv6OlRtxGh6QvMYs+ixMykj4aNC1DJaRXeXZHqOdxxVO+gXiggVQcCs9VfWhmnNarDw
gAMIqysOXqyeL3fJR/QI01h/fj7n82/bE3/b15Ok85e14Rh1cfzSZRNXcksTxv2q2B9GTpB6YmgH
Of3UZpgecoZ6mZLmnU3cEya1YVqpSLSogQ9L791p5jY5zmts/TOqUHLS47t+7amm5HQMIzpsbWJS
dV87H5u4vnd1R7lNKN6qK4yOFLPq/rf5ttyUNz110P3K10DBmwm2vJG6gX6bf1/u0wZQjVVCkrUy
r86DxmVU0NiiFsBImK3do5HWVw3kkDDW1y+1C5U8xyCzWusx6dPiuJj00yVWfLtprFi/MuPkNII7
I61hW0JaZ46r/Cqx7Hs7jr8OUfnQz/GAvHBWdnUMawz0juGooqAXHJfHLteDYVvVp5bWht0QP802
Pee9vK/f1vZFt2DkHp7htcZXLvqovMcXWKZHW6/icJ7dd9CmnM4UIgth/aoXVrqKa2cHApPvrG39
PW81nnwrcqjEaFcNFj1DqeojC1tWRfoPb7IjVkN1GNv4otEFW2AZtkrBdsMahZJD2fOB5aY2MDx2
cU1suLE4R6UrUBKTtuYQ8xSInO5JY6IutOVqXS5/hm1GbOR5fmXi5Z6fTLWkUgfGxXZmSKgJVn8N
vEtOOA4n55uKvDssB/uUirYM1UI7ltWEB1hg9ytNlmRThCnkc8VlqAAxBnNKIQhQ1pLvdLn54z49
HolVE/qIcGIoATPLOlmP/XJtUPzJb6lLmwZgcvtTfjeXm3WrBFx2P7eyDT5vqY+XRc06LD253N3E
wUSE2d6k+oRrjhq8Key5wTdFUMT2a6RbgUPeGBFdcEfTX6t8LuThsG5sj9g0GvQD+i990YF1UqZU
q2hbIqfJ9wSDkjIn7kJNnMN7lmvKfwcolflUEVa3/WV25m79xC+VUlDzCUhylrz+xyPkq3Totc2p
p0fSIzS+vPBUEbyGqHlGHsOrXfhLv3GWPt9n+7N83ufbyDvHcnx2RctxKj/Kv27ky3w+7vJWl8fI
+yjVUQlXXIysmfP2xx//1135hz9e8/Oj/vaxPu+QeKjf/o3fNuWrRO64MgOZ8/kaK3v9+XVeXvq3
h//1P/n73//60L99aKc0qVQCvzALJuatARR7NrPkTBNmjkMsqzQv1+4o/xAtGvJTuVnGaU7q/PZw
uW+Vz5wknPKJ9eSwpKZBwiIdySdL879v9g1TPKUlQqDSQKhgLKGpOg+gLjCtwVzRCwC88qlyX95o
STUduwh+rDZp3bEBvIhPDw6PSc6Z2P4Jc0X31Ouqj0RJC0jwBk6FdpyYZHBVC7CnLTZOdH6cNndO
SZU0Q4FWC41yyVZhkbskMCIlu+zLO5XtyJdbfzylFgUa8YFp0VatkTfdVvmQW3qOdtzMmAd45Vxe
yRepy9pboFbzevApKUvLt8frwb1y87d7hWvQHWdCIgvyC7Z2bFXtN1tDSw6YPCapTSkIYyQrjKaj
R4xxrj+nU/Ie6zbroO28lTfDtkVtNqGrBoNIX4rvFXQeLzMY+zCQUv/Sd703HmXxXpt12jckkLkN
5Iw6DmRx0xg+4HWXp0tVXW5FPY18zDB2Kj5W4d23ZQRzY/tGo9x+ilpB/LMcEOR98mtg7HVOPO/y
+fTtijktJPhdvsWmdDb+8FZlLd0SWo6F+kjWwZkpvVJ1N4Jm9ahpyYeY2w+MZv+1mTUrULuipz+5
jYGqMreHxXWw2BmPc5cdmBIgLIYpUG59D9k20MeWdmaqxSSa0cH35af08gG0RW5gB+UjyM8V2ekM
w/puNaqB2ZtBNi2/6uWnlVvViHKGTOLdXEPJWnAZU8PZKjWylDxtW4os5Mj9fAXWSnzyEaTWAvuI
pnqglUjzFmuoxM1Iysux2Cpx7ladE1tln2PhV5Pgpbj8ErJAfdmVW9SnfxYT8aGLBxt+C9c1W4ce
o6x/u1PU+gnXUiR2r/KXkYd1rE7G3mJ5EdWI1rd/Tv5N3izbsHrZvfzX8r6/7co/yAP9P7/UUAF2
EsONPOXksSY/jNz9rU1zOSM/7yTVEqVOjCFIvnysjPZRBX8nnyzflrUmZ7LcnOWp9rkpz2/54Zj5
/fMEzGU/6PKR46Zy9zPzRMUbv8gOk2wfJEpENVOeJpRNajoui/lGRlpz8FDIHGuyUtVAPvxzM9q+
NZqMsswr+0nySJVbl5vLfctaElqC0abRiN3815gk/yd5M0xofvZy87e+1eenb9b5zgJgXg9FOLHd
18sa2rOHPKgt+vpkm99d+UFMyu1k7pzklw1XizLz9laX7/5yn1OPrMxjC2XM9hD5B/nul93Lc+XW
5We8/OHyen88N62ex1zpGcMYM+XAOTpJh8Vz25dnHt94Ppzl/ueHRyFFIUURqi9fS/6m8neTN976
HpPrcpKHa6qrDmCY7TdIxpGpjDxS/r4pn/05VM310h/dpvBl9zHbZnByLJG7ckved9mV9/2Nx/Sf
HyefJoDnaV11+vz02zk3yQP0cs5EUtv8eTDLez29Gtfg8gS59fkoufnnvnzS56v+9qg/3+DPZyla
l2KQ+qKtavbZO5WXEdlFlc+VW3/cd9mVf9UlJlNuXm7k73HZlVvyef/rqzaSEnh5inzgH2/1t/v+
eNU/3gnfL/B6Nei2Rq08Z6GpHo2pXQ+frcJt+iy3Vtdo1r3sYv/xl8t9uNtYNsj9/9FulC9+eejn
a1wakZEJG0/b+jryiIYtgRD7cqL8tv+5Kc+r3+6V+/Lxv5+eCLtmRHVjvmqU9Jgctz9Antu6at4X
a26zeBpCC8XJYWgpvnniOZ8rY6/2o/rMcIJMaG6cB+rC+GzXsX3GN38yWwOGu2Yv3yqzOtqtoTzr
WuTdT3rd+no0PeUZ3Kea+NJAzfLkhAhsVm3rsZpJCtGMiKJeXzTX65JWvhNDLCrN8np1UsqN1En2
ydJjs5pIJceRRa9/tkNF9rz+/Ic/h5O1AkOwLarWEsJHKfjS5OVVXlgvN2SycIm97H9ecuX+3x7+
x33y0i3v+3yHvz3v8x1E7l3bPUyshKUf8x9548pz97LvbfO+mdI5ZbHtQXJfbAPU551//fsfT7et
LS5nawsRvs2gJp9euk6V3clHohvqQ31uH+QfFnkK/n0zjQsg2EX9Q8PPvyezd6aGB0FfwM1WsKfu
M5H8cGh4Kw0/dP0iMtMhOes1LwszxGF1pGDn0KDHK8k66mpyB/MF8te91tnX7uzdGtUEXhunv6vQ
OOxL65s1Wo/RrP5odATU2/AcgDstjgIM3b7Hk0h2A2lma7X2aBGgtyux0vttP/YQymDhltlAXZM6
42FQxnP3ZseJFeoxM8NWcQfeAlqYGh8jAay/WAh4SNdh8AU9WlAH/REsOWINKz9rXGdhefGfADkh
wwmFnqJEL/Y4fouTWdnHRanDaNX9mTobVb6JKhiF8F3rbhX4CNO159icGJuleoqWDcRElQIqGyXD
sg4jEjaAydAWb9iyRiwXsVgPcd9nYIGiIqjM+kPRvDtTMW1yi6Vu7VdJWkWwOfiCJuGTE1dT2Cag
RApzbVM791OSvSfLFBMfbsASJJynjr6OdvvglpmPw7zFT8C3OhXEoXw3vGpAxTmse69VQyuzQqeL
7KAoq4/FbU6oJ5pdncxzyCIZvFpe3be16t2x7vvheIlyhdnLPTrkrq869WuI1uYJwh5ZIsgW+orc
DZPy2mpnpENVqKbdAmktQGOWbVTOycZowRIdi868UtBgh+VMpo2oc6afNBE8F5OH1oDWJ1SE9Gbl
kMeULTSz842BiqdSGU8CJu3ZWlrTd6rK79r+2VsjYsad2AtM13tCRrzscxXpbGaNCC6yQ17Oypea
AMcdFsovSl0ha9c9c8cAlWEhj24qUrPCMbYpaBtivxBijhnaQvMwoTgehXlwvfZ9wdfuN2uu+81M
9PqCdf7a0XpxsJXq2+jeopsEp1MMCMRzhUK55jwj63xn9cmq0iy0sOqn4wwGnH93puhcUWYaYf2V
2vTdFoULDY7OeaHY160hQvR2+X4b/RNjG/WoN/lztS8qwN5LUV13Y3xAzjyeBkGANoYS1VQCNJPf
zDmew5wCazt2x/LOROfMOpdehad131YDQ7EHVrnQbChftHn66sPZmGmLoX7Pmrl66qY8u6qsevDt
GjKTnmrEJ1Arp9+yNztx9tbUfRKFdu0Ixs7IbMJaxNdzV/VHYXFdIVBqN0JDOCzjz9hJq/tc5B8u
zvoUgXSQdTXNucG+XWBN6hC59FH9vtqVfsNIkVNBGDFbqOa3fF5GopEY/ru2fS02gi9WcYd0doAL
fXayFg62fEze1wFblWcUTD+LLOgi87UO9RpRXm73b7aglZAtr7FwFrwIOiwl/Y00OS+oSTdD6hKo
/ePS/KhQXj1kaglMFJVdGKPdBb6q7OGSdNeO2w1IL8U3wkY5SKgRo2COOaSdH+Qm2OGkQFQDfkMp
0SCFCMzM3gCIssRm6Wu9XmN5R++qABryekYMnVybLlORCG+9RLTG7b5pvA+SVX6Vszg00bJCbKoe
nDY/U46dA8c55TZrTa346qVcDSey2bccJqVTnlzoqBRJEbVR9ySR8WAa+YPuFvauS2+5/NkwHlB2
O6eY3xHR71OtdvoPrEPNVH8VFflF6ApUpMIRPk6+SEUrziKbCOLi7fx4edGt6SvRD0pYLAt8SQZ/
Jpj3JQEPAqJIYChYYMymTBAjoYJAwYJQ2TQMPrT1Mlm1etVGX9eV9lHhBEbZv5jMd9CFOAIMrH52
OyWnCBI9AGEL6i7KQncceuIrmnNXbEVyNHznDpiEO6ZHs2tm8mqViPyunivEwnWpjNt1TwNgQQuN
8mjqfpm1aR/bCcxFQpJO1OCpJ0yKFbxJnXatTkPXET0mxurUmqwIbZ2UXkXjLI9rzdsV+iIOAz/q
0gpxEzVDu9uSY8OGpk3qNd0xHWfEamNJfSWdOAOJJOZJ8RgitWJ0ceDUICQfoP98a8DbQPGgFRSr
8S8lHn7AlSbmx3iYBDhEoyaxxOz0cDbzfI9Rg98viW+MFToQbOhdteT5eVSMK2N5b/tGuS100M9N
UtwIRRlBwmbTiaYc0uzJ3s+ZeShaBkuGhp1TTtF+QiUKALE/u7Fj7Ubq/V8ZH8+2V8aIqjhQK1Ce
o8FgpWtKExhO/kg13h/KOj2ofGN+bnjZwciTtwyIQ+bW2i4nXoeXxKhILf9GV6b7dcjOXsfwNkb2
d1bMh76lWOulNzTF4WplNpjNnKuREsU3uo1TYGzd20hVUujJaODHSaNbZc8PFhrTQ1OAYzBrVIhV
5Z2vtIZeMCa2+awqz4XGt4uWXN15EYJpsuBBnrhB8R5FdPWVdSRtMmOOnaJJTZeXSbUboPoPbZGn
V7plP8yLcaAxlycQOygebRS/zfbFKd66XtDje9uv8/hGd5sTNOKFarNUiLzSgINpz/mSDA9xRCaF
jlvCTcQJU1zpVwwunTdnZw0zNMDJoGuuxdx7j3EaixNK4Tot1wCWHealedoJmC1+5Iljpi5XOR3l
ooJnH1v3i51ODOOgLblCXemlh8WrYD4+QUCsoDfum6Gcgwh4uT+t6dOoLwTJlTaz6Raa3lJ5mye8
jwNdsZmkte1zpN3jb7vNBUF+zpvhrTnBLBOlLb0NDNh1gWrPW+HHsuhFYU8gXWU7bJWtaTmCONbV
fZOfTeV1ETmBUIbgrC+Ubj+lPUIvdYeZaf0yL8p9ipPPr8gagGYKE4Rr16HSscQI1/q2oNSYy4bc
kwJ6xqz0OxwSxRGL1YvbJ0fNqdrTkMFLsJ2cGBrjFDkt2R5uMp48QiMsOE0HNU02LPN9MiKXZ97U
eLFvwGx9zIyQynCRKIDFYvXWUaL5NhJt6MFaQzrOdL9b3qm0RbvJSj6aar2eDScK6NfyTaRamJxq
BxZxnU53a6n6jfGESsLdYQhEQzxwQS3sbhfnHRPMZkWXOdIJHltOwXTZRWX/OqG+8GOr+eYixvNG
RwPB4/qel/yCefkNpYlKfOUUX3fV8AhX3AsTC4n0HLvfkzL/YpWkkiCIUXcD0rUQ/ybTJM16Spyv
Jesf2tEuBqoCv6LWpNeldeMQoAFv6JCOrB0W5QxLTeDqoFe1KHbY18xb4oGpGKMpHLvkMZ36swPH
4+REMV37ZIA1xKDcQln1F82h6yumPWFwOGrvdcPIAPSNL+7i/upaG4dFaRt7b0J7nyw3EzKAvENp
b7vDciCLSCQr8oV8bE6pcu/pdgsImWuxq3cnHWICi9NR2cWzfdIhF1+zuGDNUE5Ul69mfqpj4dZm
qLxWQmeiXnsgvVOa6aV74mpoPqWMDo57YkR/LlfXB6eznNXuPp/RQxel+LGO5q+oiohdRAKUZsiH
SvNmKECrgOA8ZsqGAcO3aY9wJGrLW04iim7VHg1o3J6crVeY0u9cU1x6FZ48X00U8BWpikXE2EYg
Bj+jF/fjTKIK8yBmVcUBY+Dg80Vy3HuCSTiuLVgLGB8H9ThnpflQrj6iFxqhydFTtjSj7ra3YpBL
1YKUJOkUuKha2DVVaCdNczuwgNZctbrdtOQm8Eq9B8GRLe5bWeo0CGH97huMyBz97nNit/7CDABb
6GPmLIdaMw/mNEBrNoBHJVFPxpSNh6/Cy0hb0s9s/WVptQ+HrDK/sTIWC05UhI1llPuizA4sG17b
mvTNEc1Bodr9XsmFs3cFl09tbY9e1R3mESWB5wTItsXVRhOEZuNcVdn9qBrbDN1O9ngn3qvSIeCA
ApDltTkpB6gsRs2azijT7R2OvGLkKBT6sN56RQmBxP1huZZ4hRX9te2KbkfK1Qc5TzZ4F9JJN3vJ
bHB8FeZtt2Gbis752qPsKftMCwbirK9WHElJZcBtHXoBfBxdUtRir6mylwaT0hPBRZZfEuk4r4id
SBZ7rrIFkjS8pqheStJqqKJX2vrVTro2UOciTFx+S9vKOHLq3o+7hQzfeUzCzWfYLXXjuwjToMKQ
1J34k2LcCkMIyIFFcwCBgvl9I+dO9V7ohXaIHW852muG8RCDemePCMFNJjr6PIMFslTXd7pMCab4
Qed6EyqOoA9TcMnN0XxpmGEpbyJW0XYrCalhbUWESMTgTua2xyCNInY3knUTCKqfBVf/q04sR5E3
5OAOTbqD2LoCKbrOVQx36ThYX0uWS1lMK79Glba3OuyBERK2FWgOotGhPBqppe462mJzh1sZQPfk
lzHqMebBdwQG2DNp7jCVd0XeX1nOYoVJWUQsE5cIT6og9iRZbRKWWCVPbn8oU0bNslyOS589lDZI
msSbT5zUdZBF5Chkg3NXRejh3dkgkMTeWM3d9JCVNWMD4q3EMemcdKjTVA/4CqtzTjiOQDhKjP4x
TtCrxDPIb1iKFzUzGOa5aInEVg6ek9AdcclJ6OrHWfQvbvqYmMNLNtQVPpIcGIEbTlVmn/g1ug3/
h79Y8WJ+PNNdMR7OCKxGkkcHx0ArToSKm3gvSdMnAX3vB8yT9gFFWXVwIBVYWpb7YCLQCK6koWn4
EjFVbw7gTtcRKgeLk/yCBTuRfbx4hybNf6bC/k7//rB9xFNmj28WVa5dZBfP3Syohi3D0Rrig1eC
acRs2vlifNWjPpwc7zr1wtiCO523g3X+1bZKfhVFMf+B4z7qLEHA9WZNaGIhiiM4p9bKT9pYU8i6
YoenNbkda0LeLCJ9fQrDaPC6kcvA+IwF+xWMpn5b8+3dDWt3q87p1hFAHqxZFTCXsahCrzOeMnfr
wdpO7GvDVoNY7kgY6cJeM1QfummzqwwtDpwxK86uNvw/7eWT2fJ/aostTf+P2uK0B8LSpf9Ge9Hk
k/4hLnaRCXuWZzrw7Wzd+hfqBQqM4xCYabsOd/5TU6z+l61pmPt1x0U7bGxv/g/Ii4EQWTUpt/EA
yHkeGuA/IC//Cfqi67r6h6bYc2iUmhTUXddwDMa9f9cUdzAb2rGNIYcN5E2ZQFa1aqDMs1m6tlSL
JS+sA8zvg9yTN3aiQedWMfYvOSR47cPaerryxqUhAwhq21c7HNgq15ucbI/ITODNDoV9ZO3yNqgU
mL246q63fAMqKj+ZWpBnWBHex3BIEU+E4CxZ96q4UtMyu47mmIhu5rT2qN1FJYUuUGjt9eamrlAd
7itiOrC2UAJBpPE0LVp+aNb1PI4MjHZueye8TRZFwVL4Wk2ZMml3PZcVv+NiuPWq87s8D2zhXLWd
t35VZ+o1lFdHryD5jSdX0fe+sW3wwNH1CsnbwNBr93Rq7ZUpd53mlPlc4KEurGzQCzMXagvvcxQ1
yFsVWDXgS4xjcgIKzyjZ0tN2WxHC+sU1qOb7tI+GsPByWB1Ee4A8vJvj5F3blBsjNlz8OepPQ//i
9aRLZ0ulB72y5EHPhXOnW5iUV3cLv0JdFBRZeWTu9dyogI+HyOpIbF3CsT43RpMf4JL+wlrzmLe6
fhry2E8n+K+D4dxjjL2Hm3EaNHQQLNeu4px0ZvSqZ00fp4O7BhtX4S5Gu5wGqsPqolzqc1uljW9v
jnsRMXdBGx7BVnDucUVhdBqGkplpf9dh3CbrCan5lPOJqYkyCY7yLwQack3VxAR1Fkpl/Zhp4/re
swRvxc+Z+vqpjNSawY668NIVfg8pOCjq4skSmMTJA8Hk2ZsI1EY87aDa4XfXc7A6DJAusDdEYwiv
aD/Op0RhujI/LG6VHIsGQF3umF/g6+OUG5STOeFk7RpgKJlzJkpWOzPG/5zWUuzGaNB8ofHzQmW9
T6cNpkl48KIdZi7Zuw7d+dHpepxAozOxQpmyY2Q6lR83cE7XuGLGWy9pkHfaA2UXZ18jPv3iKg7L
/arf6y0yKshlAESHQblTdb7MPI9Pljp9m0dr8Q0VG0vhzkyT7Ao5vK8LZgVAobgCQ3w8TFDL8JIB
sSselgSyTpyryx369ZGEOut5qj0+vW5dAfYgWdtQSRObh5MC+mAwjO6RxG9iVnVA1QPnmdsJvnG8
3o8NVJPRNT8KujlvSX/qkTGOJoykxR1p9uTXoAX1neN+idcKbOOo+QAwzGOSRiurn8e4YZpXmxTx
0WxT7h+Xk26bO91YkImmrLST3DiUju8Bl/XbBDbioJIj5SV1tKMuF2rJeJ7SaKGwTswq6L6h7Sgg
Edt7EPV+6g7jGt/TmAkpJYS2SVZzOTEBGCqybojGVg9DmR0bBwB/Wy8hzGf8uDZyZtHFMG/K/TSa
6143vJNVJPmNrqV3+tzUgYmg1BC35fI89Ar4ugbijeLiVFbiJ4OH32RudquqLrhU99QLSBma4lzX
pXk/lxzIZelN50aHLY7fIV3rhuI6v/F1CtZ9n7KNiFz1TnH6nIp+JCa5S8K43Gwcow9bAlZwIiC1
1AO4vInKMmumQ1TmHBuUJAiFvgPZ8IpTASwjAQy9CbJ1JUEd+pUb1rxGY9XfiZfcaaoNRqlwAx0q
TxBXVPEVT32PNbFT2n1UMvczIyZG/VD+IornavSajyhfolsdc+ZOTCTZWzlsiW52bLBTa+LrKsTX
iECFfdtB1enJqB4rUM2mkvlD43b7whE3EEFI2M4c5GnaeV3tOyONmkNto5/Mx/479Rtc8J73M23N
17HNWJ1WYPdSvbmD2JpScFvpqepqcwBTSA0TyX7F0IZ40j5tS9hwWZb3xVwMpqnrMZqc/kj7hoJx
mtwYsXEWU2xwJZqva8je+7YSQ+jm5ZXeTcceXPx9p0OIio6Zo9aHZogbumdxqDfxctsyFV5fHKqE
e3pOKElX90OgHK51LhFaNF4nor1vnbg9ZnXx0U7pjwwv5zmaEiKQFLw0yfLVGXKk7gsWT6TwbLBM
MK31vUs7zpdus6lqNpNPRZ3IMc8tqsGFOILE/7UgPQq03LyByL+EUAv9IiOifSKYIQDm2J64tDyo
5lNLyvOHI17stHgdnDx/Ejg7dnQOGKNFHAMyFD8Hr5weqmx6jCzbpeI5L8wFvXO/6sre1FDZdxDj
85usimgZzdRVwE/Bo6FYqF1pdgwFF+JvEcWe7zCZ3HkN39IwTT9K62tcgvhWkwrVTM+oUt4unm4c
1BX+A8HwL0b/MBos5m1aphhnxiaYYwIBcGcA3Na8xaHrJCZyoYwntS5zzH0JA3ObHwd8AKGDW5Yu
Sc/p12oAa9o3wD6klhbEAXqeiEJ1ovVSRLUR4Ap5tpP1NTWbZg/X1teQtW8ljreaHJCgVodvAwat
/WozJx/IjtoPRcbcuA4dY644+W1YJXif9lpC5vyS9vCmtfTVcHSixGwFGzJFdBDwfdCRMEIxnjoz
y+n2FnxxthNxlN4ILLSWQJoMXuu+1kR5Yk1H6HWr78fKRu2bOZu/RCc8qCeLbgsDcmBwwAKz7AOr
YbgetAziXo0OXGvvcGRdgdymeIbI4Iq84pMC0s2fY6+5bpwOW4LVH9uOdBRWADb5j+rLqE6vRqpu
6OYqoE0DGjVPYKjnxg96jqTUW7dK35iUgPJD1WgFfR3G86ai/DQqj7Y73QsOI6hTlHJIXzLTXvnh
ZXvDFMoXT83uYmOKb9Z+uIW6VEDep/OdLkR6uIw6y/qaN5y8pk68ehyT29RUPQl9mzVn6aBhs5Il
dktlYaeuCtkNtPMNDTuO6sZ3NdionhTgyOlR1nUza+waus9QUD1QKhZYUEK7uX+LVjJWusVJrzpL
+5kOzDOitaIo0GbQPdC6YtpFMuiqJyumomuVFDggfNesHzXtXtu8/YpVPM9a2YSrk5MFDeXjFtAs
cAAPOB852zmZgFTnqD0P++RV0YxXPuVCuNfKWA3RE78bmCjHO5ixYxxG7BR2x+q1cVRCHkoru+L0
orytCoLN6vUEEiLaW1ytQeqUjGCucW2WJOe4ecpVsImV/ZjmzEiBTT/UjX5lgVf3VBuoAAhsagwx
81Aby8AQYAeyjv1kaEdWF7eZl+pndSa8RFjmR+d69dHGMrJazFhG6wvHJ2kUQoV3gifcN2uEq1Pp
oo0ftRMXb44MA4OJHg+B67kVUzM0M2py9gxc8eUIirlT9J9xbvRBqdlv5mC2/kyRdaaEDMl09uNq
wl8nzIUoJnjzJtWAWYmtAGN8T8DHGixklYzxNnQWDjV3tb8zGvNt1jlWSPs4Y/XJ/DK33ioXFtXi
ALUfVLQCGxz+IHfbqaL1lnE20k7mCuJ599nI5BTlERkHbeKPGSHOWVE/qcSJ0SxI12swA4zfhedC
rWmmg0NyEqNg/dga1m7QiYjOp6l9oXZyNduNFVgtlFamI9kZiM5NhoYG/3eCybH12/ZBUSHZFJWT
hPDjjF3KMqW32+xsV869xhpjH9HjDAx+8jJj5C6bNOIgrF+mtrRv1ii9M8r1a0OmARdhxTxrwo91
v3X7+ugK2DeObSkw2/JDH1GA8uoou171/PucEUVEnfS/2TuPbbmVJMv+S44buaDFoCahI25cwUvN
CRbFe9Ba4+t7u8VLBpP9qnPVvAYE3QFchIJwNzu2D3VjM+zxPDAfbBCOVwYilFiOHfj+At0PQmOL
XIqPmPTRTcz1uWuuxHIb2K4WbB0QNi71UMw5uo9rPjOqxnFjCRIGBXr1lqR2uMf2lXq1qXzAVsa9
ThnZhi5rj7bHwR2o9r75OpvD5y4JzmbsfUbYG+OkAOFmqBwLGJUSlnAbnXG6jRAhH8Y63q2UFvJO
H1ttzZ7A9TJCXXFLjFZOs64jkv4lrpflQpo2DZnBMHH41AJHOHYmj1Wzx+06674nLaHa3CgeWmVb
wHjpbPXE3QnLuhfbwfPyEncejh3R+J20mv+I5GXAogW6zWKHb5Eq/MgDuEgwOvtdor2OUdt/oMqm
OCbxj06b9cMAkv26rulDrpkP5nJZ7bkhRf05cAqyDPGzvpIY86jxr0a8LRi7EiRsicw166eRX+3r
klokYbLyz4iY0PjIb46foW4Mx6BZn+ve45qO/WZjjqZ5yOc12a0B2eg9p5Jzpp4HgXKLd1LrJqfa
H7DIWqHa6ZH/3XSx5Zw00ybkxJ2xGbv3ERY2J6emKIiLNMZ/YkfecweD+NWLh2sZAdBMgU2cGmLx
lW0sR9vvsH9LqX6aA/trkTr7ilI1orflDzNNtu4ISqmtm4YRbrnlx+FKZg68j6bsaV7maxQlzy2u
S+96l7T74PD5a0ODxICp6xYrqXOuEdBrEciQYwoxVOTqBttDWHPNDawbvK2jL91zjV5ggFugpvtU
8+njNcwwlOkKHqtL1T/P0/rZqouXWTeH62iPlB6aPePZzt7mVakGVh3JFRtTDZ7JQCPQNMVQ/8wR
zUcJU7/wWvvgMrmfbdM9tA4sotIbz/NYu4fEduYjeV/oUq75sbeSDJzHNJ213CQdYnzvfFypHK+g
HLU5xG2aPBrj+EzRN2w8U/GVU7M7j+H4LsgM9wEfj3UXZzzjyUtRctD119JEtpoXTb61rJChJbVa
dd39UbsYPlZkcMigv00GvmzlPbyHdaHvlpoIQFDWzWOTxtt5wvfRi5J9wH2ArDKaAcoByZ23m5aC
zO3YALTrSw37Q88G3KZvki752LpIOVcNn3FNN9/GPeqzbvRwkPImUNQeYx2NIZZH+i7ivfGzjX90
ifGemjL7TM2a1UYPemijBq2ZwuDaACAl3uUjN5M6GJzjYGav9mI/mPbSHKakK8hSJv3WpaYcT5IS
VxCCy94ykC/LgD8kldGQkcD8t+6pGnbK92aV/LGaHK6wFqbHFhf/nH9j5PvVNAF5AdG6Yi5u4xjM
1aYXFH+iE7CfgojDM/52F8/d4ONICeDA5eDxEcooBNvZ6B/BdiFbQhI2LjWV6u2z5r9LJqzVUgpv
tmBLXkrXNC+NrpkX7lMeGXrVX4fKukhLFgRaw6EcLr7bjYgy3jQoAXbkgQwq11g0TgO6Ty2ky80b
ipsJELNUBs43F+d8ArHWY1LrupTNmVTKMGoLXrBuCs/yap16C7KoLcyXMXi/vwm9x7Tcyc2Oqulw
ZRsLaf1dt5vaTVUiqhbamF44+gUzskovjbN0ZPVMxmKfje0femuUO4YgTL2VQYK8Y2lZY4J3t6kd
hjkEuSPrcM7ectqT91FfUhEN5u1LslK8SyEcIGYaUv/i9sPIWMTy4GzF1NnaxGd604aCp/enAXtb
odxUCnUjrYD43K3V8jPJHj0DAHNvtmGywxfPBLrf4y9iQGKxumjYjHpFufMwRgYeSdNwsdTfzXPH
BJSfyVYYJNTkJEr/DdWFmiUgZ/hz5cgThbMEPTlz3Zc7n0taYrx8X0ftKj7BoFME1yVWyrLItbGl
RiR5N7sq3OYZr5EyVpZKlTGeqMobRjieqn71vjAUcIVBNj71QT/tfB0y5VS5ydmgYCnoUcOehNok
pR8eY3ROaNhwdgvEqYTOvmXghY5CdUlVUrEyIHuzVYQwVQbtGVfi2XA/D1E0XXQDflITJ2THqbEd
1ULWY9BERiFLRkpG/ZUMWF+qEfAyjBexrRZDawpsYLWtxWcjfRTn6gwDue4kxtwa1eLbaaL0Viy4
74tcEVoyd5kP1Vy+kfW8fnoBb3DDl0UGhBchSGF0EBPFg2OHR0d9jHAwtJys3qZ1PGwLwb38XJSK
8QKBkBox2fJiKS9nYW8JiErQWwPuCIyh1Qu02jJsyxzDqbCt3lGzzFjVJoGpzTiygVjuFWvZ0pkm
ge6C2huB1Iv7D8EEmTkJYDTHwJpHRW1Os4m4yOp+NxXR2QPtPIF4DkE9Q9mB+RwukLyzvgS9SLUP
0kXsiJzws+9Vb6IYiKI+OocBjHQDTnpRXOmwOGhJGh8rHL0oKMbU0Wj6x7i39S1WID9S7S2MwwZp
BTxMF3D1AsDaSiFZD4zWN4GiWxfLj0LRrn2u40Lxr1Mzf8qxcznAhdZPk6Jkl0waTqkiZ7s+JXWQ
tCsLpLZiawNyDBRru1fUbTx/kbW2+duq9q0doMs/GdKpOnBGpVr2IcnIibmK460fx3xxdrbDKeiq
cDmZASw9KWWGmTQ8pxWH9RUZfAURbilWOB5/2SFtSxdH+xG9hEspv/WjBzCeA5flPoKMIwU+bisK
OQbbOFhS/WQpQvmoWOUu0HIt/9AVHgn41tU2AfQEROH1ZnAzcO6Td+4U+9xXBbCZ4qF7ZXvO0vFD
ACh9VMT0RrHTbT7ZJlc89Q6wegdgvVEI1IHBMmVtHyurfIel1Hr0ezXLLMejoYXOxsaNdnXgtn8e
g6Inf+0dcvh/7cdEMd6J3RPbAPvugX+HT4hZsmt6eHPO5jmaSE1O7TsiWejPpmOmKPIUOappZ/5m
jhxv15XpAVx/um0C6N2eMXwaHZ/hXkMAqne/krDJ8b0YPpce+VnDi7/1SOU39arB8EZvCqNxwAJ3
Kr/xhYNwSvd+7h0oCqo3nlUdo9H8MRbj22SKgJKjT4vClzX0lt08EPcMDOfYYzydE5bApnFOjq2H
AWth+9zBB57BmNvvCb+DPzyF+uzunDHUjxaG0McAX0OQVm2MR1GEaTECR+rXN+QWVHRtfLM2GiAW
DJDWZmBmp9cenj75dbHTZmd1wXtmCPNmgZ47ASRwk+4LsYIvE+I2tDazSrOj2eksHiX4fb4smCMQ
5ej0kwUq2Vzi92OLoqrzWgJVxFe3XRljFfjSvq4mHzzzp0eG4Ehgkdy49WIwIR0JhDYkuqvp0bKy
dO/AVN62j1xanF2O/ZQuxYChtPPZLpLiVA6vVYGBPXL8D7pBMVY09l9CbcCdyNERoHucZl0aE7lI
GfjAro3j8nPED8M83NnhR2Mf0l4nbMOMsfPxZC5BFZfopIAEqiRUEb5bF95p6OC1ZngpTEMnfuTi
2qhUBurpHnnzggdXgXoQDcIBh74Otd+QvtovdYGHkIWPsApt4T9qWhe98b9GfqVfQ8q4mJ47z7WJ
wZyThqCdCfUtrhY9NOmXxfa1S1g7gGYX8uOJgonkxhs4ZZ/cNPtCYLvchBGmRRN2m74RPXBvxdqq
PzKI28dt7+7BnVKV4sLViaE2DDx7jw6mZxtc6t7FJFaYmvzQNP4PYwtJ4KyhSMybXadb7sHPte+O
DUvZG/U/W4S70zobHyBgrofYDLAJsot37jTFZNVGIgVhNuw9G6/mgloBuEHEnwNuw4ynQ5xjpg4u
SlE/wzrIy+VSx+77KevNF/3UYQZfceaFdeNg8kM1Saa5MO6q9+WMb5hHLUCG49gh8ptT49jltsyc
cZcs0IhWbuwm1sb7Eo6lFfE4TSbu4EM8HtBEXU3LeeKGhZYPf0CSDgOvTWiSyeVTnH9wRhxf3Lb5
YK5peNGs8dBA2SA+m6wfphGdVx+aRNZW59ya7lO1WIRozUNtYTWWG8nVToIPGTLoLZW05tGAREE8
BNDwkjyOWWQw6YJhm9d7L16+UQ9BeVI4Z5t8dN8x8Pyox5ZGGGs+egHP/wp/yrGnSiHHLCpJ2m6v
Bx+hX6Lg6XODa2b6EIc10WTvgvUAk5E6MI7e4r2dbEwwAbjZSNk2KfkYJnxOzVS5+lrl48dGqa2M
GLyIR01HheVL2xqv3QxkvjcR8GDqsS2qaLqO+vDcFfkfBANtRKuxKngdbQWfC4njUrKQnIVZJhtk
IcwyrLQpUY7yD8Q100O8MkqRRdMwOB246foFIFVnKaMTpgRP09Jt4Ey+4nE4HSOEPM10yceW2gNV
PS6LUIf6Ji0M8oCNYsQKx53q8Xre+2g5k9oktTJo48NCAdbRJzHhGyvmBjqufcQkSdPZSKebqNmE
pPwiVKsXz+7mUx5mj0XOgweo5XMMZ+gYpIZvwDJs5wsC13OmQx8F7z1f5mBquL3WJr6UjF95SP4F
FnQ9yHkpNZmyvllz84grGJN6/01D+H6/DqQnk+x1Cnv3oEOkBtYXMLAet3PvJJfaHIgUFkqkRyoL
gi8DIbeDmZH3zrTH2K1Egq7X+0XPiwdr9fOH1RhwpI0mIiJMr6IlqSlWU3SXBmLSNnDJzbhml+7t
SJUYq4W0ZDGlCiMqzRKTgkt1GGMdQVOirFgzC+VnavxRDxA6F59rOweBz8wqAWQVdT8ihW3s8Qa9
CJdRukz16o2LkR3UEeIf6ifzwuSvX8uD5nK00/bazB6+YQhgtiC1sp3vUcsJFB8ZGpO/baJeyp5L
YudI3Ve+jjSa3uhFoh0tG4xkCtihWBgG3hdWCaYVWypCudKULYvbHEKT+UKWxcUDDlyw9MvkqYzr
zxhDlJdFB2e8zZL2USsn7/DLut7tHjGrTLlQmfm5K36qszmSUOWMFyqItMhH9/hSUDvlAjaqZ+tS
jBFXgipMRs+An159W6CHVIhTG5P4OOx3kJeIzaCzU/5v1UVasnDSmWK6CeFaN3XJgzlqx7QkTo1S
EmUT8Tzqy49l2EUX5bsH03nGlqtufKLNHpk5uw8jwKMt55ga6svCS4aAMirvqVDTuj7x/6gWoqQ8
1s8KSzgor7OOIVyZcO5UahjuRZ3HtAVBuwBOSNihLRS4yVB7qIvcxaWIAPLLfRH4en4yIqawwj7l
ey0QaWp/2grtqqUxUxm1CH62rCZw4D5yjjo9VnuA0J/wTwb7qAQk7tDs88ytTztc80BFTMheTj2y
8VHNEfF55WpzLOYzEXFc+SEiVc6ZS709gHKXiini7DGDNJL4DMlr/M3IVpfOQ2MZD6gMseieKSk6
CtgnSlFScr2fYk/xU6O6Go8DCBNhzxR1+BoGQXmQ15luhaDC2+y60D6E1oQ/40o6xxsYq4cVgV+7
582O9sk3h+2kpjG15uAllFWf0AAC/RWpC7TrrR14iu0AgkA94C+N2ipdoOb90Qr6M7YGTOvYYxda
ug4W1eZGaam5YBA3CU+OgRlIt5IZikk8wVd7sK3hm2sur+maUiioZqFCLc0xLeCupPpzNBLzbBO+
i7HC+QWG2bkmrCASnFk4GtKs1PnZdlZ7Inuwk7ceN5/QCrdneadVTnB4a5n9o9fxE96IoQIPRaRM
chbhGy9S6YuFNPgkh1yGhFNJmrLQcXOV1yZVBdFYqKSdQtDe++NoddDj1jfakH1B/X90EbMeO4zy
+Djq7OIMMaC5r6j9Z3VzUetaG/9ZjyzETj6x7Q0l7BFFWUi17tNqG6hL53mjq68jvpaIcS5eDqC3
77ptNWXW7dqUtzguzbBxl4Y8nZqWt4X/jbLZ97kKj3TNEh1dFUpRPajpP/AWHveeQiaFpA+3eCJ2
W0PIP+ptyfUiXVkIEmhSBcojeHvmI+yCKL85WJZ5DTrniZoz1CX8uqnnxHxv4GZr6ogSJoEj3hdj
UWQXbOJA8A3kw+vlE08wDdsUqMtQV99o+SFv6rfW4Fsn9N5PRmkwfYjCTcmcZjcTa9ngKftI8fgL
IwiCkdy5qH7LYbFB/EvAjG0sl/B1Q7EmJ/LFrPhWzXr8XhPXBDdbvPq1+Snt3c9u7j81tRHsmFHa
x6Aubb5t55qn63qs05THud5fnLp66LyaMlFqLxtHf9WUEUSB74vU62264ksUmOt2GM1in9fJluom
xbfW8Uvws2OT2O+H5QF32ccKm3uI+9MuMYendMq/UHnMfdZ+xJyQ6pms+k44vnsdiVWOaLXbOV5e
81A/9YzH/KjpKT0qzxQroAr3dbSwuftImP7FT6krgenlhbNyucaW1k2e55yRcYJJ0B7nn72lCiYZ
pDJQ6adz3VbfuSLXDY6+I1bx0FFMHTFql5rtFoyjuyVbUD4sjeNuJgtuASV93yr9xfFC+3sctgup
CZXiAcg5wFjf+ZP+IbK154DABWzFLDu7U/+nETCub+LxDTpia9tVWnCQi5Gg83BK05TkW6sfwdce
5S4StCbEGGnCGce2bDkjQ+C+tvTGs5Gv2iGIy+AyF55+FgHj/3Jk/4PW03Mt9/8n9dxWOUbiP6pf
pZ63v/mJkTX/CVLGD3hqubAAfOOn2NPQUYG6ACAt30G9Qor3Lvk0/qmDdnX5S2CyID2sXyWfAdBZ
lPxcZpbHQf4nkk/exm+KT598mRcEgces0+FC+k3xiTKw1mGjYJzR4pLhqRHkpODKzs/WbZ1AwZHs
q/GntGWv/2fbHJI8wcKn2fyyXR1PurKoDBCDph9NhwjwUJ8hwNpDkHsTj14P9pSxWyal/13XzRQR
+twt1MpEjc9kQfQXaedtp7ZUoB5ZLXvl/77rL4e773M/krRmDZl7O0yfMeAh+fjzZX571UkmQ/fN
0vptn9s76zRP3yBYTZii8p5lnxKLBTKH+KLk/RktB4pz1OQXrAjbi267GXfhDD/wjayVhUdy/9d+
puiNsmVF3WjgPK6MDP9alZPkuxjvZPN9x/vB7nvKOoE9/vICf7f5t3VRWfmHLnMfY1Iag6vX5/uR
pIWR5KOnN+4hVoOg2coYfktTFqlaee+ac8hmW81KZOWAXGKzBh2WW+oru/+K8uX91i3l9/ehMO4I
PKJLEuB2q9D2QOKbS6p43JUic6dMgxkdqFO5UuTuVjG8ZUdZJ63b38kpbSoCuAEKXM7TRdbJ5sIA
Ga7Y4dLLFU98UGTxX/5WmiYIclexyKV3uzjUO5Lu7aCqa4ELB2sugXlbUOfSlEWiSOhD/lWi5oyC
FSRdhdLFwKJUEXrp2oqrvijCeqJi5p5g16XZg2KvoiY6G3FR7nq/nG+oLaHyDAq7hhVJu0PMlpw8
/E5kvbgiSEtH3G2qp45kQkI1h6FkD2D8vW+1qK9yt/x8T4wQ7P4rTyLZEcmTyFYG7h/Xpfb3AsLy
ofDicGVDy5PIgiDufbLGR+rH4cw7UHQU8yyS0fovTSt5M1NWjuZobnY3apKAU25IKV8hjqZmpui2
eHGjwDkwBnmUj1OuP1ljNwwRZTBk+QOqTErTMwvYq2iA0hQpOsQtfX9/+56RejtTAfuFQlerIbPg
jKQrC+E/SSsrmkcqJ/2Do+aFvVerIazMCXU1PSwK6mdWMN3yLaQ/wWDyavqgLafZ9rapQSACxcZ8
Sdcy2sQl3jHz5MlcgGlBlKhpgeMArauzkvL0zPTw0Gg8qLy1tlnSDmrE7X3dQHMM3xBtwJORNyW/
iU2l6BB2Jtoa3qf8QvffKjwgFufiC1du8iQZPtQdENFbVzJaS1pBDVaQsY68Y5GEEZYsnH0gej8E
kJEPk72e04Y5liSJ7ukiGzIWUOoc2y4dSxvlNHKzF5lr1FRicYP0F6GLNfwgko+rGJMerhNMMDjx
VFP65Zq+NfysPoitiDZaDP2lGarJp7T8rkg4maKrUJ7EXCSjUJ8vRo3cxXEEcQi8bIIjG+pYP+kK
qLmohbTuXX8N6r29xn/KqmGIPvuQbfYxYC1uKcrpAxxGeLCi9ZEaOSIhalUc9eYxccFBZv7H2s65
3//8sP7N3+dnf1YaB3PW6puDj3zC28e0Yijl8OKaS90bJtlfAKh8wPunlK58XrEoscfxMPtteEwg
Bm91QZ6qSbx8XIrgCE04spQVVYNc0pvMk1CuBuDLMCFS6OP381XOjirrAgyuFur/ZOJ2u4LVhR5g
FlEoxu99FU4ZT3hQQ3VRyc2UwfQvi2iFbeI5JKHlV6lUuUOjjy8CVBK+kpCWfuErSd/B9hrH+zHd
/84C0v0CHkLTUEuFToKIp0UNgNnXO0+d85LpLZgrbFM87ZSKaL6ZNYXl8sWreuAng5M+yMLNKXDu
K3KxmITZO2uFbT0o5O6srHak5fkRJ2mZtfMZgzRjWvyNV/ruVvLgdVEQwuK5110kGz7OmL0FKkYS
6QbPbzEKkhP81rebPqQ+JebyjgykoS2XmpzgrfLNkcUK6AVeArmijalCKWQpmAWbaqopPjk9tndk
w1MSzlVyI5zdGWaLgidKt29dAxHsNOx9gyJ3JRKQRRQZHwl8Q0NWgQlyJX8tPIU4uq+TbiVIK2nK
jrL53pV1VhrFR3NxH6Rn88DOSC1y6FtT1v5ynFvTN6at23Pfc5dRO6A8vZplgUQP6OHFBP981rs3
lemOu2HwYMdTc0GJJ9Jm6oYJlZRFtjNrzrNcDSV7NZACTs5dw1Yrb03Zzk2F+iDKPnXlhCzOOJN6
yLQCIJamrJRFrZ480tJ0HwDh3YFHdpTu+IZy8+Ry/0tZK92/bHtMAkY1FiAMTVTESYLk9yPFOKox
m3SAJTFAiW6boTIznpU974H1e7A9KxQi696XHe/d22aJw9+acoxchtD3Y8r+9+5t82+vdjMqkZ2c
IK2O/UAIRYbDCtL8y7u87Xg7hte0IfWNvgmWhJBLBTGDx/TEQ0/6oWmPuygEZSHrZDGorffu6vMo
kp2ldf9b6Q4roujcoapJBVzBRlLbqpo6vhEoGNShNFs9bqV5W3s/zv2lQK8Cps3zGEe4f72e/Mnf
7fzLEe+bf3uL8se/HF8dVdbNCXcKP7kRtH8LCf1d16K4bUvczyFZzDUuka972FhatlO0+9BZfkhP
l1Dbb+Hl37qy43+7DmEnRVhDRkGOGtZYMl6Q5v3vbq/yt9sHVBLbxm2ANP1EX9/fu7Q6uUlJ876P
fLQWvTApqZ8f9b6PY0TOeaTOvZ6s0wQX6x6EvsXTtJ6f3ENmf9Ay9y04IGUuSaK4kkFeMY6PcVR4
txCKRPh+sWmSuIosbitb+MUb1PwmD6afXk6yXYK4t0PKQaQvW24rb0HeBadbo1zBaXjaJva1aVtP
usZEtg0wNIK+p2sOGPQ2qVT9Gf4HDmCOfaOi7ADWQVaoG7U9gzV+a8zdziMMeRptHSMWo0Vwp8KX
kmMYZCy5ig4pjvn8voLkLHDQ9+EQ2Jdg1e2LtOKmcG4tOxk98v3+KTZJ4nRq/IRciftjWsJeCSxC
WAu2zdhFUtDH/b+QER+BesjKYj2XqOd3pBay0tU6eEtmBzUFnZQZBy225BEp3iT2L/rc49k3+M4F
jIBzGewK+gQ1L21U/+X3JK0C1U2aMmZApaFferWYlByua0lEkcv6Zg/6X+5Pd2S6rHMZIewsg+T0
5OOvrK3NtK86i6BlB4saJJdDjj79tLa+vy/kceyrx7EsOuLbZJQ/6tyCuUWob8JR4yr5YqQlC9mQ
19G47UckrokSY90WGJ+f8Ks8hHI/7dWNMJVchOQMbk1Zq5N8QisRHHAbRYnlgsfb5AmfNyJb/PvO
d/i8bJEDkMmrLX6MSuVA7gtJidy70pJ11MfAXQ5mODFKGBcGy3hxU5LjFOIjmVXr7hukNauvCpFw
cIvBy+97j8ZLa1TngPzm9y6hVTUfUJMW2XxrrcObmCTUIbvNFn4G+eWPZb+ExBSZHeMgmRjJuDA2
/MtxQbo377NbakbMGBoBht53jRPCzaG+BNtfdsqt5IhJyB5wb3gMUDF14KBJifkqTRZQRM3gyEDq
kCFS2THBiLeThwHhaNUIj9ViQOft9QOcPH0GLBj9tDMYxMnAtv0d2fD6dgNvJB1xv4cVhk4IGXtv
KB3+cslx25yUNk8yNzivTpd7d5Cczr0vLdlH9pZuHZJe+99gLXqhfvkPwVrTcPT/WJhPbT42Db/X
5qu/+1dtvv9PQ6c2yLdsD3RC4OLuNf3R9f/1Dy0w/unaNulH816dbznK8QsFmevw6tTuY9P1r+p8
/Z+GF3hGEJjI/ojX+v+TUK1pGioWW+VLVJXnH//1D6KzDiUv6p25loUG3OFN19+/viZl1P3XP4z/
k3gJplJ1l4F0rJJTMPVfBtt9QuGGxLScw4tvmKibx/VYMP08pUl5juYlQ0ES66fWNMFZkrFhKvCS
tVb/EATrcxBipuNq9dd8hvIYGcMfcxEGxI9WMM4FzrZTNP05VmZ57Zb6OfeoMkDGRGFvCSDJSknT
LpTuwK2ItfHJSj/pGIVkplnt1hnmEk7i+XHCfn7TW38SyVqp0Ige7An9gfMyRNT16XX3pWgiCD1D
4x2WFMMdxBHx8D2KLUrWffutW87jFlvKbGdFDFrCNT9MerieCuib80AZO5aQRPv8RDu5RhU8pxmy
zFUry0NKPDvQQlhbmpO9zE6H8nYdu2MyQ0NZc0BfRhF911ojuGBPZr3rKRw49U34ObbS5CmoxvgJ
slCy6w092XnKqzv11mnfjiPR3aQ424VlJzhvUt4HO4ZHf1Bb8EUjJAlzN+xaIOaUhwAqcSwQfCFF
+cmS949mVjwuQd9tnWx8JF4JIDCDohkmE3X361vi/mDOUqo6ff3bPFbnEfeEP9oUXG4Xfp54Im6L
YJ23GgG845I2xq6Zdk0CH2TCW32TzD54OEBDpeK2mMbyzqjL5Rh0LQfCMQzwCYXn4RjuUnBA/jTN
L1TFrYiaYgBGM8qBtVm2zqrl18BoNlXLgS2FgU3Ig1gxClG199LHT5S6BQ9z8lqEwEVCGxlATWWw
zgFT/Oa3PsbXuynkFrwwl9hYtRacQOvwnDLbo2/xISFdXJbcjR+YYBM66pPvY8y0HIcZirPi6a9F
FyfZL13ZKvvJLn/XlQ2hnerH2bGv0tNcnnzFiEyxTYehIrr0b68hx6tlizSBucOqitzX396GnfqE
jtbhY2N1RCr//SByTIaSQMj6xoJexSf4b9+e/K1stZUQx6dyeSN/cd8g3QhDcYaS6li/vL/bntr6
wXFBCkYR+cxfdvylKTvKy6xdDenPoXzGLKptrJSHsugMk8LOlWCyiw3odYJaQLYaU7ZRuac6iD6J
cM3vygK/XGr97wttsbOrZ+aswwaMmRUUWJxps+uMIu1ghUfyo59ld1k7+CspZ99cYSzZF2fqPrb4
u4G7MSPosSmD32W8xlrzmMwVZU8Bp5KhF9o17CftKi0rxkFsRR2GcG3GydybL1Mwrec2pbKOekEi
NMggdePkFqt1DQCcXDW1CJzEvNrbMjItpDdD/tHxdOso283exOm1o1TJ05aHUnP4ql34TmM92dRF
ufZVWj0FnUSel9dg3AQd49CQ9DaVe6lzjUpgsnhm9bv7Osq09tZAnHNWe1AI+70NYn+Xoz1Ipsl9
qIvSfcBmSnR51cFW3/s6x1a1S2u/vcJLKoP0EKbMq+vOWbeU7+tX2UsWVPQbt67lg8+tp+yT6VoV
N8/86xQ2VJwWhAsYDjLS8oaT6QfOQ2fyb9GbUwHqpDcALVJp9T0LCTtYTVocSt2oH4mYfSjr3j0i
yisOXROAtqgKc68PVPDCIpivwKvn65Ii0giK6l1RUj1WqcVM/RTVR22wd9QeZvsyjav1UHCnJ1QS
P8UvyWS7Ow1+xkYfK+c8U5UY46V8hV8SX8c5tS4djpT67CBKs7Sd31lANj0OOCZYo1GYhiy9/OKC
fLuimdAnAoMtVbmHCZPaq7YY61XH8ObapUV2XusQ5QirZP06IQTUbT89SBfgjH7b8K2xMen2q+uS
nyfNjw9J1HCfavgJymAawILU5nNp6+O57gt3q/sttCsGk+PY5lcKVfJrtGrpCXxd6fRvmbNsqLew
r8u8GuelmE52RV5q5wSZtS/riZOfWtljbTkf5MRqLW0GOad4M36YPzaU61JmPRImsZf2IF1b67oD
9Y0tVTNL8YieowK8XEFwaLutCxoe0F70Jo+Kl3agoLby/HBXUe0KAZSaOyut8/OQLd121rpgM1SR
8ew5xbFCnfwx0UqI+WH6bELvOZkqZzpLRkYcMmYV85EI7BKm4NHaaTysU63j5fXTj1uithKwva28
92+h3Dsl/x7kvcV3lZzL5Oc5BNbwLC/tmT3GYAkcnPsecrxfDn1rUuX0vgvN+FDd34m8nuy+ioIL
cEm9jVzCB+n9TfyyPzBkY2sqB/tbRFaCs7LwJTnR4EItXQnd/rZONgwARo62jRO4fzQ1g8hXqLuH
kumOhbpNU5EBSnu54NxvTRl9Q7jX7PSi+eauWGfO7fg4pCmK5jHJj+n6ybH1/cz3es5nqjIdGyAu
A0GA0mBjbdNQzkmZh/jV5S/MCr6eDbtzTWrQlPlyLmrjoxa0mOTBz+igFKwGYePYAF/u1a+jW55I
I71iGAd/CCzGNtLiZ5CyxpDZu8yxkl1NCdXGGimviVzqJ6PC2Np+BZ4WheS5yJ2rk4T9ScXXvLDa
GZTKpR3Vh5PfUBia7Eg2UOfec/iKggLXa2qs/cxPUwnpUYshgBTevmgL/dEjlr1t+u6dgflrGX6M
R1UF4br9ya2sBSV5Q13b6j+l8MuQdE7buNC+FDV0yiFxqDee/VMTg/fuHAPGUkeJrc8sE093HrXc
CJEhuVDQKkwwU/2stbBpyrELzhVLeIlrsnWq8JwhSGSI4iT7sAEElFjR1kRPT5rPDbfQ2kwGkkja
nBH/HZ15ntF0VFmthA78ThHsSXLtkm76mGMOSJW7M28zy0OMtZzbhKrd0AMnW2TQKFOnQ3Idx3wJ
U/61JvaRLc5xiOJuk1k/EnxeD4X+1jXmFPp4/UgiVz+aRffJjbpw54b2CBSUCPQSBJcwL1rkSFlO
ZbMWbMnjvKtNbwakCFyuX90vkIujhxh8w2Hi9GQs5r4szlBcyVh8KT+oKrTdChRxAqO4LfThU0ft
4i6YvW+ThxaJIvNd1rfUQQCotYJu3fhTOcEW0hhUzNHR0zM4y139xdRTsDyPnj+91F4dquhTfjYg
Z69TdhontMOKBL71e5jS4R/xEICh7xrgnJhTJIN7DlbrxDdmPbZlNG/0B2Mdc0AxAO6SQN9NU8Ck
gcoU5h5USztEv8Bhv4+7QwwVmQzNn57dGhHlnPrDErN7+bUqKTLs9OrUOgDdl6K/Bql71eshfqRg
mCSgyly5WADC+6H8YCQC0AYPFjxfKojXTWNYX+Z1Wd64Fu6lcdY+JhPnkq/sDgNCK07PCerXOsSq
8W2BdHZM0OHzgIPZCGcERy5+KVvdk4P3kPdB99mzs03TEE6glZOKw3rYYkedihH0qgVodW46uyya
r1A90eq7wTGmrD4NfIr2o/cGxsrIp7mkwug0trp1GsjRxYObkN3XsHfyHiNUZrtAp0ixx2nZqJ4p
zp3JgJ660qGm1seRt4jS4QQ05GRkewpyGWXnhDMs/TSm4fIhcPr3rpV8nSHqbmaEozuUw9YxH54a
xNf4UnBbcZBMbko/jnaum2s7HCO9va4F7+fO+pBmhOLGmrRm1DYgLIixUIgVrGW7ZRR2dEoLdD4s
sEMXRfZDmj27RgaOI44xL9bx6qpVhbM9AtBNUi7L6FM45Pp56uZPU1M1e3/qn+LE86/DXP9f9s5k
u21tu6K/kpE+blAcHACNdEiChSiqlmy5gyG5AHBQ18XXZwK+78nX4+Yl6adhDpKiYAoET7H3WnO9
um1+C6BO99uUeFxjaM2jHD3tDWgr6cgx3NBZLeAx3rcqUc/ZVQYp1hsICIOabofJC65szTcj+CFm
CU2aUAGx70ClT5YCTJnW8Z7Qj3IXoyTxEV5fliVOGtKYstP0kDuQwYq2kVekUG6LMEzJRJkA5JTa
BUxdHCwNDw3eQgs0vx3ChwCh/7noer9M0etGGhqRfrL1nTScAhuoe7e4ufLRSbbjmxvmOUJ61zva
jCGaMmMWUh6ua52lPJTmK1IovJOr/zADJzjGTkbmaohcXiQVf3unbg0ws2zCObWmccgbDIETecqE
CNMosocQCHf5LbSvVfvuWihgBMEluzwev7BjHTHzEFWbz4xVbgQ6nKVdACbOi7ciwFOgrP5SO2pL
tnNDaLDkqHiBLvgQcPMQw9lScd4MyfCAOvc176HCxsJ1AVMx4q1V8pZiLN241k+DlCpsf5pDGLR5
KCJfE23GwA7s1HMt365dB0K/+Bbi0J6D4LHhpG/Cu0zmwTmYQjj6pMRGlDA2Zht3R0shuo4k/r0R
y5H3SgDAqU4jtuma+GJqtQIF67NBjhiaq9c6Z1ISbfujBDy+BWXGDCh6KLXLdjQyh0ukRT1DTvxU
ozbxWTzcWT3E+FjPvgYAJvBBI7OqyXQgwkQtxkwA2K7vKPs+9LQTEXM7kQ71gUDrHWg16oFTjW+y
wa1v5PoNV8G15Wa3gIIf8iG5hPpDOHQXfTemVb7RaACjQzhjc90WRCqEZvoy2HwM0qCvi3JMpeGL
PfdgYCSwJFKjS3aelQ1GJkdsuyvjZhtCTlUG7Hzq6OAOc5gtWddCsPCOygAq5kVfTQXWvBMDZKMq
PgPxzgkK8kCVF9sKjN3QybsGGiokexBfynU2Ajfv/q50Efi4lXzMXf0+yZd06igadknefEsx8sAj
Fod2tL9KlGgPQvvuZj2K+tB7GCsbLAS7ITnaB6syjqXdf64VCwt3usMhyMo/C9/yjstLS6p+k0Uh
S+QZD3OJ+ljsOe349M06Axkdfx8q8YolnZy9hGFclQuYG6gWV8o5LahrISbgQ9Sco+dC0WBizHey
Z9gFfvbWZu64LSTi6UJFr05sv1k5xHFrpLBlYhqNcoo24XOZzd+iuYTzJKhld9L9POOUOxYRknMI
K0XB50qjHmRVQbfDHr+09J43mTupYwNKJRofYjTHOLW/SpjNxBS6VclRteOk519aiLA7u9UYE3sC
XVV90xP3cmqifoaDI5xNJab5pg/o5+hJ8SWnRpPrycM05F80u1TokOki98TetxO2Schez67C/Lou
uczExSJQM0EbMLzQArH3naFTEfLuXjlVeEAIv88H+2J5vb7EDyy59fjbJLYZL4yBsWOqyvV6Sy55
7NfN/KnIZ4iTpONYI7jCtC2928mdQOvY1rl3kmOMZRSyjgeNHirmYewDb9fUwZ2XjrfT8MO22no/
ZliHCfERe3RJim5M9AnhDA38WjySMP8yRbUFo58tvOouRlpY59C6ApU0nL4kyWISlDWnuRY2a9Cz
OSKwHk0bNpeoPnsOk2pmO9+1tvgemgybJH17mzKKyUFvCuVHmVkgVropMLreEgdDQoUXYFIS7D4j
Nz4J9yTwaR3dMGEZ4ap5w4K3va7vVTNDy42VsYN/Pt9RtL9pCdqG4uVOu4Jw+HNVRs9HSy++QH1H
y2KdtAH/twgNH6gFGlUMPLnn2AeyQAWC/bTcMk8GrK+Do+mI8HawrF1S9tsmqyWcEPHDzKCEjTH5
9Ga7eNBz5Bie0ptr1nVFYrxHLJo6zII+SlGM4ZXjYpkEgwpHaURuBEy44tt/RdYGdQf+9EmNh6Fz
PiWBx+razNBNzA3raevaSAFbubZ9Vcz16OfZEJ9cw7roWvicF/i07XlBkHhpRDJV9qrZ02OL7I6Z
ttJ926tfKYbLEzRP1e5FYn7tqMzsbHOOT61lvgxTda7nydsZtQXFWr9NDWHQm8yZdbuzpzomRS28
QNi76bF1bIG8s7C2C8T2JYoP1z52Ct4HbJvdNMoQlALBMjZhZJu+uuvN6EH3yGlxlcl0NbZPengt
jRwrVIMnGwujn5kGZ9/U7K3jdToGeI/Ny+hyTjyyu0X3qQnQlLXD8lGwwwGFd+M0VAKHUt3KTHeo
ApNFQ8oDpfeznbUXgwRN6uPdhfOEzyG4NSNh7hFyfJrGxt6NRfNSesNDUooXcgdY8bZev8u15CE1
Ouj6JQEHqW/gQN1EX1L6gNuYntQuUdWhkB54buswjcNDDMPkWGrRRXcr5zx3Su425UINb9zDlJj4
Bpv81DmAYiyDfQwMt1Nl9Oqm6/KbtIEbsIwWZTmxm4NGc2yo8kf7oTc/e2GltsGQRX5pmTdjro9A
VDDAiAJzrKeZ3wDWOGc2QUAfKf6XSwj8bBNytKDWOJwTlWctoXWQofvEW+299NSuQbK3uFcsF/8G
0w+l9W9W+thVCUjSMHQPyFweQDfG/lQ7dGCZHHZl+D0ru+G6CvGkY63pFAn1upPZvovjzCdiK/YH
xHl8inm2L/L4OOLu0KQCda4tJawWh1WS+ex65DZhTSyyBecpPZhoY3GkGYs+jqEjqPC7AqnsWbrc
ho64JMrt91zJ9ikYhydT9Xe127jbAGLfNvW0J4fkip3UCzbTzamAo4G9n9VRexoWVG40nV1wPpte
AHpQhnk9p9LZaI2AONNgIA/Ap7LMX5B97kyH3SE5uQ1/BHpPdkbu7BjJIVPkK8yG5YaYvauqm+uN
kIzBPXOh73UJIFKvxaVatE+qaUza82x6MmUa56yvT/QaaFPowDRDR7M2bbevJvVkSMj6WKkfEDWH
ftgDum86SS0Oqh2ZF9DIyX5vAqb3zrnquybfO/HEIjh3sZZyQRlWecQpTkyLZ0Oyi0XmT0PJFFgq
IiIQc/TejPed2bJKQQi6hv0dskx8LofwNVZHF/4Kk53A4NvZX9q0YPyAdWvQ+wU/5LxNYQmXPQVd
OjgDGJjpxqPevA0bJWA/kUKJEBLylMPWxpKbaR6OKCmf6iDXdkbnpPCEdHNvM/SXevYahiNLldx9
IdQFvpaTU63xgJVaHZtnPTfxkpXVIWyi+xLbL+s3mke6XoEt+EI6w5XRvNTpSlVpigs+xYmP6DMh
Mexma+29pkhBA9e6brD1++xInDLcu1nlPGiLGYjq+1Wbw023qimgDCG+e3P4gqYu22XRiIOVyK2N
aQ1vRdlk+0hXL3N1E6o2vNRRXtzFKXypmbU5KPeXHN4J8wmFHAe3VisqQmV05o8Rxl2SKXdXzWAf
+yF7ssKg88eWZamp558aixrwPJKEkczf2ArOtgnekaZROeGR4BOjxq2Y5++sgSV0q1ODGLFAdp68
F5X6kYzits/6p1obHIBztDyMtiQrLwWB44W9b701wZgdtAomh6SzCMBN1lsxxU8pO7OTIbyHbgYP
5IyH2DUvtR6oA/0/xKQ6e9X4haJRtqc5SawDtgkh2od2+ZJSj0Txlmp4NcTV0IbxeXA2yfvc18ul
JmKcr1ClCivw9nGaboG4xtsuEocR6ATUc4LTNGeCgsGViVfFOOiI6AclXgaJS3yyG3Zl0fxjHqAT
thqCl8rVt9XXIOwPqB0e3R70RTh+s+duPESTdlW71Wco4R0oBPg7kYUYowm8H1nnjPuysr/MVmoc
mTZz1jcEw9FlueWyaHEeIzjAk1lCfAjhjSyzoztpdzqNWdRC72lDboxbPkFOjPdxgCGsKzH6N8m9
rounIQVjaTSEGc2p86kyE5qQgrTLzPAdaG/beH43BAHnY1Wfoxoc1myzVQxrOEmBnvupkOp6giTr
GCM7naG4LblE+F4j4U4HVJYlqc+1ZZV+VBrWlsm22RgmDn1qLIQl5Z53zLoS8VAWoKCfTlaNB7XQ
dyoU32zNearT7hbsiQ0ddHzL3TKHKeFWPoEyyGabC+XJnRY26VHLHvvmXVXRgOnB+pJhkCtHeq9Y
wyPAO41+kuM31pjq0ZF0G+2uP89ucer6mipg6bEpH3xCD2Gn2mza4o7lM1WwTZvCiKAr+p2krY0j
hX1DjDPftKah8pLfmR6N50ho0y6CzonBBauA27s3HoDPo72ITFPd+paEXb436vRbm9ACj6ou2Dn2
QlrtCJ4RLC/R4i7kNhhTm5QBbae1iK1kSK7bXGT7ZA4vupzqU1GzPjQG91C64YEv0MZQ4Ki8FNOq
FuVAFkV8TNKYS6Oanqe2Cbb069P9VLsn4BnqShDa4GWCHhRq5kNEAsWmsGdkXfkChtAujerpqtRk
/KnmGhoKVkUEyQeH0vGV1VN9aaxPRTDYuKpt+g+yvolZvtop7fFOIw5NG+602HCOfGOoGrTJPUh7
5syhrv2OmE/QP9q+UmCcBV7iA/Fod22qv0pg4eBsMfr3hXdtyec09ibwOcv2SLmQw/Vux/h0yPT8
jZ3VZdZP5qy5t0PlwQIkNskbtS8tBtNLT6WA/PXM2lppc9FkFAL3VZU/2bLfF5FubOz8poc1PgEC
tAcChZg3G4vsxh7kcu+JrzEhK8TQP1rp3dBN2G4CjfVsAH601BzH13KBhhAwxFajyqBpDzhZhwZy
d20gfreJ8KIIRN1cv3Oplh5yzcu5oAYW9al1iYV8cpz6AKK3O9RTWu/Kfna2FRrPYxdRGxivZUC5
s+9IhbRK4x6pztlWKdSwEWhgnI4X063gpwlKjzYpXkAXqEb3LNFH+J5xfk+S5Bu9KehqJ7OAiJXV
Avh8ElOFHpY4Qf29jrzwgbH5hxMFFFGQqPtKmYsi3Ur82jjF6JHu4qy4xu+2wYOQXwNhwMClZSdj
TuqjafV3dP5hy6g82yhlgMALJIWclEJ1XyV8F3Pvoo/9p6jipM1twglOOhdMyAh8u41eWIlYO5OL
2oQgGFVpfJobSqqT9gWoLoo10X92JnkAND2QBiYAeyC53k867MqxD0k3r53uQKjXfDVoIWWEPuwO
zOKUP5vxzeFKoCFxBNHac3006B0EqbPSvLYt6GghRulu6ROt2rVVsWWvOuWPx+u9VfH18dz6K+6q
vl5/Z3283vvtNYQAhNvZRqO4/gBAEe4BlNzpXnPNx18O8/N//dtDEimUb2BTEgm7vrX1/2E2pAn9
8Z///E1HAUUtBsUqDfxlFATHPnFBSvz2/n4eJ2+Na2yb3v6Xw9Z1d2bPFB9+P/L6+OcL17+kce23
aAh6fz10tBqdPv6X9dXr69YTtz7ExhVtnTyYtuvDjzOq20Z+QGJ4jmvtOSCRjm4jtcqY4N4UG8Yu
0iXpFuFQU7wjdLFPNXYuPTMm+C92kgmTrolbPOvZFLNmvr/BDKvv3NH0TspSB9ypxi7EY8CKrXtO
GeEUOafCCL+y5ce/sIQqMsUOvpITwzyi3sGjfW+2gNU6rMsTYk2Z589A7o6ThZ7FVg9p/96nxB7Z
c9Zu7Q5iLLrJTTYht4dqCRU/vDby6dxX6uvSwqgnbVkrlJfSmt+SBrtPV5FbZmJER0uyYYnh2Hst
126sjBC/dDaYn8CJQDRo1ZYCBbl+wZ1uMaAqvOgbyybZGtz9xp1LZ8sXFnfYLX4xaq6wpeYChoTy
rghUy/zYgmMcy0NHL36Tp9GFBJ5+K4mV3ZSZeR7a7H2uOb0FLS6rdHB7AGfzrOa5zc0lnY52jcNF
u7HS8cTEdtQIu6SQZkBiIvyOWt40aEuKMZnF5niNNGdrUbPd9MA2IKjWmPybwY8ia48+9RVZDjuH
dh+4TYjAS+3F2AR+PBDTqovyJUvlt2Kwxl1fTd8GJ2vZIAoGblIsgaswBxpdm/n9/DkKzSciwkt6
9QlFQEjqu+ITBHHUWoQkYRcxTR3YthbbxyHpAj83lId6mQa6iucS3ZF7qAC/7ozkHBB5iM+XyoDA
hbXtWkbTPmW70QEgOLUDNGI8YJ+rAdCcI5KnIWBdIVdCn/4KNoeAhsyhHVW/T7uwAxrKpOZrSDz2
UFA3RkxumlObpInajxUlzmokrsF06Mpnc37DMOZ70Kbo0WgaJp8FglN5V/oc3JdNYNMjI01pbOQL
Csvt6OZym2tptW8nOEJMCLNXw6PvCqKVvJdmLq/spH3LxvhuxuC2E1H3qo+d9G0jRXzawo5bNU+y
dJrNL17xu5/KvX/Lu+yuiPMWiZ65CPb+KuiTOL8t4QqLpRK6vr8K+qJATGncUZyaJpouWa95V05C
ZyE20rtUR90Ri+DJLivL1zLwaVobEdEVUhXOOpiPmnVqavNAD8UgSivszkamefcC1P8YOdltwoVQ
OM0jQ0H4P7xx47ecIBrQ0pQ6lwPedXzt3m9vfCacR07UaE80gpMTumLkGpTzNqND56xTLaVB5dLT
T6NbW0W4lCz4h//65C2xR7+fPOof0jIWKaTLKu+vJw83pJJjlMUnxBrTbZmap8RQ0YmVn7H1Zkc7
QjFBuM3uQKtYMnT6lQT1nJev//p9WL856JdzgVQU67xh6q4h5W8O+gRjjKgTJzx15AMTW1eLU9fS
ntcZBIdGfe6BKh6KVD4ZACoubmKMxKCG274UpzJotEvvtdU1C/pNnYPBCxHMMF9hVokMMkBEyDCN
ItS4BE54DoR9hT+yuZRaYwKgpx9ea/SkcwIR/CI23gD6E2NdVHALC+d6vYmXe206f/7Xf/bfXLvE
cFvCcBzDxQ/lLB/PL2LUTm/dqCVA/SQNM9sODaEpGIUn3widfWmb20jM9XWP1FoQWHK0zfKUjTn9
/XRm2T5e57Arj5k+CNj2WX8iEire9GHkQU0L+kM6R+axM0FKk/SwX9/5/7Ms/id5NN9ZOBL/8Y+E
sN1b+/ZvPxPPbt6y7//573ff87yZ0h5v+duvQAvz5y/+qY92xB8SNbMgbIzkD5cUs3/qo139D9tA
oMyPTYjx6KQ/iBbmHzwlXV03+cLS+EZV/Q+ZtPeHY9joo4GtWZ5kMPy/yKT50qG4/svA4DqCGGvQ
GCYKbkNyvL9cmWlmNXNW6piq0/JxUAPBkZl6FNNUwIzfYs4DX6QZt3mqz3tTlwNARoj9GRUFVhj2
0auc9KHE39xQHpiZyg7e3NbkmYjQz0CsERiss7JJe9RvTnM/eOCdM41ezRiR3OtGYhtdZ710N3WQ
LckK/KNO6ofW+DAOsGo941NO9CsxSTPiEiovHCuJ9q6l3eA2aa/ETZXawV3xruo+PtUJs7iN9WYe
vOgYR6H0BaLZbQLTeNdUSbljIUfd2MH50SThJ+LWDeCmdneFPiPe1INU565pn1VE3bkmaMHrD1Gr
+mNoOq9RAGTKQIs8NeGPoZGHxjIC2gnVNp1K75paBTECWJQ3WprC4Ioo4cshPsCtpfqCbmLPdmmm
KBdQWYxzEwUI5PKgM6bdHNEt0rUxOTlm/U7a748ocKtdYWnPpBRUNPLogHRT7LEsdU9ZH4ldLM0L
eah0gRQATnobl8S6DCPasETAuoh6kqlpgtD3mUeamuDvx8RkZcz68jSbOspsL8GDExE9qdDNFLK/
xKFoz4Z8b6ImubZ6cbE0y7nAUyOHVDUd9U8E5KSZJ1tdVuTJ0Z3fW43pCwmGE0sWiIWSeqjXktrU
IyLciNzWDsjDPwnTploxTvRbQ9bBcRk12NBAC8xO8yTJSO/rYcbJhgcLQZ5LbVHX2qWv/EbUCdnZ
s7ztPCZpW5glJ3Wi9KJ32I+a9jKnqQZfMLy14ZofnTgybzyTqbUQr46RtbdBWF6PpUepfsnzplh2
1HSLUJDZPViFNj0FXUQixqi24I+9M/RKh3Z9fUpD19kGXfAM3DCjL8YenO021TmCV/d5SziXhuxq
gzQG2lgIFCuRghHaNcdjlxbF1nUGGx71tzpd5BtBScZVA27XIcIr175XiaCVMs7wJUN+FIbWQ+vu
o0FzTmrud4CLyC5owoYa+ljuVw0rv1JtvZbrBIkTjhyNsoYU4R2E0tkfCKJAydnXO9U7X9ooSo76
WFLLKGXoNxWB03OrfwZfSpa4aUK/HasLBPlvQx7wK2Pz6MnC3aGm+pJpwzX1jsc5MrjicvLP3VCw
MXAQDCfS19k874ze+uzV6SOdwGZnYkzYdTRjqVjwp6ZlcwBwfCne4lkugFQW+pP5OKETOIb5cI9U
mQJ7dexg8O2aKQsPaRw8hQNt8RgJbTKCkrRsuN7KRBOdPE4yqvyspcdKtuKPjG3M3DgEz8y0cjzc
QIDw94Bc62uKG2yIaip9ecO4RUbcmTdr3XOW32MFMjSn9ZkzIPmp6bxXDouMzKtuLc97qo36uqmF
tcOUQlgsDpFzmzx7CaFP4IBFOTtAU+bsPkGP2H+Dks2bGEFXTohWoljXQPy0C5O1Gzeqo1M6E53x
OahI3g1td4t+nF7xHv8T/SUz2GRSnAMXdUvWjgb5Q8mwmyrxbsl0BvMd7XFwVIfBgYwfgLjZ26b3
lEt98YDGJAUlhrPXRTz4IyvHZAG4VsQndItoY077vV7Y97UV9jeUILMjfV92B8I5DHMMNpZo7ekA
RMHLn4Hso/bLqkPpnZOOkhzFSFIToq1Nbo9rmhhgqIIHKvMzasO2OzS7AfPWgdTATaVTjEsp5LZQ
7PZdP0XHwZrZXhh2fezG5AW7fMBaDgGBzBXFzeY0VbmzMD2blxkWmD60T60tqRYObnhE2YZbI4vY
xpKHIq3sdjLFvUPkxVDAzSRKy8G+Pz2XKTjtmArAw2eaykR5B93sz+5p6ls0Bo69HQmocMYkJhed
XEhXv7JUqqNO3tjCuhqGRN3MS7oYLfbigttN7lr7K4ZdYNv4aLwJl7yXOV81z8bKlgUHzcy4fmud
xMhW0MZPaNZjdNRkQJqE/U1kxoNuOxUAVaX5tQOeQCLar4r4fW6ppHRx/qn1WyLBNUWqoR4aCltm
DSRXuidEc53+rvdx5bekdWszrekSJUVYuGLjBR1VVYTMtsLdgzyEkLYflcxpJjBgTEsl3FqSLgzQ
DIZLNa1b8NaRl16COXmg/sal0JoeBSvr0TLji01/bjNVVXfU2EVuWIjAaidUcGlnIAUjcLyb9jZK
iclCK1ohLimzhKjoyfJVe4PF8x7T+l5khB1aHhdRKWndG69VlNZsGyei+KKOzA0TsZM+TJhFDSI+
JKC31CWzzGi3mWPOezafI60n9E2uay5FAKbilFZhsHO5v8W6iDFeFgcapQWhGuF9Tb8qNyNfROX9
mM6nQnHJTXmXbqMg/tKDv7mEmu4rtLmb2CbpqE7RQ1XAOskLvcm8/Kg1C5bRYK8wew4fc+tCkh2G
ry4Fk22NGlkFb+HkPBP47VJZr/3Qzkb2xcUmqaavieaGu9YKYz6e4cC2ateGydfBc06dROFe2Z/i
iSDwKDN2Xf3SuCQsJu2dIYZPYT9PO0wat5q6ZlAIAB9651aq24A32OaKTLnuogk08Jq0LmgTJDVW
JllnaYUxFiBmIJKxIaO4Dapyw2rjkJbBCSmmXYP0DbUBjv/UvCO4zHDC4O4mgbZ2r42yYjkiwj2A
kvAak9Zt0fcvyYQqGKPTJcQghrXMuhRBFB7USJiFrmC4Y/itO0pKNaPb1imcQ2w0z56HocKakm/m
WEEl1azbMu+fZ0XAIDw+tow26N7RMc8hfmYubh8JpLapSjrhMDRmBfkSzMADQYXPeVV903pJYFc+
7rxAHkKvqzep+8ReEflW5hzwrPoS187GoneObK/eo7srWVsBj67RyiH/6yQEmkD1V7qbP4cuVOcj
M3voFwMor/VmaG1i29Os8JOkZcIdNMl3s0pPQTiMVyvW5ONmfW4ln6zPcQGw5JQ9esDFmrvie9ab
FdlSEyV60sL9SgtZRffxiqFcH/PlTE89/PasAsmxcnoQoqV+V1JZD+IC6GD5mIFtIw+o1pArwqT6
CJFYOVXrw/UHdjnI3fqHaND/8aUsvBG8dfnVym+a2vzUCKM5rM+vHKf13nqzvqLpqq82/hL/46n1
3nqMn8f8OJxRBsyS5RJErKr3WYHuLfpHnO7eSTomglUtuYmIK7e2+O3E1foCZ6Fnk2d3clCBQPdd
3pu7ck9+/hfLY+qZHRnD1OZWqFS90Fxr8uK4xJa765MfN789tx7xt+cWX1xGp3dJO/n19z8eukFM
1JmaoZaSkriLIm1GJPIPRswKACJyiQbfyowREJjScoL934AV+PhYV8TPkiaI93/l6I51PbPaXyAx
4/CSJYTGEy3Jc7oTFsdGoMRZfri+eL332wHrhH26dCK6JAth6ONGX4EOy836XNzY2Q77JxzMJTx6
PVSyXmPrAX/eDQP5yUwK6a+Ok24xh6/3ktVhn7bZMpl031YOGBIlA9sBUVqKNLaJnjAcF1mkEKga
ZS/hHshZ148tDCs+mJ/313OvJKN5YaPI0lcE7krx+jue19BekjJbemILxGQld/28u0bDUN082Iuk
D73opw/ykeNgC0W5wDcKI9C0c2M2NUYJuGfGmsrZ4Es0LVyb9eF6D0N7vXQQFzzqctfrVcJOtPWD
3JFHqyxeNc/tzoghQypq8jglTX3H0+RflPWTTdoPydE+0rEvTRUckmkeH4zmGuNQ8uDG5HPXweca
jQ1IqiH2K5bS+4TU3H256ERj4nhyUT7lhWWTf5Pd51aJWSTM1SEqJqbLzkqW8ZLNnCTpsZiXlcfS
ZBaoojfRElgDkxr54xKrYhgYoDoJcRqrsDE7iPmUflNRkNx5MZKwpvbUyUBlT0VcO7kNApOGpOzz
0CE4Nfogu8ErzAwpZ9Yu4PI2JWkc4MSoYNpheavb446Wpnnuxv61JyN2L8hr3kUheHyVmhbNjSm5
kkP+g2/4k2CiP9XErm80LY6Ona6n+6zrpl067CLqs3dtozOASRmeJtyLF88NiBT1iAwN+/gGVUeD
jg0tJhLjIjsmZlttZsVWc+UCZcuo/JPz09PJ3ax3P5787TXrT8ms/vNX1tcVjXyt0Q5sa9KD15+l
qDEXZ8LCXerdjtQd8y4oAO6tzBljAcqsD3/esC0hiCRhnl+I7YrtDDituSIRVz/IcgRu7XXerpJ8
A7XeI2dtxrX1TyjNem8l2CT1PNLAv/v4WQAdYtdryfCTrFMtW3wdoNPfEW4+gDd5Y08bcyLOvYlN
prIkiNLjBCd8Ra0TrRwuEDmcZR83qasaaLbDCTA92hHsAnSJluvf7fiOpOiT2IKCL16e+/jBx0NZ
e+gI8I+U9GWcny9Zf4oD9g0KPkaqf/5q2QCbNxY4Ubmcr/W8qNKJCWEQ5zLW+QyFFNephk52JVqt
n4N0cW2TLMOHHWbIOUnP5K65QrIs+5NhWUsMPYFf6820pI2RX0sxt56R+3tOsOsy/rQaD9TVoErz
iO2VBjPsyxWks95bqTy/PYfRy92ag+mlu4L0ghVJkS/Tr4fHlT85qc+VI2PlB/N9kS0ihVku5fX5
NEyXn5icBTG93oMdPR1SbTiugA9BnMrB7k0kV2Po13w1Nr+guud1QFxx4OsbrAe0KMUS7rT+76Oc
7H1RWjcWXccrlRJO5vZfpkUqQU//UJY67YdlgjRlXO+xAdzTxCquVhsA7P+wxW6zwEChC8BqCjzl
qzGMEV3a6NaccJ6wGS6wpOT72vNcb2geiOy4tkQxANfNmWDZApd/erWyUtabpk0UggpO928kFbhu
DFU/afE/4SxEa6Moybi21qOvv74e/ON/XB+uP/hvn4PtyJzycYT13sdh/u6o60s+3t7HoRVBkmS2
UDNrHPXyC1hmfbGztqp/AcusvxilbnScoSj+cph1ktRoijFGkqTYldafsQBlH8o9jjHclQuRi+xc
v2PqZYu/wLIWoifFq6g4rnyh9cliHp+J9Yn2QkHCxDK7XUHnWLGQXgLo2fwtcmq9YkbHvSHtzdzX
+NF0f7indVz/ZLHELtP/MMNemQk/A6FXoMxpl3m4VAvHCy/kn5Ajve4fB1OiuwFIGsZWdkSoCtU0
L0krcIlRcTMjvuJPWPE3VgbWPhK1crbaEOBSXFag8WTcGehxMfvMbAoWIuN6DGbxmc70bLeH2kiv
yhTYaEzaed1ihf7/xsL/jruyNgD/+8bCJf4axfg6/tJUoE1Ax+4f0BXzD9pn1CpJB7IX3vUHJtvT
/xD01bwFfyJ1Wyw8lpzPOfrPfxegWlwP6or0UCZYtsEB/2wqCFAtnq1bDl0KGC60B/9PTYXlP/m1
p2DSYaNPS5dWuLoQZB/9tadQjdrYVmljnLXAeGzrqqA00aOqZxFVDN77yLV8pXdEImMb0/2CsJLb
uppIV56Nm/VRZxTuVZZ696iVxD2hOJ+rYh7O6yN7pGavGVG2N8rwq8j077kJ/1DTxDUBsBaFkZIY
JOyOV+YgEY4QeMIW2940mOY2WtaRwmdnxtGq8uphZKlUkrBxdmT/0NRNeGvWufUcKPKMScJtrgAk
jadiwJlki7uGGsYDi854LxfBFORKYCp1lwXnVo1HOzKbW2G28oaqYWaG4b2B2A9LIKYoosjJKZ+H
CCEZXIGxR60e9eSejkb+WCUq2kxAAf2YTfmJtjVVfccS9zMDydbBodoHpvZIVu2bZTf6/Yh9/hzb
Gm+6+iqJI3p0gAcckPt0O4XMtKjM6UuISGvrkZ3NYt9G7JdJphxzPLdmtKQ6NdKfaCo8ZiF5wZXr
Xbsdstg0SrJT0KMy5eNbODSWc+NSYIN/3OAyoWF87Yr+tsRyUuctVdoWkA0ljn0pwvw7OaPOdTc0
3qM7y23HYvXQ94mDDkvpt4UZsLVdqOlxnyQMW4AkZCsfpR6BUEbPvy2xK9zmBbtGJ5PXYzsdiyZ2
r/E7XuWRZW87u3f3BS+/UQ4LsLC+i80f+WygjfWU+C/Czqs3bmTr2r+IAItVxfBdds5qJQfdELZl
M+fMX/8+1Ln4ztgHHgwgaDQei91NVu3ae61n6Y1lEJDBqzuabmDfadj651AHj2QJJNAa+idoGM6T
Htr9ZFvtTRHSvTVk6uI51vrRS+mK6TgmntB4Syei59vWq/DVcQpPq0+kBRZn0QOUC83yCQHggGO8
aFcTwifSgeg+WjRDjr0bNGjx6YbEBHSpyRT3xhsHxGKxu0eUhG5HPnSiHE7/NXm8/ymNEEwm//nA
KZ4zUoIc8PdaW78/cJwVhhSkQ30ebFycPTXwJvP7i2xpE4suujJeD48Y2J9b/FnHPGq+Kj9uNojU
h5UIMn/79+uxyMn+44qUKYSjtFau7bES/HMJMKJUlgYchbMXhMMxRcO907o01mk5PHVE8B3NnlNQ
UzUcmDr7DVCY8Uhy27nuBc5xWX9GMMWsoxI4WjP3Tk4n4PrMD94GNVywPK4ylQ1fHT43hJRx8OL9
4BA5bZThIYjq4mwtNO0uWKiYAmPX38YNSW1tD5kPrEYD0vFqY/WuqFp3bcf/GNgl6M3lgBNYzXCU
pcbq4Bh0uXU3Yx2Or32XHUDWO4S+9O4mLx9QvIAm6WW0XeC167gOxpsy8fr42XdENRoBv+Hsbawr
tZrjl6BrsSCEztnxHZf+NN2+JBHyqIR9TQwRXG0MrZhvfQRCZdheszp/tpAnDl4wPbn14gA1P4FZ
UJcCijRiKHWfoRijp6RtTyt952GvaSmjX1BDFAmhK/FoHkUwPI2lFR/CFstsEJPcpcLxKAwnO/TD
r8yX7b6Ku1dR2zzcHGXXlTRIufHC25SbPMaOWZyDIL7YcextZfY1y1qiw4ZcM1n12k2biW8e2eXU
wbO9T7ruMzJ6DLgtoR3xQK5ZhvHdoImwckrmUOFij8yaeTvNJHU1OJxd0MGHOpH9Y+5028bKj1xS
gdy8qLcuCglSU9DMci6/jHNnbT+oAWVHNzt2xMoS/bvjDUsuFK7vNpzXQgRqa2X0PEzDuYQ6Lhgu
pkj2muYcJi5iN50cheYG6dr6q+MKc28s45U0sO09aqZq07YzBnIOeJuS6MN1vDwjtTYOs1nzv/vT
5z7ERdFP8a7tFQeEdvLIuyRzdTM2lk+7iIRDr/S2uKGJqw0VkdHz9MJrepgd/xl3i0dCa9RfG2Hf
OJLCuulGcUtVxCUt/H0ipA5t2Ebr2FPRzsImsxfWJ9Rqet3ydNCn952dg//DrtHtWYXXwjMwD7AY
vIv2nccQl/kuHiRdnZR+f4V7+BJoYsuFZ6xa97XS3AOpN8VI9/1v2psiOrIB4GcR7sUQ2ZxNn43O
IJ4aAOQVCNqqg5HzpPN1aLfFJvcKb++NfUnwao2UqnP7/aiqLSaPl6YV45PrQE3jxLVGrjNdpyVt
kASzI+bobjWW+lmOQj3M3Q5DCpIsaf0wKqa648zrTJgFoh76VGhEvobM97UBNKzClwsZaFPiXxNN
Nd4x6TOET/JbGSPc9C3ToxcUfbJELte9TXIBW3GyiWPyN52QyVQz9ZJs5RIQivC2YUMUptFH+V4x
KAYfnYNO85NdlgPVadilkM/p56CGNVYZoDyLFLhyRE4kIDwaNVWwnabR27pN8Rr003dVdvVByeAe
19CWQSvBW6ynpzHKo32l0jfPUHiGl5Wnmuu30HQL5P6Gtda6/tTn3mtDiDwdsDnbj7mhGEzzPhS1
PpukHQLvzw9ogKy99l+c7ktN72utxb0FMUAJNDqroCOCcZStu/HsFm0pOqDBxB8fIrsOETbsh1L9
4OirbvJHNlsFNQNacYjiSotfQ5RxL6LW1034HjWRvfWWhzH3/Xto1weR4zDD5Y1MlyTNjzWuTBQP
g6LIaBx5Kce+PU9tdEjHylhnQpOnN9RvxTDE2CLWNn2efW22b2VWVJvaRRM+V7m7inuLNhxjEG/S
EswpD5mlptPEMH1bDmQ6+UOOWvhJ+9LZdSactnnUt3bIkUotT2QmCXmawuKGqP1UNhRUNVGpUCC6
WzEX5WNfk/236KlKYuVXVUswABuHXfPtz8xymxt9LlJJu8W1XN78Wrh3zwy8O8epmnkjZlY1IMzr
ZXeZuk3FtUFPyOTJruw3coxB1PoyebIn46zKqTmnASVsEYV4/UskH9h44cb1FvFw3oufSvuQl9lO
prNzqRAYV5EFdx3HGnwL60pkJfEAc2gAVDfCc4KUI3Nn85wng95NnfNrwH25CtsEVo0bmec+lz9t
VmOgeXhRlBjV2vaQkOmBP0FV4q9JBCSUIHAJleuC98RL8scqgcXhF8VX4u3jUy27RxJucdOzmNzq
VFvnqENbY0DPv3B6OKaQORjlLd6c1iMpFHUeE6dbkd8SM4qPjZmvZJaemtTytySLFedWgYqwZfrN
WCaJyoZG1c1OcHcC78rgn4IstZtLH6+WyXnLZvSQowXZhI3lbsBs8Zh0+BVnicEsB4cBq6O8DWaI
+s91FbHbw7euVSRltTyEfdtaMHPUdI7c9mKzpu3chUOgecfWZj8NiFZbpgVuyAahRpDNktGfYfAw
KoO8VKeuUxASFR5kf+wvRjw8GkXkbD7+jbxrFLpOGe3ZakgDYYt9Tq3woOfZPFS6j/Y5B/M+g8jC
PZZszJ61XATjMe4s/zGgUWMSH+y6/mf8nJJI14ro6dF8AIlJtzC2vO2s3W8pjOJtP6FEQBH8gTbm
dQfqdarfSh/PZrEssNGy1HZBXG7tWZtrj0fpKLrpi8zmEC8wWdSqFLuhQZsexE2ysauOLb5GcxSG
T23r/kyYY5wTgEsvTS9QN1E1pZS01C31u4jLNTlH4lZK8cLlxIc8iX6Ogdnee1sfJfEJq260sz3D
gdemFDbK2hbXKHFFe8wN86ZfPvZosKLbPIyfkqEjS2AVmMgSgkx7GMKNI9mKD0om9JpxU4bgEk3u
VQUz6nGEQdHjzUDWI34ENnTLBFOQDC1ku/LEQ7jhQsfttLy5EzGpqZMbT2xdyp7EjayVu8mye1C4
NzYkF87QaFLnqL3sKwF+NP4i+3EOKxAQdcIOOHZqW2QdEq0Sl5r2QBCYjMdEzGIh0w64r2FbCOnr
neUF8rVxrK1Xk6fmFe09Y9SDxz+OdrAg8/PHly4334s45o8bIQewOphI09wESZ+d444pxsTfQE+F
UBpmCGtjVD7rMK/kMFZAHtoGLkZr6+LynwMk/q75KU93UYQEFFIwGtdozlbVPHebiGqQEYzfMPKX
auuH2XhA9hKtYtcCeeO3D2RQ5buSTtTGKZMFCYGKKZtgRM0k0/q+veCPetyjPhZcOwjVEfUEmc9Y
DryoK79+3JVoj6Z7P4SXxNQPXlmVd/wzGcYeXe6Qj3wPOSFhZ6+LXYEUYjd4VN6lmkrGI9Vni9Pd
egBOs6K6xvMYIbPuc1t948q4vLYcgNmXekOIebaPe+hHY4peYJbDyVmW/tZt8m2AQZWxaHIsvMHm
GFpuwnHw2bdkcS5yOeMMKAloDovlTkckZmTffdNrbujIOsdmBUMCAnVpKxNK86a3nySh81vXSM+B
4f0YO8s8qTr6qaLiO0dcdR6byjkIi3NDD6AkLqtkNdYxirBksEmEk8nbMGN/npDuBKgp2eR4lPk5
pL92KsBNdWKVSzxple4g+1hH2ffigo/ruyBMD2uQt5aTZTEAhvwS5cNMoKgnN3TNGRuEqOIMk9pK
u2G0KWzklEVvpdsqdB99RcQByIhsD2XEv+g3l5XtNuTiCRfhic57tUp9ImbMwj2mqN0+6SKC64Bv
bjXXjnwYx7eFdCQfQem5B/K+ZxClqOFqSo3MOAgDwQEWaMywNeUHe4U8/cA7ad5SlMQb5VX2JrdZ
261uPtLxZ8uwg69V5tbPSWs9t+6077oKjt80wGrhzcL/UFgbpAYMU+K8pkMdi32j1C8+lehUlQlm
mUKGm6A+wlkbdkWXy5XVEAeMaOKxq+jmRoW9tvoWjI69PAWeTcqVYAHw4L/5SSMvGkzMqlHOWSTx
dGsPfZ6713QABFiQbH4wa6O5oJa9Fp2fnLmwb0RfOo/at7J9NyP2ySyijUxq7l1SUVsH6t4WuLOj
pgY0W/F4yyyCTnBlnUfsg/jyOObtjRogubh6kPzBh0nIcAfpb7qbNHKEU9EWjWgzhXksMBqVnP/T
K4kD5XnQQFxBXJx1pfRVJBrR1FLN5XCJ1mEcXFPfwWZuc3IwapoHLbX7NjMBdDtT412grq+H2BXn
jy8znBGlkgc/FOYWaicurHaRFRbmwc451EKQek8Yw52Gnl9hUVuNOjSehrwrzkON1rBZ2m5RuTS+
Zi+lVqB549Wk5FLwHI1i6s91oTD7uyS/GCNg2WiMo/PHdxXQOB/g3slTrQ3zjrwk8KfVhQrNPSCo
eYgiM36iPwlzqss+jHzgkOOCCRc/Q4TVfQOXmNx5VhJGayHM0o7DY2klOyewyocqGfyLb5HWs+rF
SC1qhOmZUp+0ZZfNrmbwtRb4U051Krz1YLVACVo3/jFDbCfJJs+eaICKg5g6TDitQdDJsI4qsgxU
7n/1se9c2nB5snLb26gudk+d5hjRO9W4VrVlvAxJ/plKt9tHyYQ2KquOBbckyIPCJ3Mgmh5ENqMG
IoZ53c9Vdk7oPSBITp4MVFHrFJjRmlwiDKKeOLshsVjD0vQyRnnrR1gaHTLDfdQF0Qv2dX3KW67F
iMzwhVV6vkxF8H7B4+08m5XjPIdVzZIgciaTk67XTMutPdt4/LgweyJsj2ezSDmp1KyNExIyLaq3
YmYgHGlAbqXdF3sjyqx75/rPPSf2HWLy+JCGnbEmYts4Aqg4frzoWCa7IvDy9VRbV4lS8vpxr7QY
kDgNPw7UwveyTGEULE3I0rKTM0I2ssF9690n2xV9kJseKr9/mH0it/PhzukLGknSnEQ81iTJuxP1
shNvaAZSBjfmNaxeZwfQaE034Fob9pPvUKVVWqxUYZg7UXnqUl3b9ifz2eISDSxLjjJhphkWG2+d
xfua0ouJYOScC032+uQdO2Ko8NuaK7qEC1I3xtHvJv56xAC7CdwWo0fASxIRLmVoPeSEus1LTkFx
qMekPTT1fLMdiJ9h6g/XbO78tSLK9EbgPBifXA5XacblxmyQX5Ppl6Eti5r13PtPRMu6lwTV1iFl
QWe3NTHPz+JnniEuJpEx3YQRxySyBQ1MRnKTx152TscW6ZyFmX9IW+f88UUVVrtHm/HMnNE59wOk
gD4bYc8uBYhrIH0IQDo1zSiIGkFtPoNIJeQ1QG9vpoysC9YLi04MCJ55Hn6SEPc0OtV5yBd0UlR8
C2RTUD0gjrLYoaAEuB3YlkND0wNYsUTKpOn9mDGJ2f3coxKQujr4AFOapPnkpdVrXZqEdAHqy7Mr
yFME9SIOblkuxFUbYOBGIFJsGSgbJ1bQKmnc+9ym4M1797FzvHkD6iO5eJjktBvJc1WXD3WoCxyf
zRfsxTzf3nC1gb2sgQ6oo1bzCczNi58lu4+DZNGQSkZb/QueGQahDYdbQicPrmpzMF68/GZJAGL0
/w2G588CD9HOaz4bI8pb23aOWAOvfmBWu8ml3MlS4syY0837uTBskjw6RoPwpYLG2/IhG2tJEF6J
JvxSGP1jm4cIJoP8SxgZA5Wn900vRzwYbOlSSo95r3mPMyYK8bZGCeqzy5/yc6MHegoxZ3VVWfSb
fG7aLLDXHHlp5jGq2bHQNLuUZRwraYttPdIpUSpWteccZ+2IsOIEmBpb7NjTa1zHiOxsbHqFNF8C
XQarhvQWOjQFVNnl86d0m+D2zN7aVuVno2/zPbBojkJpjybUrqmb5acpowibsvTW0wW9eNBmvCBY
KC2MF6YpUqD3GnmdcoCKHbYNLOOKQwWNzDpBgN+IprwYygTOVIcP4bQdEgt5nE3PhkpwvMO035QG
Fgm/tlvAiNMvRpLVtWFlajq32Ak6nfs+MAKMtYM+4WbaKhcyHL2keAPPmVWhc1gqUfJ2dV5vDPAr
9Ah6e3GiIjKN5AsB13ivS9SzMUS1ddA5FWgxJNRWuOeYMIDWyujUJXGNRYyLI0amM70e13jOuxDQ
xaTSiU5bKczgOCBadxNzvtXKfgJLRpi3GXzSodZ8tB5QVyiom7Zog4Nq/Pck7jech9mzzKw+jFGF
+EVXMPEgZDQrmu3GOomRR9Cy4JBBZ/gX5JXqYqSB8dwx3LEL1GUfzRQkiF8YezyhOem3QDwxCczz
Ks5qaz0hjz5ln2yi1I4B7xKyXkorZRfv6HtRQWGPR/nTgkwynJOuwKqIsDwsETZLF9Q8hIEfU2KJ
+1R54cbOXMr/SO3TESzph/PEVvR36L9326zCcdGVQ7417LdkaCBIF6w7g+Xkj/1Q7YJSn6i8FEiw
uN+aPQ6Dj6uPhcq3Q4WUu/iGf21481r9QhbXes4ZRMX+VU59/mjOwYZs7XQlk8rjmCngUVoDSCiP
yPk8FYt7FgpXZL20pfCOgWqj89g1FY2e2T5xn2JNYIekC/rRuZfc146qqptso6f/8FdnXKMtx1yv
QKMeRr73qfeYpCczZwe/ZAGtB+PcAbpdf3QkOnjOdFmotiCXoaGGPHgYmH8Fwec4aqCYm0hwXDXS
8Z5LLDmOFxEnJH20ZRR+LF/0uOzwOQ/AA8tKBhxj8GnYQHWem0kV0Ea8AsdrWZ6d5YuOnCsRP+3+
o2gJrfERmCvx0ikmRItbpxUuOWeu32a7RX/HdbvVOYYBtfQEkPZ4dnLU/KvhWdmFfAxotLbxycbQ
smpr9DLCG8xbQY58F7JUt614TEQSbhr5yzVaecid/k0GCIANyqNNWDkYQlprIVkEzpk26d0fFFrB
BIpYY8FNmMpgEXO+gTVD0V+UeB6q0X9shugz+/93JODec8LKxbykcjaKivKQoFAnhnxMcetUUJVj
AvHifGkfeda+ZG6KFo0LrZ1efg7n9kfScPimKhInK4Y0rOps3I8J7ncPP0jmdhAwW9Gwj9vZVtVT
hQmlyF5mM0P542bH1ohQoIwd81+fEWtSFvqVEujQO4D5h773tyRS+Ne4q+nPWBGQowEEnOfOL41L
0R97jA08pz8M2nHvbZy91eWA19S0Xir13rimvXECx7wjU7548Bl3lRUBhijwP0N/FBc5t6+2zomr
rIEB9WKQZ2EVr0iPeQESO0jTkXBOTuYXRGnNVuovskhsttQBd5IPtwuAtMVRnALF67M9uKrkZIJ4
iulrSgvIadEyjmRKe5k9dUf1zvghNcfPQ+X/8pOZ4yBdt4vbjzuTpfRLXlpPYJM8htpluEVvsgAt
PGMfwbW89wp1d6QvPB3iGkdGt8E2kuzCnKp2jgCipRBGgjx0n8bAs9fwDYPdnLjlLh4n5KZx+MVo
J8DFfQUQOk0THH/SOPWpU9OMY5XEzVXs7TxCBI4Y/WvZpe7Z8+dh8/Ff2TOZiyLMhNxDtEGBRZ7h
47qcOU+ojggqOT10GYe0uEO4qKc7dqv+CFbbuvZpyHYyDXeew2jPo75mLGaCMtTdqx9+I3qjXVvC
V0ffpWnCmajeMMIqr0pP9Kk9avkuh3Hl+E38WRfvUxgAYTAKmuC+gocdVeE56EK45nE2nseBE6NR
uY8c32jCMgKc66nbEn6grrnd7lKUMRNWbIOn0TGdzVhnl2kSCSObiYVrjilIqrp5GLJMXkzxC+nZ
f8baSUyF7yXdi99G9bM7fCYSgVBjomcblpHNFLk/+rSl+x3N7grgTvs8Yr4/08y5G9P8PnR5+xTI
LQ18b6NVNazamQzjXsS/RhaqTV3Jb7llvtiBjY+FkJDdZlSA2KaF8TUFGKPbUT6oJtq1KcpGEPcP
se6eFWaMmMPHtu/wkUCiod9kgMdq1CY0BIjQjqNEpTmTG8215WzLe9nshHGAC45SsOHxAVpz5nwT
8baBvipUsnPR5u4hltV+/+gkcYsEIOZK+uxdmCJg9rBeRim2mIedwOy0EZn51hqU5gzfXRyEJIFm
Uc/4wEgzeuIgADmQRGn5ZpSRxSND6aISwKVIUu2huphZ4l/D0IbqsnwXBMYFyoN3bO0ReqFMZX9A
3/FlCNzXIaBLoKXPSKwKA0b7fPn47uOLMTfmqbeMA9Lt4BbkWXgY2/C9kjIxAVpV4a30h2NT9BMC
leVnWABCQq2JzGkV+wTT1hiWBcCHoXAARkkqsNvHF9y7mC3Q4/znZ/48iV3dMiFx1BjfYFjFN0r/
+RiQOpCMeXz7/z//+E6A1qMmqLFz4OqKDNopXenGJ20XFxzFnNCK6if6UpbYCt4XNWQC4AUOXNyP
5o6/31kHfUc2AQ3hTeVLWENdYp48D8AvKWAIjpMKWE96QK4aU37lxcaa8bkIj+LXJDt8a7gAtkwL
2z+8kP7SR+VGmN4TVqZgPSlgdkSWrP2Wfh+9+HvGO7s2WAQbN71FOR0y6dtvAyevVVlEr4VZ/sqH
6JMcwgMn/xP95JahxMThuaKV005yX8uI9nutzoIQsk0mW6BvhAGjIA7b4T3Pv9p2/00w/OuCWhyG
am8JYNngwVKhGasBOK8D++JNNIs521G12VhJwjx4apijJtrp0PVi7pnpnK0EpzhnyXKw0WkYpJGE
GjR1Yn7LRw+/1FsnvjvMizhJKRwko7PNK5OpTR8AVYuTm7RyjJK9TVRKly4hQ5qApNjCstcflCrG
BwjrJk3przNCuckBMDsLGNCh6zym+D/YiuubRlXMsbXrCfgz6a3hxGIcDQ/Z90sgdEsnOtTdo09L
HBQ8LtoQuLiBE3sMP0tdOuhWqA9iikaCDOjjtekFflK9aBi+LrRCE5vjkihDFgBcwAiiltvwd5rp
cipsDgnpCugIv6e9HnA0kJnSz3lLsgjZEc6W69BY0hIQ19N99L4no4d3iqxLCunCXnnCFmuyVGnb
7JhaUQ9nDuz/ruHou7yKWr7Pg/9KnTevrF4/e6gPozl6x9RoO8tzUYOWjiMMEKp0fsxRRR5imqT7
0B2e0jK5FZn/yOyY3MoW6omZjNXOrv2zJR2egoDDmXLxLSwKgKrSLy5jIs9pafGEhOE6of7pJe9J
5zA1BaVMnw7LHb3jaKML+5AFZCRIP0fpnWNKHppia3btiT/9PPRVsza66mzFk7dqoAhz7lLPoYVR
T9iNuS1jMDSWqWin1Z+tIiEWaQCLbFQ/tWMeKNt3VmKS9NUmR1Z4mvHhDh0xn0AOyDWbqyer1tUu
m/XO9RkkScN59JyBiUKA460H+xX0QbnlnPkuRnnvarqPys83Mg8B0egW4VX004ELS3hjt2FYid6a
2IPOg2XT+mbLJlnvLZ0/NDR4pA3bKv3AwCTmG0PJr7yvUfkgR4Mb3OamKlqXcp7sLzhpW6bW7DEF
bZQShzzsdqp6g89ngSFtOz9nNADnM2ybA2fOnCmbZghT0rRPegvq7nAojII8sSm+k9jLmTTRYl1W
nrehg8aGYxXDEn5dP9vIs1cNRLdYtds+Kpgb4m/Mmw5pa4YwKWU7HAgy4lQOfnpkqwic6hLUUbKt
SB9OoFcB4l9nlS02aOq2EfKmbYwXQBjJY+GCyfR1StKP4QHnZKwzLQy4oM+ZleX0tzwhb4xDgRWK
uVoNNsi1wTO/tymRYqKitE/qlIGwCUutfIdhg70Jstl6tuHhZv5r4VmHNKOXUosaflAfP3cCBnm9
ywr1A5k+05XpG8qmbwkrGkSlCrgTgpq0qe0dfuG3CpPpjg4GVkT5qRuALDkvWSdItM93vuWOB8dp
r0XGqBYk81WqKVvnotjopd5Ug26Pkd2vrJki3nSHBMTWW01QBpzo0OXtaZ6nIQrApqKkLLLgpCM+
VJtAFUXQHQe7z3GcfAeFQiIDi3FeT1svGsK96Xov03iupP/VYiXatIyjdu6onkza9aFLcxmf90FF
yRfyO8JtUFo/yiL41PHUxR4MxDgho1sV81vmZT+dvin3ZXH2e/cYlPXXzO4WMGbPqGG+FLWkdRpa
NCNqwANZq3e90d9Fk4Uc4/3oCgvse+YT6ZIS5cLho7jQL31HHfAWFP1wBB/8q5+9n+CHxbZKjd1Q
u+Z/pMc/xv8X/Cz+l1zuT3Ga40j+EZ7jecQW/QahqYpMujGeylOXkOw7ET5vly2QCKRX4RDIvSVD
LIe1pVj7fSwa48Cc8Jpw0N90pKNsVWI3iCXtcB9QHf1dOyd+A3JYrnIcrdH12oh8HbIQ/6mcU/4c
OiGzhFPcuPJYL+0v24vanROqLS16+vkplhjZRUtHK133bghzKVpnNoNZQ1CXDbPPESUTl7ZDiWpN
T/9ygaiLfxMbOg4GQKAmKA0tUJ3/vEDwW3bXeIF/UhzziCCpqSbyEFpkZOzh/UEQbQgTGH0mjiZQ
oQ3AU2nJ4vb3y/hDY8zb5Jim4HMU0vXUb5+hUF1jBEgPT6hpGFLMWJbxdBeZfitsik5SyNgSQ8Qk
RZr+i7xx+av/C0TFJ0Qen8sn40qTjNXfWUpV4Dkl6mD7JJeRdMO4MI4id6sHL8WFzysO7IU57MBU
+Ptr/h0jtPxmAV9GcOdi0dbuQpr6L4yQcIu4yFOSiwmAqh6QfZ3awcBU24gDFNn9BKuiFg0JdLP7
q3BmACvqPn1Ue1m3kL6jXxlBJoQM9vTf8hFOxtyd05iUJU0MQGZTxKN1+Dd56u/Qp+Wygd+YrmNJ
xS3zuzwVzINqPSrjk+xq+isGDMVFQVAwdNgkUvV3KUCB1PUBgZ6aZbUmTiC9IMCtUYD20w5VYjxY
xQVf3BnyRYvoupkwndWPZVu2584st12Nfs+Rxp65MSLy+T0b3G4PUYqBA6OJVYbg4lJaIVo5x17T
io5RTwCZYDR9pfAWL3//pP68O12N2Q6tHqwnhoy/fVBFriqTd9o+dfSNVw0P8MqU1bbquy+NpBKM
ahrAwok/13Zi7v7+u/9c3fjdQII8ziTaQhL8z5sk9S24HpweTwKCcj6PzQ6RZrfF0Lhxlrbp33/b
n8uVq4n4cbW2PY9l67ffZoO2r1BLkvxiGT+HonxF4w0rme5+IrJfY+n//Pvvs5bl5benD4ySXGBq
3Fb0BP758pIKQ0sZFfpEIp+zjSDfUhLvRaOAynZLs2MZEUQFbf/AeCrLOkfmJdltC5cm4DIerWpH
HWVQgvhZ1GSlBzBfcqqCfG8UWu0WQvPcBvohaKoTNbT3L8uH9ecC6tqa5Ys3TEm+++0tI7/An4bU
Vri6DVw5Be37GM+q6NzgNDreeBDC+CIZhNlw984IqognyYBIwjFjROyiECnzfePDl0/V5DHOsK+u
UX6yojJ4mfNXX1fz/u9v+v+4nQnrXVgJpmS///0996whMmc4ZSdaDTT4NdMODRL2gALwKPxCbPLF
6EArPMjM899/9e/kumXx4E52bEkD2lHQtP75eTs0b/ndmXUaF/dAleOPBfQPCqlOzkIyzffrfrqK
1gUdELfMuhZNbT2C80fj1//L3S5+Y/n952qWZViZQCy0/O1qIFnnMiSw/JTaFevVoh6CSGOt79x/
4X4ugROAk22pDw2HGJG/vxfOn4+2h0tHI6hzGNj8uaww63LNPDRPpWl+pSdYohyRE4CWfSbTpzli
BC11RgvUX0Y4ZhygRQ4YkoT2mxNZBx8D5/caUPLcFfqhl8AuAvCJdQnvGTVDYMNhjhhcPoxK3OeQ
EqP01QmrrDgnfdWftAbFb/XmvtW5vQS64LJHU3sL4OxL+iwrDCN6l1U1u99ke8Tgpt4mVtlTT0ZB
R0bmOdp/LA16skDxs4IdVIlqVkzgw+3QQvrVUKZ7tWAvE/lbbAZP1uw2u9hjUDgI/xC0a6KoxSZy
SAYjgs7eDyOMjKAk91T209sIGALgynowsuQJ2h/I5yi5NP0wMxfzGHY2nKjizpxXClz2hQilZ7Ae
967BSUt2sPiX2+V/bNieiRGKqGsJ0U18LGb/tWHnEafHiSjZUzAQ0jIn+M3D7HscNu5j35pn8JTn
OiHUpIvFQvrQ7SqP8xegIfpozjXDZVqwATDW1uqInxADfQK0jAxLyvrYVfpVzwBAcShY/3LhC2Hu
t1XWMx1WWcpj0qUg2v7zqQvSHtkKNSDueWSiGo3JbEy/AGfq71lWv7kGae6pdq4J+XVYn1Jm0nl3
x40a82GwnSKhyai/WLMi8+Kn0Zrus0Q9WI9rhp3ymAQFfcX4U8C0atsz5duT3YnlqGTW0DDWEt4X
GQ/I64WRqbMkD3YNezY4ibG8f1RWLef+S3ZHrMDC6I0WXKeFV8ts+UzW9ONoMAtJ6x+1j+iZGKmI
SSFL5qGig1cPk7cz3lxZYkrJIsBPNNn2M9W95B1+yED+r2rcYIeiReelreHr3x/j/2HX8Uz2aFYR
IXmIrd+2MJOcazzsbGGpewAPHN5gWlXYTtE/wfGRq6DNJhpxjASTQhWntHLEegwRRSReGezr5F9W
d/HHlmqDEuSxwUIEAFD9fj1V1DC4rKf5xMc7HB3YZCAsQUyZgNYVnYT2/9g7sx3HkSzb/kqj35kg
aRyBW/2giZpcko8xvBAeE+eZRiP59b2oqLqVGXm7shvox4sAHHKPCJdcTprZOWfvtR+zviTMvEb3
OOr1Lp5Rqpcug7ckrrqzTIz4L066f171eUke1kHdIQmOk9Qvb5E3m2iyaR7iGE8EMlNnRY+egSHz
BlzvtGdM5HWuo08P9Pung5PDGdIH8yQMV6z/4tf1p/P+8lrQGhu6WA6v9i9rfoE7B1IuEeh2BEyI
M0J56PomSBgDQrvhlxaapCpHzD03vaMZG1fy2jRVX6OMxOmpKW7M9UP+j7Q2DdUuxWSSnsAIf/6L
F/rn3cnhQLEUJZibKBB+Lc1yESejU7tgqlrinvBO6oci0s+oY4mpZ+y4pwFLxgya/2u4cJb9oKm4
tf2kiM9a8iRmTCjKtV/jaEmLGxK5aluvOOcTAXC7EaHvUw1hiYgR89L7ff3MClGcmFhiOFL11pQs
w1XWEcQFxGc7V/6nsOy/6zPyT3BS4U7T+wKdVV36MCYQhNspgUF3YXXcLMEsno2y0OkCgVLf6lz7
YDeCLICJWNTebIBJYxY62TGtbZRpO0t6LgRx8MiD4ZZ7mgUCeRC8yhnY2wYS23Tlni7pSqojvdEQ
eaMGjw2SwmkUjIXvH+p+6nfDVFnBvQCpGOihfhX9ecYtiTukBIM7IUEYtsRhmK/GxHEer/5rYdaf
8o4SF4f+lqQ+YoxD70erowcZBHgDei8PUWyTFC6lf70voilNw5PuDc9TAzS5mvFGaFuF0uqcGNpT
R2pfEI1oKQjBeojqDwz8UzwHwBmddtrfK+kkbH+MJQr21Cf8uGYnIJkwMi5GnrDHFSFIGnv8izPH
ny9+26DSx2/sky32p2I3KXHIoObqjiRdUq216/sZuiakDg/wTmsYIKjpf3732wa3PaBghhSu+PW8
2Ue62Q9jjDUemNNOq6yHXA7+KSWJ+ZAOTrKZPRH0fbJw1jz4odB/7noFm1C687++qcxfChyLY7rr
meyEmMFs/U/3VIn1AzKGbTGa1l4IFyvP3ERswTYNW2S/AfYN6+DEIUgv8CmLX2MmjOhgV67/lmba
Lm4VozJgxUlSfuEgQuMYkHmN0HHUCs5OPqP8OX4UjP+IRiTQaCbU1866bTWO5l+t9N6v7SVInyZk
ekDQNuMpatTFSvq7E4mVM6m0EG0f47EhFliLjeNc2PoRgCt97fvnWBaN4/1RBq28qyeo0W44H9Me
JzQceR56IZInIF4FKR9CexvHbD7ePySc4pG4jxw8WzLAlq/bWkXzkNbFKmr6+WiOGQOFvt8LhHAM
QRri3jIMFFc5HdpmZpiSQqJK7FQrCAkb/+9DHWWKBvMLvAIgEXLVp63tdD8KnwSbBCYD+3sn122x
MM2LsQJuHw7IlnL4CJad7VOtZq6dWuGRRPgh9Gp+bGjnq355OGEWYiBxLJcP90d+l1BQ6qXOR9zJ
HFaF/giyCLNMmz73EJhRYzfRnlo034+OFZiErxbNGD83kk2LVQzFXPNSwJIHg8QuEJtz4MavcRHZ
kC2xszFLQC+uOWQktfHL3Zl5v4ZL9IJY7iA62iN+IDkxlqlzq7lpybvRt8cQosNltmIO4G0y7gQ2
rZXeVRE5ZBmxq2hJTIYbT6kxGC9lTPgJWpYt/HdGBTkDVmOy2pOPJyjIWaXXU+F5Z5dcaHrP4a62
jN39eEbg1c1KgdLUS3BmbvXxfol1ub9KZuAPJbP3g0zgEOpuaT/3mZls/IyrgfKFyTwSoQ35Rv1Z
E5U8p4ifKC7g9w2mBYOrXyIny+EWho3+kka6H0Roh1vLD5/x/K+zZolt0hrBvtTVJDMAmUHtZz2Q
CJxfmxTBbJWhwHKU4xzudh22LW0VKUZXWjsgpuhL7O0TdnncWnuuQcBQJbwdnK1lAHaYeqGjnPbt
qNp13Ve8s/teKONFEREC+y8ioranJT9VdnFG5bKonUj2zlCeRfgogh6Ra4Bzy1glPfWT33TMHkPn
BcGYuU1R14AWxQ+ZyQq7ZaIx/4ne6BFdsVrRhjKsvQed62AW1j6i2EejPkMqCdvjlCggceR9N8bH
srDfrLL46HURwlIZ4yvFFX8wZbvTBtfei8jAyhdVB0fH4l/HuPrawfyAcJazM6lSW9WSyUNog+JJ
U9mON17mqnewx//sUOpE53le+1TBrlUYyZ7uxtRpkeWOjf9iou9iCEMvE9w/YSyjvFYGQYKllpZb
TyGvGvLkA0rYJhg8LqO7u5gMxv5mDUyYtMRJvrbxux7NTuB3Rh6oGH3fpOfmukyJ3DG561a4DLhe
Z/NxRhnzotCIrzIg+IiT+DRvSNyJG4PVVnfQjdBdcKVC1BKL8UbqJUOQIQVEnXjgtRr97NtauRfE
mjIvxrw4Yvjbko8U48IOxRN6AZ5+bp8nMydZzQYcqWWYvRwP1hs779ojetmvDtbk1M+QGaJ13TaS
4QlBMGJmwloSErIfsN5uCATMdSynCAjyvRVVPqKhaNl6pwixrY4Eso3PNEvig5WyCnU6N0QppLZr
RdZtYPHom4EB1oNjdjRzXM5PYFAfuBQGXoBAoYez4KSCKfteE4RzQttXn/UkWZQpGE5yhJVnv3yk
UunPtHrzLQ1IsuJBuu28yiL7SqsiuEMdp0wnal4415LEW1qPnJiwrPjdQ9lLg5wogjGy5gnjDnE6
rWSN6bo53wy9T0PFGtWJnz8+OmCqE90bb6ldTjcUVDFXwLwalEtAmxV7NyKwjGvNzdRQzsK7zdJj
gg9+aeCq49BoZ4INsjBiSCb1j1U90pMr1UtGfBU75TRt+jq6IiD2nrPsKxsDE9ZOeMe+oOqhkmwi
E9smYl4SdDFZDOGAEOrmj0b3Qlve2OnNJNZZXOZAk6IT8M4pS1ysJf17PpVtkIASX0d1JjctsqRT
VXlPnT6SW+K/xzI6+PhkjhkxkMGE+H2XMNYGLk5sut0OxWuRvcpOEIhhRqcENfl+GOojU8b0pNls
caDTQjwgNbpG1+JYWbOkPGlZtKs19B9G5V+rHjbx2OptEGbpo1XS6utrbvyqLq2FX90gupnVISlK
/RBNxStbPgsVGlXebZ1Gn99JDEno29aciX0sSOOwyRkGBxGRiWNUqfs0Na1REVkeHEc8uMQq+4HW
1NzNun3xU/Eji5zNJGLmsSZTmtAe7W2CaqqMmHcjnK1OU8FxuSGcvbQ+h81E1Ii0zV3v2Zyb8+yK
6p5fQ1rrmw7SAxNghfNLC6IcowBusfnCSJJGm04oqYGbeEn507a4YoognBu8Ej7pJ63+YEpdXChb
0KrBp7mqVuDkR9aKNskkPJmefTD27aZyTe+MgE5uK2Ksdki3dLILeev7fNpVTTYebHKS13L51gyF
kzWJ05j2qgHWuDs+K1ahLcnzKHKr9rkxo3QtIjkinrhZtiAbhaWycLuS6JKqDNTQAyBvHQwnA0R5
6O7eugl1Y8s7mW5tFyRuPHWLZSQ594lClTeP6bvuvznZxUqk+8mBt9HZTY5fq7JW6aiGZ1RqwMLp
GJMTzJgltt8L10FVmObxwdf6bRNq1kNRWtO2HdobJeU3M2n2HoGSZFluLI5SFEbjN+QcuA+L7tF1
DWIcK8PeW9K9EEF/MelxX81u+jRZJJDlUX42O93fkwKtr2eB1DbCnkjAiTICjmhbCYZ732GeIMdc
JyjbouqIrWTtTLQZ+m6IqZqdQ5E1xqZqrOf7WEb2Ijs4WkuAcVp+FuD7cX86575sTtYith4jAcwm
O1ep1R7MDKJhH0YYrYfeQpinxr3gWYyiVienrIIkio2zPTik3uXfmj71LyGyIEGDJ+jn9taMIuPH
IK+pCmd5TIxwE8+ncvLrC/oyJMVWrR2YPAN50Vt/m/F2JEAaaAVBEJjSp8r34gcb+4QxGd65aZ2N
Nwt704bq/e4s7xM0Rg0hr+3cnRuv91a2D0HG7/v1fRjS10JbySHbNA3pTiPS1u2Y0COqaERvmeej
adXVgZTdeOMVxmNNdySVX3V7B9vy0WpD/5CgKVnFYQ0BW8dwD/SeuNUa67taLIw4RPEJt4JBXfwF
afG4r3txQ9FabqaUWL3QkeGRIg+dPNbotdF47TnEnhkkpv2ehEI82HO3GJXSg6nnxDQqgr+FRzRS
gXnBxeuT6GV/al3n2V+ilK1UO4YF3EmnogLNavVcik4/SSvaMESd1v1klTSLu72B7dfkaP5Eb++l
mEz9lM/oVVSYHfIktxlvD8N2ckV8QU6yUzP2ZgAl7tmQ/YIWHZIj/UcS5HtWX9qCBQWzfXO05I1l
vD0S3aBfZzZjgbz1ILyYBaTPLnK2/SutEydBQJkwEURgydiv6YbPdP/qR+fxDjiJMne83c+hiKZ3
uS/iM+d9wTKOpFtryJfQuPM3WjvrqAsjNIWSi3MmOtvq5QGRR7eJhDc8ar466GOkP/RS61DC21CG
bCcLyti9prrVBlqRY5qZEd7BLECo0iVf3CGbD6OSOFb94qk1Mja0QnvWI6sOUtH5LPcp4hNbYQZP
woM/NvVTOQNKMAAOs3NG+7DmucYh+zCI7rkpxjfHUOET3SL0UHVmXgdM1rSHAMxMaYeYD67ovsuo
WvA2Yc0b5lPS6fPVlIAH2kJpnyeRX3EiSRBtP8IYlh/aqnfqYW3Tmv05aZmONjNd0D4zDm1GtK5u
cW2QQEGcnnboapxHg9Ops8Afunca7wt0ABPn2KnpmZLN4VQcs6qpt5btC4wb0J1+ioA74ASIRxmn
Yi5aOc2kjnB8Xhvb3MZ+XT6ixq4OSQzYvo/loycK911xg/kztiCZd+UxQhz5VDtoblhNDgk5wKtx
lCkG9XDZMyi1xiI+ptZHp9E4D5K3QuZgVxubHsnasasXcl0x3aJmrnaWNYcfSVYkRwLGdJUOt2iw
uOfSTlzcmV25Rfo9JTFUUGFdfXvEA6JEfiaODWpH7r94Ao8j8r4H2cC0VFP7aHd19zgMKCKHeibS
j/rhft0qNOFr1cJw6ciRDKR7DyNpjUsqhf/G7uNv7Qk9PEaf3VQDJBjQxwK6le3GV9Nh1qjzqLDf
LF9ZJ63QMVjqZhnwm/kwtqXNjI7VNkxJ8PVRh5ZtET0uSJm6XcISstEC0CTGZ5JEWUOyYe/kGLtp
G3rPufcpnG0AKIb/rMCv/OSKcFu3hK8mbOvLuECa2J642jAvViFjRIKj486qt2mZtSsaZ2iuyvFQ
6DCrSV8CUTMMIziAYVtJzgN5IwBc5Nkc+LmCbpBX1pmtZoIPYSJAqssftDL8LVMVE2BtIdeaOU4H
3cAVEY622KWI9B4EMUSIebJTwbDp0Lv92Rzj5jgyZPHs9sa3Q/ybEpwyZVkd9D5SjVHvtaCdJuI5
Q/25ZAZwmmhI39tbcxd/LQdmuD7O11UBcf+MxZql2XReGMG/qHK6tBquLosT3FR2KY5HG6NoF7f7
qsXraQRaToREv7CM4B+/JQkenKbL4WQvrias+t21boYuKCMfn5XhnVhIhgB/tbczaX5tEtm9m70U
IMmGmWkCyp3VEC1rWDlpr2QEGJFNZeBM+ib3zAvDsvFTbmNBmXZFnsP+JYfcCRXy9qguqbfK7qL6
PjsafXgsiIg+eU32JeobLcijEUeHxRSsEszD7oikHv3sFtkWVPjMXye0oC4wcXal3bWPIuUgGaYk
w8X+xFEbXZaXDOT3Fng/TeYuTjLmGwAp/WmIenEsEpuGWUXiDcfh5GwXpzok5nUkv3aHCcBfkTau
IQEHc+IwZLVj3sMSFdWavgV2s1EdpNs6+yQcLxGCy/1omj/cdrIfCt07Tx6+iM7Ck0IOt9rHyDI3
uiY+WyiOtw4VBUXTMK8H3r+9274pj6XBFGzrUqmnOwiKs5HOjQ8TGjLbHTOB1Ny4hOT+DE3cPmi2
fGlQLa67nqzk2nNCCvZEbofIIP+gIMCsGs/KHgn+QtZbgwCTKOu2KH4zqFpOe3JT82oor3uiPufy
XAyyRXIZvOLoZb51xZd7qmROkkdOuAr9+82Q+s3WjSJ907vIKictbs5tU8t13jZXo5bTB7lDU76q
9ai9dgjRLVxr7jB3F1fap2iI+c2Dh9iFdvVZtfzDu/XQVnO5GWV5zbAKbYwI9WWDq2KVef1bI8XL
gA0Zm9EE7MQicDgEEwaDCJpx+6XQYjxoudk8KJ7z4Cv7Tav8z5xVVo3l5QG2Wo65NDWCvC0x0OTp
Q9OR3b5UmW0JFnlh/JAMIw6la+w6g9HrbLN36UvX0h/yS2PGHHhl/hyK7wYwLuzhDaTu2d7rTWV+
8MJ3KIpfohHPjOUqIgdMMqpzg7J/NIW3xWZpbMKuj3Y42/YR7phsJogagvehi/34AefgN0tykCM5
Fa2w0djkBuIIQjCNW818yQQtMcOQzrd57ZSftVlED1VcUu14xoufO6sucj6JwR6uZpIfWt3NT2lT
PEUthZclLLgv4fioJktDgUWILpE5oLWT2jskvXnqZDRtOyXs98FI7K022QcnK0k3mKYzl3zldOOB
Oam50RI8xvcTXMXqaiRMLxJUx/xIPoI2IIzuUKIp6aNg1t0fsUE/ClcmRm+JLEARW7PqUKzGLvVr
pVh2/E587LjWV3E09QcxDyPOKq3c+vq0ZZkgH7tXJ3NiBDoYzeUnCHIRkAF/GjdpqAsMDnQlxtQi
K9Om8x5OXJuDRGdcVthZMpqV5Hb5zmKv7BAOovYNvMbSNujf6rXQwp6Tc+hgmEkfcI2pVRTOJegd
LELzPH53HeB8s576dATHePEKLgt6961Ok3YPSwTr+TB/0QK4PDh+/IsypTo6ylTrUcTD5o7vgioA
O4kInyAy+/qoTJq1d9Ekg+Ls6NC8XGU2QBc7GgPLJe8upKzzSiKDLMWx288pp9iCnAE9b4mxfNUP
2daMqvJIxsu77J3kgaN8s2qdBV/PuekQV/2j6n1xEJ3LljLp96Ypnbzla3o7nY3CiDbCLoddpIZP
ymr7nerzck2YEb1P1223vqco9MbFotIrhDZxRyrysuPLHpJEVQ27lmqrEfjCuCaxoQK1G4lg+uh0
5iGxcD27+gUTLfj1+lCOjMwmgENAV9bATccbEk9yV1smpTpxKdIUh5BFVnpOd5p1/XEm4fCiWgAh
kuDJrakU9w6FqLcUO3kffmkV1ASvlVzNDZANz+6qle4rMrVBf61nzwnyZZio482jjFLI6ckzZH4i
DjX2oNUMMWMfzhirjLD5zN9hfjEluTSJce5UczHV6By0CQM4vfQbOWDXNcQWh25RTXcKp8shzUh5
6oza25hO91yTHPSUt6l1KKyeVqJW3NqLo2zr0c6WsPfqq+7l3rYerCbwECfQqIDVTsfXeGnYqg6k
2Y5VW91yG5abSnDzhWwIGMwPSJqnpyWS2skmb9FvJA8k4DaefXIkhHyWj5vrTOACVBOtQaiPKxLW
nDMn0WG60kPeiHbJT4B2+ohmlSFdQ/6U7aiOuzGbrgKXG8bhGsw6CaGPmsdia5mdtw+BzKxriaOR
WtlmFLFcuQ1UGKy+MgB+CqDLLiMG4Z21rthy8WGreFuMprvLDMm+ppm0q/3E+aSmb8SgQK6rQ0pM
c8wvelu8h375Wdo0Tab8pStM89Uk4fG+tYH1qE+mPXyj5o83mKYKZhZzfGW32liOWZ47QCU74vDI
CRvwiyOjfGptezuzcD5XLEZT7B1tDk27eLS+1M2UvKE3+OgZ9RbMb/vdpt8ZZa9e6YmzlHr8YLEg
G2jKzqZkfODRbtnb5fxdJVWMtSFnckXs21sYfqIieinoGD1VEanZSZxde5nrTDKSaTfHMQZTlWR7
DvRnVdJO19Jwem5rndunn2w83o1chaGyQd7Rk4qdqHvE4/VmcgR6EPVZMxM9ILm4lMcpziTToIZw
I9ltmqxtPnmLFSFU9Xhtmkp/VEb5ET9dfZuq7ke5ZIWaKs2DjLC0D/NkLoS6WbtUE96PTM3WzqT0
2neSIOJKaN0lGm8SChJh8nm4EW6KKJgW2xoCCWuVs4AK7L7Jzi3q6SMZgzQAJ/M4Y5HBz4NM9oCS
k0aXT65dbJbPKh0/hJU27mIQuufQUCextEaciTD0Ac/vpqja6YKObrqYLGUbbRzp6srpNZORdRsm
vvHK4qU1jeK0m/cMoWUzPMdYNvfOQDD5/VOy5eUzKSyWk+vXnDz3yq2M14iAU9fUi08t05UgB1Ox
a4lXenWb4sDBfzM4uN1XW1jpqL50CDWgIrV3o54+KaAnb7GPDdzzSUQvNnbeZ+diRkbmF/bB7aFP
UcV7Tn+qYgl8mOfGAZKtlpF0it8BfB0Rv8ETf75/vw2rYYX/nT/s11u0lgG8kJN9MW/eS/7B+UY3
2CRTT62UwOAPyYWx0eae9bFJ1hYWna3PKgwdYNqDNyZlzbsm6hkdO5T7tN2gmg2szXZ72V4+XXCW
rd69lbEOV+N23Jo7+9gckltyG968j+IH2BtOvYQO4UpeoKoUYKwBT02/lTajj21W7LwvI+OqvX7I
T9NN3cyX7lOLaB2fCZ4oF/bTmsZ12G1wgmn9TqqAXj7uVZQgOEj0SzwV09qu45dYklILEA23FINK
WXv1HhDiEISptLDit/46FROxHaq8YLurLp6MP6mqGLlRnS1za/El4yCw4jirgQbNXOLwqnOeDeq9
qoEByFGrHiYkdzep9Lc5KnedGvIPPEhRJlURZ8wk/0AneW23SBAyO27wllvWBzE4dMxSjpuksgsM
HyUv4vlDu3VWeGym3a1XGxyZx1sGuCp8vrmPuCmbmqAhu5ua4/1DYxGV04D7/PmpG6f0EWtcP6kJ
nt6F2nYMm6493j+9P8o6Lg1ZFGeDcdqRyddZI8eTzu3uzrm/pzbcH/3yabvE+Mz2sEk9UR6reypQ
fI+gMZiX7cbce7r/zRw69jqxWzrES5xEmIqzy4Bwd//Le4hCs2QBLa9AKVP73dfr0qUJhwenVIRR
3D9EKaEh4ZIc8s+v3R+BtVmWffZsIoHZIXnOrmS/Duewmdf3l24nRDJYzHTXkVFjw5HEjHRRFUx9
TtqCXpsyqMC7zTYBO/fv2XVJ+fPRL19LGwBORpu3a+akr3NJ1l/rmhiZujjpN2xoEKGWUJ97sEGH
rTMv0zlAx2iy9JjEHNsMqu8hBf/8cP9a5LY5Lb3qdE8ruH9gHkvvNPEzPo7OCO5GQyIhdFb9wU6g
bLXEFt2jRhTj/Z/awf8fGfxXkcEGZf/vxCV/igx+SMrye1f1f8wL/vm//oH2939D1I5K1raQW6Pg
Qnepvnf93/5d893fKJ/wfXiODuYJG8g/0f7+b8KD0wNu21z02S4inn+g/cVvFh4nOocCyaHPd/6f
oP15mj/qQnXfQHEP9Z6hItwU865A+518RMQZ+ZhWCaJU16q4keRq090+VRb8jO3U4WI94aUS3/G0
zhBiPDf3yOrG9u++NKlZRD9cQyj7G1dipb1aId3IN1W3ffcjmqy8ep9dMWjfBojd7Yo4L2BIYgZn
MtYDs5vG8ygXV2x/8FOr2sm759Z2J5N5bte9JWZJuZB2dSyhLbKpL6uyQYIwVJyQoD45RuvcMSPz
VMdDfs00T9SbUGnYp4ZK64uVpQMIPEvYAnRGS07IK92LJ1R8Em914OSebQYmXl5GHakZJRtd5uVn
3fOwgBHHlOHWz3Fur8ls8K0VCAeLUw4aCOO7OY3MmjtwyCMyzog0l7gZ+4V0g4mJBo3snDNgomyI
rxL1x4gqrM/9ruPZ0knHkhnZWKKLNLcJLXfjNosOYIDSRfaR6xCeVZalBxUXilFjbD1ZCoNJKmai
dUCIEMBIs6xm/FyF2RfY5gQgaBYBYQ99NBSACnI3ZLStW1YOqmKO4WYhG/LDT9j94QroYTezmdui
AGiaGBMZOyOZkQMHh8X97E7+TWJYU69CeY145h/69TcnHuPXiCyerzoqxy7osgZ4S9q2NaACm1kc
gWSi/+xw+Au3AhQheY0sjqYZipfSwKadGBy5AT9jtqPzCfEQXuFoHjPLtB5LJxdYAOhFNOvaqMps
Ta6X+ypdbPy7cqj78dGX8B1Z89I03ZgmGP5j2/KjMoQWSI02RmfSD7Xm3qlv2GPsZJs4E9t923T1
Mi41JVSZDp7dDuXF3E2rRBvKG2gszfthu0p0K82fFcjNkX4cPJMKd8bKTVqXs/+QRIl2Av6EBbkw
HUp2q65nD1q2MxBci5FXuchgXMsLUk/R+yAmUbO3od4VwAloJ5l7EDWFuSM0nONHXQ/GM15yM6UV
bKvmIUf3HD1oYzS6b8Qr++Ye+o/nHUNWFEF0ZOTIOdsmes1vRRER2ynKM8nJaWKo6WCtPWZzpH2s
rWJ6HlwhngzoLVuMmWx9wJ1vujtFZ+4AJiW9bdPg0mlZjX2efMstM3shYkgFilzOAFl08qUZQN2N
mmmfaP/VdEetkIK6KAOzHvutiwabiFanqlezXrbbOO/FyWqNhqhp0tzmksaLls0Y2BJtfMlbxwxU
4lWnwm3c8xjrWeCHqiDfyXU4f1jFobUj9ew0UbihoiRuKiVRLZLCPOhhZL/pU0NwZuwnNp488d0q
1PSOPLS9WNpgPVZShY9qmDnqGkb5SJxlxPvRxbT9h+7RqyL5ZciN+iD1RDzHFL0ocaQbP3g5SVAO
oJegG5XxsSi7hOyQlAnpxK0CTowQbD8BkeOlRQfbpkQKkkQZ2lrOYkDvonNUhYm3QihJPcsKecVr
UX4uRyvdNtKPbo7TImNt03Dr2m6P/wIr4TyNLaw6s2Puy6DFRwGA5aFvHwSXYjBAq9tZmAlugxVq
72YC6LyRVf0Gv6G/eTKl4i61CX5ZCq0PFdfBSfWctcHpYYEm1g2juQmdLbaKS4afYBOnqf6j0NPy
uZVFdzFGLwbCgQWGCE29MA9WN2sfkLYCCxlcAqnUNGFS1uMMXKzIcbgTTreDih5tTIZAzN585LID
85O0QvBFN4T+nyDwAIoCtzlm6PFpdhq5c0KMfw6lGAYHWN1EehJObTJ3CLLCQxfQ2aDRCxoHK+bt
mDpoKHyVhplyhWBibgm1eGbS71za0e4AJMUV2fVwDzBC2QdwcuPBrHsNqkiq7epYiGOTGOM+y5XN
LNccH7TUzNmtJuhpPTjmsPAXELTtfm2VpcFUaJKzLpYWflsjajBFHSiPZA2R+A0kTqe9eG3P5HCq
49ewy6eHWKJJNE093SEVGIMezPfWx2t8tL2iX6e03uG1OeYGHZ4ZyNiCGlVM3htKhhQOXGqfcNTQ
4Mgw2CCfGR/DAgE+74HLklymKTUv8X++vszxgTLT10A45pMbE0wtPaXKJGaaHmCyKVsr3mmRUR4a
4oA3hhP2F3eq8WzlkzyS8RLChof+0rNubsfIpUlfDcZ+doYQ8F80IOnE0cSG4EFXsLClR3MYNDWR
iqFFmEoPQfIbvSb4FmnHEMuFLlF6VREgD0rWdZYibynAKXqeGg9aBmkunSUTrBQDpHAlv/FpGg4x
E9B9WUiQSEJQPuguWnUkYB9chG6vWeuZVy0krosNkwBrPyWesMdBGmpYtrm9WUT7KaRFxm6B1mra
NZbwfsSWHp2MRM922qy1T1Di6GvbYEJTBfsGRSTKgWJGcDp70cJKZpoEj+4oZ6yy6SDVFW5wvdVk
MVwMVo5gBmO6zV0nXM/jQGiuJfJtmbiQHnQSDGwNqitthmSkFSIGQoyj9Ig5vnuo/TzBwyLkAoXM
N6Mfio2oSJXxJba1FRK8+RRVDsf2OYbphwwQhN6wMMWc+SBTmurOTNqBC1Zxw4yfzqHBnVFY5bQD
HddtxtLnGk7adtenKdCdUgFuSnUZxKpYNhCFsIf9jsGCTjB2bXCVFmm0yccQvVQ640aFNEC+3KCz
h7Z6fk4mKZ80DSi/XczlfjYq59BPuM41e+TX3sxoP1uWmU742p7Gvb1FRjFuk9KRwZw5g7+yyN18
r9oalpc+WEFZjQLIxCgVDsemjh8HJ68PuefFuDi8rv0Ayn/eCTXXFytPVb4DrWm6mzSinNt1WdeF
D2OCrH6jJ1Eud7HhePae4Cg1nz3eJAaGzez0L6M119RRoWz7jUVj7oFNPa/Wwlja1I410RIETkFO
eWr5RmOuEOJPNunAbSS1ST9LErG+RPNgmYxj7kf7/+0qKPheXd6L793/Wb7x16qeWgQx/X/88dPu
5+fQDZaa4g+fbO+ZY4/yezs9facq5L/+5CAs//K/+5f/9v2/lVxGxhVq8X+RXPbede9fY9l97/vu
D/FlP//n32scx//Nx2dk4KhxHcoYSoy/lziu+M3W0aaz0QlzSXGkjvlHepn5G1JF1/UofyhyuJn/
WeIY98IIv5on8NgtNdM/3oTbT+Mw799/CYf4Ve7vIZlH679UWPiz9F/tpr6YHC2rtXqvt+pSWfom
bCEZxjVeB68KV4nHkOd3b9LfX8G/lRJEYUJw6t/+/f/1jAtGAXeFI0zjV0tpXlqlNY9GvQesBMRp
xWnxFVOIsoAYqTCWf2Fn+sVDSq6kgfVY+EK3XNOCp/ZHA0DUa+HcgiLeG/mOkgsMiju9wU94d5r5
7V//ZP9J3Zktt41sXfpV+gXwB5AAEsAtZ1IzJdGybxCUbWKeZzx9f4mqPlXHVVEVHdE3fWEGJVki
iSFz77XX8DcvhXZQQDbkBXVe7b9filrB8Ip6Lg9Tk9ySNLkpB4KIjT0JPv/5lX5pS9WH4pVQPaEW
keCT9MZ/VjVAbIYkwATm4GuwEzwXAlQTSjToDGT+5fj9qt5bXksaOE44Hp22YahP/acWOKAktoqQ
T2UmAHd4EV/cinQaV96NepfAk9H7FR7tRt0yxJ8qxurOoxlU21nkD//8qX8Raf72ToQSly5ggfvL
8XX6zNVab8AU1NN2Orie7KbzFIwXQ5suIzRQrNN/+lHwb0fg786rEpFIJSZBF/TLEdAMu8BcpeAS
0kh50tujcPpVXAwAr+OZWVUEwRTm/HyJ3UqZDEXX2iJReULBF5GQuRpd+RbL5O2fj8Zy4P/kDPDb
4QAGMT0HofhflOKyLuj74OQeWgtz0SC1D1JN3hh2JrTy7Y8OX2Mc9VZtDOFEpxhui/RlSpgoll3/
6trTCrLQbpABAM5/VsG/ucH/9jTZcFdNqRxLnF+0jBQ/3RQVWXlYhsPgqsWmXpIBcQnBCfxGZb92
RPu1ZD73L2uL8YvXwG/H5E+vrX7+p4vVhfTXa10KUcM2nwYd0KBjpLMKRizN6vEy6niW4AV9GKT8
jKL3vPbbf7la/vZi+dM7+OXWRAccEnrLO5hJZcIhHj4cPNrFuyZmSfjnQy10469HG+EoSJCHuY8l
xK/K5QL+sJsVZXbAj25HJ3kni+Q2IEJcTXpv7Kwq21fo+dLovWt9G2GO1q5Td4AHaR5aDGBpeaY7
l9+heMDqUplaad5pHLxd2eiXMoCJmvSPgd6dLbM7F/FutIsvIwucF8VXaTQm3lfjZU53HgA/YpBO
onmclTmW+v+dRMjQm2vBSApN5Os0+euS0n3dkNKVz3eV5AJNEv6T3XaYDXaP+VwzdLANrhUbkizC
P3VDjf1wtix57IVch0Z4wGUXuRRFKGc0fyByPltrFiKWaroODYKJylprgUlENnGWcBFWKtsN0sBz
66CR10OC2DIVjQkkc8yQNU2+uWvi+UKeFYbIOK3F5Nbod4kZELHl7SIraVfl0G+FF98yO70VIr6p
60l4XMJGzmeI0CjYzXdXLcXqyOjJgExUNCSWMOcZif1ysMXT+/AmQ4yUHeehoehbDXwuY6S5Gfu3
tO22NikKNcdzWTzQld2FNVHjGE9r63HKrgavadUcIMGKN3gEWNObng36bbgA10EZALgQAOk7V12P
csNn4od5m9euC2NUbHBOS4FR5pQxTPBZwNTh9+34Bqa2FYX2ZrcBR7IgAjdrdl4d3oD6HjCpCyl4
MVbAJxMfrPK7h7ObNfJRtYGlx551evEemvHPEXI7XhnDJWSsg0k3Dp8e62LpMW9BOQEqoUijRBy7
88to4vbGJuy5/dnz5gPzFDLryC5DtuFtX5KmYHcpg6vHyJL8Ihzqox9VP95ZenpVL4Gc4BwO6kKL
qJh5vWiqvjW0KJ6WXk1ipWx1pCh+HsdSPjqJftGGdKNZ2i0pkqsRZ1ekRVCux0sF13PVh4yIgxdk
egMZNAaDmXpj6eQSVQG6Vj/oXpKs4I+bTYYzP9cnztnZNi3uexC7FbzsOwaY1YaA+svMO8I/uN0R
r6CB18XXOAmJVpuqJxn0P92IlxMmJ6uW3rSvcAf8mRlb4xlABPvkXEIeae6Xd0+CAIEtRn9W+25c
wYaIrqJ0GQBW1yHjHpmse6/FfWY0oHlYwoTIrF/UpTyozRkt0aPWGUSm+NkhNpSCncpibylOgd9f
zJqpalMXDYzv6d2I8vreGnlvHYEKPBDRntykT5JcpdP9CCh6q8CMn5bLsbKDW6xu3FnRr3E5/TBF
8OK0SGjoY3G1UEuJG6W3QY4XVP8XURxYbtGiDRczZJ8yNNbiyse9RJunHahRvJJeeG0hv6ws3In5
KtlP0yuC0269LFu92upDPG8GRG5I9az1OEKQitvpYqgTtS4C/buPXgdVDEgsjs5Od153SXhzCpyz
U52lr62DLflB706dXLXKQtDYfrOjE/mGt6HncjGC5Iq7DOwhAg9kx5aFGzVza9dAClpp5n75D163
D6qBm8xhMKs+aKvxtkbJWzdNXgovPQQfHUxEzXxcfPfd6W6c2nvstzGqWtUOGWJzPd7pdaRtEs9/
0DuOjTdrmDjpBxtAaWRaRuYgkkeyTiFQe0G0s+vxwbUxFpxGcZEE7CJxK0r+EPz3lpmdXXKnL74x
NVRLGNJYukdEaqN4STf+w4zH4X2icWBKRYBtMekurOFUiiZf6+FwMs2K6TirKIxEtsli9Env4WWl
rr1xbzEcl9pu0pD/iLZ5qCb4gS7Oy2iOsJREprzSRkCwtIzfR7B2QsosvEVTDlxKqEuscV+lIcdK
DtNl0dotF+RSvMguvqntQM/Smx3Ig6ZzaFjiWlQYq6nVf6BUeY3DfN3rBtkd3t3UQazCHWHjS7cF
LVenaGq/IOzaj/gELhd/lw3FxsWESyNyJOKCwmvkiknspGi+GBpPyW6qhnyN6w0sa+CIYup+dj45
XLhqvla5Nx3xST4anpnvIugDq3Ri9D52RBvgP/5eKbvAgJkBJC3MuzQH+2LjE684e+PP+OoaXtKi
AhDVWsYVQ5uBa94M8IyDZsQJ7Pq1LbQtijhuyhKcthxh0dVmcHIGbh9b4z60fNJBAqQrqPsLlUyz
EdN8iMFKuDybaVMZbotVJaIMsOVV2FbgKk4IfY+bsJbFQ17C4HJ7ynZ3+oka5FF0rFsTeyYumD+l
noHsVByknniyEjeFdeeO5c60eTF4oD8rICxu4X5rJxUSGHXuCiY8635ub7l1aeqOFCYulzarnQ2D
umsSTmhDsfZd9XO1EbWLwWDKaUfXc+UXHwV+SvscU2XLCrTVUhMx//nuYda6db3Y20wQM70EDibO
7DBabPjvdkh/EQ4odrNWA1WjlmW8Br72c9SzcT2g98v5ULFVnImeueB2y/gXQsmcDy8kNg2Qoh5n
3Y7WdqPcsgbzwyEfZbUsQcT5EDBmZNuw9LmXEf+xt5WNfRkd9+cSzoFW/90ZHJ2U+themXOp47vn
9esUMipvBglh6473pO5RaZXZiUYTsY8VEG8WADh23X3gCnvTBvkb05do60D93EgwLYQkJIfMkywO
c3DfOIKMb4/CoONe3uTVaGMTifUUkbhYmr7mZANbomgexOx+n7Lhhanl8BkH7jrEiYxMM/kt2Hbo
75pWG95iOOx9Tw4dzTfY6RAhq+31O5C/4V6DYIbo1N+bRQyhot9X2LY+BNWok6gZletWBMhKUji9
Zlh8j7ypYquJkZBoOCgbFw+ujZwiHCnG9D1iKwWvwrF1ro5TVbMJArvr1VxtuaBJih1h9DeZW5Bc
oWEDH0GrncSEWEwe69B80Bvxmg84Djvflp4cluxqyKGwds7ebXxjFxBJt07N+zxSmgpbPNvoCTZG
UTwlEj6GrbmHMizhwPQ5w5Yw2+JteTGiqTi2SbmpkhZPtKx71g2iDG2nQnrcBLjlVHeV1VW7Thoo
l9qp3+aeG0Cga3+o4McujzuYvUwmAL73Y5ndMd+suCmSMygneOHFHRh8QT9j+x7ZUZmd4G/gY52D
UyROq6QlG5R54OrtyPahY4q6a4cEBnXxVAP9+o6VryMisdZGvNGxEFv3o/VhaQhNp4CVXMP2bx0H
NCawMLn1mf9hgG4d+ixxVwj9946p5JKIW1fIbrt1lLAF9KIbV0yTkAM7XJcTeCW4KZQud+9MUalU
ZCSTJfqGWK2Bng8ZbB3r9gF5+G5wpuo+NJpTgWkgO9K46yYStVyvfkqGPlnbwHibvAVQbhNn25Bl
Rx3bf20i7rQZadQqJXJ4ZbrpJncjhlgiPzguEkqH2e0Bn/NtQ9Bz1ZAW4OF6ux86G2Gl769rdhjk
xf60kSUOxBo8n4Usbmj+Z98kXE4c1LWlXl22uJNDx9vaMryZtXPiHkz3y06Xm/C7SzR+rWzgTamI
nbmek30ATsBy5u39PD9DHRL7GfFN5AbmoYN/GrIrMMoj62IU4YNHWK/pB+94HDDZ6ZtPhp+IXQJc
XDORfCtSlJZm+lFJhEE6QSWJ0VAUtVGwtzRErK1EoJswPTY8ufMJO5ZT8+65cQG7WKnlsA3aOP64
0QW1wdy5B3fE7yDPKdMN4vZyMsnXsyopXUMw7+o8QiIHcho940JUoL9yJ8p0jTLZjmAyT2V6VRvm
b+gS6pegWCcR9U9ccPlwr1sr3frSY183FSKghOY8Jc7cr4xZu8Pamf1dUGdJnc4MRwh9SFgEo9Db
L2VrEpoY4k68s+ZLqiIAfbqZuIeIiDgL42wMYwgQ2RPHyzslGBDuKtwySS6VOiaz6b4VefHMmvSl
cIPHpdRtY9pMV7TjqkEmhClwskqC9mys6kL8bCc+d61XV6/cq0q58MUlh39oQacG6df7PVRiHCS1
rzZrB4sg1Dg/yLezaR/UP0/woZM6vs01XL4+RLBPlNmTlqIC9vCzpW+DVw5Fcyco7RBZ3gjtTDYo
D6ODtiEZrL7HatiiMd2VEe7r1hiue6vj71NduB39XeZrKo+SG7fJV5pRbVON00heMYWywlo6dRSU
Vd2mixxGY/HnXOgXO641YtSSq7A4/gMDogzx/kqDW36qOGNtDAE1pSPZi5yDW6TPTj8+zo79mrny
0QM5LC0I5TGe0m71WCi3MDbmi80+jfc53ikxlOWpq17x+cq2w5i8lXpeHbQqTXeGizmubIo7s8/v
NcciiKVyx60f5ehoH21Bf+kQeJv49Hq0K4FLa2qqI4tJAPOKpaRqEbwReIClOBVYpSulGoqkmQ1V
taWy9b6J9kBeNedU+XerKzQgU2tVe/NdnKUbt/TxMso41+ptd64sV4URrJlJVasek35h6k9ywKRd
QpqBFcJQVEjnFenaISnZqY2sP5uZN6yy0EBWMZzNgRTcmuK4czjwVPY0aPghRDfN88Zt3PXnpKLu
ydLgFGTFgyygNdhNfzcLqLjqHECrhX6Rz4ewU+9Bras5BND1pPpjPZy+WJIJeoaPRVlH09b1PWPl
mEhcli6ZSOMDTJxH3abUkjpg9cx9aPQId5Y3IYgh81Rrm8vsQRVTyn4iW6tmtYznu85+d2Kvxk5r
OuVC3MuKe6KxpxfcUu4dZ7pLk/YJQshuMuYTPg4Z/sz8D/WnFf5hB/3nULxbksjmDilEzDWCM+Oz
B6RnCnkoOvdbCddtVRrjvTFT7E5OdDVViz4ElGT+l2lSm5F684bac0qL61VkABUx3zcicWslUq2C
39SSDJzX644gz6rfJccabSJeFfLRz8BSjPFOaYNHg/D00BwfzJgdU7OfNKi2HPl3tWB0efmRwjuG
trJxRkOuInyyl7ZNq2h0XOjEFBoUwfR6nUtlVb0uaHKF9out/pvmSsAzQXuZWNOd2pdFG5AWkv+s
CflYmvq+oGTv8EZznMK7t5BxtrIN162PuUoVuFtKDG/b0glzBfMbgRlts4DMIvxa1F07K3Ss0tMf
ZUsi53LNu2aFPGy50XALP+Vd840cC8gx6mb8kkf9j7rqz2opUWc1nLuDLOzrmIbX2PiO3nAdNMgs
0jRnmdGeINbg/s1AGp9KenggiL7h7gnG8Ww7b0kXfq8MXNJBVWCCEEmDVAJRxHpWx6T3X8Z5/FDY
hdQUpsyiWLby0XYBMx2Nc6+Ay64RdJMwPPL4XXB3VBKgYrCsZDsSy43/MbMBs60geLYjn8LHaVgz
5gsx77exTM+VV+yYu2+8kNt/pFBfBWF+HNGbkeub3GJsKvEFFKdYB/Tq849JogS2UvoOBfjYQXib
LFANOfCuw0Y7MurZGxSJjrq0l4eIKR6ZKlFWdKtKjxCzTyH6Tvk4jlyCTcWAiYHFVg7jswMTfbsA
C+FbaiOYxDy+WVcDF14Q0d21XtYw+UYqhTUCCizK+vDWdYZBZQbOnoB6ZCmzZoV4mF52zevusU/F
rgc7kbbqrbkqxUjarEa+cwM4Ny7wWbwnrjYh8NN/GNqSD86q7nFwYtSI6iOO9fAJeLit6mGbdj5R
HQaFX2YQ19cbSPC4H3BH4hTWdPaYW2wnDQPzTP6wZ5zMk2rilfH0CnD9t90vJon1xPRxiS+3X+O8
4dpEb6habZ8QqNFMTwYYIzQPAtNGhGaCC1q19+z3ZBbdZMDCTRwAEkLaIukmx3rozukw7qcSa4lF
6TQZJFKG/bgqVUVtg8IunRaj5oQJNStDjiykbTN346r9kYHLasFIM41dNwJ0w/5n0OhWca5hqQuo
3nLPWvdlADgVckLslEuymgULKchdFk5UOOWB9lRboxHAuWUMUVqRCV97rbdCp/HayMrbQ9rDaH5X
Y2a0MWiQdbN4CSXVZN72Ggy0R0HIsV2xQvXxexsUzapvWGJSO/2xGMotvWc+y21EDAXWqRyi1sne
ySm+H+KBXcrvkIG3GTm1tnN1jIyK4TEwrUdrzG4LSqNpfGgUn5sKNiWLuOvu7Uhf2yFbWw40uWx2
lIokM1RctjatsWcLeD0ow7XJ+UF2QMPp5DhmPmLsMHZ/ktjBn8ww74Jyg86KFassQaNrRMH4V6bA
TtTIZKc+FzGRrWopmQrqhZLArlVo5F+sUd66EeW5S/ZJAYoQmeEtLp+ziS0knkGU5uKjmdunUqP1
9ouEJgriJRShCjgB8RVN3t3SM+cmV/Wyt2HHxdLnyJ9Vg0pQgdWQB1hPbW7M3EwILy+eQBlWDKsx
r24wjAlwCG0oSAThqGury651j0kQjEDN7R6We7nRBD1qOT8t1dzyQSm9pk1pW6zNNHkgs5mnTroJ
uVRaGnGIInoJjOqMNPATb2gUmtWDMelfEV+BNzAE8IMUo160VmZI9GqPxdRypUqLShLvowIDrLW6
6smirRIkf5qbcldWuEHn01fNp1YpHULZvZfBCQxOgN9inUof2qImOnUPDXspS2ktDlGenWI+2ska
j7pb0hTU0w/fdL5oVl7uaM/3dtCxuHlTt6687KOs2lNQZruUYFYiK1eTTWBzRjBXWH3HqEGSkPzk
98VR08uvswomwjMx2vttc98geT7miaOtWC77jT2ld4OIxMOo993rpCujHeQkma2IWeB1GvaN9nhG
GQ/lCvgO+yGtXHVTiT1CodUXmG/zaJ8KH9MtcnArbH/T+MkvrLsM7KFD3LbT++qxh+W10tK+3BEn
4u4k8YTbMuhQJFUpQZwGZUPcjU8NKs978lvIaA/nne4ymUO71R+CeHirOxNnFES3A+U27dE1H0xr
47vvNmFYdoZ+FXOyb23hKYw0iA9z6aq8yORLViXWfujs5N7wB7HHb/I5H9zAWGPofIb21u5yMbYY
7sn2lKgHe7YrbA3xxxOjc1oefINn3dci70mBDU35+wOmgqc2nij/dU8D6MhNyMtT+ZJWqcQmlgeJ
Uudkc+cMAe5gTVDy59P8KY1kQJoLrDZ0FxsydMAPQvBi4l25YaqgBSFktfMTT2xkoTe7Jk2/N7om
kFjoX/OSgUIaR8Y2C/MQQSvKiuUhSvyv8By9rTAr+wRt8M8Py/fiksojRN0eFZgbpAVeAXVu4fA0
WKfl2S9fmmFn7gO7xtKvyu8sC+qq9Ihw0fJYP/3xUA540xleGW/7ygfCqYhLO6oU8sIvt7bWdwdT
Swru/mqoshXx250Z3SeB+ZoNobsbvG43muO4hbB2n7UovpYHuJzmqW7UfQXgv/3jB7HPC6UJiIah
mcZpeQDuF789I0TERC2mfuJgN8j8UFjcrVH17GnQ44pSPxPOp5+LKg52SQ40GPrEPee5c49t3rsp
6+realucNUlyPuBUEJw4S2e0xfgY6uWrLut7fjw+SqMLMYNK46OX9h1AJP6f0iXyxs1r88U2NPES
hWQhyDiMcOLJ801r2M3OoiJg0SEHguGv23JBqS8B2qvngddYvhoHvFxA+HHB93KXpHfeTgCz8Tyb
WXme8CMHGgenWL7n0Ia1XiefLe1pTPTiZcaQsIIoCV37q6UX6VO0GWkNJZGgYQ+6P1uJxUbEcSa2
CGXd8tReMpACsZUOeaQ52Nxpedars/Cn7+my2fWB9eEOc6h0e91mEM5X+ILtbvQSPIlyYjYzezV6
0Xjq1cPybOzDV4CzmexcdnAH469TINNbzKB9mzA2PC3fWh70xPv9S5QI8cpJS8yevCw9CuYMAkzy
ZIffeIMv+DrYJ1G0JTu+9Ti9eGR2MW3iwZ2m72xH1gpJoY/J3L4Y6ldbazGnLyaii82tUHexo+7O
dvL0fWfF91XWBFx+/hYObrsDcb+3J4PvoFGg/sejrh0xEcDm3jaBw/FJqCHGBzgFVao+JeW3NYJT
rW7xJqoxaGlLTEwi3Tha0UsWxd2pR/uOQ45abVK10BQ+fkwJHmGmVSm/98QPN6VAFATJ2yA4VjyG
LtZX7oBVfIvRF9aPvtnc8X8lBR0kv0T9KanbNjRE96mL2/AuSY15Hc2wBNFh6hQR+feq4rWnvdXp
vAWrxmpCvZkAU0zS9NRT3SW1snEJUQaKwB3Pj6yTM+uYjatny4Nv1b8/i2wSyDLPZefsjpNTTvs0
r/pTKC1eBPL2b8+W79kBWYD+fAQ9Jh/AH4HHw0glQZEXscJysN0KzUbPazTfCHdUua1s0VP/XIbR
RxqSDGaOpEyW9XQwgvZdJPDO7XEVTpO+TbiYAR6GAHcm9yQ6c1zL1i/vS88GpJMBZn/G9zyNyRMq
9U/ftfaxg9cIKb3F+M2rystst1+SkYrRmMzDQF1K5yvi0yQo4YPJfLchQeJmi93arIVPeg6G0Wga
uIf1TRc1OEHf/Kgoyts67XAJEeX2ZpbaCqUE9+zg2uTHC7k1HGhkRrJxJXFjRaLSH53mI7azz0a6
nzQmhHk7DY7xwedY+Ve8QNej05zzwGZZn9FwduMu0EJCN629Loa9kstyS4yhCc2TWi+eKG47F4NO
mBdvbThsAFnWZR/soGmCoI6sbZW3JrXnMQ1Z7Wr5LUrNr/XMH6nn8OaObHMDzm1RCNRo2NmXoAwI
qwrdN/LPP02n/TRzA9zrJUok9PqACg5pnVjPWf0xaMn9bJ7mSjCME8x7ZYZT7pzTzE6twNUk+mAV
ekj0sD5qBuMppyrR0HTPoiqztTt202FO2xWuH9bW7P0GfJgNbi6iNbO4flW/jDmWaVSz9f0sQcAZ
Rd1igTvOgvJYZKvmhX6nPkaoGoE0fuudWumGJBV1uszrfI8E+rjAi7V+MfQesxTapwXRI8LgpqCg
cWmodBAWdBLrVvgnrccqP7aHS+3pOSZiJYadwBCtTwNprm0aHaHRt1gxovTGqZ+TatiaMrlGnv5q
UiyCHdIzK4o5zGS878AF7AVCgkrQAQth53UVlautDlblnf6Zb2Mpitl/ca7gm8PL1HWPqaBpWL/w
i5p5DhAxAV+ZBXTuiV6lNPRwa8w1nquUcGX2SaXn08akbGcZ+ISCmjwGap3AlCSM7W1D1Q1Agd6K
aGxmfOpQBsCMFu4X5nAMBO0sJY+ChZvHMSbOsbNpLjuffru0YYxMN2lyEXQxNaHuHMiGKXEpjq5F
LDE4qb5KV1xH/ITXGgm7TOx2M8s1JT9WqZ12L6Gx/PNBMX4JCSGwhIMCh9RAkKf4j7/y8gIRTBi0
p4c6My4ddKIaYfvylnAUejCcu3k4BF6NPTKpTP/82uJvXtvQpeBFDZVu9mv6T2P1dgbUnx5KNfHO
fPovXsgILzYwA0qdx0JMZwlbZBqNCzI/DGQGWPXRjbHo2fcw8qstHV9/nZFy+0DA83G0gHz++V3K
v5DCPB2zOBtlEgkT5l8MvnOsrhJLJlw2KAYZ1NIgug2ScZZhmslJwWu5AaddeRAFHrwqKGPo3G6K
zEH0FR8sZzpCGDERspJyTVxN1cu5yrPKKfJrjPFCClTINbGzBEVZEIffiiaiuH1eKIiBrvp2BQe2
lfVYfcSYgWBWQVO48DRoE24MggmKJqZY9DTyIkkxgGPDDeaRCALeJYZieGD1jOLGOn3AmQVFBqlO
md2fyTT/GeXD01dPpmfVsIHzXGVN8mXd9Gtr/CIUyBjJ6og5kSJ5ELvX72tzeiUN4vDPx9r4NX5L
XY4GBu7I9hx0MX8hrJZjVGgu0MchkomNj6K1haNK96v4JrVaydD3MGnMyiMYTY8B8ZShR5bi0eit
nRz1gu0ARNl18FtHH9HcwSYfDk2PW5Xar6cBPGfOUic7hQH4Se31Z8tnAIw6735uPIz99fmWzVrP
4tYWO4zkdgvYHIQgFib+Q1l4DRoNIpwBXo3d3lUNFPMIkCxGz7Cu6VF0OCorolofJwEgasbiUDqg
b8AMRQ3cJtlCt3H7vFiAJjiLoMpLP5yZjpiZ9hW3fohC+BeXEytP7Tvf0tahKlQ/D1Melnlrp/1E
ilDuwBw0g2ydOG+/E5yg4PosE1QK5jYlKCTU8yt+5QROmPreDVtGXnq2zYNexwLAUaORKNgNuf5O
oQdeBeJjAc0lor7XALngMPCpba89L1h7qRWPlpMcw1L7WQgun5zUedzh7K9GT7nn45fdxgkNlg6v
rMGEEUlrgVPegDJcSJSoVbljXBLjwVEey6tAr3QaoE2tk9S+2PyQCcEJs9hPawhrirMdmlM8OJxj
qUgCSxhPTQyPWWvfAgzLl7daHYmB/akN47lLiv5pQvq6MjodMkA3XkzfhqxB5k4yYEaeFs37v1yu
f7OjGLaQxJtIlLJ/CRQL0OnFltYkB1N9ZLUbOHyPGs77obV3uUMYc0jEmJLYEO6nhndqYFYoJp2l
aFRVm/4Lf/evjG/P9NgkbO4j8j+EQHvwZxJtO0kVI2pEB6yLvpZZ/Ez5fFTQdzpgjFdPR18xzoqh
vyjqVeamV1+vvpiu/S/H5m8Wd+J4QNiQSKCGcX6lnncR8mNMVaMDSjHkpx13VbfS0TyvYbaQl+6J
7zWtWj/b32XN/CWAct4ofEMq/hh8inUzoXTJfPdN76I3gVfZFiTMX0fl+C9MXM/8S2Vg6aw5MOQ9
wzCtX3m4FNgWY3CyoMckJlmNKTrMCrxQSdN2CeVhnaWtn1PpbG1OG3ryu5Ag6pODL+dW8IsA1Pf4
OSsPWxertzly1kKhUVGWsvTiIwLOaiKBhphXdN4FyzsID/qA3I4jpK3K3muOQzK+Z2S8bjAozh9E
hvOHn1gbko+9i0cvJPSzqF+1JMUuQ2HigRax+9TzQWB7A9LnbfsBYC39Uto4tKRVToxeF5F1WfTr
Fmblu1RK3cx7lOE0P5CquIqwTD1q5rDBL1Se4prbxsQ1UYVxz7vI077UZZNuIui7XMH6x5RC1tXM
g8IcF6poDqZGQuJbyABXZ48IRfjcSxZk1LKvXgg3KjAJB8pM7ejp9nPeBTe7QPglzYMfp/gd4v1F
gDPul5WsCdWaq/vKK0uUpxjZyITVKpva8VBH0c8W35/fqo//16KnB8zfi6a4tf8tc1pUOn9ooP4/
kkapwpdF4T+igL9YP7wWXRv+r801+cX94fdf/F0Z5cn/QZBjSNvFscHGfJ6/+bs0ytCt/yHRhwsb
do0j0E39IY2y/8ezLB05iiuQ9jgmK+r/cX8Q2EmwXCi9jyGpAv6vpFF0ab9Ul7qqJNAqUUMYntDp
Ff97JfT0Jm+JbdDuYi3yNwDM5TZ33W7dCWgQkOBBHBH4aU3z4dp4OuuTf4rH5mPOtOcU83yMavVp
HQ+4JPbS2eGEFa6Mw5RspxQDUTcYnoMOk/No3vgWRiu1MqfTqf4ZUsNTZpBfhME2NGKYKh5yjc7D
d7HIzo3sPvCJ2Ac6/QNewI/hiLVd5T6TD1jgnz3bR7OGC4PXMkaF3le9dl49r3iP5/lxsMbvbpkH
ZCl2uy6bwJMm4k3Gg5fkhD4YHfN2Ys48nOZ1kYDKRZ9mTOzDfMhLyHmV3pwTG5hJVJHD4hBaa+It
1nWcEkgGa83o4QlEBK1kQ77qtfyGc9Ret8a7CAPPst/OTffcjamzEmlzBFqvN35xG0L+c5RCU2ot
670brA0MyIvmBAzoTT6z7Ttsv83LXNA7Jx1kOC8Q32fDAhJi7pNU4lylCYZO9ms7EIRolnAW4s7b
uGzzrd2/lVV+hUnZtxm7J4xOrBnWwvQZLhfzVhvrd1qMFobmpp0ZV9pdz6ZLOgXuAg+a40CFGS/E
sTz0BUZf2pA92BkfF0rNqtHKHP4/kAo5BOtS+IADUXhI9KOMy3Objwd3RslqdHTyMR5w7uCnK/zA
rtUUMgaYcOCa3eQH5I+EAE5mEK9Wh5Ekf2OXdFTsmPWQ2C50hObUPGSpJ/BOtEcfF0/sgsbPOktw
IiJvBdZHtPNmmt9zKb/ro8QtMx1OLQdhKovxPI35IZ4wDPE+3STCOqcGqu38N3ucn9lXYINHBW4E
/dHWE0r9sXKOhpUYay2Jt7UxgeGm4Ttzc/eAIAGfbZzcSqd/K1yrgXqHHflsJzscHzh6DWg6J5Ph
HcwlYkO+ZAwdN9Kkugnc5F6CC+8MaAzW+NKQZXCwGzy3e/IATcdH3MGgOXPLjyRMJlQbF4rFL6j3
kLb1gGjCMS5Jnn+fekbraofDLDAh06KyiAQ0pIMb4bgr2+K1GOQZB81jgfs7hKkB3BBLbomBrxn4
zxL9vMgfHQ1bE3wxz7NTjOuqONizpwamdbfVoVWZRXIHhc9YQ8NLHv54aGRkbcglpuh2A49g+ISp
L6XRh0dPtzKMLcjbzy4hyitxiVic0ypak4r2zlxw54lebtsgWBuzhcsiIRgtfgyr3MHxsyQ9Dd/f
l7TtyUrR6R8i3UTxQMZJPvUb1BhH324ZoBLTczIjQaywyiZanv3xPa0yVgWYc+rmRBby0EGm/+1Z
o56pxXg7Wu7H7z8kGISrh6T3FRjtf55rUAuBC4B7fvvZn/6cGmBZJXGtpQCSHIcWek4f/PZVwvDP
3BpRPG1MgOOVGH1A0Cqj2SRMiOiQBgDT7aLvNG4jy4eOe2gTzDsxpVjy5eHaichpC+MCaqZXAOGW
XsEkbgaGXZ4NJsZ4UwI19D/fWr4f1/+bvTPbjhTZtuwXcYbRw6s73svVSyHFCyNCoaAHowf7+poQ
eVJ5z60adeu9HpKBI7ky3AHDbO+15jKAiCbu/uv3qdH+9c6ZZ0mg7AJSIbk6Z8NLQHiZCjO6axya
ZEFHrcfE8oP1V9ZNGZFKGYnD15Gv30rgmgGcqmApCEunwMs7//ylbv1764EhSR8jf2jgWXJ120P1
1PaEDmVlYj2PhQbw+SDHLP1BScuFM8lw45kw1F5CBbrMrxOPtDq3vtfbkGJKN9HyG4ZDT6bABeH7
M8af5tobsXF09PLWUSGOno7gkUaWUCwXXLcBADJSP6Z4eCSdwTcUOj+cvnsClZZSQHqr6GLfTPPw
XCRatSuHCqK7C5+ENGrvjP2gPkIjfWk9bdy6NA41KUFpptLd5Um662KSqNXbpIOE8eY2PIfqrTFp
B9naOypAQV23UYdpSrtbMvKAM4vqLFX7o24JZNWg9B+LufppTbBNUXbGx7gdvJfED0l2d7Njl2jO
TmpecdK86L1GmE+2U/voiLC6NwZ3a+JfIBq7By7eJ9Q0y/ue+vcG9lf1zZmyXTHHj0Uak8HXEoxD
YBAqVFe84YlShwwxHEEoC9lMh1jwq5dTc2vEDw1X134sfIQcc92eITamAdBGLD3USQIXQcCWkQQQ
dkH5e6rjg2OEF6gRJa1lbqy4AVl6XF97A0vjgVLS6IniiIoBpOuyUUkIDt8d98wmivNEIBDOka4d
1Y56BaXEgZAVC3ASS3V30E85gXiTXyjyKaHHqZ7Adxts7KYxpuq8bkLJBZ2u3LOv17MUxgGVGNlP
i9POWJB166ZjACbVhSu0OTsLDW9q442jaeUJqWF9jjKg5c3fe+uxr5eukq9aCaxJuPwNsyyJESNl
KkdOMgLgMTIM1i6GV02nyLH81JJQdRJsTtuiS0zgxjoZfiXhanmf1+d1YxPtoLbrLmZnefZM+5vj
DN5uRt1wtpkVGNZQntaGrVq6tolucmKWvfWlDv8BEYE7bNFMkoQ1aX17/rMb635zXl9rOMt3aSY/
4Hq0NGy0dJPyfXJF8jXkIVrTbT6783EkxrBboIDVTIC6nw42VWrOqyqWwTFedm1ZOPg3fIzknPU4
hY1eGZKcJPXXCV7Pcr9g7dpls+6tx3LyjexZVDvYSX81k9eO8nohfDWY1z214Pc6iQ51Pe8adlKG
JTbJchmsx+RKEgwbJ9oXTv2ynntLV8lf14bOvCFndde+hSXsCspk8iSSn2t7PBShFWTQGBH2L9/j
8pWtm841s11fwhT6OrZ+31Ha6gd76jCbC8iIf280wVf89XLdW48p5x2iUnfyuhEx3fqdrpfbupcV
DVlNITlN6/X2tfm6Br8uRDe3TrQ3WhhAWIPwOHt3WQlIw1uGu3VDa4jzQk+BVfJyEMiuZHyqP8cW
5t+fc/fnHhVVnG/WXbgFDG0Iab5OnBtpHrK7v+/Ur3No9qAuR7c/rudmWO/ZP3fun307lR9uarSr
1OAfp2g9Y+vJ+jptbol1pM5RCn7drbguKvx+y7lb7+b1J4YWh2Rdi1c9F/++eZuWb2B93aYu910y
uMWJaR/WU6QQZEFwy6y3UkxE/Z+9r2N6pB9cOGAHkpSaM9wF5tE4n9x2OrT62JytRmM4WH725xeW
Y1WEkGdAbhv4gvFQaHFLueLfe/9xTGvqKNCYu9PH8NTybOxwhuRJRDON4CA/UQdc8wwcAyudda/0
Yx22b/N9PYX6MmR8ndHCYnn/54xKqCvHNtX+3ILrLVm1MRyZKMKPv7EzbwdLLjo25Kn/dQrVrT/W
C5uGMReTurkZVRpu11vSaYkyBHYT79ZT7BQjU771F6WpP5RYc/bricZy41AcX+7WdRN6PPM3TQ1S
POsJF/SXG9IHa0gI37r79br1HA0PDUFCM6BjRpz1DC8buQzcYj1YDARAZF26F38Pz7bPLGJ9ue6t
m3XcXo+FFeD4svaPX8NlHiJBhpHNyPlnl7//XvoR7qistfb+8pApFvGKM2dVcfTWj4AQZPlg68+M
qFG79TcmepPFcd1df8Q87K/3ri8jQ7jz1nC0n4OUcfwTgG9xiJaPNOh8pHXva/O/O1ZqGqPo1+9E
YNf/ev0fvz6xVtkBCvq9Hs/X95GJdrFtE7/d19v+B//7LFZOoFp0Gcnyb13fIXK0gSONz/VVBSwU
obwM9Kb7pY/L46jUuX3Ajf+1GVqeVl/HgDFzsxkCAEVjuIdpzC8FAKWD6SznYn1bhOEmp5/Dn1nf
vB78jz+zvvzHe/yZuiDU13L58NQHv+kx+SPrb/35c39+d5ATzkWPb0Mn+++w/nzdOMu/989PB4X/
o+BCAUfHMNGOC7GW8jOVdeRBp9aR827oiUs6DnqGvEFzCbuFrA1Qsjyo5R7Vl80SIYlR1ETLv+kq
coHUU7XMDbSUWUK9zhKAWnIKw+KtERZMv+UOmGNQtJ4cb1ZebShpeoIiDMsbUuEbXMI8FFfq67pZ
X3rryLu+JoFIZ7gA6ZUsT9s/m3XYXndlZ3IJeXP3YHkCpLLZ/ypIUdjx7+a+WTaIUZjfL3sw8Hgi
pOWL5yJWmlnggVRn5BkEWr+B2er6WdZD6wdaN1GqO4ehyA8deTry2C6TgXiZJSTLo9HzyXdH4tSc
o2VuofFgYKm3PAMFYIdtPxE2EXsJY1+8zFLm5cG67rUdxiNiwxA6tKjTxDtpGNaur1F9tctm3dOB
BFtJ2x+7Zeidll9d9xoHcbEeqmO/DM7JMrRjDeIS1JcRe309WjlFJQJirM4W1ZEoi/rsLoNCYdgW
o2SIVFmNNI+WyaJahps/e8KOzrFGI8xUEMOWz+n9TT3Gbwt9WPXXtLZjY2dcYdVxAy0ffN04PVGr
wOPQcS6CnKIUfG6xTCgq1vJiW8fY2UCb01lblDhjTDAwFcADKLAIsPpyN85adF/bFXXydehcuMeI
GxhP/yCQO4MHshVSzo3UaWULC+pZM+EdoIf7ZWQvDTEfyj49mstsDDwcg/2yxzniufB1EOiCFkBC
gYG9fIivTeGl7kG1gO3/Pm4vVxB60Ih6N2lo0rKb/aRpD+tfG5Ypxbr3tSEDkjfo7be+QPm3/qF8
fXatu85U8MVbaYacabCPHcroAYBC1B9jsw7sLyL1eqnZcWACRj6KDBcPhRRm6Fplsjjo6h8rhnq9
2jy/wJq/vsZhzW7cmfgvpPnDIBC+LKKZycBy8a2bhBohmqgy+k2xr97RMhH8aSTfEJmTE6X66exH
43QG2JSx2P/7dYG/HSOOBw8qG89p2o3nyhtoROk1sA10XhxNCBbaEZ34US4KpRAf5plku+G8vvxv
x1JyUv0RG9R4MxhldVcPxXjbL7iplkChXFAoIsvQzyDwqYI4J7LloaQrEjZF6O5jw3HoFBBk6JbY
eCTUgf0sVLJrhKfu9eJxFqV7tHwZ5LJ+kq3yLulUPSsrXACVNgo+03k39Dm+Get421RK3OMeAEke
HWXoXZlup9d+FuZl0hG4pi43REScrD53u0RHzeeZ92SDwbSABXLKBmKN2sF9TMGyUYVB3TQI9zxm
FCqndAiPTajgjs8JUW9uR/rWcDOYTngckbRo1WijHhJToBzt2rssP+Y2rWH3xBGKDWJY/Kkl/6bN
b8tQ13aa35YHa+aKdmqnP+EpPoICwHRf2/Zt5KqbNOlJqBTztxFs0nZ0yffAYr3wFSaCZ230cZ0x
3lHZqi8Nhu7Lutdn9WdrFsPeBgJ7gwp1meTCvIUOEJOpCOhYSX3e1n0zbEu71s8lxoMtrk1rixYw
uc3zgsInq/F9kW5Vbvmo+a3qSPBjBOWhuVWDS7hQOz6btLP2pNAWWzIa0g0oZZDz+VjcZbOCj9Is
ZZCoDexU1GQPTrAYo/7G8AjOGKAU4aU2QLNWdG40z7uaZVOCDIEoEFObsdJtTqnwwZbaM6F53YGO
/U7vKKQWZv9hJ9jffGPcUWo99LkiqqVnE3ZxEZgTkV7h8IskmbKaUSqrEb8wNF7Aw9OVRl1Khvb8
MgkjhspbdrQePfssY+XhM+u/V9ZE4lupIyegsj6n4qfTUsQth19YJNChK0GFH0j6BHrcdPpr2RJG
66PO3zemoBKcp4BX9OZg1iBCwtYkCs6exENr8bAcyzxQojSCYm7rPSJQi4DoaYPKydjkvr0bKIID
A5xt7M/GztKMPnDtCG+dmM09gBJ1Qw4Kyn6m/nsTq/hJKgN0LCEFakx+DfkRvsbGZAp7o7T0UxCH
tIGTQHaCXrowxGAfu5jnTPJyKTXxP5a2qQE+0OPbSQOdTgfdphiNo7KDuAtNpP4EScl804QIk7HA
REWG1ilredgbaPKnTtCnxXaTmESgR2jdQtsnvGTJHAoRWJt16wcTF+i2BBUbCuKBNSdbkiuPIpcF
cVX1TznRLKl0s/v/3bv/EdhQp69Go+v/3L278Gf6j2z+J9Pwrzf9m9uu/wu1lY5EwP2vSEPP/5ft
AqHSCZh18NyZCOT+Qhqa/r90y/CZaQpYagaswb/7diaNQPwtpm/TWPx/7tuZC2Lrv4j0DKE7xoJ/
R8egG6us4B8QMNMB7sBSEgwIvtB1cZzVpCz2zqQRRxxekX2d6WFR/XGt50KikVReGR/F9JBo+TlF
CXIqu4YkEyjFewGzgTuvIo8DZAPwkgYWEsqcoJNk0OaTF8RZ+pRpHQkcE77XpZOUhxCBRlZOp7Ee
Pxtjn+i9+r+oNAzkBf/tc9LhtIUnDMewoNP/h05jwj5KTLvnnMJG6dvKRiGeZMXxa6pA5aFAuh6x
gv973hrRs9m6xKAT/JkfS128liEiU1vIg2ywA6ksTS5p45NjE+4a3+zPzHNfnM5taWNVT6UmfpKr
Y92vm7xATe34k9iFPuBcJwomg4xnDeeMK2tQRrixIb0W1X5W2XjR8upEKEx/THh8k7bKMCpCYyQt
jCRp+Kc/MhOgapPhsODf++xpsc76hI3P+uBMMkm3tD7WTUunj/zryj0p7eHrsO8uiuICf3jamUFL
0fu49kfWDcETEQ41npLZMkdeN8NSNjFD/JZJpZNa1yH60p0i3Veh+V6hujI+hyomPMui91Y1HT2F
uX6rRIIrLDa6c9zznZW+GwaRI8RZalF0KB3/Fh8dOpT1uWEywScrPFcfOhjyXVc95NnEemqxZqDu
eHQA9p/p64ZnyzGxc2SsqsrlpeqE/4/NekyTbkD2unuUtEsYVdt7hlj/3HL5tdHYH42JyW6az3jJ
ckrrmTE3O1fnlzc4x6JT1rjgU3zrXC+Ro+verJR+br8x5xz2nd4j9LZRw0dlvmXle5QRQcabVXi+
TvBabocA0BjsoCSBSmIqWDLMTw3yVnbrAuDP6odiiug4pARq9pxnuu+4DQ2JQWINYCMdQfxTVCWX
QbOTS1+10x7f9+t6aN1ERO5dBnR0e7S4D0osbc687zVKW2yk91uvCiLCS7/dRNZ3meWkF403DowQ
utQTPjql7HMsQR1buD2Y+2NuaAibNUkGGmrz0lTNTc6Mnlav8d1z3gXu9R0Ydnw7y+xZEyziUEHh
sTG1V4AVGPtGJz3hOtgUeYKiB5kLcVLpuRku6+KDyViyJZxbBzWD3sZJSUFcbDwEzW+6QjmndjEQ
lHPk7EGoP0cpoUWYG6GN3PeFntBAyq45RJoDS54gnmrvaPg2SrAsOhJ2Q8paPo0FTij+14mj+UE2
dfNB6/IbwFZko2q1udWaeTyV4ffe6vEWh968SdCJHta1I5o3SnwCqSFk4HJbTdXDug5EWYYhTKMf
51TfeL974nShE0eDihMbQ1JcsyYh6OrQsYSj28AtWgyxjtCgns8Gk5Q+tfaWPyE4aC9kASWBIbvX
Jul+AC7WzoRVT8rTEVVifQCYdenHOD/ESf0UyXnA7BFIVuZ7bSxf6kJ5gZSCxnpnId9zYdEU3g4M
Pnz2XL6bY2zuDRaKbm23hxBB5TbWzIpKcnTkKvYPSLYZ8fS6xPTtFPspy9VpiD6q2XHP9bLJ/UcG
jvmU2QocCXK+7bqm4oFZH4k32oW1XR/UVDy0LnXPQpAhiykr2hXlc5MvksTYJte+mgdq85IspWmy
t7Y+aHtT5ndaa86skgzz5EcvsZzM85SVoBJgJUbZuJ1pCGSwJLDofaaVWEKm071npDdUYOO9lvtv
sUsSoI6nWUT5q1mN1SmGHqhm2HeI0hE62XF49hKW1kbq/OhajMu9NLGE1Boy/Dp7HpcJWG2+lEZ+
VrOnHboedkSP1aPwws/ZfbKi8nvYMfjKCNjSskjMaROTqXxwvOJ7iUhxh3JdnSM4mpuGdUTgRi2X
cOO8aY7iX2nQS3GtjuuhpzjckjLWxyyqW0KwDJxLUWu8hsBtjowTj6752kJCC4ZcAyZYURTjgngc
wNgYhmsDZiASl3/MTpZI6DuDpawmypPfkGkZg6rxQ0Hftu7tWz2muFEQWJ6C2sP+CjjADUY7s4+J
JLmot3uYHKaDTRnjUEOmRO023cnqubxK8zGfrIk8CnEtYvPdOvhpOuzbRH6SJ3dreZoeRG0KXn+q
T75e2lfHxgZe9DWZq70MCHSEl8o7zLlzb3VTi3dmkndBmClaaw0iOuyDOzjHEmQAbW4SduuDmP2f
E5G1iZaFDypqEC1GIsRLPNxJ3FssAkDVZxRYnHy3VhzovJVHlIvHZiawkWiAtCDbV/fDuzzMs6BK
6m+GHivIiACYzJnY2oTpSzw0P90mJvEkIiJEY4K+KzSAIUk+qFOmOcc0khQaRlgWVNE2dFD1I7Hz
VzztPquKrMFLG7Tm0k6V7bRTms94pEhO6PAPRdgQt7lfj1u/t/aDInKtIvzXpelN7YCSiNMuP0+d
26owzoZUW0+Druh8hLh6A0YWEjYMKyAihvSSDgudOyTzEYsK1XpqnLlNx5vUvi1MchgydfnOMv8K
knLiZibNHVYBnvz70THqJ0fmV8ul95zn/rbxEEw2prZfhrK92VV3k+EUL2XP/y77BiYVbCEeh01i
EEQ2NM29opuLN+gcq0Fsyiy6KpkGo6sX3Of9gxCkSWk9OcL98N3uCEvOTYg6FiZprOE4O6wMyFXH
Wk/66lBFDbyTftxVHaefdaIJX88hBQybqCX8CbN7u6xehPEN2pMdP4ZdN96Nkfdel20DyL/odwBF
iEbbY2d4y33ZbclFbXZ9a1oHY6b8TBbRW4o5aBf24xJ77+j3c5sb90U8HiwSrqm+eAcpx+d6JO6F
dsrvnMZENSftTeaJfeozI2NO0wdzBfwt1+05aN3SOaUSQH77W8s669Kj/0q78NB5tn4iUWRXlmgC
VGJVP6qW0Naxw7aUOKl/nCq6tnYWknGakylckASDEwWxQxR1N65f8wh5tgwg/I5cwtHqK8xP/HEp
pijVkg6nH/XJH7etiMbvs7haoze/kp1wwp1k7bqeSHen5Tq1FXl+0r241AV1P/+1hMkWrSrfLHug
LUZlyrGqa5dD+yi1FvgPuSlnWBjzzndj54dLYwbKqoqOBHBQF0SG07BqxkI930g3zA5M/yYMM/mm
sNmgfiquCKvrrn+rmuInMYFg8pi7p+0vTvoTJcwHEueo9uYFps8YMU1BQJ2RUpTwLdgp+ku7zvOi
9JgT1jnNJUxdf/6pBowFehYfSqLB6zpEp289uMq4U2QPo28ROoQAKjnZ5N+RgXzE0U0pfkpZMHjh
1i1JZaXF+zkRaFlHzoMCHB30pXHVvPEKEIXWVNcsTWp/b4T9d9LjmEtliGqJpHQxjaAk2MaWeRpI
9uv4JweZQ7MrKtp7vSJk0hgjO8g9hONCIqENtRP4hxqLopEwcYgTVCh9FhhN9a2bfyF8QHBWOrfk
7TSHgQgcFHX1iwE7aJrct1KGT2A4DBIwh59U6lzMsEVz9CELle7BRV90NOfwgO1tC0+NTnbFld1Q
veIOTsxSbgydMkw7tdQiagUW2gaNFOtEE3Xd3p4NrJI6TLqp7W7hThwjzvK+9PJyn6k2iEik71FM
YpVrL6bKX+ta3qITJQwSaxU1DUX8cnJjlXgtptIoLzq2gtj3PisYua3xwvPmACPECRy7/y2N4UR+
CddrMhK2TDTGiTnnb7fPRwB0ZAwumFWoTVe/ii5a9qCYZj+2TMcqs3FA0qpH3UgeMeCEG0dEXRDb
H6p8lz1awyRkGjRALO6ZmEa2fAROxSxOvBQh+AtK1Sdh5BFnI/1WC5s0ZlTSTuSpU5li7plpmMSg
Ffe9QNyGc2eOI86tri489+VDmN3q9qmOsvTGkeZPXJCPjYNDo8gJbgGUcg1n+A125twbnTXuxrFm
HK4X1CXzJ4rCCR6005SCjFIO/vCRkDEUAdl0IOwb5ZqNGyXU03Trosru4uRkZISuzHmNrhROTmAK
wI9JNOzwyYIjxm+0nQQTychLX+q8eoDKMp4a/R5JOqUgPjO8afeAefnWbywggpWNCNH4hQ8IAcey
qrIHxGTYVkInAXHX+ii/WXJPpgpMlepIeNo3t4ruUHobIdyYumAS08R86Kmw9oJ4sKCjBwFv1P9u
mdK4tmhWFRA14qoUETR35VS/EsgW0dHWpm2D537D+ibnifnZa8fZ9LNAlqF/ID51U8pOX4xDEys7
7TEOBU2AevYOhBwVe4VhmsKf9ZzVy1fKWOh4GA1CqmP+1AVu2WIczlAaaqVzV2lmsp1y5sR9S4BO
n2NA7ZtkYyTGj6gcpp2pG3elYvQiGflSa/ZL7kBGbLyPMBoBcEl3C+fV3Fm5ke+y7CPVqb8Nif1u
L+A5ESOABDFEWCNd2JL5rsBEQxflSFYb0KxoW0sBZcxyqj1rM9CC1nDL4KgiZo6RDgAm6W7z0mQq
OEtyz38Dbn8n6hZKkQHssaEGMrfnPh4/ZEeciTYffZwIBzLYIe7QI0ENRpU1HJdJiW5ZiHTzj76N
b/zC/6gQklD8dbZVXkVB1Z/6cUy3vlZDUGH4w/9+cXu0uMh/QQo9axBaQevpAWADM+qYcRdOc2jy
6sMOF5eqM99rBAVSAbB3equ1qAHMeq8r5+BMyoYuN23m3kjgWaya6MQihQ9KTJImJ9NI0m0sAOJA
9KKnZCNJAtsybN2CzDjAjgnhR9mhQ9F2GKYJ2I7fPJBk9QJ919umfrVD4vkoS/lJMffTYC1iFY2x
E8TBz9+HqRUbBBnc9OP3vPeekkZH+JwBs4HDR/xliY4UVZvmfEfKvhEjMTHl5IotcMO3vFXH1mLh
kLvAm5v6iT/MtCllAGu97E20405mLf7iqZlARTLJ66os3nfd5Fyq7j3Jx/JEv+esz9SCuY1LlrrM
oaMbJ3PdXRnOLpOi6LZnLUd5n0SkMof4ESue/qmzpdsRb6saZpbF6K4NLC6BMGGtioDiCmbYti+R
3Doe6YNTj3lFyWfapykOEGNRpYMoIcB1i/TgdvkPMYqfkPU9ISAmlSAj+u6dCiKX60QzZ5ZgTZiQ
zL06xSJ+g4GzdFOrS+7VHhjhDRSCYtNOFTqyxW7FtKDfkMPWB2iduP2XLxLZ8TfvZpCKL8N1wN+A
vLaNECBhJgmKbaFJUnoEpGp8Jy6MHlmGOmasJCF+ouZP+PgpsydUuDLOP1EngtGwEYOZRhjEln1v
Cx+r2dB5G8dWzsYoxIm5/WtagSO1wxffdGZS273nkkkk/TxideIqfNDqpZ9A/jlxlZic+/yuVt4v
HKYkvj36gw+NUz+HM1o4WMMO4QM4rcsFs5do5YLTonVCrdsYKvQp48TD8QPnFchmw3Q3lovgvM0M
1vI8J6Jpmsim53sLR3iZGTGBIHDCLQzwmbobul8hsV9PYMD2CgDI3sKfR4pYHB1CeEDSLOgtOaB4
CB4MtDh5DJc7MhpaKM0yvQDNNQ9zGFM+MXggpa8Atl9zNAKYD+obOWofI6lSu7D7nsQK2797rLrh
2tg0KOYrY8jQa0+27sN1SornObqTjgWHDCM8RGV+bTwafUh0WUjBbtyHKKO+E21lDnuVzeNvphax
Vj/aaY8PHVH6ksFkQvMUmzrz/KDFYrT1L82oaBDxBTLLf5l0VHYWTYglPJOnnrXBK+0RdWQC5WUQ
VSEjXbLgSesMlhF9nmAMfzOvGm5BO5PdEUbHPAuzc0FDotbowzftsfVJC7eYzefVgCdCVy9mPT2F
bXLXeYTjxE78KS3r4FSQDrG/Ptp5/WrF1gOCW9PuXyvbumsFMXKIjSfmFO6UX1CwP3Umd8vArD8u
jMeiCWgUIrgtQh9tqXvxJ1atiiZtyoMhD99DVjdan1Cqmi42UQVJ3H3qzciqRZSMtMUJB9jR17o7
sdxrZvVZN+W3ymUtoSZWXEP3AUaJSHjdoPdiOPdd38rd4HfPTWm8hPqT5ljRxqq03203X73IQ0Km
9daWq2cK8mLxXDXTR0bii6vchdi4ig1+TJroAItoE3eG+ZMJG/ANCQ+tjd5qJznNwC9ZRPdk2w3J
Pf4uJ3V+G0N261aYUqQe/YDHdx+y4kwqeeeU1m9oXE/V8pm1sXtxVns6A7mHbkp3dQP3p8MQnVqo
bfLqXJfela61PsXjfrDQ6kByyvkWb6W4TlFinEwMoRnT1G3ZeCGBgL6+dwUZqKyD97lMxv3UUDij
vs8KJJ/gP8xqwA2SUEJMPXWemUnWI61xHcho0g1U9TvtFGn+U8JawawFT+n0VQt1dcyZcuCuBV9a
h8PWKeb+NDXKw/gi98DSxF1Uyi3iPNTUVhXYXUh8XjLDFI626PbAusKG3kyLDDLsO+hMSn+v5gXG
KrP6kElyot0iPiZGRjVdtJfQAenBFJsSpho/ig4D9tAjR6nskooka3OnwEYDaITZq2BNh8WHfPk9
8c0NC2/d2IvEevVsZjTaQAoG5L/bmhzPrampn7lE0DtzGaEmxDCns5TYe4NELlWjH1PZtzYFE6m1
jwDk8XAUcQ6m8cxA5OzyVsMyQPXpWFfV96orXvymqvbxXP2ymOtutYfcia+6TPmmyyYJ4m6Ybry4
+dXFEUYAoKEEgkzxpoZHdiVTglHRR6xe+NMJ6R/QNsWFUHvzfaEsdfGhWOIATq8SXzQM/yIwZp4h
jKBF593FccYSA0vaBp26e6ikk+xyMxq3odLnY3PMi6m7TRQgG6XDSe9dJ/A6cRSjdTX6TB70/De4
6yLwu5JW/0yhsmNqyecGidViEUchnjKfptzsK4v4gerZEH0YKCt39rqGb6kY0vtZ80NWINPziJgj
qPCV0CdSxCw62J6gxJGRy/vkiFeyxCeknEEGU7pE4Xn2k28U8YVUvS3ZlGfZlTAUrJTha+6tQ+s2
P5NiAlSZVGe3tM+uzO/zUk8xvkL8kqGwD67jjLswdX82do3S3QtfS8+8xUn8c6L2c6krBdEbD85+
GrWN3yLLDY2hZ7gnbNJr2vRaM0dyUBueqcSTVgG2cDCmfsvCUd20XvGZ4vXfhSZVKcNjRWBBoUJz
kj+0mm5dnYz6HOXrfZbq8Gy5erspl49jw809OeYpGerxFv3oa1hqydmT048ureubpvSY90ZSBtZk
FwHhFxtTE+IuHufTPC3FSqunMb0xO+S19OLJD2iYxZlIszfzbN4ltVseSiP1F8rLdOzdmul+TGt/
NPotzL75ca7utCGutqmQ/UNSih2ivROPCbQ3AiSVZZ/K5ncTaYDR/fAXmlGYB5WimUHAVKJrN64Y
kovrvZn0RIj1ZYrvarW6wvh/GemC3/kSCquB2LNnHl4cBH7/bRFlA6AfWk1e3KKjwwDiFHe1l3fn
MCfkgsbpDaVZQgSgC3PL1r9cYqyiOX2UMynFynkTPD0yq39DjGEf6pEz6rIG9bupOzjJZ90V1oM0
+heWy7guvN/g+OE6gii0Fy6wZEk/kT5zjrS+QkhfEEiq+keriu4pHY0HhkLCBTrvqRxAXNvKew59
jDdGVY0P7Zh8JlmJRgDKjj/ziB+z6nVMYgpe3JK63/4oM9M7LN3CIBkne5cI/y1xqme9K7u7cJIt
sCsef+YcvUUhKw6RWQ9qnMlsTOKBJphhwblMvkm6BPto/hYpLFYRRVQl3fdeNx/bNA5iH8mBiX9y
B1XOvDKD6D3mhlGJBDUp64fUxKk3JKD7ESoeDc+aT8N443bUMfMFeyI9VMhxiFg5y+JdY8zYivT4
Oo3z0bYRaXmyrbdJRW4whgVg7YU6VpmNbQwFM0bs29FQ3JP1rX0mOBo0dlg3XIKsObGo38hrRlvi
kaQxUEOUwJ1lNRlnqHlIwQB555JbGbeflsa/MyZdpRpwgzvCujY61VD0TB8FIS5Z78VHM6wupV+/
WchOSb6jvlI4+0rLoMOYbXy0II7Z41zRXLJUYOipQyNPBw2fMSuPywXIsVURqmC3IfVRhL/DiiQD
l56d3lsz9brsNlTFB4ur+JCCaHAd/8ckDZPuTAWmr+pJn0zSk9t8EqSRBlqSEBtm+KhDNMu9tcP7
pjCtG1GXj1nGAi+bTW5PEnY9v/8eTel2aGekS5r3rS6GH1U8xjcZ3e4AlZTN1URMMN/WUNQNfQ8c
TlonBurloPtZNu/qNgQl4YjA7HLiobr5JG04D8PA7A+H6rNrf0e7e5sUFh5YU+vPpBcW8Eg3RlaS
MOfPeEyE7Ryjgra0ieNQm6Lx1ClkWbmsnohke5X9ePSt2QL0LPNgIM01LSjPpISfbg1Ml5u8ja19
FtKud6CzBO8Vpepv8WDx7rZHVkYOSIKo77YQcryQxUqgd9lv4tHhST/WuzCrbgp9BLKfkJ8T17Ue
GMn4OGaRc8qeuzxTu7TGXjOaxSXkItl3glCdlVo3p/7Omf2XLLfa45Q0RlCLWGAHrQ4G8rwzT74P
pg0q6LyEmHDXfMjq/8XeeWw3jrRp+l5mjznwZjEbEvSUSPmUNjgpZQo24IEAcPX9BKuqq+b/u2fO
7GdRWRJFEi7MZ14TdWFKuRkBLCKQesSIKPPEY65JgnsHg165DC1tfQcGSJX/iu3SWJe99tgj/MF9
8eKrh0Tkxh/xHChwsmiLh0XY7mVJa/SDF+/REewGoPTvbRJCFu1hPdqed4Sb/YXbao52j48UvGnG
b+hUt8N3RGz+gMVfcN9py6a0IqgkgB7mHH2swYTE6j1U3vRkjXOz7yPKcjK2usugG59inotNmmuX
bhiHNRH/GS15ynxFn9w1db53sSvTbdm8tu6yNuLCxIDbuJRFvmtN71xg05QOwe88+SnRERE6s6m2
G6VZryOFA3FSEgMOhrR3eJy3K1Zagn+kV3dG4mwSOw/Cvsr80AZgd/J1Yzu8ZUv9jVwwIXJfrIvW
eg+cqvxlueLoIOA0t9VdlnjIeFnDzluMZoee1grVtOK0CCOsAcwh4emRFEWE3ghkcKcwyGG5ECBo
1tqCdfNYoSXWYotSSPmIlifICAR/Y2dCwb0DJ5Fa8ac3gxJFU9gMkQu/yzUQVHIO8m06o5Pnxsk2
m8R5GHKEEEkcaG+g3TbH2qGoh/Fk5MtuUBKcw/SjLbvuoBMbrXst3WAqo5+VcZUyPAPOVQ1QNW2/
h0OoJaSkHk9q1j4oGdtHKZYHVypejFw+iTa0Vdv+RMIvW/fI1EfKmCrGn1bl3TI0J3uX2xmb32yI
B0vFN24PnqNr000tM+8eE+51NLPhZaNVXKZo8agx9LvG3pi5u6e39pW1fbXxWiNbZxH+fCnpB0jn
eA3xH7lC+yBtOsEcHhO1snhMu+W6jPl4wcoWIKHH48ya5ZN25R02XtnvBUdlcjw2M6Q/YQ+HBDjd
4wziU6+7sHYc7zPrAAEMiCa7ehXfO/bA3regUh9bAKBza6tTKrpj11jRa+svLqqp2mIwpfPmrk05
psla0el+SJHAWQlzgIuIYMXKSzWkcpShwBhhyenT4bFNqtrlhMB+wMzVjPI9yMqLUwllvtDSfMnO
xWTkT54OKXAqzrd/MCQWZ8cDQkjVGGE+xkIHhoMgtqMrmRehHVAhKJWkYFuRzKfCTOkcYSG/eBFG
4t649WoU6CqP3m2ygFjVUQPN6CuCGqAT0TU6hGbnR9yXp6BIxjBL4kuJLC4UbZ51T/O9dNNxFfcO
OBLV6TToV8FYNl8gClgzVu5acMTXgkJw4OeszB1GRGByT4OLb0/agPaEx4B0DcYK614MwVHrKHoh
2bBrHBdw6lih2iY1OFCjB987n645DEVr6vGuqqaL6xfVLu+07QJactMQBhLE/Z7Khb4ldUw5DOPG
CugeuHWM95TrVJvaWKJNMhOgtFSIbEOewKUsu6CEn2KO2T3sgsdcRxM6WhBwYg+kcNfbFL/cHnQP
uiRbrNo6s8LHoM7nzeCiEAbh9v72j+5lmzQFdAn15GDX9kzRP9F39cQyS00Ow2fMqt8SIioXD5qd
jiQwyHc4sKUf3Q96Z12nYjDPySSPuUXJ1RoT8tOol6AkFajdCs4WqnhonbTXeERyenKPlUvsNPV0
QOZ475eluTXAE8zxcsIx4lWhfs8miks4T5lAv9Gh9x272YiizuntxHMYzWjamjJ7q2hszkWub5rR
PE8TCxMmaAftNbPBbtQa2F/qznKfdmzuiCEwyZYx2RX4cIuujq7xROQdyxEtJIReHq2iR8dgsc7x
kKMmIZYvOJKDab/WuCwWCIbpJdzY2R3EOet96A48HysPdqkrUF1OvWtMjtCafrMJ4B/jkV1oe0gW
31ae/vIa3UeK3+02tdfasANmjwqKzRRYqnq3MJoq0/ksUJc+4etNFRP4ma55564FigIw+eDn7nuZ
plSX+uBuEEv8lNF4zLAmIyxmZSxeGqOT94C/zKzamE58oRNCRlf6B3J/dhkWftqwm3aJyzUbCcXC
Cpl5z5zWncj2tclD78gWcLqhoZa2fASy9tac3G2/xNeBBhnlu7nTdl0DPLAUNDia8r6VLtLoQ3eK
F3MbUSxEK3dMwjahhlL3rU1Qh+QfhvZoixdbtCg5U5vqm5gPtAFpVhMe4BeRbtvqMU6jBUZXau/1
cjBCbS7fXf/ZMmgN6WN+rgqoGHBZjz519SA7OFYpPkRhkm0rnaR+fiTljw59RjfGCAA4tBGOY1Hb
PnpIpmZZd6DagkIlIHAKFc5RVgGleNoR5MgD8a0+X5akCFZZ8VB1JZnSlMAdYbYGtkWFW3YjXVCS
Xhe8nz+tFtfw10Wmz6FR9O9u7mt73SF+GFLt0jgY50UO6+4iKJvpvruBjJM8jy7e6X69PNhTl24s
KwKFWSGFNjgdodsSnMSQRntV8p7qLN2lvf0rmMnti6Dcj7IydqXdHgGrzcesRCXCyArI3wByAvXP
7SdbH+YjrhyoGuD+0OEjQ8PUmDrosH/xQm5oDKAJI7RkfaIJnYAxam8kKFPxh8g4aPik6DrXCfkU
6DC4pMWaajR9ob+oU7c3dVMTb3vNf+HUafkqyvExmEpKn0Z3TdRvt5diytHNGMg9wHLtmNoAhwqv
gmC80KRizaAQj9wcUedmqUBKK17QjUd0Iw0hJ6mTh1lkfPMwHqlwD3/881r0XLSv0Gellj17LSrc
GdJ9f7wUYDX0h+vt/1dCep7r3//rf/z8JdKS1lPfpl/9P2HRpm77iAL991jqu5/tXPwsf/0XH/oT
S+05/xNrck93yQKBRgf4uf+lguQF4KJ1tgHH0REWM7EB/xtM7QFmw+fN9G8u8OCs/xRBsjys45UY
p0vHwdM93fp/8Ye/SRz9E0yNtieqyYCMsRkPTDDdgJD/AaYu9YHedpKTdCyDDAeYZAiFgBujhZXP
mgBHaOZhjkUlWvMBRe5JRke0cejpNEbMhvALFS9a8VBkLHbTf9zK/8Jp2uAq/zekNyfnWaxQjsll
+rb7LwjovgiSXlvceU/KBquYFiTsM5pCgG7mnv2RftrrbNN3FuPOwBpxVVMD+7+Ie6qn8K8ngfqp
aQF3d+1/h5v3TqePsOSm/dzjCKmPOBk1NaXkueameNFzTbQgYuseuv7vz6wqgfiOlN20Nz3nFIuI
alpgPFXoFJtZTxneh91T6wWajR+2VmO61HHOWgJM6v989+i1/fupA7c3A2S2kG39dx/5YZixd5y9
fu9YXhgFwxse9gB0LWtfRDEqvRMoLl9QAksyPYz11gl15Zy0ANbiKnutuMpJjjgocSFLDr5KzwD5
umynHG8PiABrByleRkN/xmYN/mJATjdG79wkC4xbf/JKDgO84KEPRkleizr01GDepuNuIQaYKyj5
pnt87ZAr2BtEBysxDYRw6D6u6KmhmUGiDeH00bQtjGdtI9+6C7YFSSbBl2OYEQBGs/SlWUOk8cv8
jnQb0qagThHhwmGM87YDggloMBrD2CkBDdZPcaxdKSjULLm8pxDEMmbZofhEz8NLzX3ecvFAdrDj
K+oPMEsrouom9EaxywT0un7BYMwJ5BGWJEgJR91J9e4WLXg3u9aB8HjPgJ+qFsOaqVXP14baaOTx
qfbQz0FFIUxQsFaec5S90n0CPpBGK5jY0YxBk1Z4qQgsVqElJTuFBYql/aNCa4okjMGCdw4Di3on
vVBrXAdZ/YH4HfcuP3lu/VXA9YNp6Of0/REwwsuCjxOpALZaNyY1HA+o/bSkVO2sGhm/7BUILH0b
T9uDAWdWVdYZyQPkmZf62rhJgAIaXUk/c3fU8Ckt005cdx9Gh6+Hf7FtDfRKN+96WdOAlP7aqWkp
5ThNE3Obv10Pf9ZeQxgLrbj1TG/zj1lKt+JbyziIz0GYDrHvPDe2VhE7y7fOzT5Q1L+vS9oTQf5B
uQbhQdqdkQieBwvQWpM469qzybttyhKxvp/5EsQOYzJfd5t22YTbTvY2OfnH7S9CmfCNkj6RYz/N
Dc88GMR6WAB7dPliIu8w4C43tqvY1dj1Zfdi058P58x+xbFx07hRsR3LcZ/bJb5xOdl3w73zaqZ1
A5kdE4HzlBUvpk17WXOSdTIA88fOAI34Nt3S5NwsponLRn8ppIYqscfiQckgwdqouYcIiFQqsiTS
cJuwt2kUFKVOz6vE9bGC2jLC1LxdQZx68aoq5ydbThRcA0Zq1jpMTJpyuXruC4hB6Y57u5VnC98P
uYgCWyjlE8ajw5sT4F65M2qWpRZZ0kcJEBPrQiIP71BKOeC4225Liz6fjxhT10wm+iI+2NboblTk
Z5SggSHkzWao1MAYvXhD02RaebEANN1WRejI5T0bZ7k2dXDoMGKpQgU+vX/ej43pvDRIRTj1Fmvo
CeLKfBmBeGWO4RxNaX2ahklfCBEo0FnVS9sixTDK3/HQwikABHxAafi1nIkZa80x1gnYEEuvELeN
PK7OYvSmAdWLMhUvmHIU67Tgg6KkSwSSPoSNxiP1Yd/elvFKd7pVhwPkVrfxne1lBY2BUk6KgR0U
jRDKJjmPWvwayK/QI81LrL3auv81OPQtC9s/I5u6Tlosifpi6wTD62CwsvkZkgS3Z1MPjI8qKD5m
hP9CLCkrK9s1nVmv6oFJIlNybfQxyPRIeQEbGXe6YX9CqccfrphNrBR85RaDvcvEdM4uiAv166xn
+7VzpvbtiQw9C7OUyWaZtN/OlACZYo2YS5Z2m7OeCix/0r1v1FiUxlxdGSGCYEITnAq+HennnRAg
JHBJXSkroaq+DVPKoCipAoutBBZsaG5XLzBaftkzhkUy/zAskL63AxGlMKOnozNY5qZhsO+QxnjF
FPtiZWwvt2HC3mBuYhk/Liao4nJhaowdDoXBz0wmx6qJf9yGyCJZzTAM+e7APgjEsWnDxlvfAK3q
pY+J5Ay9uvwIMALbAoj7NnU2oLpj8xiyaVoZJrJ5tLMvjlPi30Bi38W54ihyfyn3cb5hXgWXKB8R
rUaqg6p6GKi9QkOClE7qV2zp6FqlmPOpsW9FgoXALiqugRvq66AVlh54pbTfOvJodoUIdC3jCyge
Iy3Ov7Uo0YFeoBdnTdRPlu6zT8GRBGYbNuPwdBtFVsCyglbRTyvJL23rYxrMLqGbPE6SZuvQ5cgm
24s4z6YxrocmgRkMxtofcKiuWsZ2m7GSaW71YRYIMoOn3rYj+TGPLsDhY43AlVpz6HGALcZKACJ9
A/ry9rda1PDjm68y8YJ1oxwqjRSxBMrdvmApXjDApd7DkturLxrB6ZTpq6uOPFc0Zocc6m35UbOt
4kcxU/mLnkedp+IIXI0qmsXsDSzJusNuWKuNIxgboKoLiOuYfSdrstDQlouBKxMg4uyXHfGesW5e
Ou4tuENK3PRrN43Dr1gVnyu2PhcL4NbO0asEirVOAw8MA6s3eLQ8RDHzd5YgSOjwFEHhgRIS1taO
nJeRq6cdIz5ucYA2Me4xn/mQPBPyUpP1vryf42rAzF4SxExvPSWEFUVCJjzmeFCV3mvbuwpHo3LV
n2cUcjPa56sly7/L6Zl2WgNNN/rQJgYXNh4qdD6PkG42bLUKh7MTMTXgoWYhMxdxKBEKTYhaQnXP
LD3+Oaaqb82FgOrPG21eFxq70KL3SD4DD6zWUxrA0lYr5yK5p6lp7jxWG2AI3Nw/QhCDls4IPqkM
WMfqjmHRAxXAxTzYeNmltiIkzKxtkjDNY9k8jf0CbekIoBK2lH1voWsIzIeqGtL2QFkcovsAmoyb
hF2HuV3bMpAGCC0VqMbIye9aC7Sw9oukBEGugqkyoBOzK3zzVNtAqwaE4OMCPEGtllUj4dpAdKmG
Rf0RxKx2jaV6RPfosVAqSxbWM+5FN+ggM5Fwxj40yvArBZyoDFwth1PIpmMyIf91m7LKOCHOHIrr
OXNZi/kyEHq/Yl+HD22zkPakIqBX6Vz3jvY7UIIH+YAR19L4IULTrIdrfUFixDSKaRPbsL4katw+
W6sTMH4qeI0EG3ipgavFsSts2YLn0vzRt3tvXqBmeTGSlsDkiZTn3aLi+MnutqIvnmutWKCQcJFl
Fe+TYT50Jquy5gBFyPVq28/2nqIaYVHCAjrOVNmzPL5ULnQ06kHUgjrx1Q3DI3VlgjTE9kPL475m
zptGuDFaC14m751a2LPMOAGP99DdRwNukK/5ACiuGb9hkhDS2nRlrWk4MQVxrTX7S0+gt4oKzErU
8cWYA1/1wDJLDA9dQXGr+Miy8lprn8WUNiiFBpcqu+2j1bWPEx2zZ4aIm4N+xAu1rNiHtBZJkAzs
NzQncyMG+zQjZw2eVt/GBmMV5QFAkxUhYl593IZfMAKV6bRQVCCKl+YnNbwNk/IOCA/DSMVz1SSu
tzAoNd8LaUR46zLCMsN/vsUgt0U869hcjUx/iKyej+WYosDg+jDjaKMe5TB0gFQEO5zBFLFK/7kW
6XUqu4+sJqsxd6M33U/JiwVZmJIdYhQxu7PQS2rwXf51i309tzc3kcYebmlKkBFldhvlUNYDoAxp
8Q20ntlNwA1d4j0gvVlhEVuvES48pkP6nRr5RxK1rJeueGhQU5CUwCobBGd7hbK8rUDgrksw+iE1
OSTPYWusVIi6qOV/yfN93LglNgAq2vDxHPGMd+B1pBbtiIIiXVOFTLVn96kIctSsuNdjisdeBy6U
boZFadrGJVuX/vOQBs8TZoA4grsn2H0ft90RbB7j3x3uUeA4NoTgJBQpXVPnatvFRwpYFcfR5RcB
SuipKL4Q0bMZc8nq2id6wEE8XuF7sZ8Im/izY1JV2TdRImkI+x5mcuCBuCBDbQEBPVQqHwQBgEE6
dzOp4D9OnZ9m+XtIWSSWyj2VkF/yXa3lv29j33PxJEgjhTRV78DM0SZWXo8DUQyOrU90nO88RJpX
db4QtOB0RLyATtczEh4gZlLGDG4yoVD3BnmFOzxxJuQwx8+q/wDiXqxvj3lJHvJhpqkBFnfbOskV
tDSCSsVZIgQYNkP5YXaca2viH4q9wK5LMVOtuy/Um405NViss2+VIoXUVFjQnuTCancbx2ofbmzK
uDOnJTBEEbm4jtI/S+MBJFZKcEiINJvDb0LND9uFXdSN1lY4xXePiw898hkKkcpzZUJPOKYfSsp3
TLXpUSY5TbP+XOsiVUApEPY8CLuiuO4u2l7TmncrdV563f+ZBMG9V1TXwmV+VRTHV4WLzabjjbuM
kbu90MeVxCTP6eLifZDIcWcfNJX86SpLSSvkhiK5XugDOv1mWsBJmB4IMpDOULBoF6ugUtUAjI50
vXKAEtlG/EfSWaFwDEyHMI+AEJjaa+5EYPvn82DVY+hrhBamG724bJBgLIBXdLhqwmaFwoznEQ1E
C9SyiXhqapyHOhhCFA3BkRlasIchQac4+B4jb1Zo9DDL0SUOPk1gzrtoZNYMcbSdRh1Q/lCiyZyf
Y59IDIruwQT2vAnahckOEgBVPVomlTH/1FsekhrnaHIemjHzVrpbBysMiJ6YjIgPKtm2HkwW+pNF
BXK3gkmhl6Lkd6U7lVGS5jqKkR5Q1h7ltSySSt+Mwje2iF3c/y0Pd/sJDbcKNSuljgYQhU4NHOnw
JoynyxgWpOfsq7RMtnYzvkAjro+3k4hMgpX9TTvw9uIQ0ZesPAg1NwW5YkzR24F4rKs68UgghkJU
jx6o5Q1hDsGU2O0/BSt1w4RCCEDl75f+eIt/E8szlcbS7U9al/BB3UzJgEEdwbj659fc3vL3m//+
spvq4qTkmm6v3X69/fT3a8Htm/9+8e/3/Lev/cu3YsVLpYpKzZ+XJ24XOYIPwov5P499O73Og73f
9zm+X+oPt38iYBhJBiDDEFrbnW5fnveQv/55U4JfFf57B0vxoA3AD4nlYqC+1oWdbYzWApzYjjGK
UaOMIEarkv/t99hzH4bab+gEQMWhPwzCoYB305dYxSUfQ4/VH/cSm6IhrlGZj6Z1keB1OXg2ppKu
37tHzts53l68/YN9D9JRMRqJTmxpR6pgoClhqG66TjlsAnA93n5iOfWOGLahyIJqs2N0176O7G01
4+2I97J5BLBmAlYfH8w5GLeaS4bZtc1Xzv5bRyQchxhAe4eqwVp4YuMacHCMAkyg1LMd85YL1ElF
BBrp8HjgtwXjPkqQWnbLPF+nNmLpXmC/YKAa/BrmTTZbx7aFnRlneD3HgGkNsxYbB/vkjZ2l6K2T
yh8CZ9HXvg6LrzHhoyDHTwyCjDEMIbtP7h2MMNZJqVns0eaRuWox6VMCCHgZ1BOfs3x8AC/jIfpY
3mMgizJyG9wj0LHx0pcY80lZ9NraioaMBc0XYUdDGZsmbTtrCVgveU471JMLz/3qovxaW7a7Mnxj
AKqxkNJgEAtOF8gLQLoVkiOXSU8frCG+LhqgAw2c9jKYT0AO8pNEDJONzi+3luX/Nmf7yy/he2uN
5lF3Er8C8DCrrum/GgENBWrQ1NAN1Jx6V6X9FZzMfVcbRMFiOsfJTLrisvDSTAvrwfYPtAnuyh5c
XFeRlFpyQkP/V2HM42PXddbGsiOAccLbNAmn7DIg/AIAf2QUh8mRNOthprUFiMZJeA1LNRHgHHt7
0WJT1tdGvhdZsOtdXC7xWkMmtvJKmILJ4yRcMGtDbp90B7OfuQCVB2oTnFSXlWvpP2EkAklQzD9Q
fWCDHq2aPkGMcBAmLnT5s7WMUWifxHw/Cs1A6GDuQtngzD7APbN7WLhK/5kO2cbuxlMQALCsRgvE
XwGdlo4zJrYwDKzxw7BbWDZUcWXwBOEH9AzxsSlHg7qtPNe95W/62tdR60fUwvLFSrgkmXXU/+IM
yFeMKNjlVn1ygF2X+DWtGjqupFYJ2DXMHfUEyWigHzH695xGthFpfljitH/OEGS4zxfAbj2KeJDc
y7z6ST2OtqqNhKPeO4eg8WA64DsDEP+L1HAf11BU2Bp3OZFY2UgdPmNek8ZQQ8xaDtWkG8qpyTaJ
jVOCI939SO2aAYR2aas33MJ0a+rj3nGX0JOVvXU6LA8Gx/jwHZgibWxfdBltyw5LTqNDL6u35Kvb
J1fKCC9u5O8Gi8XCTZpr5QZ3wvCeo4iSCMh54tX0AhMFRlanf5K4UlJxs9OgVW9GApET0OMVsji1
LHqIhV2P6yod/QM4xs9CZntD4tewzBZC/I177/UB0lASmFffSieMpwOZyieloc9kye5GWtVa4TIY
0C+/t5Ns2EIrtu6xs2Izrnd+F51pMbPOpBDxJu2hE/lPY6gpyHYxwxY4omvcl1OMiL5LuSp2JZgb
vOJ94vJ923hvgIiLi+n4W1WdK10YyU3V/BaB2CAJyHw15zM0tnMllgkBG/zXM+QRwyVyr61Vt/tm
sJAuS577WtwFGXIYimFGqc+4yHG8mzM5HBcWbivNWyU9wEQt8N/K/IPfxZslqs3VIFGoG+oE3zR7
vVBbOCRKuCLX9TPmmcmdqSAuk5YeepFfZZ+DJNeMYQNzuz09wO12noBllhBbRvAD0VXvA4pNcVFs
+tl9dWznZcINNyJ7qbpxA4t93Zs43c3BlUguDEZQOanj4KMAZDftfkL9d0T23FT2jqXuOZUSE1Nq
f1X05tHcwzbdfOtH6r0NUoWudQzGCg3JaW2NGhBrApK8ivMwtpqnGjwyMIlVNKPUjgYcrYIsIkcU
9PqS1Fyb9fhsQ15eTO+qR6Q4OZsYvJ4HQJdfFnrcaVTd4xpH1Wpe6UTxzSTWjVGEuZGugUrvZEOs
Yg9fWTJRm2iwNu5FcKbp/WmrWoZGhZHSOp0SLezzDV2y+6Uz7+qqfu5d46MU5oXeFoSI/hCN4jOg
QwiU9lkzUNw4j+gKnfvK2mhdFGKgyi4tzn0Nza97N6JiM3naNa3bi29bd1g5P4NxJaWrgAEi0Tma
n4lJGGziXACf+1XG5oPq/seA1x382ClrOdh4GYTlXZLeT11zyvFB9uphb48ImHPPRYtI52L+MKb6
ahTxGdjoxXSpHwD9AkdcmYiT9mFaiAdPL85tTKzWs8VC1cpyWPoGHCDAsejZoT/eFd6jRc61GpmX
YAZwMkTzqm1fka85CeoRpW2/qkejvir15L5hZfOpjJntXeb/sAHlkLFD+GjH98h3v6bGe+7AmUH3
g+b9UvA4hql+n5lDckHs0XhxouTTgbMf+HEYFQ4dL5jjSL8f4sVF/gi5ZET1jRyei2vLO2rwK6wb
t1gg8EX9QZs+MByoQovSKcy/TZ7EgP/jn9RTHoHrxwU5o57ZIRVPO4KlVIzxLlmCR03QoWBZ6ndF
0ZCqnha4H6Hkxs8FK1vqPUBS+Fku8bGvrj5FnaJrD07WfGgAfikmaT87VrI+o7Jk+4h3LQb0CTr3
d5bm7Nq7fjLP2K2yB8IUgCadP07O/Jua2BuhStjU9VebnvyMYViyXaHR4h9mNHE3tjhN6CZPxURd
tDstSxNtXQODjCD3H2YKHB70OzJsuR9aTJHLPGuQZPCu9ozA4UAqSVFUnCOvyaiOOCeX8tpNW5bJ
LG0AXz4sTug6E3vS7HZL6KTRRzM1v2uQo24PM7Q1YjfUjU0jNOc0zfo+g6dK/0eRGLUaAPH02eXN
p9ux65c2g1DPabE6FJVr0MvTBt4w5Ms5TCrvPHXyOxlrsUO6eN1BrARQBOMhxwROaow1uRg0VgkP
UHTYSA24EMyVJdQHzLMHL8FfFoNHhAherJn8qBHmTkw26QVk0FCbSKlEW7wCdvdOrkHlONMeqXA/
uBqurxmOQI47UaM1c578LI9GZjzOBEmq8pKHyMYpg2Ms3bx1NYPszjQdfU+M51n9vgwjenXwMtv1
9fg+lFaMxQU2QJDRPnBFjJV3nJFeq2p51wHgrPqSPR3pobMtxc6BxMIIxeWjehtNxogEDjkEFE5z
SB/bMoUo71JuY3O9MxGnDCM5vM9JAiu/oKlVISa6AHwAlam9xIXNPSmaF22c7yA8vAhcUlDLm+Ca
te2ql8MpM52ddM21mM1LHlE38XQke2SVbuiWpSt7Gb9B5xSr0KHXtar85LlxgqsU/guEA9fKP+2F
+JpYz/WoSs2CXDgX6UM2NTsZ2XvbrN/H4WL0a8c3PpuFziv/zeAiiNfXA+7CeSu3rjM+6XTfVwg1
bw2grPR4qYohUYI+BgA0qJS6RMKSj/ns3eaff0uhKdqE921BGT2j7+SLdccA0TmEy9erb0vRmWlq
YzcmP7GxDP/6qJnUrEaARdRbAnpXE1qzHK5ygr36igHGZQ6VdUblBYE4FGGP6lfTKkMrfVmWq/re
GLq9yf/VmyOOMSQ+ejtGzkrIWU1W+brkwzrNn0Gqt1jg1NTOghImHBtSnbjQ+yElaBlSAvys/sZ/
dYBlNCPHghx9e50g1WiA/2cULPRPuW8ruChWcvt/TXuXrMINDDDgDEYY+AGfV2+pDW+rflbTEQUW
hIrgvI4dNsFbuzuZ9oV1aG1QsRt7/VsdvOxn/F75hiyVD3UGnwEqbM8njAz8nrkeRUAJp2Ti7GqA
h+od6nh1Uh+TCq8gjuF0yBfg4fJhpcFeHbzGuKhWF0Dj2sqnA73kCTC9+jp1XuqwmrqcEidide18
R+PsYrIt9enE1y8tnWxDaQrw51biUPrn5alb+NelBpwVVl+YLU6MLpIJiwiOxlo1ITZdjNsGJpLg
tY4O2OwJvPvi23sq+v26+6mTttgVJQ7e2uV/vB053J2eRmB00cYJItj8PZhMgvaeNj7yzLwE/nGN
2d9evQVoergMZCg6QGuj+FJfpcNGFMDxXIruc9t+Sixh1Feq9wTVfbFc1DvUOZXV7+T+r5OKeVGd
MDyagzoUh7iDDcNKDX2jM26HU1/nIq3H11gt1izZ/Bgse5kIopdsg/viGbNuXNcQvC7L62RSWGyR
0Ootunpllq1KtKfD0aTTEVvpt0ewbTGrMgmjc9HcepfEusZ2D9NRQRDqPvtmu33WIKVQ9QNXmAi0
4szgpAt9P9AxN1G1wNBGZyxRi9ZLhqKf9HcZlIwdcITvOoBVMtHNXpAp3Ja4cLlwyPYODCSu9dzE
8PsSyWZjPpAtfIoReVaoTZcbDMLGzJ7Bd88mSbFMNUXs5tlGnY82hNeFbTdXJPJdeSiXfWKKBLGG
8gkB7+do8UHr9AZ5k5SUG4pjV40P6j8RNOamVjAxBQWDNno1s27Zjlus2elgsYmsZZJ8K/T0NvW+
tKBHCtiZ3/oI8eHeoUStp1S+FyI2pBvMjdV6L2iCvFslZCsXghEutQcJqHmsP2anf8pj4qHFocju
mnSbLFQQKhscs6YfvKl0YCqzYbWZoVYUqpRuTezpx/rzrdztI1TKLIHLjDaREPACeZyG6sBQsEPw
16Yfk1r7WbPTPYTXBBIkqx8iEuEsZpjWSnW+qO7igsDWVS0zvQdB0ZX5FwTJboOnxglRYs6//F35
Fc1aq3gHP7HRtZ6Iieb+QbbGXhc0kMxUB/6JD0hfv5W1UZ6lnWehshFtLXu7GDRaeiiEa3vQn+qC
mjbNtI+oQkZtgS29Uk2KKo7SfWOR69yak8TOe1h0NEASZdULrm/VR1jdRz2d2IJtOKCoMssZN4Oq
BN48nvQaB5a6xQY+oBgxy1QpTNPMdMzqfCvhFwdRcZo35FUFVAwNAgn+b9ymU0elNKKWbag2tDTA
vRXVUxwRpN4Guu8lE+pG7qY10DW2p2hAS7pmyRjTXdnR9CtF3RFh0Xce1JCvNc8lH3cyNKvP7uxY
h1njqQ6IJknEH+mH+PvSmSUEjjikreJckOQOKu11iaav1EfjPg2y7e3QzQT+ws0VPcaE+ziiinfQ
ia+dslkDZwBEMlnV/S9SQZVXeuAYmazA3BQcrCzvMqSCwi72TyJlXEjdhVDu42gnKZwOhbMdA+KW
Jb1EVTXv0plPetD/HZ2ICkTYs6WQGZI1Oku3/aQZNyTDrnSaZ1FSak6Q4lmZOEmifV2EcsQviWeb
vjlRBceG6oYL23xbGkm5k9MXEScsz2w2d2AaTn23rKLJ/KEbNCcSWZzJA531PC35dpDlFZLzF/1u
aHSAAiFD1UcEoK5KscVws2+/uAsCQqOmaG2IfVSd1VyIBsa2JqYXsC7/wd6ZLEWOdGn7Vtp6rzbN
7mqz3sQcBEMAAQlsZGQBmudZV/8/rqxFfnxtlfbve5OVmVSCQpK7n/OedyBQ2mUPMBLcMXqaCENv
rz3jaATghGMIeyvLHUKX2cV+jVPVQHFhSWUF10ORt27m6A1JHLpw7wGpYrltB8ojJJ4xFLJjBmwT
eqG+StT02HbxIWEEdYrT6KqTmMcwLlqGBnXKXI7y4y2hYILUz8RA/Um3i7MzOw8ZDEKGPQxuWMBd
ad62nfXsxDRwubbXGTkmfXHduwiljXGnY8IH8oeA1xdMBIoOsX2BLvA86h0Aruw3+IiCHlhUZeqH
DEyiMWb/gc7wrUmdxySEB6RYXhwdVI8My+YWEnzEAs5cXrNUpjs/0z/V/Gwh5sxovOjoU5wv4U2A
Fd8EOGWpxyPsMMGS55reAxRJ9bljAP5m9fJUxcmbaWRnq+RdIDnnVRvCfNUw1Da7WOzSgUBmE6vO
ttM3js+B385ed920dKD6+CMMmtdQwUBOD5MnCvE+koojAwnlYsxgRDmfsB5LHNNCKOfIgjiyA4iV
OM1/QBDDTD428HYCItPQCWDiAifCrYfD0CHMtavUu840uSsd89pO+oeZ0TfQIS+I2/MhIvWQbKTf
7KP1lgjrBvMC67FsPOXBO+EHgTDNNWB6FLGTHj3XvrMK5y12zb/Krvmpx8yQsZn1wXZQD/U8Ag/T
lIoMRfwWlzFjRcBG6Ju4gXY98vqE+jdICD/upeJpqTFTV9M92J3cCWZSmCQi+m6esWHbxw53rhbM
tEX7lcfy8os8NaB0Lr+04T4qjoQsnJJU8WLVyC+N3JvZNK5Iz6D8VUzPJBSbNjLATcoeQk1TQxrB
ZlNN7Ii8hYFDpsR2mqIvNRR0ZfncmMNjYniANfQb/cTbCxAcEUrt3vPePOQ1+e+aTeGqZmcdLJGy
8F7wPnkZRjagImb2WXkhm7CBi2efxvt/5gVbEM6/EZoN13BpTJDoSgveOV//jfJdmyw0OLAEfpVw
KKZuGYoy+ZUyzjecoI8z5NBD1gAj2hq65dlbL9yFuOMm5RpTd0WP0ls2vpGDXXGVKmITNkVdnDXF
ZBQBZZHviePyJ8cf1euevnFPCFwJ3L0Ztu4NKbjqNLmK047+rWcc6akBXoVfMw3ow0w84x8I0c6/
08l/fWxLkDwnhKduzG8fHBpXkZVx1R5o0w4pG8c4GzeegDyK9xTVWk3y6ReuFRLljoNMWxoWil7F
uVCSUpdODlYA5UoB/w5THrZgmABbJktfFCHvJB9SgM3eT1n1EE7kjqhExsVqEA7AhoW+dupTjjUz
zB772mchQEHGSOhLlU2hek8TxQcaLZ7HL669IjjkOVCQX01nqqzXoWbHVjtc5pq0RGF/xNg2OiTh
qfysovmu1lL7DzfNwrb9394WPqhpudLxGO5+u2lSyET0GnmOWmRBgCv9y8yMUqiSaJnljvVjazIW
W8iUCz2CqcuxsIHj1NFCw3ItCs9lD9Ke+ly7DSpzt5BjFlrTPLN5CHcqaOPSU9I23DmXVwgPqXtg
0tdfbDbbesKugiGxMkUD2gyG6DAn9T2eIxyq4bEudkEIKK1W4D8vFvHv7wyh77B21cdHYPBdgkDu
UmJ6UdAcdL3B6B3rU19i9BJyTGRawHyrVxZZ7BW6iX69kdFpIelhV8vOiKRpHys2OULZO6ecr61K
bNn88ORjq8v6I0q8lF6OgmGspvsRpkGhDpXAzt4wC+VY8rxLTnorDgfALXAg2H+0k0/GShBi1blQ
h5w4hDJHW5GWerDKhmY7iIKcNwmTKh5heGDvLHTygedp4SHFGMhcOU15dCV5Ja4625AMensnso/Y
kkssO/pybaSMgSzgo4gWfO/VsD+TN92HexRMTwnUhFk0LnoATlfGVTivOEkFn5wnjmHHBh43AJh9
rGBi/Yp1+Gv87+CzOP+SpvxH3mVnxtxt8z//aeri3zcwYZmIVixd4sol9G+yEKfTsGOehvoQF5ie
9hSr+1bG48a04ezkA2mprrVqW8FRWnVXrluZm7oPvziTyw5is9kGT5Pi1BE9B1W4yk+hl91IJ3DX
WsE/0qL8B+kWgAvMr35tSo1xtF28uvoq3pKA+a4P84eIgje4Z7uhiS6ml37JhI0j0x4BPjhQSQVY
WGVJ7errphA3sd29zRnphVPl8zzIUFQ8TtsHG8LDJELkilmh0J5IMJlXGfYGd54Yt+3cnrSq1XcJ
kmFZ584pNwbn5EB3TRIrO9SMSUK+NVYMIxE9fc3f5JhxD+Ymyqq7BqzuYI0pPtcUCJgZNzpscriz
m3IAbkz1bMvWhnijeFMcfFG5gJ1seIoZttDZrBYGumN9qB2/TqmRVJHm1ulX6iF/k+xNjk0VuDCp
lq+bFHJYkd/rffCVZ5ixxtYKx9aPpaAMsvLsakwwsVoIVovOQhG3auFcZr++Vn0xgrkXEddHr/Cf
2CnfVGtKF22tJ4UNhWn7MnjOi49BSeKg6a97H+kIFqbAkNfVTMXl4XRHa4zMeS6wUfQuVPxrWwsp
05zky+7He7wlT6YeujSJcOgj/MSG2cMRNXgO6vSwMFXb8L0Iup/YYfO9QnoIj1CFHEkEMXoj7aa2
7RPelDlkYqfjw6IldKJRlV/XrrgkGgxexepSFWeTEn+09JaQyq9lGh4lInWypxZ+W6f6jrxn0emL
JXVdHSI4pBIQQWDngmSkeLNDxk4Jbkl2zuWaTTbvmD3BvbfLS2fA56+aHi4OF0Alu8W5Vt81nXUv
/eLFV7uQmClS9LZ6jirzZVngYV2GGycf78O4hwGgxNZmZZ7LeCQ4rabHbwAeAiZ6kax/yGA4O5by
JKfvWTlDvHfoyaVWU8pllH8GOSJbQ+gPY1U8lFFxnpRuomWU3NIeew2Hv+6nwyay/YsGeL7xDQPp
I26jS9vdagAnvQEUMFPeG4r+WGj8w3g8Iry+7oJ3kH5NW17bMDwZRs3pwcwIYe2pdGH4x60VnWpu
sj2XkCTy/AWfg20lEbIlA4NrJuNPXVIYuCJvHYcY92FIonNsDsdpksOhMD2AHuXmNcw9cSC6ALLo
kgfifjhPdM/Z40F3dugtj1ripvjv6AwA5XBNJsBPJ5nMx2QGS056gtrRgs2IWFrxJMOK7agmQUS0
IE4RfE/MPDe1KFvgrRxAto3sXR42uE2ZFr70rSc3CcKKrkv3bqs5jP+7bFN4o0JJWzpVm8Fdq4g9
kDTzgyD2dSEGtch6JkxseBJbXM/8K1hlV/jHVrtEI1N4JlO4HnVrNWozcer6uA+R3IYE+B6zdiIF
wJtv8ElKcMg0z1pn4HloY/Wd4ZeJLRf+LfFLOeFNS/ca7Aan+RpN/tbRwBgKLD6voKRZV0I0f/+O
saGRkCypmfr9bLjmDvraodSxUApd6+J6xXzltc9DFbngS1BRhqlyiNdQv20ZBnVttCeMY4SvWGkn
U9QnKA/jofJn7RSJWFzV89fyh0b9zfI7FHUMQWsbmi15zlvOcQcCoLyZIa8fbFt4J7+b473MrR9R
5SXXY4AnmTXjBWZkDqOpST8FTXGDiSN0lmG+DYTA9DlODZQjHXTztMpOqYZJX9FH5RoY0TmFvXmG
REdegrrK5Sos0fAxrOarwHZr5RO+CPkhYqQiSZ8ihpotY7CcfSb7vRlM4dFNU+Y7VXKNYZS3diJ+
nE5UBv787YGYeBYVw0PsGeDxNjAETzJ7rjD2sJC2HxNRuycyzVC7GwV8upGMV8Rm9zY2u4fBkXth
AKkk1J0MWsZnL9Z3c6QMJM0Pa4iTbdyZ9QkXmPo0hsZfFeT0XTYW3Sksx24FQybYYVGwTUYCqgV+
vidS+dzTYNpiHQeMDdmLH/1APidRHykLf+gsOKX1mbvucnpIyyK+fLp32uk2b1guoWecTY3WAsQE
/qDWxIfxMcDx4UqS680FdGjyAYZ8Yw/Jqd83RnoVdFO71zOXLrmqZjIVVYRl5xPCNjNEWceTcc5h
OOFT58fHuPDhHqNcACNUeZe0hQkikyvJTs3BE4vN8j0CqLyHAVkGfjttRJcX3kYwxClWgEBpxqJV
TmmWN8bVwgBOGpQoBW4WKbEk67oJgNVFeFgkXAWR3viP918BKnjFq7tedi2yywaCM5KPNHSf7Gx+
WqqLrJ+KDXOy/WAyzgva5qUPYDtKxn0wudM3ObFNEWWPJQ5X4xQA7bHdgvJsF2p0Oo7RPkRQNTnF
bqiTn1MQnBZ6NhEQ7lpQSDOuI8PERLQ2uNot/KjdcpULYVpBRLOfnQl9g9R4ZYTGrWHjWsRQZT13
HuOv5rLUSfXE8TEE2T6MoVulPsb9GqkGiuyMr1WjglDu1fG5cMgRv8Dqr9n7+RQxKMXD7IP+Zk3y
NihqsA7tnDK9vswVmRPwYRX7nNCmL4mwiVHiuGmQBESIIP1iJokA1HzA2YJTn1La5TuVA9ScIr1u
cEMF6UCKkzCHK6t1UpHfBK64QkzPuBfqM8lPeG53Fa0Vf7OIZHDq0ldvC7cfN4Y2EiqoGIwgS4a9
0Q2XuY36Y55hAxNZ4Q2OYJgnN7tFs7UQhMcaGUGt04v28Oy3okJZBpHyyyoDOCUNOGdm0d9WpJ5g
op9dGS3KV2zl0KB65mHUqtta9y6BMzOrNM90t2hD3OGCLcI1wTJfc5WyVhlBddolGUEcXBygdzVW
wxKGSos5BbkZ50rYh3xyEZo4h6WBFopt3DXiDrbE3ZA11q5vYHG1oiYkWqFpSg/oacfar896Cn6D
cTCSCLKAO+I7yE2cU+sxVYBmqdQ1BKJ6K73yTkPYUbRY144Jb4pOv29QvvDfaACrnETurxiEYrBX
JbvKB0UzR+KUrISBDCqqwP/sw4G6WL0Rc2iBRVJGrmKzvKWIHlYL2DL69CeiT38Ir8WprH5BmnYM
mK+gK06GjR5jqhRz0c0x66Cr2LivMIanLnIRDFjKzwvT0rdG03ZNqv1YfkDgYMWo2MpWPrar2Gku
SrRjsz+w21Y/VO254Ae+TSVSOcFG1ed4dzwmjK4RyVD7ZoA2cUxbH2rFdVRr5VoO4iGdrNtKa28i
AQvar2E6N7V30YMIUi3zWxWFtfL0EuFMfOtgnQxBHlyycy6Dk4brYPyhG2A6puB2tAOPJ3AiEx4C
/6MB+rzWJ/EBuAWff1AiMLzLeULup+wxoe7dyLtulRQ1UlIkX7e4NJs53dIianwLshBuZB98aMFN
geYctPpJt/yvUpuVm3yyL5DvbEZRUJMP83nIuVZ/irFcCwUxFH1xlzJvZfdB6jJi0aUFP42ce6iq
VA5sLMvE2zxUb4di8l7xKPwyTMQCat22RnjvyuzQt+UnjrqYegOAZCC/6Hr1YzLVHz3IqaWucaT+
LTH+3sQetoWFhhFpnNN9ZHNB4FVdHjML88bWtXUajcOgsXQ833Y2mjZsQpzi1qQQ2HuHzDVULPHX
gohImA6Bhg+0AAjc2Azdl7/WwgnvYeNRJvJdjt4tGNRW1Uth3231XmLQpaCqRTpUBG+5Y6OQJEkc
UO+UqIb9114W8KCHIn7zxuRdBuFnHroVaHSJkrrLN77wsV03dhNO2HtI4myHDbqJiWkojsWItfY4
btHgKM1do0Fp7CuxU6IV1Y+rlsSZaK+pyfgheJhW8GemYqJVUPr62HqPkgnBoFJ4LP1RGXJqByEp
jQXGeaL3LotwalFgGOqlqohoyU2oScipFwBuwa1NVTWLBlFKO6C+wVABXmmA5JfCL1M4sz2QSW+x
UBOAyEM3Gsjsk/DXAGDR5+joHFc+7C+8TaDSqq7DNuU6anaDfqxdh7qXyr43NBvt8z35Z93c7rMC
5ykD7skxagzIWK5kihOlV9EU5hwtTx0+TGHvnGI7OBq26eDkhw9O7Lr0YxD/Eelqt/3sPrQY82Ov
DRaptT2ot/XXpHbZhB50aDGP1GqI5/Rr6MlcQrmAMuxxV6qwBT1yxdbG8rDlKS6KWD2aOIlyjwAk
6PoGoXa47ACK0O0tl2DH7LiDX73aIQFlanFrI57OY87pyo5ELo+9rojz5EaxxzUUB8lgbyt/OhuT
AQED1UU3e/nRKnVBKgtCIsQamKrSMw/BwXZw6ZPtBqmnlt8tA86lyTUJHSgtcd1pCXN20Pc6K16t
VtsFxXzbDCzURXXrC+aVTjUS7fmz88aLpynPcxuBWjTm9jHWB3SL7keBDGLXZuK6zCHQTgIgv8Ts
/Vj4P+0iBHvQTZS+eOkom46p06YbfJzSwCEneOgRlijExwlsNH+NzK/Bpq8E/rsw0ZMv8sG+CnxJ
d45IWHS4mqfpOY5gCUmqpkJJDBfN8qI8CefqyI528ezqdRm5TRNnnWyn19kzrmN9vifeLV5BhQcY
8xLFUsg3lRe/LrAVSlHO1bD7Kfz5boS3PRTi0lbjs53mW5G4l8HHfrxw9lL1rx1QBawxNFvK18EP
tGKbKZWXGje7FWJZLn7pJzUdv4ZBw/QqLBIgn6iAcF7hict5t5x8cVljX830mGkmpjl/65sSa9rZ
VXOSuQl1KXmyAz5KEZMZ1cGhUxGRqryrWrbnZcllaiKzDDXUoKjrfwqXwIwC8u4+nZ6J0EWLyctl
xefI0T/yjnWpaeGud3kkXobbgUKOpYDrqnvQPtSRjG/0Ty3GYFbRBH6NpI16WEGJcpUmqpu1a19z
sL5iz16eIVQLZvUxoHPNML8u62MnmE004sKgiZNF1UiFCu7uJHI5+NfHccS6Sg3jidD+7O3+pfWH
e+AwBg54gG5wpXZZHiUAxvI2aHVUbpd1sWAIGgMWRj58Q/DJ/aSLB1UzQ9pMNsvkYhlgtc67L9vH
RUtEbCKhFJAanTluNiP2ZQCJ83M4alAa/HCXUw+DPXKtxAAjhE/JUSRLeBUkLCdSRuAp4br4C8Rs
qQoWUHUkAle9kGVH76xq6c7CT4Ee9KjV+RlvQdYIG6+RsvkSGYWESoPxANubQmg8WOrEk1A+kXKn
Z1WPWcW4ybCuUXpBvCEU9qUqLYPSc7nLcWj/GKg75Qjgs0i8jCcxu6TnJDpzyUbjFCNtg2rH8LvT
ZJPEzawvCuGnzNVt2RO0q74XuYXzbi6ZpMZ1daHx/8o1JNGjJq4kT369CIsztY+z6wPb7dMm2i8Y
0AjrZMGbx8CAcGrQzPME4Z+RNkC1xwS33MVoD6uhnXdqhAnVjJmX5LFk9Rl580tDcztX3hPSBzYE
sAwY9eZNkoYvyxqqDGPYEdaJYAXb+qAgT6xFYaI8apQkzh0LXn8ZnBchrVQCfKXmFdpHCkiBisnb
oy2hzFArU/bpG8ARkTb9L3eDjoG2MY3bhEJpjE11M56XEcecYUpQuo9T+NR9OqRZrUabs8cXt+hy
3nJaagJaWRYNQ94qx8Fb5G9RNpwjb0JuGZCdRXNji12Fk9h60U9qkkPVJMpklTX59aTMBDKR5Lty
3OMumxHrvFpe1gnPzXWr0ClVtjAjizZT0+4WVaGq5yJlhYAV9rlVCsSFNuJYRJ4qx+6SLKIt9CnU
mtrBEqRLogra5pEPbBzz1qqFxdjnyhntezNgXqZr07AjrmIzlPaB4MuvhTAAxZ6ZaU7UpoVp7Vtd
a0Rp0qhFc0eBErhvaGEO6pax073oHmZ1wKSR0tbaTXYOBdWxGn6rXS8uuy1s/5zmKLBWw5h+KAxy
6KghFwU358dzoPIpyoL3WiZIg3W0PqpOL4F+O3SiM2nb+N4SE6U+Qtjj/uvl86oqyBpzwsdlgpGr
d3OU/mXxtUiQWXNGwv5tg0OBJ0BC5NQ6ccw3b6JdSllXUQGeLoP5YdQYnFW4F/F1vAVoQ0oTvWrQ
aC5kYDQtNmpzFdZDZE31MKVuRcdL89fxWDzSOMfOYYCGkJjXYilWUEKd81yiow2/1B1VPy20ajoy
pehoTP0XJq0cBpmelSsH49QcBHl28nS3wPw6jamxyevso0txBKVymhNKNGrbXRpHqIpz3h3GKs+6
AQzjoxHFCnhYmfMPEtMxRAHocFUh4Zi2gX/HfFr2jEbp0uMYQlOCfnKFjuXk1+MOWJwANkmjxzD9
lyyeymbs8JxtJFiugcNS7QKTFiMu7lQbCZIKul1M8JXzBTAR4x2lcMjq9lNn4KFhY7JWQY119gV1
FHDXF8fOIEtWdWC2Etw6JBzAJcOnEGsv2Bj9X24c79XrvuyJZADz47p4t8xDXB3VfyoYKVGCLWWm
Hkqo/M5fskACoSwfbYwtpcz9K2aapPlp7kZh4ItlgYycHX3U7WJVYChRfDiB8ha4MI4ZNeSyfkJL
IOAA5iXJI7OUESPujt7FFsxDiaC9HYfEXzdRDYtPPE1VU0LjflrAhAXH0JopgAlkPi7mGHU6wbZN
cFhXeqA+YRuVXkgPbYmrUGVThbw5M4cNIdLBrrnMNkd3kqDMymSHXONrIqeX4Aikp5XjPIZMwFe5
Nh/GlncgzznYda83dkTVdMrmJRPFjdYRasWY8l0On4tK3a8S6CUe9xxfxq0ymcSd/TpEqStlz1Ew
o+vyBrNaK2JAS0cEDF+uCW4EVvKBIUN2Z8uvOK6jlqHCVWh0zNHyjZq+6wL0safcHYfyuWVLVshK
RmAXb+OhojMSHqQ/yMNfSwPdzs2jZXXP/TDaa5Pnk5CLs1+c0HzGJRpT26GzNuMwEs9TQb4daDCE
m3wmJXHNqU4JSOaELRTVVwH1sMte8ZV/xxUTHYSO/cIw6+x1ULZMATlDQ6QTVVu7hMg1pO4p8vUJ
Sp19nynGB2bjt1WN6+tkRip+M+Jhw4PLFHmqDCjeHVYl4Oy252gJJheT1Rn0DQNsY6N7/mahXLQ4
xa5ch6AjipR15bEf+/OnoLCFm4PqJReEL/+aus7ZS1ahxnBqXIBqwfcbY2fDCoXYlbjbhTwUunDp
yOVll/HZlOw0fRkda2ExNEb/HrfNuou4ZFG/ERbEWQ0lVyVCf6mZ2OK8E7kMQCqHb6rZ2pdm69sF
QOFR43Vq/VjMVSJshLWif1TnJoGRmERb3QmHKmTkqoWPmQ4Jg2XeBOlfRfdj2UKX/SyP3yKXpsAq
4VLaP4hZ2vsR+IDbE1Y11vWNYPa6o81/0zBFNrLyPqw+e9m9lxVzdRnzzFKTki2CVbceBQJMK7lu
bEVOYqNZrEIoxssVbn7gr2+qu8sD7yCjYdVD1LFyF5An2FfztdmHyh6AOBkBf3lnl95J0/x9ZiQ/
F1OOTGOHyxQ0jYYAx2sgy8CXF6+lAvMtKjDJdq7QL4EpwMLpGObwapDRC4xDwL1xtcCcJaOeNXrC
vdeL6LAYQy1Mr4HMp4BzYCEOqOFfomJRZJB8QnmiMvI7f2VXyediLOS4nCheQWxJaP0govgzbtIn
ZWCkjk0C4xBpFPWHLJobSJQfy7gOtt9+asofs6QOwnWHhEFQiagDPlOcob6Fbdkw2Q3V4sO8+oJE
87gMgA3BxA6AZmV73hkvwDsfuh/ZclyCE8B5b/1H1T6NI+V9gSETI0nAvF4oByuqw0xR/Do7I0nD
M/ED1j4XcNh0lZx47IGnMGF1sTcrHJ670cCEJ+YGjrUy1+kDeDLM5xAVdTsc9+nk1UvKYLRfO72L
na9BtFrsPnQh7Fl193m54fUwgMza8hqY8FpxlVAvHJbab+ndCg33fX87S2aaqUuWCbpP9F81xEeI
2RYGTVB0o/1oE5wWuz8Mky0ZtunPUFFqQ6Peeo3JiJQ6xKrlg6SnvYr68kdryGrDeGftue0tXDOI
8MpKTHVpo7JEQu9nr+zoVWG+Pf61W0Cseafg9aK5NGTO/yKytsppbBmjdp354dh5vumcj9QZURQq
OwnV2Sh0NOIEzBv8GKxRIEukZUv5slDyWUUFIejpGPfybur0m7CYoQpY9Ge2U13h1sk2mot3tSDi
DGqaia5GVdELAS5pqLSI+36t7uKahiJTHzRUFUDb3WkHt87yrT9KXEKM5n7x70pmjutI7uDNSzpA
E+8+xq1bF2p4g6k0a9nXdvmEcNpkZLUuO4SbpntR6PhciA8yYt+Vo5XqGRl8PKFpOVRpdVaeIkXk
XM+AHoDI1IyjzfTUe8S29AUVITpMdnK2O/aVczbrl8X7MFWX72nXo65hD52gIW6UGx1OItnex8q8
aE6AmO8LymKM7BxhM9OI1k9kDs0ITyNogJG1UbdwmhPCPOP+QSoyT1H4FgMUSDC0WtjEP6f6MlVf
KJSq8VxW7qzc9VQPtmBPYBR4i+PrZWd/WQo/VXdZlvNNVsorUTKum92/sqFCJgNFV8++JuV5JOwP
DOPv1eMhUCXZhYw3aYsZBri8hzwNDZCJmU0lqA95pnb1gISPA50xnvqySYlG+iWNraqs1G1eKmIF
py/99ShY9Itbkfq/J9zhYItTMi8dYIu9Asrj5DSpjUKd4GiOkhbnPcJcIUmURJZMxNWj4GUr1LZO
Rj9M1/CGLvnVadh4tRpXfUI81fx9VqW2VPA9Xpd3xBmy0fPMZmUGXVfyYTlJelg+2B3plPLM9+OS
SoRX9NXFsDCbcdj2Azzb2KK6myTvXtVes5z9DsF8FsSjLTxRe9opK7YOOg6BndGXjw/GytGjk1Hi
bRjl5UtbPE6Wc1kcpFTR61rzW5p7JxR4yn4QL/o5CH60t3oTvpaa9VHek6BhF86mJvhlqSqWw0Yj
NdGfph2USOmrUlWhF+Ztg1nCyu77Y5wPR2RSd1D0n5uB1GTU9Zd8eAgzJslIIi6VaVoMEmO2ruRt
qW+13NbWKvagcZ6Kuhp+oXGGARjgOCgbzcD6xYL8P0fjPzgaG54prd84cJv39v0/PvM2YiL7nuGF
fF10WB685++/Wxr//a/+tjSW8r8k03sP829p40PswiAdPpv2f/4TuQRuxxi/SNMzdIOv/OZpbP2X
bkpTB+12TeGZHsbKf3sam3xDz5Y6Nrsmnr+WZ/x/eRrrisH6m6mxYRiQ5y3bgP1u0EOY30yNo6ke
ugL37iPEZ0x0wsbby3q6VPDkEyxx167patsc4Gk/1SPQTDbszFRiXdBv9JAAqDAxd5NAcuK5ybUk
Y3ufVzdj2zn3tZ89YT1ODMVg0ANJjUTatsFeRMq9X1aMAsbwSL0EMZ4sDIL8rhCpvKZ2le2amhom
KrVq09VZt4ZZc9eEUNlF3WAMkUEMKV44iuH+xxzfuMBzdsEbHR0sBzVfXM/e0O1G5XNbZniaV4Bx
stOhNjBF8mouosresZToDq5dX+qqaZEp8VkLVOVIICQtFRzCgGwtH4O5jZFr3Wcrev2IC8khJXJg
KzprhdX/tCNOBV5Jnr6XGd+gLqcr2InZbqqQp09jNZ6U0s0trkpPDnf1BDfSgO43kuu0jbD5jd2R
hO9XqoRyA86Pq03savhE4UWXFJS0GVl2CEYQWyp3I8/GcDQzSHfKycRbBZqcOeroqQIQoFjab1Pi
WIff3uj/hUO4UJz/9QWxbde0Hd4SZe3sfCO1xpOs+6Ivy2NpMd5TTObll1Q2uEtT/64CmkJYBd2d
3nFRdqp8IcXfN/Ofr+Ubv5Z31bY9S7dsW3clLcw3MqPJkAoPx6Q8DlptraIyf7WMtV0fCq07B2b2
xAjtM7LTP90BtQS+3QFhmQa249B6Ddi9/8qFnjvXmJvQTY+NFpEClSA7fTJUOksY11uEZ/V+0uJo
Ew+kyZZ1hZ91M+T4CrTUTtLFaGF+/uf7YH5j2qobIZj76IbLgoXdqcysf2NnIwNohixnmmSH3Ai0
HPa68VBNTajCx6LgxOhqAA1C+bZujN9KTuWopQk+PnO3Hi1Ut8HgffYjE17XnY29V6T75Vu5frId
LRPRsx8//vNFW98ctpeLdmzDlbaBP7mQ355ewAqI8izmokG2sR3GMCGW07btNULrY5eeVjjRxhqq
V9cAXakC1iENs0sjgUVNbX5U7pSTVt4ShKAV9y5nYBhVTyllGqZqOFSFpDIl3jqt4p9tQeGRmk1y
1fsVeLo2/fS65pZQKG6EGX0Aq7eUYwUBcKH5QBZHi1zJu/zhE38j36pP7AlyzvCg1z3bsL99YrTq
KbHUenSEm3W0IJxTxESksQxPIQbV15Ynt14OWqKbdnxlQCJbaxrM03R2I4K1yCMqLbTb0HF2+CrA
nqwdIlosJlwm5fXoXXoc6agvbnFMwStQzao8zPc2eeq/e6VBxFZXJVdOYui73OneK0CzQw0ZkUlH
zpxO4MNqb+3e/9N64XD6tl4cXZeCCkp4/Lpwkn97OxkliinDVuWoSvTC6wZuOYR7P/2pdX63r75y
iD65aWjbkaQQRmdOva23ogE79JqaqE9c+AB2me449u0fHsn/dm2G4ZimREzAYFb/15VTY2tntVSc
x2o66HUisC0psAuvORIa94KwzqLscrbLcYAtJRouYNU8oDa1UvDmATsCck6wJDbfGhEqDXqybQP3
nteywde0kuuideK1Mdc47em0XuZl9qYrJz9htnmuAqM+aCYmNwWI5IYsv3MT9/aGHmJdGmV2RUj3
G+xP9+afP7bx71uYAzfcgGDqup5w9W+nPBOrIQrcMj7Ork8Qaxqf7QbmCmOxak3zdp9X1gaMfT+0
1snz+cM8Ec1uVOFDTMF+yKMu/kNWwPdzBYEll4GCX6eUcQzAjH99EnakDViDeNEx9D3Wqo4sOXTt
Pf3iMU+FfQxbicdjr58w7Xc2kHduMe3Q1k1m/OlK1DL8bX9frsQxSEekE9Rtx/i2vyP/x8dcY5ni
QLx27I+GqRtVedDh945Jick+lExhcDUTpwZhitYuLA9thpHzBKi3tiCx4uxK9hLp4jvHdDCtMf9w
jZZ6L//tGhFWeC4nH7uJKuN+W1Odmza1W4xsJY1z67Ug2IAluJMUz5opmzer2sw0hCcRwZgvw59C
WXI5g6nfOhEKZs/+SOIGQ8XyI3G8+HE01EAMTCuWGZzDFC8H+oZ14dk5AG3WY84AExjLfiwmzOYm
Han2ZE0yIk6Xf/hkxrdjQd19Q8UucDII09W/r8geBDyqnDY66vaESUPbbsKqn/BtxVUFajTEpRal
usmoqjUqyooUpblvTUTSNSj4TTFcDZB8k1j7w5pxvlUb6sJMTlnXtVB+mbr89oLiEdgXsy8gS2L4
Bcin6HtFzFk/XRydBnyMkwGPhflB+hZ2IBE2gyG/7ux6N5pMAmaY/pjX586mGX3tiDnipoDZcLTN
yTjMabObSSZ0xZDe6UBVO9G7oC6RBMXT3ENE3vvFGpFawcnV3hFjHUGqmnU6tR+YfZRQuIHBfdQM
g23CynGy+44h1G4qgCpbeAnEF4QToN9QX4ey/cD7By5P193CzCdCsOc5tsmhcsr2XWJANZpX3Opt
0YbpwcO+sfMCBI7JHBMRCOLtRzCVfS7k/p/3JaFe22+vtcPL7HmCDom8l2/bMeWqP8xC0+Afh/Vh
UAIhiEsrxAkMizrHPVtZf+97rk/73Oe7CkOk3ZxV5c41wMGMwNwT4GuhtBgdKLjWxgmz+DxJfYOz
TonWCWm5ZVc7Ur5/+ClmAKxnSRQA6R0mZeZq8IboKAkRwG/M93aVXt6VfW2/otzCCLGhc7qGPpbu
6tl7iQNlZlFje2Xlvn+cequ4mhubsoMBVgrPidpJ7Q/j6f8Rdl5LkgJblv0izNDiNbRMLesFS1GF
o4U74PD1s8hqm75dY9bzUGGVKjKSAPz4OXuvPSKDaPrxzygDtfFGj34J5dzGJ1dmNZImbXMtfwhJ
jlQxTkyf2S8wHmXKFyUHlRNhRNYBts24IxgVB54V1jMsJQOeWxH9gu5i31f1BJsdqUWLnWs26uzk
zpo0YS/6/1ja/t/MGy80Of9Ndm7Uqv6/b5AZVaqWC1XASBVitErCaqlM4uIYBE3WhGlUARSmb9uG
WJeByjz5BXLRIKzvBX5AcmWZnhv14tyi0UYeo9r+76fQz935f55Cock6Tr2Bz4kb+D9FVmrYnESG
JJVuqYXbcXgs4yTZ1lje5zDkiHOZkeI97UYktLuio/5BF/prSimTg4khbt2gRpoDhBF45v5/x49+
wT8neGgyFrfZOnhRGIX/nOBTKD3p6oyzrLPdfYqSd530468iC3BZ20x5Gj1OZ8NV07kqQQp42QEh
kL36u+gJcnj/98Pl/N3R/3PAHMcM8GOwlVpSk/7nUlJ0DV6d1o4PWP/tjefI/KHUlF2QnCpch298
aUcOTYV2JBX7svkdFXbz4dTv1jLHrR2n++pB+qHRQSY+h+Ls1r8pZ/ozfHiSoxAi70Tq3MULSm4U
LY1ebovM87gqBmLz1gPZfX1cnwahsAbp5K4LEKmUXNVH3sprpuV33dTZ1c/q5iDVfBfbpPTKZIhP
AUcSEGASoh8enL3fpZ9dJgQ28dZeWvLDNsqogjFnnpwsuOupME646JFjwnqXbvjF+M1GN+d2zcl1
dHRoq+TcFzxVFtVy57kB4DszeSCbJzwS5AuhLGGsacdlemoyKL9OPS++EPmHt1sSCwCO2J7Cb6dD
51oUHX9USURoiAOpEvNwMB0Ao1A9zjXudTIy3OzJDt852OLq0OWLydLYBaOYkWtBBfXZQLPIhdbF
b5S3jYtkfCGrY9dLEkCjqtukez/B2mY33ZkF9RcA+Pne0YSr46/bevNUoFoT0FCXzkUyZfAmapAa
lqHPODQEIpOSeraMMbsM7ntJih+1XrrJyQlAx4SXW4f6zNx3AT5CkIh6nxWrZxIViVjs6y7232Z7
n7v2vhPDBKjPXnre9kNfZB/BjHZjIj8VViEBOhq2Wk93aw/hwN28cRO8KaESX63MO8pRxVBoyB1W
FeFymR55J8NhZ0PnIQm6JMNAxIoARNhaWmkYnMS83TV2SYCQWx1ihAR7djf2Xtlc1XPVG8fZzTA0
GbG50LteEoug2ampFrkg4eU+1sSWRIS16fnvoZqZLyZVfaJ33m/8MfwSbtHsqmBcAMgpsgOgD6sy
090T2+Zy5xPyyE9OyDcN8NHxwLksqlod/W78HgOS4xOsWhD9mo4KekoWwf4tzYur68mEoCB5ZphT
HqJpfHbBY60oqpKNP/ebobUUFB7L2g524BHW7J/dSNIWGiVGJBnsbbe7mlmxoFejnMEC8i2/MjaW
pcDqe4x23abUBz9FPeMMiyZHU6f2egIV3hs0yJlUFXGZEGLQ3s398iv84ALp2rw3W1CaA9vGBZrz
U3R3VbzLon7etFZpEycKTiCvrD1bHPtYF025iTtrmxjolBtMk6jxkG53gaP3QZyHO3our7FVkXcK
GHadD1F6VxQKmJZk+XLClxpN2X1nYfEGCmPt4tocrhEi0RdnmYcL+9k2Ev1iLzGeaHawz1EwkQ0i
7JUeEhuTjdwjQ47RhKIrb0J/VzjYcnP9ODDZulIDNVkZHyLDA6+LRDUy/ORqll+DOYJJIeJio/Mo
uQbLi05ldAuiL1yLGmGWDDDY+eySd7mDIH4QZDtF2Lq4K+9bRyQ39vTlE22Mr8u65gM4LhcfLegb
AkqNrPIuZrXQtXor2acznMfSPog6yy6DdlzkTCzlkSkOOLXJKPLNy2Dpa+yPagtqxbw3NHTA5Q+v
O8LorSHsQP32+iVs4DjG2fycW/aF+tE4iLKCwWjz4nLgT69CzS/GbEboyiLrOodII5CjHHs7xTc1
zs5LE2TQeGoxnAeHXS6rYSpydG4i3jXSqy6+02GTTnP3tbKhYWFEqs4TcwPshNJ8h8WPUSD37yRp
RXu27hynkP4EkqpDmhNNyqxhCYsMv3BqDaSOkmplZMpc0/R56BILFduPGH/K7LPlZb+aQpHRyuVK
KXkzBemWQoOtfzu/uR23nrYfNkVBlHcX/y5Jg2MfEH3bdSt3ref0R0caw206dxzCMrofctj4YYAx
jW02O5wqOaD+RZ80uUAnqoMXiKdy1IhjcCRt3NSp2I87DXDZaxDf8lYWR2vsPoNIe3R7reZYACRG
MjU4N7RJ3qxlAO0piVkvFVe45ecitfdz0d57gmuw7hxsFpGnuddLlEiZlIg4ALqn/d7pxo+qdl/U
aFbXPGvszdAF7Y5IhFOKDqWhM37z86zAgEAcpmGMcWzstmboQDC3frm641414nwQhbm3p468gsps
roi0jo4Dp1E59sqwMdFgaD0VLie0OWjA/daIbE+c5yzr7tspBGKIxXC2cImpfnjsSj/bFYBK12XU
+bvJwvsN+/qhQYt9K2iHB33YY4l1i9M4Y6ZKnc48WlFtYu4dFo3eCH+xoPz2oxjHUUF8RQPimaZr
XLsRRrZ2uo5191ygz41zZ3gr+g9V0rxhx+KsujAnRYKs+KzjDU7xeI6lh3W8K7od94txAeilVJXZ
bd15aGv8jFQBeJhpOhITC2B6XeeCVY1FsC3RXyBiy13rjGJ2S6Bzd8zQNo9VGV7kcKjgWBwIoIjR
nhXHQthvcxRYFxGY9ToXJzNQELpLSkAnYo1uolqxjezVAS7euUGYIdg9RBNpHYYE1Jmy3Jqmz8g1
YyLIFjTYDs0Am67su7NJ8ISPEWYbC9tiut44wP3hLWBjAWQ/h8/gVL6DXlTXyBWnuaTJ1aM9JBwp
QQobT+d5lN3eAK5m5oIstczz2cf069pP9G3hVhF6KLkuhz9SmRlaUuOhcDuxlSUzlIkQtE2RT+sm
GPJTJz0bg8KcwVWaj24R1fuAGQ763V7swhLGp2WOzZFs5hc0LL9G4xVMtYZS59MinuDLxmB7loEH
9/EjVwE2LQQ6ANLi52YEqbkxqiA4SMKs13biWhe73IZh+pj2tBm55Ii145YMNL1cxjrz3hmbvZ+r
DzOFqsBKrKfy1qD/vWLnR9up26FhgFMaVj5daAYk0n9JxrnethKCCZLb+6CNTnnpEeSgDGMda6D6
k052vWpu4PMzpqF22nWWi/PPe6Sk3tjIsC89QJ0kLcPdNMw9bZjic9rGVf/ZJB1AcZoxk3Tek4Ao
Ph0XB5ivTx2tEcgy/Vs/ok8dWAaOI7rd1aCgBJIYXKwlhj0g2pRtdn7uzCbdlHOwz1OkaeactTiV
mJjrvI+xkafewUEKsA6sralnsRrMYdO8jgNB1C3djU1TsDSniU3C3Jvdq3KbYw/duA7OeyuHW6mD
Um3HdvpuRkfTvvW/LZSoGXJyBm4S/5aR7QxIyqQGq92U19siNN9T4ezaXBJN00m8Ymi+6bCiDBD1
Wtj6YkbaWM+j8eZCzE2R47G3J8W6DfcCHbZb6CP6/WElmFWDHiOIHVHSs2ADR1kRYJgOdwNKUiDf
zaflO1h8QF9OLHI0YMR1qGjZkXGYOa5ay1aUUCKjUxX55470J5LI5lWmjVtSk2BBB2tjTFZBgKEx
D1oOe5+jmS/juzFGeT8oMu8Vuqx8BkOX0fkHKyhunWSPTiWeOjIK2Dj1IrgUSzMoauyPtG+uuHvw
OwJYgOPyZVfTOUouKOTQOWDy4KQHmEPldqOSTrFcdybJfZ95WDxA53xs/O7gD82zot8AqZ4mB3Gt
sFaJqc4bFBDABaOEG19EW2YVF1wuY5t95cpGmlfRm+ifhSIlnV6ihTAxZ2tiREc/T6zNL1mX1X0Z
Er/BrWDj5ygRs6UbaA72sAcl8Nh0k8CB5nVXRoBcEq02EGB2vyiOWLIHhCNkgT37qcnSaVX7n4wH
ueRRDDKtyCwmG5M8B0qV5cOfL/x8y8+Hfx+W4IYUK/2SnbT8F2/IVoXex8/3+T+5FT/fGDE+/K/v
+fl4ahGzcBc6/3z09xutyIx2CFEufz/8j1+1PPWYo1km5T2OD5YxcM8BeNBgAv/3mW3V2PP2P592
kvaGRny1+vnkz+v8+d/fn/z7y/7jWZLIfqxmUqxrmxi/9c/LML0UrHySJev//vF/Xt9/POU/3/PP
gfv30Px9nuVPTPrqOQIEspqSa+KxXXeVWR49KYdbpsKHIUMdALbtIyr6A7Vqv0fBjWQpFPPJ6IJ+
P6FIW88kQTAqxcOUkRq0RkUz3jkhBX5Wjm+l6HeClIYhr65FRxtUNov7SO2WILdNp8TLqLTPqd5D
RlQggdM2UcCKh1c0sNE1KIlqNMf4KBVOMocJMSidFjt33mCNdwacFTmgk9gosbuKk8STcKmZvftQ
j/2wBF0SHTWaT6w6bMHYgIhtKGJr5dvmH3xAyUNmfnY4Nsl2SIEKLgmiuJH0LjzOFfW5oeePLi3u
cy2gYCCJNhsAZmm9bun2bZyQu2lW6GvhZeOxsBZi7gjErnPuu2mZQ8S1XIf6ogRxxGlhHuphDtbt
RKCBG6p+7wfdXrj+U8y5cjUnDZad0HrpDmIfGne93RMAugiBnYGEmIZM48g5JJ5hPCRbJHnk19du
jKg6IOsBCeNWxgbTzX6iUi3uCvMREiKciTn4Au0LJs6JcN0JBSL06HPqrAL7u6Bmsx2OhhLggb2m
3WZBkTByw/Y6dc46sAHmaqimVxoT1D0DmTelcVPqNro1wmNbjlf6Gh+mNexrswfHFkJ8lOyDxOhN
q0A9Z04cXkDq7NKOo+dE03tjoZpkmrTvMotObmnshlH1SJI70nr7DDqyyu/Jq6uJEY2Cg8Zu5xLH
y5+UnIVdY5vqbsYKeFwVj8yxnFd7AOyKOFic2iCvebW0051MXjCilLdhPe6S9iYw4/TiInhaWZz1
K12H7T4uXX1KJAFG85Txs9HR5ga6Sxt8o85kPudY09bhbICXKuudqFomOb7bnwjjhJGHLtcaw33V
kW3hT90x7Gl5CCaZU1RtgirzEXourgWDpI/QJCbop170DX8gY4K43MImP8gjVeLQWOl3jrFnV5rO
NyZdsdfTaB0shM+LbJLgYl4xOpMZyTXOpalv7vjT5LVkmlAxV74xMsBOafBbFghcjHhJ9Up7a515
Xn/oRbYtxm3VRPYmNnqOTNserVSfAQtWm7BNssdAf7umNI/8EIxQXWIVgmKDCefXMLTjuQs+s/mx
m+fi0M4QuVJHXqdwjeK7286JYjm15w/PpZIEoH1bVPETgYLfTJHcLpjXIpiOuWecYoHtrC2L+DAE
obEWLqYDPPQMdGPPIR4qWthp9RtJTZz6ThpSM/vYvdSSHIpJmM7RiklzfoFzsRUdEwHTC1iIu4g7
V9tBXa6tbTZ/hiats8raOiUihs7G8GMWwastJfF8BY0kxnRPUub3y3hg6keo3oGf7hzQB7lMLp73
aToipmtq3HUzuhZRJmIdOMhBiwlihWlqtSWG67Yr5LQu7LLirW2sQ9t6vypYBrvQRbptQQskoxTN
iD2W+HEa9WZBZVMIM/e9M3+bmV5RMj/azbhP//RxYq219k9DH8mtH1h/OAHHNd4daggCh61g3IHP
s/axcsttbwQTaTh2T+rjdMC5xQmIFEXAEKkcGvxsk4FyTxbtObsot8UnNYZWCSCywj3NfmGsUxVt
9DJ8TuzuIaqyGs0kJsXF1JSnLxEu4Qb560kS5bBPM+taB3o/zPbJdiO6qO5wRAr8ZKRGt2ammGyC
NoboYaB57L69dNz6NcwnZEozOGS7Jr3OwRVYDk8ZbQunzf7AjrzHgbjAaF2sWrO7TR8kWsBd0YKP
qKfinoy06+ThQWdY4ATWt3LgNUgFMCFpX6OJBKIsQQ3QjyWEHTMmlADjvjHSA49iRa7c3Oygqha7
oJ6pZ9Bfdi7NBEttIdFDwplkfYdiLbka5k1qZi9NI5lOOONHjGxiZRdWDgVxYnQ9Jy9Z7v622yne
yaX1NBN6kFWUFLKwgwdHiV2wBJESmOq1gXPBH7wSnfEpM+4PY/CGLJYNS2fX10ER2OJ5L4FF6FP7
azLNdpFtE2VSTsdEGndw+9p9aJmnOcfDRxneEkXK7Iz0wH5vVOGLSHR6bs3y3afQgwBm7+wea4oE
tInd0n+a5/FgITAlpRt0EPY+3pyMtJbaXYtoZD9bMietM30ws2HjF2S2p338IfA9gytSw6EHY5z2
3q+eBi5AcEyYU7CnKfo2WCo9o1P/7Wu+t3cg4NdsEtOYaCjoidTf9IXDlDNTRB5eQZskLgR5zaG0
d37FfiOEMrEbe1nthuCkYqLN5xiKKmV+Gza08zC9XyB84JIZ62Qbt+rB9ulptG7xJHtSqch6crh7
slVNiSweAFxktnXuxLLFk6DjVa2emoh9fdjnIE0bb9g6/mDuU5eKn6XqZEpEp7iW2Q92KXCkCtqz
ORQHTyV/4mA+IlQJ9pQi3JZHJtuz7NhEKLdfm3QTQefYzB/jchfVLJymmM46K1EVD8emGlauxjZu
QvDp/U2VI8Tz8vQ5ppGJPlfj+Uj1ne1OT1U10BR20nFXm3TzuH2PgFWNdsihYzonotWgXmki3fxI
Lfphb5UDKxmWixQXTLHlN05xVu6Zt+J5xqruhskhz0TJgSV5qbcMahosNlsTsMS29OiA0KzoGMOs
KsZ0UMB/V2lBEEYHfBoeBzE1Yf6Q9UTFQHkCtqIfAW5X+N8IZxF4GyyrOc0MaF+TPHntXeXTJIDH
XlntmYxb1MfNMZ49aqCu2HtxNN8WiruObwRnLqJvr05C5iLAoEi+0EQM2DeEhIltDIJ7rQf7LbHS
XXhK5tI9sNuhUYf8uJRab+26gcTjZTdt4B+JNh4w60fjTkIsPPqtA5floDDRnjZs3PxNWJoBgO3s
OokyOkzm9KDjPeo5Yyu7bu9n3cB2RrBI/LLZI6zKbdpMHB6rx71gMBJS0bDpHIJ0isZ9acGMTrV8
aQXj7Fb4rz0U8x35xL0LbMi01RX7cb1yS3VFwnc2E+fOkB1HYAxWoxK3/oIHYOB+k8Hd5WJv4024
9DulfI17X3NnCyBModfnTmKCIYoAwdqwoJSet55EtIZLaThZBBRp9cScIIOqFpUb+v4Ps3WnunKR
bKJ4ahUWcXeKN0PGy+mb4DAb3QV9oLslSIySK8I3iMmd1LNGEAE0PvTWQO+zph/J5N0ybrWKHkvp
q1OVZv2J1i1N6QrP0TZr6Kb8/WQ/MF7vEAfZQc1gqdAjphijYYltnOfEZkbVJwbuMQl9uBxhtqiZ
oIIe1j8bWDbzB18E23qOzNPPQ5AQbeAKSqdMjX8f/HiuNyJwZjRcZn8Klgdp16dgNp2DrBDU133/
htIPIm4VQAcrDIpF1VgbsBbpefSfVSqYE2AZeUedu82dPjhYeaRPje5QoDk1BnmzO/08GGb0X/9j
ucIxRkNo/fO5HHmcbrNTbpPWqMg7OaXL/2I1MkS1xkTta8s7unJqTwltqdP48xf+98dOXwaYyUIm
rmWAw8vrM1I7GwWhUKr65EMD5jCzf1g5o8oQeITJq50XeG0WkHcTH39+Z+UIydf+769P6b7JMo4O
WemPJ1rWoD7x4HY7bP+Pbk9aoHxn0NydxPL1n2/SGsWbtsF9z07MDVrJRZifYzHxyX73G/YfSWBC
Zbc6xugVdonOpRvRDRN2PfyHK4dYp4p0BEAcnIyVOaj1VFFWcAYMDb1FHnJZFqf55iefsnRj/pyZ
pOe0idNjRAbnnnbQ4e8Xl/07bySDQv05Q4tkBubl9alVOLpY9PhLGHbf/4Qv/jxkLBUgAVyGQJ3R
MriC+1tm2Qa1703mA5JWjco2VHFw/5O6g2fKQ25IJDOMy9WhI7HmB2GXTlTboxHa77k3q2OY5ge0
3N4JTPxH67cGXjXOX6XKXT/BB/t5oJ+9sYAlHPqxDdZTgcsjA+v194s//yuWD7uwYZKiIoEam6Gn
MCYW8aW3Fgz6RRYNo5zFtLx0cEhAobh8rn1nopWm3lnjYHiXX2ABEEAhogH9S+EJpqQCCwT1/E+C
gXM1D+N9EcKjMV/cgpRT+hp0ec2XmX3tCsnqna2dV8u2XrwhlWtFhGJU+g9xOuymWQta5/2Rmvg3
zqxN8ivx+jfYlh6qPp7aq6rbAMI1CswXiSUVuc6z9qlAguHDHJYYN6tVeIk/A9f9QHx5rzufzWZj
6jWapWMZVmeDJj9YJFrmGDbKs6MQsFOaYRaVjPpKSkbuSvWpDqYLiVVs6pZP/feDpB/F0KEXx2pS
8Cf4YhG07R7Dy+nna/98a0rYJcOy5Sl/vmz2Kth22n395/uGaEBf//PJn++bJfFVZuteoacxFSKa
9ZBMTrFm1PCHAMUrfk9a7VH6hgEq3XR0m8oGjk5ABbAKykidhs7chKBjszg8g+VCdlqYVx3DtGMu
iAcpvI07Hzc9oVeydRSkF94QEpRX6RA/uM4yCfNgueQRe1iTu5vDl2TIaGNIcfJp7L+PXHKW+acf
anXb6DXhs+PWq7urxc3j4gcnd4QsHILkIZcze4A9AF9sorip6jw7+To7a1nqG09wWXVL7y5ZIIFG
oz5bZJ77Gslna5cHGgn2wajbJ7b95NWodu95OO098LE2GuUNOW7z1u+tRytr9cHtE4pujEVBSI2B
NU3sHf/G6aKDFq2803Oxb6WpFvL6sfOAoHshnNUs1AfBloVSEcW1cANnTyeSvb6y/gRAJE65O21k
ziQpc4BH6poWjTtvA9b8aQSPFRJ3VpPzlxZqZ/ukbhakgPvyXrWAXFTy7XqVeTaFsUmSS8NS/jzm
NlB/6R2zkHAKolTGSe6VF8Jwi4hg6oAOzTWDOogp3zD6X1obs1a7DAJkHdxwdTynEfBXxplqVTrh
LlTiM5PjG3d7/sT66Do2ewkhntxI3+EebLB2MR3TUDBhHO7U2OyGuh2Zucz9HsnXb+ObfdZ4yUL/
yfITorLSJNjgnXjCcaJOnjvNcIyggflJ8Kepx3gv52tcSWRrnXNijllGBrrgLt55+fy4uHRLz7b2
Vvnq+O4XxuaES5fZB3O1abtooRXTWB3wepw4XbRUDQw9hkj9EDd7DJB3tHqpctmcO4LYLvvQy/5S
6bneeQZJSgYGatdM7wzH+hU44m4kwDtDDOAVbChHVwDhixPYgVFL6xoCIY5Bw112mhgH/fPU+Lfz
EuaWoySxPfy3ga2fEoshcNWJb8OZbboLxrlqJcKk/qpL/U7oXAlidLzL6+C+8+lVKO/BHIdXUQxv
lRDXwNOHjJ69l5Ejlk3lrzBAfzYPzcoxuCzcsb7UVfXBu5/jDknu/UJ8UWthscfPaU/5hRu9yVzp
25f1BVfkb225v3tG8tygP3SBoE168CXS/m6uyo6kIanW2AMuQTl9QrX/Q6woBbGHaaYzuTqtO0d+
o4H5HCz/l/2kepnR3uFGObf112T6HH3xW4eY1IPYG4G8ZTeidN7zeWkF2Mws5PAyRaQzhGmGWAAw
Z1coOhQOiV6teOe8TLeZGdBkr52bKTFfVOiLTYZOmD68uWuX50EvQsga8YVMhvKzE3aPVojrQTJN
pHUCFCrGRo5WZ5EBBtR65joyK5vZLX6BwoYrHjgM6XnhuYSMbLrjU9aqZl/NFaP+9ix69a5w+jP6
f00Jq932LKulVdLsG+Lo3JH8lXfNCu7srdBOu7cqmzYoSXAaDblVjdFmtPSNM/h0wcD7TX2+HzpS
WjSDDTbXt4KAYT3dNottyG2fO5q8fuJd1ETvKljuWTYglSQWR1O4YDCgMgCd/RqXiDU7azdTaImN
nQC8nc3+KQQoCR5v1dJ51Q3jk55Y5Iq8Xc49h7sVJ2C2GAP5ww5GFx64Shed8DEb5X3vGB9xhCHZ
RyfKfHM9DXcgM9cTvnVj8jc9hFyjV7d9Duk4IWobV2YJVasuxxcaTEAO/iB+rvqICUEABLieHgc1
vzZjQzlmFachLS9dwQAEp/t+8NA/WjSwrPQLYUheOPdOjkWFWNRPyzMlEAcSVcXo7GRqoqjxsEpC
3NxXTr1gmpCSfCRo6VbREAPeM4etxesouCqFcectgdvmjKCGeWXvfNKaOM8ePiU3br6U0q8ufZ2s
AcFeT7+bhVHV+TGzq8DbG0q+iNR/ZmpBE62ng5wW429VtwtnObw302Tft++xCTaHXdaNWRrXzJq/
wjR6wWK7DZkUIogDSezNFA3Vi9Gx2tZR85WIjFZgA5ANQ9AOwp61kzT21xMEZdeVbwyT3PWYhc0B
qwI2r2FA12abVA96Otr28B0r9i95P9/BRFerWJQmBFDCn3X1x6QtyuI63CcdkD2NmmDK2h3b5KdZ
fhkptqM+7zhblDpbQ8xJhKB/V5SPZWdhHGsRtdWi6LEyUAKXw8eUBOk1jbrXpMLU60szuk3opq6Y
JZNPGw4H3E/pNi3r8ii4l7gGgwiECeXGwOm2mQ2OJ0jaGTUoLdDZdi71TJ/VDAizHoR5Ey0yerOJ
T0no3YTadx/b6dEZcpR6NfIKyAcrL1YZcwp/y1+J7mdpL/WETMcUNecWiuiqHvGK9PEIvDdpDw4b
MahnqVgVDmwjcoaTTe2zvzRN02L8LP/k1ngoImRPhLFxf7XtZhOgZSS1AmkVPH3CR1Xo7nQIJ9Wz
oqc4LJpHlRGZVxCtvKfcTLdR39OAVjmoYW+6b5nnXSJXBRc/JZQBbwlk2NYj+amEF5pY9jWyi89k
COZLjI/iqJmJjVHQXvrlISS2eqst3l68e/7JXnwnky7OtaZFbjZzdU4dNoh5vnSWFjJ1V0CcXWyY
pEhbB/pnt36Geu7nAXArxSxhcsQh7nMvmE6pdNAE0dZP/NGjtGYRtdy+RI5ArDI09+Hm58GaUO4Z
EUpzd74jnQMNQDQurkREnytLRZcYxPKu8DXOQqJMDwOqX5uE3ItmMSQeuidirtbTWvfSfKRWHR6D
YyPM+RF8FogR07MBINf2aqHyU9oCtVWWLne4IqgSs8zehwAG1gkxB/dO/ZwQnH3384GfWBiklxl+
bdQrkn5Hl8sASYFro+jOpZxvxCxYV32qmcZ0WOkUh8e3K/cihuq3dGFhkzDnX4oZZ5XVpQefCR15
aFj1TYH4J4idGxICkM31sbH1c2wRBZ3gtRuAEJpHW+1tm+2ewl6/GofOpbQ0GK6Ximcj9coFyLmV
E3THTEU3OtyPTjM98iwgkdVhYlG/Jc3U2riDVSPDG/TaH32eEzRJagFuYYmDroaY0YbOmeealDS3
Z8sg5uMMb+EQD87RiLAYCcqJIiP2sNcDC5Z/yKL2Qc0OiZCptVvgO2tMdAwxZuOqO6/fhILaHfgm
A64SvROXmcstNT4YmsgnL2zh+iRb1bIypZIfdsxk53PIIN7QiDca+opSKmjGA+oLxAOYKN1TnCKo
lI6kVgxOkDDu6iE7WjT+qKAMiXvphSgh7nKLobdvCOsxE4CEMzu/0enx57GAbt0w21puMh2xH1wT
knSvItPFflbdbTO7l1mWoEKD7j0fDCCvo4uWFApEsshb6oINQcmBQK/D1jXOz0WF+ZgiEPa85g4z
95/uNN3MA2F7FYxGQAlLWEMCnpYazqlZNitMLWkAbKBL0m1YAkQqBvdPHhODoejmIXHSN0EWn5d/
s8fqmwXjOm6j9lUgEmOsKbqxOIex/dQAQLsNR4PdJ/d/h5AiPZE4VdQPtTRW2iIyWTs5Ci9QeSyu
gp4n3K405Vbt1kC1EECBX6hm5sa9uxnC5LPISGmInInWwFTP1yz9KiovOjJ2o4HqSxgI3dTsXXKb
MT8unDHfg2PQsiPusGQnEU2wLj/ReCUzxcmgGsbMeLzYZEbmv+KSye5UMr5B4YSf1feHKmHDNo/Z
JcokWd+le550v1imI43heFz5liKDPXcSqhklDo5mZ50R1spUItnZ7Uj2ml9wVZqFenAs+5C533Ee
CWpwFNcQ+ehpZuKu9wbjCEThVcElA05V4VMS1lkCBNrUYYIAqxjKbUmPcDnHiXh3aA3PUd6eJ0XA
fcWCQZTQUfSAGU3MVxlwwS34xHtgyXeiLf1DFUmoP4GVkuNGzGCuAzLlzGdTk8jcm+ZRGGg9w7mL
jktGHeJO49a26xebKdTe79Un6ZMjRK70AVXx4jbRlylzr36fhuyCqS9kNb50wHdnf0R1wsxD+zRn
lxwjUSv4yhkTknn+1Q5dT1vRu0gT+wC4UZT6Pdc3U+QYK2V24vxK6eU1d143r3XbY/4hOH4TwiTt
Z6Q0xFA3g4t/3DuHjbH2EC0zlfBeib7YOB5hSPRlMXRX7qc1W2BQ8pAeOhOJbaqbTRypzx9r/M8R
Kys1bPP0VmBMiiW2UDjq3sE06do1YXCWHFq4bf+HvfNabhxbs/S7zD1q4M1Ez1wQhk4URcrrBiGX
8N7j6ecDMk9lnerT0dF93ZFRKJCiSIoENvb+/7W+VTROoTJFTCUwrwkzKxTmuD9RiFAHpkhhqvFN
Y2mXvgM8slooVrOfOLSEMHOA274G7N7QtHmnoei/LdXr+qi6rVFoWnhawRQg9s6Zg/RhgwIqrCy+
dJ9s5RYhgmxujUG3ttgwmBUAP5OUpnCsinBdNY9PC1ukq3SEIwmhecC6plNhNQq/C16grbzVmikG
wkcwZQ+s9emZzeGO3ssxkRImm7hpiuQjHAimIrjvOjeEG5Lr/EHY97KwEMOfXnupV71hoIG7svl8
zoAyQl2lE1C3DV1Gh9DOFpQABnBMmsj0BFXDs/CmlNBeQ2SjbjEB1vVpcJo55rnAeE0pxtmsMB9i
FVVUqpQwvit/nyp84uiiiItPSAfBAdvpaGaj9EGtoBD5CVZjaibgcfu7FZGZNvx66KOW9OvSbSy/
A9zEI0FyRT+H1ESrMjtQ/dcFwRq0MJFDekjI11jtdhORLJbwQ+l7y86qnLzBmQ5NgoG6xhqCzsqe
kRgJlfzFeLpY2JI7qaQWJw85+FuT10gqcKYhUohBLpwo7m8iTXk3FipYIta3UHJpG5fYdGXG+ZD+
MXJGzgXtTC43X5KsXcmfg3HCQd4ID2OKp7yMp1eQqkugKF0fIeLLVkuR2J6YiZGAyqxpVlg4zUgC
3E0md80oRPaIwoMC59ZAXKhkqQlZNPxYrydzZexTkimn+K6Xtc+wZOlQElZsr+W7WkETxENH5pJj
3r+EM9+dVAgCTk0Ct0ktIlhvSm7l+KxKSr5dYk6PsRVLuxoDQdO1o0dyu8YKlem8mQ7Cox6242EA
YlyJ4u3c6M2prrr2VNBzz+iZ7kFljvtlDqynQ3WXKgya0aS+dsGg3vVMI8VRJnPdSl1Bkfu7pF06
PMSDN2gfhmGMd3mnvzYk6BzXjdB3C60xOExCqYEcim6EoBN9AK/IqyUWIcd8Np7DQUA+q03yaRrF
iDhenOCMo1ea7f12lsVrqbW6x1iiHZXOPyJGYT40Nk7JEn9XmdWblRJmTvLaJew4RNtJcAedi+Ry
UIkL1iHs1BfBoJkYt8vnR3ntoE0401Ro5CpFUP7Km9Ha0+yxtsuafxpbkMo9y8nW3BkkH24p8usb
tAg07irRSQex3k8JjqdVdit1vWJLMnSEjm+PiQHUMaYJw7JSk8mQchsaMG1B648TkVQ0MXqJe5Sg
iYGbgfnjRUvKW2MMsJTNTo27p8kM1KZ1xLE0CLcFMxkkDkyayH+9V1stR4bzjcMODq+CAFtitb4x
0A7x3srJhpzjVoP+1JbEldIjn70AdU/eVE81M2O7GhmD1oGI8gqkM0sBiUxime2nMKBS5WPOl9Vo
Z7D2j6JzW3H2G/Ql6N0zua021RixuFXyfWbQ9aey1rtGds5EkCWDP1U7EUoEM0X0IrKKogPKKq/G
aNw1/bMkYLj2mZapcGGY6tMyBr/WpvUB1wtq256L6vo56fqLMKBNUyU88zKOofUNl0QSbgJmW+IQ
PM5MBB2mrlzrYaBIhExFNNG9kEMAYYr0PU3h6HBOOkAJcWN1iCXMwWfSOlLIxFVHRYFzNRI17Il5
TM2AJaIsMdQkyH3atgeTHtF0gO3Umca+SGjjRWV4qI3wYzH/tw2hyjlHE0JaxN4SMejTYjs3+/tA
ap8mDis8SpBUfh2CYk3TO8bzHajdgwSvkhErmRgfc6/Oq9vEmrg+mvtICl9w0TdOPmBEgwrBtIQH
Fa2xnTKNpS9xBDa1tW8RAzvVMtMRa4Z8/zabJ8ZkfThRup5sAxyMHaH81AJEJugDiBKg7G2bWF2k
7Mo6/lYIMAgaEoK5ZSTvG69HFIFmn/G5mVjwJTxcrZnyYRChVCnHH1YzkWLKtBwbCUh5VvHIJApK
cPHkCKp+Yyx1Sob2JZlqoVwk2R3Iy1PEIAN18KOVugobMX9NSeAYOTD0+udd5jekUFE+3wjL9/hz
TOyGgyAlg2cN8UdK08quFMwyqeREMjjVFKpfqw0WJEHOdnM6syYJbyu6UEti2vTc92GFW6QIvNQI
pucMz6E4mEs5o/uOKOjsqlET78xC/B7H+8Aq5DcKFSie83m+iVQ93mnKXNsBZnUHItVnIYrpgUDT
faTJ3UkZ+33Ws/izIMmfeuY4WTqjsy6IdyU4kfPEh5CSI99E28/hXII82BAewhMOqRPVDbgsIf8g
ng2AR8r5uBwhtdR9ttb0KMv5CabA7VCAA/FruK+Y3vdire6pfbPI6Uh3paDsDMvRo4lgzyZmiWvQ
x2glXGYZVJRUUDilOOPUwHybu+lgpPicdTV5XsZDzhNUB4ZbhtFHaPgPRVJd8ll9aafwK031XTjk
jGqx1m2oatiIZnq+UuO+YnqtDFQIlWip7KdMd4nUgos88kINwMLNrC1WyKw8B2VIzCWjQFIy7cB3
2wLlo/gmMiJbaR1B59utF2yfta0oHzHNgdEOSBeIaXh08bE/yrX5UZKwlagW7kB5H0rwUcu2/PQb
oHASB5dI2sZo0idXM4iQhOVmwBIrhugJM8ucc/E1ew5tlUYKF7/4Q8dMTRactVvOXXlJJs94O6MA
7btluKtF0pIEob3tlsSXbplOjIrvkZLTgiw6+8R+AC3FLd1Q6oaaf7uS+td3Xve4tGN9OlemcN/1
SyjciP2NWQQBKrfy4g2eZi4ERJGSlAFjsA/xWo3GbQXtcreCqNbTJVjY52p+EtBOU1vk+w0wIXQd
cRJaybDkI47HsPGkL3dzPoybvlYcjCWMDvhrnQzwR0He7DSpt0KV8imoRs0AJvo/yObNt8v94oTU
iqkr/OUeqRCSodqv+CZVOqbTSR38zllfa3ks4e4f4JHg7JUwc5blTmkQKSArnElddMIRtVTpueiE
eZNAUYXKL1MOyQW6JTqDbdlxUJh4mlK95svLuIZ1WfohZ8qhTkzsYwsnK47yXWpQUfSDRWCn82fP
Vjy5U3bUTPhU4bK2z0gtSwrtUytZqfgZ1+eQErQRltY2FUTdZebz1Fu+K9Qs7jj6F4Q8+NbFmmu2
Pg10eakUjsAa4ZlXDUvxLGWKYJiWYwA/ormDIUMYlPtK1ohd55DlKl4v5YoQgRtLgeWyycFR4Emf
t1g0BHeucJ8luDby6q3gm3PjxHpsMNZIkXCJGgBKUWbRNVU7loyQt/xaFbdSFfGHNs29OnRP7bLK
Smvj2PbKhIOCy7Qp0i4Ph7sYb7eTztHHIHPSk2q27ayZFVvCtLbCxYEBqd4FSPzRWJLDRtgsJWN0
obASeE7gsyrv9sc6duOlo9AgoWAfC4Jb8ol5I1/ZqCj3JgDDW2NSv9PsA4zZ+EIblByHG1x0CPFT
NL04mfdKEk2HSqoh6Puq5WhGXNrIGpJzTO3BTuOSIoxugC6CnhlIhXlPO8fOh5DgSboaGIWRB+G+
kziD9mqcuoAAH5NuCh2rThDhTA0tfrGNbIqHRP/KXIAGyT8JMyOWbEwPpoImipMft0ZPa6Wy5l3f
NHcS7/EYGwjZJq3eq9FQefV0bqh4zeiWzNh/snKp3pfYctDh6Ns+wDU4l/A0YEZIUUTCiWTVXguV
lAYdEyDMDYVthnAvx6q9A3uEqWVK0qukoLwpluynHu7IXiWH+9SwgrcVini5IOZ3I6vF64yAs0NP
8hPp8z90wv+MTqgjZviL+f/f0QmP73nz3vwTmvDnr/xCE8IfpA1tGJpoMgRZsgQA5ReaEDr0HyLE
N/hkqgl0TQNrkBNnGf7f/6WKf1BHF0VDl5n08hPewy80oaL/YVmQIkxRRqgh6ep/EU24Uon+QioQ
eQFABaYC5kwx6XD/DZ5QMQlO4wAclARwQ4lTEbFhJ94Y7TDSQp1BoEb6FvvdVpq6qj9GXVod1GZE
ZWVoZnnoDDMkKyAqmPJFLNqW+5LlMetev8hoft8sZJbOba3t1h/m/hunMqC5xQQiMbs6rHssN/ND
3XXKvq92v+/+/bP1vnQmYoru3z9+qy2aZFsq2MgMOUXzbQLtjNQAXSwxtkL02meF5KVMj/wKK7sG
4jwRk6UPW5O81IQ8V7e4fbBrYX6JC7KZ9Krc1ZRdMIqID3kwjjvGW4dmWHhMkVW6gDwWRDNLaVqn
6k2dNTuzo649Zxoq2mXToKDdTGb6LGWiuiHsj/Qzkc8bxLyzfo5LmpPQmsJWGoElyCnx47xeefjb
zbFU3uYmEN1mHs94I7gih6gd07k7pYuKTmr8Q6lLzZbwufGwblIgxZvczAhdVFtiHQ1qm5Zm2aj6
CIdbNoseeYlGY1cTO5CL/M3EFzeO30c9IWv/eBvre5mX97furRveR+s14nCxSrCLlTz+dbPeR3sP
O0Xa7ihZ+TtyajZaVBaHGEeGXqTV3rR1EspcVQAQo5gm9mekm81h3YgKzGmA2QDwZ8D6GSP73KaC
xxB+PwJ1PRSjFh1m0YOoOR70CMkcs80JccbB96N6I1dI9LpZSRFiI7dVtT7ZmlZzQ7Jbd4gyBW22
UuzGc0DQ1cGqiARSpJj5QkeHXCmwzIjkKi/dzkNEzJ+URQaRoOgI1ZKFdVFZuZv7kUrpQuvsspI+
rMJEfaHkB7/of21AE4k7VmD2eldUADUwMWfQjUO7HcSAftbNivxZ94pJ6/dSevVn9dmYJhbjnFXR
HCLrqyTd3Cv6PrU6D9tQtMtZXO+suHMtrD1M+NJpsXjgp8ZvizCCfo4gAv4PzYWcKFs/rIrGehwF
eHxngi4xlS6PLgnkAwy8PFJtvsfm1R+RM6N87OOlGCF2F7XzVU8yDNGVevlTIASGQ7QenUIiPiBe
ZJSVLlHwZcHnlCUCIMLsS4LsYF6Fy8ehgzbFuoZc7ucnAySv9MSyvP7tb+eaz+fhG+GWhCq6UwMx
lu1ix6NOlR/WvfXcROLElHrd9TUBi2Ou7TrDzpSeK3okfNV9FXpCdqM3M/7k1rTsoSGLsgoty2kq
sMv+hEJxxjNjo+SkztZXGJG6UMPyWT6gagJ0sbQOjbp/TAV98pLOChfTzTZJol1djCCn/AxayiAe
BlKiDnq6bcRK38s5UrJ50SfqwiIFk4NCts2poW2ErAUfBQZOM69wdU3+YjDC7BTFYe1UvTbsDIKk
avzyB0B6AggDRop2uQl3QmL2GbxnMtmidVC29DSt1BPGgDotByjxerObtnq0A2i1S3qidRstIn2y
X7Jg03ErLUJGZdlEivxrb73PHCSK2nr8uZ79ZoWMs6oSRoO5oOHe60txv0T+DVQep1tDxa9SQKyL
ktq75sLe/PmWEoLcq7511jFovcuwUKOpglQ7fUoqAypRZdlgaeoPZMCqsKQRbjcFlSwN41HO17ke
Cz93VbSPRaf3O0vKuCAQC2DlkYKs1m8PiXU3TYEMf2FGajFaA159DfyavMhtUWnfhiUjhCyyyFw8
opFi3llSKbvrR4murqcvexwwzdL7DR51+TJnUECopTC+oDkS0xpozZ9jHuSI48j6++e4bIZCa/sw
62kPsUoQpVLYJsFwEQCZoAlazLzlKSoIdyujTrUzPyJVzTAmW6mLhOihKHDq0agcLa4JNtQHCntR
d0AZDIx32VNiiTqJ0O6yzkJiXfB1SBa64VBkbF5v+nL3VYkFtuuwLO1peSmkxwx7hvI9JQqT7ihL
ic4Ucdl7RccJpwVceMc4RWSx7q4bY7nz557cAHjTGTZryJD2iKh0E0IdQO6oUBNNVebbi8RyFtPs
OEldduwGvYSOj/Qlo+Lh6jkByfnE4EH/Jd77Gf22YBlQWj/EyCbaqLSsgygywhL0pntqkl1zVJpV
q+BEN81LTp+wnlOZ1D6UrXjlir3B5BZaNNeC9b5Jh+9gpSLKjYFxvjHR90oiCDIU/Qet6i3Jbjnj
t75VnvN0MPaRnp76URx3lH/nA7rJzYBogyu+6iPBmiCsKVrgmom0N2Uien2VjAkedYQj0R8t6i4V
sVB41FD5+J4eFJSC1+8nqxGGr3vrJmQitFWM8QCaIWvnAWtydx1B/Me6ekuWK7SMakkOaFslPVi4
7CpOgXWTm2XsKWX+1KlIkaNl2pMuE5h1ky97ZsniGaUs0i4RTMbPH1g6w4LdZul3PQ5nCrLDjSwh
vw3bwE4o1FA2k65xMdArREsro1Kj8oa1Le2fo6AAq8/kTSGs1x6EDh/BJBKjIOHWMO6z0kLpNygi
5UvjEPklKQIDRqwQxQcrYLIGn1l7NC5COzzgJaGBYe2a1nJKo6aXQkXY1Vr1nPX6Q+IjaQiFZt6a
4fShkTTVoFEaOBmpuUSn1tfSrYx/pTMRSKQ0hmwNgU9Gr7EdsJHpiuKVk/KjkfXbYpq1Pch7d+zN
wmmlaH6qLdSSgdp7yhxDqKqrJ72PSBhJnwzcgrcZczxlsSJGVBu0mMxBDEy3TSLeAEnovSgI34wC
A9TM+lhh/uT2MyoQlLm72JhxI6FcX2aMu7TCgpYa4BFJJHWKpliuA+8ljW9bKCtt36LPshfExW5M
WvkOj8Zjlk+0FKgBUG+i/goXq12uPhaXlrlH5++PCIoAIHpMVzsUNXRhjWEICRfLHiKZQNcyGljr
zaMEmx6jLkpsXQXPY6XCZysqutenlVPXeDn9mVrD7DP7G2EXsJAEI9E+SBIBJW3XQ3/BFQzsSXLi
BftkjWh9MkRFMFq2UEY46aTgOOKaAYpKRpSebyKRCLRGeZmmQbr0YYb+RGZ5zopTlzG6TuMb4pvw
KGv13pqigTGtKTaaYZzlhqK7Okx8vJb/bhbaQW3jEDk5pasiQzms3OlZF1+TKKOSrUB+wqOwV0zY
WdQ7UekQdqGTLFqOQBF1IgB9Jg4e4SVo1tvgUa4qgHETDKkGwyuGhXjPVdXLVUwFRa4rXjqqTjgb
0TYK89e+AOkSxVzyiB3IDaxTtUEFLyMtyFGF/s3sWtWzQvFp0CyICfp10MpspxbmawJAl0WMepuH
FrXnky73na3Sx3CNsRhOnV6hY+rxMVHPFhWz9aTZek3N4SRYvNP+oQsu1JiPod4WyKLAgdVhjWZv
Ch+Jfaea2og7BAeosiOi2xRMfQW19Y068PARW6WjRc2bwX9DXOJ0qF2tJEl6jo1HPBulU87xDSGD
TEmbMnRKvHTKoMwoBPvLtCjfDGhZkBI1IiKsL1pcDIQqwEy1MJIt6R7iVhBHYrEG3Mv6uY8Li7MY
N1aaLcYT8ppaoyKVqRvhmFgJ2e0aMSEF/GNsFE4Y+HfBQFUdpsSQ9fdFpn3hvdkC2KEl2pieksYu
9ernYMw/ghBL7zxAuKlmwQKliXpWpjeBa1NE3N+9YnhNP6RWf++rnlaUiepK6l6wzbKGMuD4tnns
TYFmOJKVhlOZkefLRNvKRjA8lc6aaVqWa/0Yx57KZYMlllb6vrc+4PdmfdDvm5Rg+U1EbdlhvfNv
P/5v3pdFMCWEMkKggvOA2VGwrGqU5YorjX7Fanm5vW6iP/fWm4OS/OPHOnNGj7bTqfZz9Okzk711
r9XFch+IAWHu+knIWDOsd6+bbHnU74f+vm/do/nN7O0//PHvp4kL7deLoa3q+Wx+P5FIRO9+wmG5
3vX7gX95gd/P08PFZLqo6ggT17e2/qhg5rwl42s/x73lzmX1HC/XuGiZxnd+AwWP4uMmXVfb653r
5vdjft9XTMvq/vftvz0GlTDuYqF9TeEX/uVhf3u+ZF0w/O13w+Ut/b4v78p4tn8+8l++s85S6CWZ
+fjrQeuvwoZpvWSIL6VKYxw4p3EnmQQvEUNVQRGh/PF7oy+zrvVmNU2EIPvt7ETrXKvHjsDC98+f
/7z9r39GRPuvZ1kfn9SkA7djwVpWhRuHq5EMahEDiFhIGBtYCqc53qvzukv9nUXFWAn2uFjCtMUS
tu793gDO+et9IizilMF09/sR614uBCAUG8zhyT//wvr7/+o+zhisZ7+f/vdjRAt/SgkrSsQLgI+s
Z1Pn34KeTWjeBPN/AlZ+xqT8ZyVM1ZCoLP7v//dvn+P/Cb6Lf1fC3H+9h8U/VTB//savCiZwxD9E
VeGfpDKiLQXHPyuYkvGHrCgSRUwwkwbQ6X/UL62lfmlRVsSA8qvq+at+qUrUL2GDUr7UNEszROW/
Eq1iSPLf6MYwFkRF5H2Bt5bor/wd/ppIpBZqhq/fShMlowQhAU6V4NdCEeAJhhY4Ze1h3ZRR2zO1
D69roSllFk0m1p+Fp7ihAtRgM6bvxji5bsBissZZNuvNYoxhW+Rp6KWDHO3W1fW64RJQ/2Wd/fM+
IccG6tfHPAk40dc66Fr3W/cAMHKniqkPp71fYS6gxlbCPsH2uez6WKgQkBsG1/TnudJBQQh15laL
pIX66U4vwjs6ISPxr9UtK+IICxS9D4j8BkL6crGuWRElCYtxqTWzUwiAIh+ZpUuw2Tyl7USYVIwZ
pWXsmyn5sHKdxUpe9YcVMbKOHEIvIR2UmztBgzpSt3l3UEk8W+i+5XUKlN4TDN5TEJuP3YQsUKZe
wEKVxSMCKUxSkaMtBeFxtuj2rrtNjYXz51JbkUYngeKwW9+nsJQS1z3mS8bex51Pkulh3Ugz6zxx
iM5jT/EgqqfdWjZASljBtj1UAVUx2r8ufM/ek3Ro0+9xlBxDHPVi2xh7MBdoq2G0BcGw4fMZ92qg
3mdZBOyxzf5SYmItRMsKxfjiWcwPvzfBYh79fXNaLiIoI+LLyFzGWwe1dSMupaB1z1hG2XVPpuy+
S1X6f0tdY33n68ZYbq730WVCjZ3BFYp7DBdryauN4x4P31YWduk9E1d8p4tXH40IpNWLcgO/hTpZ
9Shr9wYxi19IUNVxM1koNLxc9Mj86wUPeQdZyZ6/hXuFy5Ci1Hvb7iqBBiO90+7KnoWLTLGzJ6o8
wCoaFiriucWfOTSerx8bAw3giSpC/kKguTNv6ufiFGIg0lxFsZtkT5mooBnfzGdlvFfLr0LziBSo
EWvVSedg7WXyig0tZDFuV0cuHBiHkM0Tvr6b+v38IT7iVO3Q7nK5v4p0/lAskfVDAqJx1MV9Qrdb
91iUC7UzJzeGekNme89RmLv6d3xnER2NzA4tEBc4FlW0Qe/zeyX29Ce9c2SoC9Kmovac2OQUdaND
2TYdwHXwt7bgItBfbFJWdCY5xUgj4BXcltZH+UURjI/v3D9EF/2JOa1Fb/Gmve+RklAEcgI0Bt0W
GKZsuQlSMRNG/Aa+yaVM7ObK/eUrVBf3PdmjoDsuqCJbVTflK0gbBSGOasNtMEdkOptYtUU3YdrI
yXrAPDP22ym6KxsblfX03aGUrz8JODRoaWIbSfYFuItP0bST9sr8iE+3xQIK5ge5z3vZodknptxt
wEFua2SJ8gYfFAuQ7qoA27mTH5XnxX+mMYZsELTGcHQvCrFzALLvKfnue2p8uQufMEHCzrl5Lc0d
6fVIGLiEU6YkUiO9128oT7TP+YfxmD9ZbnqOETgPiG2PVv1qYUrbTehH+RY7SixbsISd4ZiMSP2n
IaM9fTS30SmdbPEO70rWopdwzAflRnjRmVFDZoZo8a5+jw9IBYOjfij3CAJmu49cAdin7KRfGP8W
8h3QlU/IcSIRRbGTnWSFkWKnPiVHQjuhRHaXpLjvb6qn8U5+M7Nd/ULUBkIdDrb+xkRzxELlh54e
VFJWiw1NUw4oLfUIXYVAUdELLwH02sFbfXQJTdDd4oG4GLKEDRv5AQIxKcMd1V7U0Jl/QAq1F0+y
ZzauYScH/Yf1GT4ox+Zb/VIO2nv0ZV0YdybU1veBi/hqwUnOj1AScSDIgyMWx/KuUbZja0vPPvUi
20IU6A5IOwn4PENj3vfnKXdLLgc6Eo5N8y6/Z4VbgFnkeMg8aBrhFyzXod6Uzld/QrTYn0pWV8+Y
N9DZZR4oYEd3MbQ0LnHQ1Nn8F6xwYJlOkFlgjFTH1qkfqlM7HyOLMcPWyGP9QRN6ehJnN29dpX1p
lFfGDn9CvblUINQM+cxVo4dD/Zreyl5+x2lKWYtTiksuTzcWvFm3Zv23UXbxF4Ba3YYKlOyKK/46
PvPmfX6IPemj+LYYQvGw7SbdG0Zef1chGHyZHrUbPBQMi8M2cNX9gGAcMaStPUavc2XDMtku9rS3
PvbmfXmHTwR9Qe0j7HdD+lj+LZr18sE/SP42b3fpnfBZVcv3O+BPSQ+ce/nDGDq8oBzZvM540z35
834ESjrRTnIswTP5OwgzrZGHg2GDrWDLCTL5PSekLx3Sh3gh0DqB4Abv1FxCa0OZPCw2SrsV413i
u/qF0/uSneKPkAzzz+DaEsV+JoQXRsI3Wace63e0T5vxpegf4+qU4GO+J5ENpDZP45d23NmTcGMI
b80Cxx69AqbYp3TfvvjAnYFE3VHB7gkuexpEKqlPRFMCj94VGHlUr8i2rfQ0wdIULw2NQ/FHCB41
BTeJhIeD2fXVo07lLP3O4h00TdoS8mV8KYkwCW3+bON+vvf7N7n5bhhkOXuxoskGBUzwEqzi8MoC
pdKzO55DDSxyCdyk8xgscPixpWBH9QApUWPxzTip/xb2zyo8lPhAp4mU9D3/+s3o+SOkPQrEG3HL
3OwQfgaTLW0eBFe9BOlLop7k25y329rzadjb/kt9ILwi4tJ3FLHcYWjKd2Pw2es3ccoiiBgoeqto
+rGY7+gRQh2RwruiBh7gSu2pH7a8vRq4xeRES6XhBP5gPvNmpW7fOqDDg81jle9ZWS0yeLLgL0Yy
bqTymLxaB+UQXzEh79Rb5Tyf/UfzwBENzfwovCD1rxhiEkx6BFO88BaabFM3ZyFCSO7lym3ZpA5V
Ewn6WERAyL1sOap2kHLbvyJGecAe7SggfjbAk3MvKt08eora22SkHX+asB8eczfxnpD+8A1qX1L4
qYaEG+wwOimoaAtQZ7YJFWDBzARLOtxRv1oD3ZujD67po6VcKORUMZlE7kbkdMUujrcVZeCAy+d2
iB8waHfaSep3RCWZ6Yk0EB4vl26QXvLEDRChCjag0PLKQPS4PBU8ljOOMZPZ7cbal990fOtH4U7F
rkvBmkuvbvMt4SiKv6PkAk2GXQpc+bQFvV3KRxlHE9yqzkn0raASIOhWoP+Uo5U8GcOOeDR6DVSP
o0/1uTxZr7Sy8wv3TvXWP4bHUbilp5rY5nOF+twtr/Kxxx95M27ND/WZHu5Nep1wvCzDaftDMJz6
NgAg6tVbQH/9ls7CVnHzt/YibPvL7AZ3gnTo9s15OCqv1e6i0934rt/G23Z2zTMWRv5PCMMOYTvM
mM6JgQ46yYu4i9BMUv4DTn/kM6ro91P0EjbRfY+i2XdkpqsWa4V9brp98qTcUReGCw4kPU8cQKf1
VvywXsXnrnnuB7d+7BOnv1CDTpzmfjoyV+JdbJmzE/nY6VuYZekhPUH2jS/qMb1Mz8Nz/cjnz4tF
3bG8CGAhbrlwIFGyi33zMDxQ511s8w5IshbYWXqbH4wn6XH+DkdXiXZZfpof6wPLgKF0Ws5B2Q0+
u7vyXUVhyKWVUjDHEA6EDSVDBKvhtdsH98KD8cWBU2+lR7F9RpGoPUkKzTJm21QHCGF5Nud7xGYi
7+RdYj3zlPJkJZqxXd1fh3CrFVvNVqqjoXgIBRNiOvrNDcJU0k3QvPcbP3+LLy32FbhnnZvuOpG2
FiDna6S7XU99E/uaN2To+zzlPQ0Q1G6kd7epzsUX12kr3SxxL09IAYhU+JpdYYuest2jXZT9R1ZV
1bl9FD+wd1svgPVFD0afxNQTA3JzwsHjo8kcmN3e9df6WssnCVXYVSm2VrJPXtFYd6jxjtXdJNtY
JKv75JM/vlLc4cwLTDpnjG1Fh+oOPWo7uugOEe31xi1WRiE6dIS+n2e440zUdRdwX35F85hiGk5d
xHYc8PHb1CCjTs7+M++omwZOZjsPzn2x7SF9UobGVfZDY3ouHPhbSvWSDNs6ujfKjzHb0SjMvWJ4
Qeab4F3A8+Yxm5DOw57PfCE43QCvR9S9cnBCM683FLBUnCKNeQAdZB6UAdJQ2e3jQjIP68aAgXoQ
wEdCk3rzFXq5fWh1h7nrfu2t960bgjz6gyWqzDDMGkdgS7Rz2S3xXT5UiEYG+7LWQWF9FIdwqZCu
e4j+fu2BeGIuHC8/wSYcb/G0HUdLjER3feCoKW2+kEL+9W/TiEU3qtMJa9EYxSbKb6JW6qAnDICZ
ImFWJSJ81pnd8oKyyfI4UvioLVzwmTQd8h7FioqcAapdfbCgSKBRXnYVYlIP+IQJKrvTGW5bzAHP
FFu+I/mYcPqfWKI1DI+k/dltvdXqbUbSV080BXqFDa4ygTOZNjppSN8kwBzrnaLue4N+3yb/0Emj
umHFE7cb4Zb2fwTl8VXjSkG09U0he03smMOGxeSpJxpmtAFVW/qWJ1X12+4EQMeW7/V75TRJXhEf
BbJgAC6SgGy42Xf+PN0JbstcFFM8r8H88xlbtX9DitKpe5VfWSDNR/76W4LH8Dzb7Q7H8gVZZOfh
tTlVb6w6gYqYS8fFiSD3my7zsRKq8DOWJv01OIh30pt+334IkxN8txgsETu/gkgnw5aQed2m5plq
rgxY6bv/IhNvpDN51T5MR7uMLLRQHodX7TZl9faRezl5Uqi67PKmhZXKLMlufgiwpF6S3fQdetIb
wL/h1bhAOuCjMzfTbfzFpJiV3qDb/mvzXbzhlBIaG9dmaGwXe6RTfTO5xDn7GlD7wEJibeSn+h6M
LP7IsHQKRtcb5QOsa3dptnwjOG6qU+aCFEud0OPrLnG53U3xhuiDS3sITgMQpdvF5BDTcKI/wzVt
I34Ni2R8g6RBPbfxbjzyavS5YBpZgLZynHEbnmq+EsD+QkSED0fFaWVjg+2E5KYYXqMX3HBUAlDP
P+imsaYCUcLHSYLcs+B+jvbIOBbdkJplU5De6/sZcuLJR2/qNl50UHa4JvFWddv2Q+Yr+OJZK8UG
xZbv2qMF7+UDPqVw34Zuxu/vuOMqXCtkGeAAcX1yfb+yflaO1FGko8TAch+fA3XTS7Y2O8WA5Jvv
FceOcRUHDIKgingRdGPPtc8KnzkV6bgbgopTLuSPhbrBq30IjqqLGxNiL4XvbXUNmRpGHoeRSaZX
xd9oK1sF2otiWyfor7Q2d91jfNYKx3iuDtLRHLfpuXgL75MKaZYzfRm2coG1DY8heGxRKgxwGTaW
238QPaPwLT9PA0tLPXLlL5XFNysqNDUcweqGrifcTv8ez81ufObbqLb/n6jz2G0c26LoFxFgDlMx
KQfLkmVPCEfmnPn1b6l68IBGo8rlckniDSfss7bl0bOlIPSOLDu9gZbLD2Qv/TMIXMcfauVZJAJP
pGPpCcpGeiE4v1S5CyOex14hjsedSLMDiB/UtgBprWGV84uu9TCI0dWXnvITFye4FLIH6dJD2bii
ssPIh1FtOzf/JtVWhAP9VYHc/Zvgj/RU9yt8EVcaA8c9HUVXI0Op/1UMqBHENgnZn5n7w548Ugzt
8QMYwvD5nPlV7Zh7ouVF+DqegoSlXKWt139qX/naYESRogcqoMQzZDiI1yJ71d488T5tqlNMmWki
iIG0tIpEh3FMBN5Q6gfqYG8YAENuW/yeXjVjzrU7fUmVI+1m9V+9pbXbj+cq+jB/qSIwF35lYeBO
xjakAMQD7y9UBYQHybf2xSKJHkvHULNdfyiLo3218yXPjhFMBAoSj/6XIw6z9xqsu4Nfbgcp/dwe
BZmYyhneKmajGw5JXhfFiY1+GXU4jF5yHj9Qg1DK0CGVE4Jpbyn9ZGR7tSv+Zo3bfsz0oPnQxkPC
p8D1HeItYZt/LfUvMK3xCujPljlWGLICZZ8w3o4HhtEcw2m/AmBeLPWD0q/y++L0fnKCK5P0q+Ut
/7BeZlyXUnfEZkays+ySpa8BJ9Mb89hRag8NRrSHdnqWWThC9eSI6Q5Dn8D/YQN68lXUMLhaAXZZ
PRMHig7UCfCmq/fL23DG6WodXGen43GWq+VCWctmOIGn2/ykFzZJqFwNmu/9YVHWoKTy2c+jrRV7
nNCK095g1l4MKmlr+unzLb8wRVAfqvFO1YubKNDOkUWo4HLlNF+GaxypoMU75Y2924mr+VCd9PN8
xr7kyWHjVNq3BAvlCtsvD+9S0lF+3CWuGP5y6nEz354nRWJHV548W054Q51qXuIEzST7nc34xa3R
4maXcNzQpOo5eXflLT2MZ+NDdRivgDHCJJS67tly6U74YrA7VTzMfeZom1eeSSU0BmlAVxcF2Dkg
ijHQXhEvbkrh99/nzYPBE+gycAiY7wBb0cj4+arUEDGsAr86tZWnSXY82Rw+zP0ZhBHlGsF9I6Nx
9HSVeZZ5K84+JSzzl6vWxHxy9oXsoSc7bihOURZWPB4MiVRz1b2OL/IvBMhnh3ylY6Y7upTEqd0l
DOFhroID4ujyD6qqIxkr5AdoelIZYNEqOpaokBkfWbWMItPM/EQxhLYreABFzx/zx3hgp3Fgw29D
6akMq1g6ZMlN1HYZ2oJNs1GcCubCc+Ko3JCh8lkJyo1oYTTcZc2uxdkj8VXhBT9L60Uhv+W183mr
13Zcsy/0cs9IfbVTPnDaMQoHUnO1bHA5Sk2/njwzP/Wsxp/YJT2GDOZJoZvm8Itf9dmlLzhD9Wtd
7FTE0eEEuT7fMydL7VLrZDkipVpF/GatfWXEKWh8mf0bDlG1Do1zGm9nmN0tWSXXNrxPNIuBDc9e
RZiJe5QOlmjVqpRTvC67dBww4Gn68cC1wUBpTJ4c2HrhWUeO3xVStDujHSiWTHmXWR77bvyV2qtl
eu1AdnkUb1yKFAV7sqSf8tIy9eonXqydeSjKm3oLL+FN/QE/aRyxcuoobU6rlhnRVbjGxepZ+3Wk
7+Qc7trJHspNjpZ4RCX3XHilT12EoToRziKgbEpx/G3wX1DG0eTQHLLx3bBecL5sTtLXjK1xuFq+
Jj4KwrlL98rAp3mfMSODF+UEl5aD5FmOTskWyw1SWm98aW/6Nv9MX0RX/6hLVMEeyX3zr6Dfjxvp
TfPGP4sZnMWGXWLT1ik2wvRdlevWD9fmJ8cvaLb8xiW5qJ545YNlsoq92/4Siw9oL8jiKjoDB+GT
Kz3dtra6NQ/VQ2K+/U+HV9V4WO103bhKFNsUfSo2GAYbdrBNKYTxJfVZWAUmbTGd8pcfyfk/DIOO
G9Ge3DtNhfWUM95GN7zn7AACPOz+OKmKtaTZ+Q5mmP4HDY+YDCQJsFdqpERqDd+5krfTXv7j1IV8
gI5YODGiDT/mWvyoCLDhvTkTK2FV7ecLXMbgN+IHQBvAV4w6ULJdaH6Mv4ozb5Nz/RKuWa3fvEgw
TW23p1haVScecr0NNiqhm6+lB5m0/cO810fVxczPR3HUg40Ae8nypKjT/3EtW5mdvco3Qi9tl5KU
bLO9dNIWxKk2fyraikNw/sIZ1ShrmYEDGmSlM2nPMCOQdiE+BBV5j9dJtljuSe2GL+uLzSnkBHks
FvlH7hw+P9RI2BJuixO7t71Nb3PisKEcPr6fj+x12TfX9sahmFA/oX7zGhMmuPJGfV++rLel9edb
Gtr5B/eSpp6y/hjN31w0hP/BXvkIaifSd+Y30YkASbTABGETveSED6/apaKgc01lXvIqY7nt5VeD
Nfk2rPtfhgtJyk7pYbqIDw2y9QaAVb4vdqrhYldAuodfC6qQDpgfwf6mcq1DeEb1HK0nVz2VBRG4
5iZ32VNc9s4+dpW15RVnazetp5fxIfnmvuFIIlk6zhgU86wBBds0KiKPp4F5jkwgxYg36vKVxNzq
arhyRrbPc2OFwKgBrrYmfA+Rhj9rzma9QrdHQiIRTVZuU/uscLWw473mM1xPO+BVjBF7Ok9FGvO+
sBWYfKPCi0fUtJs9rKdg4uR4VGaeee37FfbieHrgeAEa5UmqczLLkU+Lba57Yzsrt4qDNaUWRbVh
2xMiy+tMcgkQK3f8lrbNtvsYn9PN2ujID/BFDg+diLmHdEVyeCLrIzB9KRlR+9BcfVPeyPh2NAQ2
JBbGDXmqdciOVbRhIIU6H5MRpBrtu0illUM/xNbDZe2Am1uPj+kPc0z0W8Khfgidx0jvPZABUa2z
S93ZfbFK4bHezZ34ReEKXLn6JmwbyY9epjtuaRokTEY5f3ANM3lVVPN1EjJx3SnQhL2EebiYBgDF
TR64W+mUQ1wQLi1tvAJJny3vnzZ1KOumDy2yxT11n/k6wwR0Dd+81o+QihItKIJxY3ZzijGUSV7U
9GPgHeED/YjHq4Zib0bnTL3QkfdU0r/XLXi5S/fCY2NMFHtTCm8r8I8mvoGUyDlG1sxxCD+dbfwp
4ObsIHTz0NdosUnr+KxA68qclmUBngpHrhvQrgpzaFY+aXDGmPEa7TP2tPh9C766HlOGbFdZAf7X
pqL4Xa0kO3wgLhVVe6EyDbcJA7XGSbEueJEQzAVEGtDpSDtJ8eZTduwg4bFhzuY3Qme+mbwAJr+R
uemBUzsj2yHf+5k9aMcevcVzfQx3Bp73ruxV25zNQ6jMRRIeNBdJ92d/1766fQKNPHfCT6SNWfM8
ftO/ElfXv+7dfOqvHXp9mJxt2110oMca/imviW+9MhliDyT884f6N6HNwywnfvZGI7uP1qBq2WnD
Jn0JhPNC2l8/e5wLeDTxvCzomVcws6dHUOwmxKE6m2nFYZ3APAu2ZgpbGzP3vUq5Bx5oDAIKhzHc
Wlfx8866SV8MkhbmWrJ8mpbYTQVMjAO1M/2lfajppgY8ntm0iZrV1PtF6OPZ+K8nagJAQyC8quHg
2M/BS3p0D2XY0jUFmVRODh6eXAvt5JifBMfBEWksrAttw2ClC5mTDhatbzbAd/GeU1vD/ynCOuui
aT6aYW0Nz9LCIo0AZpV8Q6J+XllOus4/mdINGbgVHQxJm+xEg2NkpBbVdL4mcamxjCROSDzglOIh
/JA5x4juXbmlw8XTIwJOL8x0LtLzFSzmKr/ILh+OBO0K2tFedvtDdEq0QztsQAlzIWKdRiXG58jG
RH5FZJw8iJbzCmIqPaJyTYxmfRo3BniKe/oT6i5LPd8zX+Ca71QCGLvnMPqgzJRfpn14pH3avSYg
dgzHsvzhlRyehqL13oysDH74W50e2dJjyTtwhd/x23znkpM1VNa2yOAFwcYH8mWub264XMdnldh2
PKq/+aUmxNkY3yUMATeNvFneBMGesQHd1x6Kw5oouGHZSalHr3+avbhwu8YpZo9F+zyrefiEva9O
3Xh0k+mXGfDmV903FyjTST/zrTRdQSLw5yPF/wW9rjuBv2lcmc4UvqFJPYL0chO01opTkoex01jX
wiq6xV57Tc2VCJWo3ZnFOvrIKrs+V7eSSRNhTXOBjoP0tFn3LKaskvM83i3mH0piZw4Kgg1eitd/
pdR5fJ3yjkNbkLWuuu1hPhQbbSWsKR2xFojsKme4UZedcZwjYLoaZ4YotJO85XpU74rXeO2bUnqV
sC5be7jJkt0k1G33T2OblLIUPmHEYtfwvlwlZdUrH7HpdbxA2hC0stYQAGjMGZ2doG5nFopOFT4E
YeQtDSaMWyX60I+628Ims9HnN48YsUFyAzeAiQmsWTuwA/5T1rPqDzMcH97zauw93XAoWRJuqDR9
YcPRNr5TuXBpYz1w19Nv0hnE9ql+zV641Bma0ne42/rKDw0jRijiZqVsaDjENmfxVVRPyXY86SAz
sav8Dd7Et5ncl8B7U78XfrKVncWlqqN8UuzuPqj/VxDkoQfZ8q75YPjdFTbdLb7ydtAuSi5dDmUT
bWIEBhzXmh0dwtN0KHw5f/ZTkmeHLo7Q+rOCCb6aV7bm9Moi48CTa0+7Kg+Tg/sEQUvaWIx0yvuh
fBcpYdyxQ+k6f5zcqUA0Tk/Wxiyednf1Wyi7JgVbt8rplXFF89kT7jDcNa8j8itYtymKfVfjeBkd
bMTLdJuYG6M6gIGJjE1f+bgL9Kq/TPQyPFRkOSMj+CSlK5Sp9B8m2TchXeLNl75lQGM7YzcIR+nA
xdIwRgc4kSLAv35cojlIfoFVJmRJ781vfM2/JkD4vzSEL/x4VszzIWxbBPZQRUmU3tpd89tABAUZ
DI93n9wqdQVjVny+O4VBRjpLlLbqFS1AoBMDVb9Xng7vEbzbQhj2Ju96xzjoJ2RCtrgzX+gdTo1r
/GiJ6wTUIRrboFGoMkqx03fQS79TTPhIRP/oc2y6YzOtGKaYEn8c72EPbMxVCNKwN7uEj+dgGpVd
42D4sISvIrGtSqMTqqij9A7hRk7PDoM1vI++4jeSigDbnshBCQFhAOHnVmOfIun5Mnc4wUWX6pbl
q9gTNpwOoqckflPurdJbxnUNHdRlG9QwKIiB1XP4K73M9Ju/TVwLbWQRt+wXBkNVUpZw5Df+vcHj
vaMROrRv4lq50VIEX3UV3vWX6T1M1hLe6H5ny99wGeOf3uGmoBB3E8JNZ1s+vcUbI0hPUtGV4axp
pb6FVw4FXdwiRNNUF/NRkpSjeRjX9Bkq3bYSOD527cVnyR+/03NH8w1LNXHFiq9uyrtKkye+4opS
3cwvkPQaxZ9d/0rzZIFPk7oN0KLV/MrP6C7NRfxSd+mJSQW5gXPiEOGhR5nuy0fjgyGm1dpSaKAu
eqXJrEErdFG/yQ/8h67RB8suvIoUm23zRMsHw5V8//lJWp1SYVhPfkoM9mvgbnGrKQrZEf8QrzG+
qhx41+S2XNEGFE8/Akh9q6LHxRSE8ar+etINrf1fxgdq7TM/tEMOTrQL9EaveeDQVqZxi27KzX7n
q+5Fl3b3jJAnLl6EACskJDcKlrvumJ/gcmN6QvcLZ8x+F3vNS3WxNtoZe88zzh1fCg3DESZGspPX
2tm03O4Rv7F1o23sFJfsODJbtp6nnYj38ZtKWZ6w8+JIm8KPYV95ApIOY40OjzILhfkXhcODUTrg
bm/dx3DUebe0b3+eJduQR02XcnGiHSS/mc+ZdB2q3U1d420Zunvtr4527C+dMRJqdTi/rn6oxUSh
K7R+j1U8LR8Eh6Rg3kDVgSaisV0uirzRT4SYaf3KZNwu5/jk6qn3rEuMCG5l7Bif+hdf66WV8ssR
wUKR3jHqyojs35oDg2lEbDERkVPL5xEQF52amdFk9HQ2RzbvkIk2hcy2tik7j9FziYivzQXdp4DA
jow6p1r+SfReKa+Ywg+LK8k+rsWWthK/6z0/CbEsoytibzf38aqjfGEjgIUCn7JTdwF4pM/+NX9N
dqxPmtdP7jSVbUbpr91B2Kav/QYVlf6vy0/W+CLvo9kZN0TqFUcfL5EbkwQxWptvtLBrLIoO0jt1
3d+JqGof3ov9UyIWOub0Ecwb61R/Rhu21kI99YEmhL5NZUPDyvYC1z3yObeyTgGKWPRw9+bRkoKP
jpo5nNvTo6a7S3VqG95RdAh7/UJVoKMA/8FN95qmW/OCsOzSbykevNdvIgAQ8Ele9cmJLQABtweF
5aOcnoZaAyVPVENqjQyNQrhNoCnVh7C25wtRNsp/cL2RDZS3by7za3vVzjjW+Vm6iVXbILK94wT0
Mp161RN21msWbvQjmNMTNzPlj+Ubd8PQQRSzS7DiQbyGBxouU4ytrxgyUUx/9i2Hk+DRGM50p9fd
3JO7dSMp7Uwq/ivrFpIGEX65odNvH1lwKCLw/xiIrBa+asEKwJ5hNf/FgG0fySsJQ8eDDP2MpMmt
z80xIeYgralhgLulTKTs5j/dJ5lqPPjJ0foIrhCLOBIhzXW5E4lrhrKIJ4NxV1THRFzr3/p3KuM5
xwgpwamBM0O6po0eP8ip+oc60w5xdRpX4skg2M3t9Dz+iN26vALpOypsTKyHPoUzN12unPLwHSIq
3R7qouRT41qcGRHEQfolzi6jsg4ir6bVSmD6W9P/eyOGgDpNmFFSxnJqaiu38HtKXTmgzGGzfTip
M9PNy/VYuTU+d6nfN29M7XJNcjXVlNMk1LJrVllTUl2m70rxil4TLnoIog7lrvOBVPKzZsIqvs7R
AmuZMfH3XHIrf/yKiw0kZATZO023o+mZUGMfpsIUlUgWnxENU9U5l3X0vIDD67zufidf3jGrzXAi
vQXttX1LkaiGMPP3ZmDD5YxUp1TWZXaIUWaEWPeg3vFKRHwGSZstfc/baF9Ry8Dj7ilT4vJgGLSt
3Yi7Ci+ES0LRfLxP3cnYmLRNh7WiIEPdc0/TlgbDt83C9Ti/hIujQIxABAExu4er/HzBefaQAiSj
1ZNDRcS66UtH4lKhGUFsLT8//lp201M1bnJhN0yXrnyBwyPnh7xa4zgtTTYiw0W4C+NmHM4MSJp0
u+hBljQmttNwUPCO1reqiVjsPpuUawoG5Z4yRGIhggSgNg3FEEJ2wm4ZGwOPs5LHgbHEOO0twQ8Q
1eGVjfkgs5u6g+wue6gv1hl5Ut+hjbU7GtblWhBWBEZF5UnlZ6hu2mmvTWg47hzMsb4ZbvrXcP7X
2O+fLf7/9/n//VZSONXxshf+0wL8+77IDJ/VkQY9HH9h0sPn9FMDMl2To82/r82BrnpGZ5yHILc2
0JPcvKcwlrTshEqgKMdoH2D0EBDFv18ZFYr6cZa0Td3sTUElV/z3pX9/KGMX4bQdpe1/X5MA1VGA
fP6Nf7+3GtUz69ryO7zF8SqSW4yx4x9pfGrt/32tef5BnULy+Pc/gAT1f7/6/x/8+77//gqIKJyD
hHjonEGlvfXvmyCEAv7898t/39o9x8XjRE63g5Y1J0zopopsXJ0RqvTBWuHFSnps+s3Ylh5+sP6M
BkhOus6eRn129MKNn9SlQxPOlyloOyc0eWplrmgnvYhPWRZ9Wkr+oqjCp4wBlIcLkWpbtDegP29i
IXEb9msfnKZiUnwIxJjMZ49AsAAI4oELmK9gMmmY/KVrQy/HyDYoqSDgXOVoGbLYWUlExxAkUhrT
IE3u0YlmSnLEWeiRD+W4wVABlb2ITBtONALcPqZx1fbTOtfpbMfjZymW8g6SHrrrcD2bgJ6gDifA
pxtNHLxWMjXWIKXR8Zx3uARaT/cCJiZ+TJFevMmQ8xMJkwILbOYPpkJaKC4EHP2ArUeAJA0oqZNn
2Jq2MfpODbUFLJLQnXtkje3IRZi2FJtHcdrAa3kMibwtUac+B0kC2gPwA6q1qHUU5pLe4wMpbJzw
CiTfzHPlVt1DYUHkhaMbYrphOIS6/NuKyJn1CIV/K3nLQr+8ikbRlhfjJ8m1z8KinpHFWmCX+GZD
3UKnYaJ9waxok6CmUA1ae4MiSc6TMCvhaVaZsFzGgoz1lEeI7RAEzsUPpgpwSPGgmOKX56Byi1qs
GUgDkhmwprqMjgY21RYiK9vF0T0GmP8SlCmCp0i+SCIXh6Zo896ISpiG+UIlrs3ybat9TfNaK4Tt
InAGzmUSO3zkbjshccfTZ8FToX8EAOo3Vf4nJigfggbBujFl42pJta1FL2Bg6CGWqDk0XZwcE6zj
++551mTFJz7QiS0dk6pGpFCaiBaAGUMNNj4iw4A+H+hfVrQcZhnbbCZBUB6LmofLCG0+3lGoUtuU
I3065hqA0awM1lpkEvSy1TaG0rvlAFWomxfU3EAoBGxHV4pe3mtWois90bgjRrmyjDgy5TBLzOyv
GaNmV0GaXBZqIjBNOaAL9kcA/AGdhkqTJyN2NT44Aqs/NQ9/Eh0DzyLjbkslSlQyS7b7hx0Xhv1i
wmRcIDLgpCav1KR9F0zugooKWt3RIGpUXXDlXucwkLNPrc4pdTXJw4hlArkArbNRXcWUlGAQCurK
+BIRJIjnEJge/SLr2gN+tJUq1ZyGoyypcu0kkf3L4zlgIUEaohghA5WvKxjyUob6u/gbhbTfSykn
tyorjtXXRORxHvu6Rau7J6RJIPT5WPeldo3otpTBMIhigXo+E/0FkjYXajlkpTdr+k7nAxhqqod5
zzIbFqrg4RipawAQO+BCyb6PCVTylqivqNLLGH7G7bSVVHRfIiIDjthwrWqmPau0IeJ0/MkzZsTT
OHxEJS3l0sikFUwAHxBGb8dNuvhyrxZea85sE5Sq4VBQ/G8WNSYBTt9wML6r6XmCTzR29BCndEb8
3LOCo8ZcZQJFrJLGZ2wJDubB4sVQ8+5UyqQw6fQtGuL7NPGsS82acY9J8dquv9qS3B5rY5lHOysn
U6XkKKj3Qpe4q/9JgGYaLgnuL2NeoMHVmpcJ8j/mdFSCFXqVBrXgMBq8TBW2I0GEPOlcOK0Jc2WI
P7IefDBDdDtcuw1UkbgpaAMN0ilkLCFAJRLP9cWSOrxPE7w2FNrEeHmhoZKASgx12XiFMJ/kbnZl
3Qid1AxIexrlmvVZgfidmiGz9gYhA6zWfmkYvzGiUyGF8lGUmRGXsbBr2Cc9ZoXdJJLGw90h0Wqj
Y16RgGo07RdNXKkizNGSbM4Yq4qfy/kmC8GLEIT0KWoh3aJFrIGtRxrxRWLRJMeJgyOyNB9QwBon
yBMa+EwoSMncrZlvdQU9u1k46axSvf/o4C5tRINweNS/Mj3/nTto69o0QhUVqcFjPasbspMGSEtk
OY8cxt+kE+YbSAYkGDCmSr7UQ2OV5VD3l7BHNoEJvBVZd7UUMyrN1CnYZijlMC4AF7c4IascpZ/d
hsz30HEeiwQElOkNIXrDQmwLm9voLvYv89je2/Ll+RK3MJRYVJEu+MocrKRE0Vgn2T22lCfHSJO2
+GujOS7mkTYOGg8Jo1PHBJwA53PuPKsnmC5ofAy60COBFu1WmgV7AQfgDYN2SgOiUYAJpWs1ywYa
eOXqLW7JeT6vC9o8o9n6BlbcUOWXpw/wCMklxycUOA01RmPWvDxtGRDhh0xkOH0CLLk5FSFL3kja
wZmfZeqWQFyNeaaW2OWMJaBdwfVzpWN3Z1dghrF6oPYlByJNiA6mv0jRIDf3SycsrlqjnijHFnc/
c1lXT5/WcmKSUgthyxeEkFbOaF8SUuWvtKAHDYP1U0AWlgKYpoNGCoPwZESyEJpUDZW5ST2juSgQ
f9wIxB/BMol9olL1aHVyv4EbdmXQeIoMa2YCMaOHKaDFRjlSz8OAH21b+WGBhM/QteM8UTMut9aM
E0jR09+PDdWWOfq9qGFQJhVgCIcAEdYxjXZpwgY+QCDfRPKbZFJdFljfT0TlqkzmmCRRuFlZazqB
ySB4N+IYizn3VS6Su1CHawkLelpdLRC8gmQEcy6nDxl6KdqEuSUuk7wx3tpUk++5epyVBm97o1oL
PQXMWUyZ2OrKHz5xUnbTetNNbXzMvfkd4HAEBHs55v3Q7sZwo0z0A2Q9HneaHKI0t0jq8b+gMm2Z
e6vIP7UgiOxBpItfJucpMo2tsvS3mRXIYiWsIbqrxtZnspXSK53GJMBPLCf2QscFgbyk/5Tr6iPP
aWQJiNhAbZL4xtSwFAxSUKNJP0qq3SGNS84E/n4a530cIPocyF8cbegyp5JUv0iRLkTty2I8MUE1
cFREDbJU+2YdUioMmflRQv1DaUfMijrYrfFEEUsojhWka71ZGBijeVDhKG0JuF70vH74UyHk/rk5
BkL0jrNGtNZHqjHOnOTqRe1ETB+pJuWytfi1MbhDg/5HxDDCUcXMn6YWalK8wF4bzzU4ely4Ij+K
qV5JESr+MqkZQ4p7hhWfKZDQZG5ELNAOXNOxdQxHad7AbMdZPCmdFJCdJ1Y06TPAIAWWG0KegBOl
varpDDKK0p82dt8wC/i28IwMet4R3/GBVbcgX8xNvbemTr0uss7crQQil5E0TLYJo+9REqseE+AL
VK5tFdPMUQNWrbRo+zHSaKbUwgoeXMV8UAOXmir91Mo1ec65CnMGbmdGSVsNT8duRlsLY2ZZDHRX
42GCddWN9H5aKHK2NaOGBEarKEqyyTJ43US1csPAJYL6WuJRx92kuKLQuAXTvkBQa2MzG/VOndTw
pUpSrBMiu22QKkJqhTdVdx+GVY373LJ2kJi3A8wWf5g+Cu2A2d6+ZVTYFQz4QsWM7WwM+l/SrlDT
chuiZcfHlKAmzIOUADJ9nUPzK9YGba3MioUTe/cidUO4z1WOsmJO37VU+E07PlBInisLkl+kVe9N
jcRYyNtHLsf0NcTyGAe1hggY1wN2rpPrDbibjk8h1gSSkoyRJuUqYkJWxQPsamp7kl+HpuiZJT6r
HZFTXSz7UYt+jBGfPSH8AiNM4J/Omksw5hVdNR8VQzrmEdY+AtYSiqdKFZLjiqJaT9bL4W/VF9Gi
o9LFJUZPT2VvUvcby6gFO1TQfzGwqS24K2khsWfLhEitzXd1yhlWNGMYTAnuI5ZW72rI6dhbvpcy
9zDOyH4KtcUpixSlUEvxDYbhuWG04FWkaTbG7Xs+JSCrlBHd5JgavoYwP93pg0wKDX5LV7g/ukhm
yKTI+dWMdg6D6wZPMfRpmtK42DxNGEuqHDDf4oIhpdDhPhBh1MkM9MhIGVyu0NU1hkPHIUamOIeJ
FwSkeouSXoNIB/fd06vlaZR2r6XukImti7UYNfG6pp5vQhYm7dgogn6WjJp6V+ul4rwV0E1MOe0h
gPSE5wXl0zhfXC4tOAPjhp1svbQVNnz/zKOouKEVZPOgccK7worGjVLKfhQ0tJXnqLtQU7gJmcTc
Ri6slYAHCC+PGsjUf6R9AV1DNV2iecFuO3EfzHRrRQ1mpUi5cUYsrekXnWxoK2mXUaQhlsz3JOzX
VooXshFJmZdjdO1qbHYZo/XxTZMEFecTCVktZm28pzvD3dNOrtBbndSisHZauazrDD60HmtPy9Xp
MgwSmXdDMBMoQL+H2jziV1khfAkPS/AMliUWJ3EpgpwW144hd8zQor9rfZlNj1l3l+wkAV/PUD7w
xhfg2yRsIBeZYR/qoyEmH6mSpn4Licnpcw6/p4WIisGhPKEeH5QOacnM5ys+n3uAnlSRgp0cWNmb
qAeUGYVul3TPOcV8oAM5Z0DpasHPOo1en0jfZQJu3vMo1Y7GhpY22WF61vnaSjg20Vc/adtm7tKd
ZbasDlOlrdOETPkgaTVJK3AWoGm9MG07KsYmSl7KDBlDGHXfkYimoqE4UHckPRZ9ddCOjoh7x6oY
+XShYPZe2CPYeXLgfKEkudDxx2FSe2rW3AIMQDcKOl30iHqtj4eoNLzK0sZnKYMZbxlRXCwHvatP
CoLVRS42fYO+rgebTraNm6GCmlwMKtPv0bg0CB+1UtUZqmr+Zo5ezYrmfd7Dv03mBkvWFvXRaGmB
owbBCA8Nv7lhOSyinO4KE90f3jA7q+/wL2lwpcPP1dWS4JI2iK+FRd7h2otbr8rBpObtXYfVL4ii
o49vSxiKW4Ag90FVEHMNrQE3CiUQzzNaq8KCKmai5V5omDQXPYNSHdrpeWZd54KnaMw1zHcl0xlF
FZfJTiqUVS3XQciqH5dS9KYiChyy4DekGZXYyN9LfY3kWHKfp77BA2XAFJz5UY7x1xuV+FIi7Khk
FIYVvh9tmjk4RQRXsWFCZKEvzBvD5Ootgx0GO1tpma0QlHhHWAjBtloQW4x+Icp/HJQ/0VLXuFaQ
3RX9CAdPySGlq8KqwVFdTWRw7oVZunoM8T8xrddi1tiEOgvVoFk4ksOfZA4bhrOMb+izaEIQvvet
SLajj+9MUHU8xKbZY0Eo2BGK6hpmryfUCX0OoYsus/5lhi+MOFTUpFah1VuuMcofYkczZXx2j+aH
MZK5ZHr7IYukdZXXBuojKJktZQRrK3boPLI++gTrTjgFMyApE9wqRsIqHL/ctq4fbDkKTAFAcUVU
3xulH1eSgvBU1AsZmbv4pejjdWnoaXT6MW1KpACtiZzv6fg4pj+RERfnBam+XNIqgzcLgowUTiKG
q8ZwLzA4gb9JupoyaR8ssXnVGhoiI82rmeJXqMTS0Sglp9QYo2oHpJppNRXXRRG/8DePvshtfrSA
LS3pr4WlUdXED5f77T3Xqb1oOK+hlivrvgHXt9WmcPLCOn5XRWD4+H+NXKixyjBv21NW42jY5yhc
5oK5/Q4UvJJjQh0SxBiwGhpl9Li6aE2o5dYYM9MupOErkAHHyyjFy4DoBGJrwNT1sI7UTMLNkuOt
mKXP7H/sncd241qWbX/ljWrXyQEcmAM0siN6I4myIamDIRMB7z2+viYQN1M3b2W9Gq//GsEgRSOK
hNln77Xm8twnUpHxryTLwYrhkzfchEPy6ug1GZp2Wp/LwXSYdwl9bYcacVxu+d715m5eZhCNY02b
0Tank+sS8xBRt+RTlW07mPMc6KKTI13zyi+IwNAc/bFwS9aG6SCQemKKs9oXTl7hXTw04wqg2oOj
fHfjTR6q/7J+crJsbY+luR7yEltqbhDVw/Ev081qnfjFTglN7NCoygL7E7mcKec5ejwDx75s0Cqo
I529TSvzWIHb2yuUB0ai2p0nKEIdnJyGRwQWhQp+BKokEIv45FnqdQFHFKcxD8JsiSnwi1WcRe7e
oLY4+rn5GabCvQ2j4jJpmDp7aQww3FjtTQ6OlzSjkDdtQiytrVdq225smFm6WXNjfPQIT1IO/CtW
hCXaXjJyVc3UwfthZNnGmQxE+mA3+yB6rwoSLx3a0awaxiu7U88u4rsUqx+eF3OEsSd+ZWa7623H
ZuUmblVbffk03jb5HHLSF8a0c1FiTAXN+tKj7J679rmW5ltfkYrZB77aky5EyupAyoliRmp5I4Uc
aWJ4VFAUewINwig5Yuj0r/ypkkhZB7FSbfvq++I5ypW1TmxWyUGRvchxSvfSik8eicqAu7AfGu0s
smyadTri4xc9B1KAr/7eqC8VMb8bwyfHUfmBta3fWtGeqnpkmjT1mDrsCl5B3dacrES97nS8PFo2
1ZAGM2b7E+2IgTPcKgK0t4+kRqKl5FMVg/Zpt9a9UafWK6GcOL2i4i2yh3etETeSzE/OtZeeb/a5
8KzjoM3BO1mNYqVmH0wTcxtlLwAN1d6r4MgI1AzZOe4x8kdI39Oeg3+DLYsTyXDFeoTzs11+kjRG
Qao7yIvzGbz+768GY3XXN7OhakYADq6VR7fLw/1SOSOD6nkR0fXjmoV/dvz9oPmR3zfThQO43P59
dXn6v73/++lTV/G+vm/DuGetstNF/4tfGeCRAG8dzhfLteWCtAuI1TPs+vvmcm352XLv94P/8rO/
3Fwe50GbKbpPvfI2Y4xVeCEWenHxDx7i76vfHMNpwcuLFNqHdPMH1if5cblg64I8+H1bTDOocLlt
zj5bfDThi0onax9PYuUKrZbELcXTMYkbEOiOaA6mBzK0GJ29N5Do4zhMT9OutCAUB9ZxCjxnTWQq
kpX5ZlNOf9wRzw9RtsnkQRj77ycsD1tuCppCO7sPTsuPQss0j4N0cLK1WmziX4bbszxuuWe5IHCE
X86i8z4KDYzbdoahK5p/73J3Iy3rkMtPaM8WgmG3w91qoxUIoYidKBygbM20IlUyzPcSzsVlwfTX
jBqSiRnQdNVI6EpuN8flQg4Ngoggryb0jRMKEagzcGS/BoHWInMsup+RHp7IqaNaZmIW1DXjQiJc
YmBj+28YYbZs4DMFcflZ+ptjrioIyD6oWX2OHFju6YiHnjZekf1Merry38/7TSYcW/voFdji/gQ2
LHwxk0fAGPPnhLuFTrg87/dvWV7292OWu4aGSYreE6zy/eLxP9/Z8ujljuXBv5/3P979/QqFE9U7
t60P34/90+/MwZOHcUUONQUwzCwOf04KSMFyyUT03YfeRLgodXx2amzOMa1ncFLQMzonYxgmCO3O
3mNTL6GGe0wF8oBowDE72MHM0257pkoxc/zG33dBt4ma5CB8dCtlDsoLxAqBnuK9q2asbgBFtGQQ
XyWU+hWVCytOi1U2pAJh2/TEmFlKj5WnmxkDBBgYRJ1b7zxmH8KmFVA3FY0395ECLL+Jew5pLhF8
ja5pG7+JvXXhdwSz1gzru6xC+OmwFjEHoAY1DI8s/dn5odhUBRooaoF1G4+XlhbdGrs86iI7f2xs
BghlABlER0nR0SUj+1Ax727wK4aJ6R/KQX+QKrulvK1XA/nKFKLRPuEUvO9snbCEDAaPzrpM80Lk
VA5+rry9JHrOySz02ptBZ7BEfvRJn2N221kNnvjusSNyek1q5oBxDS2xNRUTuxZQHIVWGe7HiFCS
JNXqkjNb9KJbstPmMAEXCY3efFl+7GymqFRr6eqnPOhb5KceYnRiKXwHA4im3B8xssqGOcja90Mc
RC2KnqymeS/e2xa4b5XVH5raxknSMGi0mOjH8aUuWWxHFhh3M8Cv66EGlQzXTqb1pojPlHGLebam
mWaO+t6y0Y4HEN1X+W0XIzdUSfkDl0FKAiKck6rx/avSoU+qx5CjI72eAHJwfBDkbR9KxdrBZwYb
N2F1UkQdMieouuax1KiLdVamTQbDZKzDFcPgmz7Wz71BKhkE4WjTOPm1aIxy21verZDmB/nv9G15
O4JNmOaIFFciakEGZhhjYi/7pZLwlHjAojO/FNdBRg+N0xlMoZCQJzuRNz6UEUPrqlVV0w4okcCM
hS9XWay/aI3x044FocOYK3jqNe0AdphguqTCfujsarjQe5Q+xVpsoQCzLeXuFTyakmbIkWDgEddU
HB90h1VQ5oqT8h5is7PuSGr7ZUlc/GHy5FOg4KjP0O2ar12tgUtpph/BXvhgjLVJRnsznnW9dvPJ
MHBe+PWCUCTWek2Oic9ok00RcVQzUn1iuELNamSMtJHA1pnS1oyx5CaP1affVcFzTnvLg+K+Dvpw
W/aA2zz6ulvytY5aHB5oZoKENr1DySckXEPQ6sytJz0n1yR10cA5HETNtMdWZ1r7zgicfVN413UQ
VkeTjGfgKDCABwzmmLCGunstk+pNK3gHaYEINvXuily/1MHA0o/PuxObzqIUNNrxS49tcV0RX1zJ
mhaeCEDHB+iw4hAZeGR5L0GIqHrKNJg6QUrRiQe4CbzrfE6N0tg/oEeIT5ZrKCq0Q+Zi8PXbk4nC
rsfYU1cglTicb40eGl8hUh9NbVp+pDZtg5owgrVhA98z0bcRTomSbojrrZrM/iFtKlSGEUIZPlsE
zE0gbqjpAfjpiG7H7NSo0L+olnOyz1jINEN/Oxj6mxO5GmqYDP2ljJ9GM2x3dcwyXA+UddMF3mdD
C63VLZAYEnnX0PK+yja6hE0BPnAycM965F2PQ9chixmv3I7OlOUjmup6b2tNg9wUBAc9tnnP2LJ/
LOtaQ1sa/JRGaxCyCOS9sdD8DrrUqeF5UabEaFza2YnYu0SM4ZlO6rSBdxLJjehueYtyLWuvQTFK
68Mc6nKXwahkjI8SdhjzU+b3Deg81KQIOXaTENamjzBVQANKY5TGdm2lB2kAFrJEcEsyUo9GayYh
ML3bepHTHBpfuy0ndGEMq57aKcHU1N31NcH20qH3MRY69kLNJ/HFaT8jSKk02rKvIQJJ2FdBRpWm
PQutrPnUiWsTFqTMshlPmuVgbGvVtotaWvg54V6+oWYMaIbZohwehkaiBzdDusViPcliOjWIaxLL
T69nkRlbrsq78BwXU7qp0vRMn/RWaIsAPTQ3eWSXLDtUtWsb9P9EHsTHseKLdqf6xvRD4DQFKdeF
GF5VjAYkGYbbmL49MTEMVlIHG9cQERVj5MTNDvFrj+BVDQNIZYbpmh1dt5NAH01++tqWWJi0ylj5
FlL4sRvPbRUlx3I79uldUugcUzP3nQQYmvkNFl+7eo4d4nPZkB9shlrZFEIRtTkzp0J92fOuaktG
OHF6rnp2IHp2VHvT8OFp5U2vjWQH2Pz1EY53XcOS7aRYkMvgUXdrS0eq65YHdDlpiRCBJB1eLj32
NnA7xszYoOafLXeQXpVuS2U+5nXjn9zAeiEewN9Gc5xDOxNs+vlC72PMFH72RLBTAIa4co+jObwE
UL7p9JN5o1PtIS/hogKRvbFS5AQROqhTXGb6gSC4tZy7h14td8O8BtAU64KSdaRT5/pOmyGfy4X8
57Xl5u+3OD+hDkMGc5vlB10jKeeG+Z2T0vIo4gTIj+q1tYO3HF3kj3RoTkVGKCflI0kZ/Rg3R2cJ
zWCQTkainRlw1AUAksrdZTAR0+rV8NH+64TTc1alpF8uiCSbIOBwsdwMhEMHnQXb2mzIJYm9N99s
h+n3mzLqup82zVjfBfMWHpucD5ooJsqTvYXFJYuIJQMql/BLlmt/+VlHFk/d2hiMKgltewlLgidP
j8g3WtSXsXXjty0LuiUK6PuingvnNrT8lcbEeWWWDDt/R4ItiFQ/9lmzZORZzFjrbr6IlIWUabkd
zoTqqaQb4ybG/ncyzxLSs5BZ0+q+axz9YCuIRc58MSUIeUVTJqte62dSFbDYY1vgOqty6zpQOQcI
W8rj2ObGcblWaUIei97OaWbQivVnRmxpGHMtZrHk4NbyHpZrNkvdtW0i4QrCc2GV+rGpHf2Ijr0L
bO9gldBMZIzol9BSTPCJbo6HwLhnLJIfM90pd0HkAGWrX6eeOo+1XrpibFDyFeYamZUCy46qjWMh
deNYG1FFAFaJvcpGfaAImbua0cmwLl2VQQuAeJN40BQKBKUF07qxNslT7VjLMMe8ANcPd3qq2Jxc
lrybJhS/lvS15aKd0bd67yGmnwwaQ//A5KosJMQzoSFSVU52IogC+5LghAbVi7jyaIhCFM5c0F89
5M2k7wbmo8dpvlg+/+WmQUsxSWnm8HH7APTm74DK7Y8Ld4Ch4qAVWE2uQIGbsCCSgYGotN/lLYqX
koLXnUHC3xvgcnOM8JQTKeGt29p5MIz+tSjw1HXTrJWMpqjeBtrwQTQL2NtaHfqhOP1nanZ1YDZi
uJHACCf3QHMH+KbPmZeeNfDJeJfHm3hDfPRee5u+AhYQEW3CDfJqeI4b97H8EI/5idGUhkgVpfZc
C8JcjiiIVzia1Dl4ml7Bi30Nt0wsvKfgMUXrsVMjhNNV+guI4rxTDjvankwQC3xJjALGK8PcMAQh
BikCHMk0/CWbgWMgSLYc1KcHeNJVD+h122o7qI5Bt9fup9vmM+fmiGzwykQMAeKIGeCrZPfV1whz
mhd+lc0sDvlXdaXdY0ZjSJjiBkd4Y5/DD51VDPZUlydNyBnwG4sT3qkm2lA5V8MOR4g0t4H1iRgG
vG0BaPRRf70DYLUJLwRh21fYjBFaPJIJDfkE23k0g6ac8/jpX+QZdRrggg3+WIgECaPXr4LTGQFa
D/aXdSMfxJtx9B7ox1Pr1dixDNi7V15wpmbgsCJfox/jrfc14A3/0cPAJvKEdM2DiYG/XfUctG0W
kluzXAumWMjJz8BnJ/JDsX29sB3ggJ+YTjA1Oicn4qXfFdGh3kY3t36FowBHLHoLjL0AHlpxVYaM
sFbI4wBF9RcqMY4bSOLduzNqi93w4ZdX1v1Pt9k2I1L584jPm2yZFLdIuXfVg0h+k+1/49ovv7Ma
/0/Wppc8zJr67/8hHXju1IWjn2eHr7//B8ITzdIoJyzlIE3VLcvm/s/3+xDpzN//Q//PgoShKDF0
jJrasRBIVjbxL3HK9/FHe/TvoZwm6Ba2mncJ1XpMd7QV1dm5nj7ZQqhr0eglM9tltNc6kROUTQeR
zJzUyN8FzsHLLjA7+wKG6toQO+FKZuzUDTuJ5O9lTil6t56nX9D9tuk2fYXCcY0HdF88d3fRffpY
PDd0HFZyXf2MjhBrX5J3E4PLrrtJjpz70WFqbLAY6/fGbmQisVN3HMzQGuyRzWCnRj6Nb9/A2DTu
ZL8y1+wdRPquUZZOJu6o5lldg2Ee6Gaf7W5DSN7PqvuyH9MzON7gF8YEDA3qFw4oa1rZJ1Zpa4Bp
r9EHYkiNoGmkxVf9A4OFx5IvHasNrGLuYa+G1yCQ9SMlO2CY9c7WHZtsw/jxHrEZqUek6t7k2xuM
Enh16Q0nfH5HJFGvKqTI3icfaPW34s54hoK5dTf+z+nDxtht7MLHZOY0yhfH2ITn9qDtg515gy/U
fKuLFfapDdb75g4MIILn9EcOWQTXC8qmDXJnzJHspwo3wEe0WYWHzALXesUeNt7OCIBHQ1v9BEwW
qg3VwbpZhes9MEtgn0ywAwyEp3Y2XpzwKYBT3+j3DCv1gErnTIscuvhMb2CzRcZ3M66pMtai3ENk
OPAn+lvjon+l6aHcD+8swXmrnMB31rF8HU/uK+vKHZXbltp8L3AMrWfQws2r9YaSEIXo5hjtnM2f
ggr+3ZY/h5P+tw3flppu2sp2XWn+64YPyL5G0SX7G+l0N3iWgvV8jGHzelLui5wVpkRPrLM3bDMo
mzAaPeFIqmfi96xV/l/eDEEI/+3N6KaJ4lkzyT74615oRc1gV27X34SSXiH/Gu0QZJuRjwhEGw4b
zh9rfHakJLGu8m+L5tZngIvN8gn/SHi7vJ3/H9n7v+RdSGTBbCb/c97FbRD+S9zFH0/4I+7C0f5m
6Xx9muQbRP9ofMddOObfHF1J7iWcSnKgJYriH4EXpFooS9quoSub/yyO0H8EXhjO35iTa7pjGtLW
le44/y+BF+ZfDvWmcl3doYutqNd0aTp/2eK9XvgdUk7rkAXJWjHpuvVc9s3OIn4z9a0P2hbU1x9O
p98TB6qtEtcEKVs7L6XrZFs67Dg9e9/bVGZ3KH2qCoT8a9cg9Dt2uktC0hPt4cE75kpN+8whtdCt
7gqdsq6Ym1l6n0q47rRVmaRu/DBwCfu5yRty0cZEJ/1Me41jjQNu5mBIfcwgdI9TsE916bP9y6Ne
sxb+07f37w4C/+YjIUTZtfhUpGHb89fy57Of2zoEi/eueZgErS5fhixUE3FDyNy4y4XYMdWGv1AX
2AIn40bzg72c4jdBIPIsScf5x1/aFIRgtW7GX+Of3ULrCJrHb8jgZet0yOx8134ZlV0c/u/vXefr
+9ejBlFghkX8s23Rp3Ns03D+9d2j3EaK1uIi9XzvJS09Y1UY6V064EhNGzffjZN+m/U/spAu31iU
pBSqsj8QG8J5QTCTqnz6IPTrUKuAOlY5gSb9uG+ZGpJoir2CaaOsQ5oh5UdXFGptSFFe5TSUcz9A
yG0lJyNhsZ1G006X012oI7jNRPUzteL6qvCaU5mEdPNmJE7n/0Ddex33JsH3g/MiO/9JFY25ykP9
oE3Y3Dv7oMfU+LZz8YMcnFPRttvQjZ+mc9J50150kh6A565DZ7LBdG46k16X4c5BILQzJ/OjQn8B
Fq37HFn5lQ5xmjyPSJdbB5kU6MW5NrA7sBPNlwwCSHMsl4lZHw9+4nO+lylJG/aPsh94XI3hJY+x
cYnnomzsVSfJ1GtjkBGqsW6DpN0rSUwnIZWAu7wAYgrB12XP1kKAEkWchsTQRISA4nVVDcRnNLyI
yHF+kvN5Z6bZp0/a5ZXsu52K5iIcYUA8Pg5dDE9yMN+dgC4rk32PJPfQwkKr4WqYsC/R+WAIQK3t
J9HrRFCf64HcyCvTvMJKBT0lra9Lc5rZdwb2wEnuVJa9TzFJE7aVEq45MT7oqhdi5fku+xDaRTsM
mzKXmCaddVMFp9SdWEM0KAEsEoKZHjgGwhToLrqk/6uf/bEkI0E8OAZxHQn8OzcCVzLpErvxcExV
8+FVONKDCacH6LAgzJiBAHdLm16tPa3D35NPd74DfHosxte0e6q6sVwlZfZcjOZb1dQfNOA3kdm+
KGdwrrom+6qj8E4GsFMIvr+tYjBBYdv9sMviFR+3MGkoNoqaf0LJ7TuAfE3vVEzI0QfNpNUTboZc
XpfaVK3ySO7CEY1IXIFUK3R/pwqIpRoeC0iJzgjecDxoQblFuk5Ln/SErt0Fsjkzy9s1qOqdoT/U
cfWp5J3hdsfWTZ9q3Us2vja8Cx06UUsPxIg2iGDYV/pZnDGy1qKz4ONxITrzLRhVshZBe7DQ+QGP
AFOjmT+cWD0m8O3QQJ2jItA2AQvgdRD52j4zEWSl4y3axPvIrt9zWb8GSbcz/WRrsSddZcFsNNgb
GXqLXM1aYmdf64h0YtfTrzRB5J/rcWC1QbXTOVHJR+04vzzeS5WALjaNd1GjwJANB3RVo4+CkRh2
1kvE96lHwazep2UV7ZqqfBpgPBPMfFGW9elZ/AEZqRtjX5FlzsAs8+5RAFxHrgBt7GMkFtZ9YhIm
bdJl1SU+Vt8D0zalHZhj/WfGnkcNyhK2M5Mnxlpb0p9m7RHBBkwgqHYmVhzG4F2FtUZOvMrvVZNA
3I55jQbuZ2fj3CgSA0YYiYWssHjlu1E5l3CIqbnHG5r++0IxFivInhit1mehiGrGdUleq2/GkHrc
RmGyQmmJDxN2dRXQ6/I+pJWeRRY8uGPDXHccngrmGusJEwyGKe3y+/fSElt7dr5lIg5HL3pPkL/P
+/dY5xG9jOBUpeHBw8GAi2ajo/WYTP8Vawt04m74maQs90qv40Myik2jX7xCv5vviFz1Evf0yAb3
QzbePep7HHwsdJCnY+t23pzBOPvOyYsPqnaxIZTdy3QYNYwbpe6iJSQ8JZmGTehCsSzpPfQC1pdW
2Ltcetgd5+D6MLDKbWsHj15v6fsobA8SfxcoKpt+m+5vdbO/pXN2yBr9B14QM0IfEit1YyscfG51
YhL20qAZh97E2th+12jiYKEezlNIlyJzEVsjGw6iwFmrrC6uCtJbsTeqx7rqiDGBR0BLKDr0Llkp
itMbbsPQ4/z1bITBPkkYNg6Z7Le0zG+Tonr2guFiq07RbVXPOoCJKK6/glDB4myNLwMcRd5gQc24
Unkhg5u0gwnGXaNb3heme85crFgFTf00MN7kgCW4gNEVVTBZXCaSwhT9Cqku3Fv0pgxTxZU9db8G
AzNL6K4GP/2wtUE7DlgA96Ftn90e0aQfDhUNhQ7f0GiRBIEIaWSRkyft4yDynjQFKniW1PUI7IMM
88+0hABgQA9SMR4xZViv8VAD/vPkeyG8H1XQXhtei/feyLPt4Gs7wwRb5mnXqUKXLFEmXCE0AIgz
Isd2R/O6wEHWj85DZA1r4aiXdJ4FtqkbrN+iInwfURu3NgNPi0IkagLIdJIxrDkQPx82xEJU6sZ0
ZEooEZti0diXyZl98zgaaIZxZOnh9odNdTFRSwZoqK5oNYM9LozmNpBE3zqpW1wjbNZOuGa/Jkd7
RM1EXHKL2Wze4EVdQ4RBvNsiY9MsN1nT8/wZamj0GS1rV7jfNukY7XzdZZhS8vU0hrdxrMfGD/1z
5x0Wu0+VqotmMpJyzf5rCqEelpIl/SifgqrOQJX6AHxoRrZKPfY2Z1DfOcqmu0FjbwbkmOXoLTyC
JxyOW97UvCe2Pe0sNonrrZVE173X/kDLCx02p4sm5LnH0ZAM1lo1cfM6f3Qw6Jmw8X30lvXil+3X
hKWGTUl76Wedq0AjZZvqh6+nD6mCeds2sIly/UVVstgqIK2NmXx1WYdAn2ob1T4yV7c8kdR76dvu
zeSESMyUQcJj9mRnI7hQXJdXZZk/O/jsewPMsc3kYrTvcUDeRgXC6DB+pPw8inZ49ALkBsyOODTR
a0QNXPOsq8m3npa/jtPjyoSIlyJ3Psy/1sBpLmOkf5HNeh/12Tio50KFdx1/oW3WG0ZLe2cmo5W3
wq1442a/DpIVBhqaeBWu+sF1k0vbfUwdins/butdhYpDs42NXSAXteoe3sOoDixraZUy6jFmdD6H
en2UWBGKp74ZyeFRTFN60NGCtqiRwCeTFvjcrA/VCr3EccghS5hYt/fCpvJxMaIWtlnRqww3ZgEW
IHf7S6Ik4748gviWSeTIxDnpFTFjVUqDsu2Kc2wmj3rjdNtIsoKJTeMT25p+6skdH0syuKeQIbHA
3zAI8ocD03mM4oD4ZdbcbQMUwIu1B72FdgmWzLOiXZv77P46hm8y7YBLuD9DH6VVhhl75UR88Mg7
aN3JCVdfXdGIKnCJpF51Q5dau8+ygROhH96VaYzzwcVPVWR4/LoU7V1BqzSpD4OPOUuACK/xO64L
x8agxPhto9HWTZNeQ3MgTokJ62HsaHBlPnjoxEuvVYrWOVC4kacEJ34QnFoEBGjl2T1EmQIjmex8
lXhBsm9CierfGCFn5TVClqYnNrCbL7Q52uD75nJNH+1TZRMTuNyJzXZmSmQlWLB/PsG4JNU0UBmB
DPh+ieXaqE3dVnXiUrYmOK9ec9djSV6bNHaBP9kQzJUOUiYklT4o6FgJSYzPkrWwXCDA/OMll5vF
IC/ZHHD3W4i3yO2Wq7Hmsb4g+Mh3nNdFgJcF4H4zC3iHiqQ4MOA4pJVAkqpUuQsH3PeqQirLAs4/
cvp4UCYEnWj0Hk0Ltv8/ZYHfsj9/ER0ur53MyifHxFhSY7WDHBqXKRlUmAj1VOP7KvtzWPuKpAaG
bylgwCLSs4NbadrJc+HKJIEz3UTuvGIysBcZot5DzJxObDLBbSX04BZbmA57SNFvLzFOJAUEEl+v
o5sA5wduNVmhGqKJja31oR84KQxeI++V7yPknCUjVDBzXhfByX4/WiQ+QJbC0WHdWVIPif8AzIXL
nFQc1RUrlYLiCmnPpvkornPPKanbe7KO4ki7jQOxsbv8jXokJ/7QDc9hUD03qRioErNNmcjtqKfl
NfqS6YIWYasj0toE0+huhV5YuMf5/TV663PfWa/0Fz6naooR7lKl1pV3BPuU4KoC42Zh4BSFeR/o
EWZHwKmWNYVnu+b4kBWcKpqUULk6sJK3iROSExlYn4uuOpXzcdZ0OmNDxuVdaprVSeoVQJa+ejB1
OVyTXEJAdQrUvmGGfrJpdQR25d/iHmatnlkH1vhwPjoPUqgLgNNnl6HUyD665jzFwj3mJiewWqSM
p3Qqsaj06yd/xNYUCJfqUoE78YIueVHKv8s9MhFkHJG5hZfjsZ+yX0bJ8bunRasPVXNwe884Ym97
LeN02KleTddsIlBkJfOavvf9vS07akzlnHpbqBN2UOy292NT0DxJshe6MCz3sHndmnZ3iePI3cWt
/4EqfjwUufmRDAoOl9fF5KXX5bqY4QSN14Q3wuhN2FF4FltpH8epHB+Fjco8Jr4EzIW8t1zXefRF
DQu6gw2V4w1nVW9fcKRDbEZPgCcwomLNIkeei/mi00yoEla3ClwdaPDUyKdQ2Ze46NN92A7X9SgK
wha9mz7S6eFj0Dn5Q/+UKLzn1OUepr6Ls85wtd5XkFPOYWLvA59ZJ0uT+3HMwA5W2I/7wnwJbei1
WhrDYrMM5xAMZG/1tk8gElp/SNIvkFNgLPqacaityCUjLN+YaVXcFCUGC4gG5sFOaF5bBhHlsUar
eSYrugS3JDVKpP5Rr2k8TKZ9TUCqfyulonOdyHw3dP4xxPGEsdP7arq4uNcHbR1lndqNAfFjk27x
genTa1cN8T5sduii8wOWrJNBqvLJYsutIEUIzXhKw+4Y4CU/qH5AkhNkP7xJj+8VekXdq3DGFixB
tRS7r2KD6CZDUM75BEQ1DNX4hOFfZF5/Yw30Sxx7uAtHcKS5NQHWMWNrj8CKUsgqwHLWEt6bCMTJ
g5LWOQDyKvA1DMt/RkkT3LYDGNDUeO5cKplhqnZFj2K6YssNSj896n4OBWsyDnoAFqwL2lU6ThRH
pgd4qgrfjDDv7ksfblkTH6s08++isbjB8tJtGEVlLEDSVcCI38jEDJ3grzNSkA3T86SBWnfJ0dyF
CEHoltJ6adRAQ+HKx0l+Mvu4PUEhyao7K0wvISUN8izHHHb2WJdwVwwAikOmnQLoANTT0TbHq3Pw
xG6KW/dWw8zKuTohV0+NN148yWOVAFTScNPuwsa1bwj54SiDk32naQicWjt7skT/0nS6dl39KCsR
PrYD0WJ0OS5e0KB1oWBMNeseUyFgVT+BIW5CZ5YDc06q86bCEtPaPdYCA5rjYHnIkgYHawChClPf
El2aoI+xgNsWDbEEVCKF79Bas82n0U2bfWcx9GzpwA0JnodCa7tV1WTnKn5C8nBNYLmPRrT3jqO7
cprilOZFieKgPsm81u7oWeKRY+PEv9QDjHFL1z2q+WK5FqIYKDkli1JgoKnmq0N1ZgkMITwIMFd0
ETCnLt1HbsEYU6OXJCrE8qtEZMCRDfIUUlEIIpDLX5nQGUbMwoWIfvGVrrntBrYOAm90ocbx99Ww
GAw6CmVyTMuDk/WadyuThNAHZ0RQRV1CfzHaokfDv+yygG/AJ2wSS0GlqgkKUuTgsMJgrDj/aLkY
a/d5aGl1xAgESdOAIHLslOz+uBrnZXjQiBrSUks7jvPFck1aAzPXrun/uN2MSbjWogS+4Cw8MCsk
H8u1jHX4TD1Cc2EPvsF6BxDQ/JA2ZLxJajMDt7lwKe2uOMrIdkndBDy0/MxbSpfvu23O/Ru/jt84
zNvYB10G3P987vICy8VffvZ9U4Mzw+ytiiRQdNag309BZornLSPT4fvRy726o/GUP13VC1q2VuCn
6+9n/+lByw8dYYNhrBGs/PUvWO7+y69wHR17jh+gKZ3/mKAkuKCRg1p9/4K/POPfvcr3Q/SBPTds
tG0xV4scCAnqRMgNcCmEGCVssHN1HkSb5e5yJlHJhUwVVfehr7TDt8xeeWF7pHk6/CG7d2YB/lBD
Qoy9JN8UWIlhv6YpsK8OR305iockcx5tl+AOOW8B7FefLi2fjZWPubZhE8+PjDW4w5/D572KNEdH
Jg9oWI+pN5Q7YaTBeErqiqYAgwVaAKhsIlN7G7LpUHX9V5DmxFeRJuB7160sjlmKcI/CghPkaDFh
VLCu2YrIxaVOt7onM05DiGXFQxiqX0Fe3GKRJp3FveS6/44Gh3iXLr6hE/sL8GXdhZdyaDWY18zj
Czs8sOx+6UKM1IwKCJQ0PuxaEI0hgD1oFQpppLb/xd6ZNLeNrFn7r3TcPW5gyAQSi96Io0RR82B7
g5A1YJ6BxPDrvwf0/aKqZLcdve9FsSjaFgkQyOF9z3mOO3vhKplhNNTja5rnRElV47iOjB7IYAgn
tOmmo1MaHxDI4FxY98UgHpN0eIhq9HS9rW5OHYQiiKnwZsOrgxI6LNkZYex9bsQ7fCZUQUpf5yZ6
ivxcm4tOpRmQ6EfduyBOJCJE2IvSQ27A6baAXy/HbNCuQPZnWwp7BazpVgIF6ek7s/5L+nE79kga
w7C4N9LiMIz+qsO8lKI9KUgmsGX/FFMMiyimZ/WTnuSdLFsMQULsEB29tUqY5MTG1zZqSaRqjylM
gr0lUFY3fnnZNe0eUfpFxtotTYP0ouqCcJ/7010VuvpKBx9eObEsqgEqRgMb5KBt4XY4xzp04Am4
xD4zqMEeCci1EbidB4vdgJ89jg7hhvVAGsChYbG1qlLlr33qEH6N18xjTMIJyvI/NOq7rn6c0mn4
sNma0kjDuvNtMoZtPQbnVh9c1RJ0ofaPXUHMT4dZNravTJU8CMuHglL69964TqZjLQmj7fSxVnLv
xhNq6296aBF5DsiHYYQiVEdtFGLASp4qO3keA5I3w6B3YCoQ+da3+cYfBvA+UXynbNCHyq2+lw4C
Hb9FYcZAskMBS5xH78TboXbllqsHqIyNRiwMfMT/NJOWlheiUZoQuQPvVFRy3AP0OUuVwiNTspAP
l42MW5aYc/O3xhgIlLSXnMu9kwmfRTQYNAgvAaQ+TmA1APn0J/aC7NQvlAbve+cbMemos3rz+uxa
eALY7hikqwBgQFgGt3YTVGd5geOOkuKDcpasGRk8xqWHPbd9YlN2zl6CvGukezB/fMLQhbyJHQ64
GmXCnT7jP8jeS2waUXpfZv6HGkwc5WV14acoKJw5ZTzw7W+t6cDMhh8/p1iJBRXVlZ1BP/QQ1Sam
GNdglSv7uczA8Je5RyEoi+lIQH3BqV+DisQsuU8raLKLXFMAuq7m+jB4nDc/TL9MvnmOu2JFoQh/
I6egKgy5HhEiMMlt7eVeq9ycTctFhaJ1+S8A6oL0mbtlqpxN2jG/GrJ54IJnpHEjLq0GuHvao7Er
KdnVGVUGcFKwrvBIiAYAKb48KNmkrpbRDNOK+I54qLDeze5IvlF4ldMqYDbzTmLmS0wqk+sXa3My
UBuGzNzZUFAo/tpS7jm0JYh3cHUTR9uMBDW1Pu3bYdOo9EtDeWTj5CBjnKa+DzKgkY0gF6SdKTcZ
X/IRcdQ8cF+5HgU795td+gGflxNpJfDHZ0lKjAHbbg7utZi+tdJ/baiH8G1Y39QubBCRI/1HlTe+
d/Qhm5TUTyL0vKEgZ90NH5eGNN0u0j060p2UmwEbrIH+5jhNMAbp1VCrEUMBS3oLUTHAIpQ605Cc
OyoCFZzngpz05fARya9VzUq9wWw/+t4uw2KyjQT7wdFxeUOJnlmaN+ByyOLDs2jXUbtLbDTytXne
0khrMlIsQlvQ8xMfWrEbruVBaljkS8G+W+5IYMlFVgIb7sk1KkCLRr7xakfJZZqVr81ST7c1EVkV
pcLDUfkh9FAfOpEDFdZz92BZqvPAnl7Ri6qGsrNhWU86pnTTTfHXYPwYDfKdUzS/bdlcDRbtXYPS
d8pFZ1I6Nd0PPLUU3CpaB1RkVl0GFUzOBQEXQL5zNjModlU5wXjK062gBoscSn6NLbrGSfrqZHZG
QsNMRTCpPNC8w+3cqNeUMbQy5KOXWod85m6wLfvayAmd7S3x0rUoqri/ST9q+UywbdaF4QDeK9zr
JM3hTBRkR6uRxPFg2Se5Kl6xgkjq01chHmiskYPlNwS81hMXRIAjGQfhneK2JBmBpIIOtFJZgEsc
HT8Fnb/PjPcmI/m+Duns9NIYmUSx++Rj/ZRm11mJRnuaBxst2cpxKvvY91idRkDTKflQJmlYVT9t
Cqc/+ibgNpGwSKpnFgeYo/anhv//qXL+oMqxLNNBl/E/q3K2WdnEby//+q/3ooupcKBr/M+/+UuY
g+RGuaYjLena8l//Nby33X//i4bIv12kNRQ1cI2YvuPxR/+R5TjWv03TUbSfEIiYUriIL/4jy7HF
vxe1iA+D1f0h2fnfyHJOQrO/CdGQBDlSOALtpcNT87MGJYQ7go297PcypWpb5018bQBeOLRVfd2N
GgRAFkU7HPApeCoo+L1dgwmrUxQoN6Kao4Pd9zCmkFyoqhlYYzTFpezwB2VIxPy+aM87Sx9bWat9
wwW78yOt1n8737/Q0XwSokgTNRGCf8c2IXcgZP8kRKnrcPb1PBJdz1eFXJ851MiX7CuUoChoNIRo
ENe+9+aVRvaH97Y+Cfl+vLmvpAksRfCVfHrzxkm0ZeWy2zV1hOKm3NUZgQMN0s3MtgaSfpDLubgY
8FwQbxH3f9Du/fL9+dp8x0WhhQrnk4J2tsYU2YIgLVC1Nw7lizX8zWHVFiw2PGSgDWE15LRBomxp
bDHl/v7cW4ts62/Xz+n4HY5ecHnbrPI/Hf+o0aVkkpMvJXLZpNF34WIgdCZJ619E6sxxuhC9V/za
aOINhgk8Ti52AIYLChZnTtUYfzglv/5EjvCWmwsh3Kcz0o1REDhVRxkMwgxT9xhtAEjUl384cG7O
TwcukW/anlLCtR3lfXqbNlQOhNug340zOV2TKkH8ji6r3GBYpRAZL8ywCK5mgmiUra19PxjDDdaX
cZWBaLqsHBHtstF1D2DK1B901cs5/+d3QhGd8cFG6cclKZYz9DdVtay1Dc+4wyNXv3lBiMbAiF4F
Nq6J7kIsTHPlBkn1hyvh59Mubdv2bYkBR1iMWv980yBKk0E5JSmjpgQTCPOI6C2WP78/7b866+ge
qQN7pi+ks/z53w7NVK2doL/g0EKiz2gXL/BzF82EY9V/uI5+dRb//lafvmBXmCHTctbv1ESVvs/0
OuyTN4htS+iwQBLrRADcp+PvD9DxfvHlKQR11JBdnwv4kyhwilJXDQM3tO2ZOPOBhe39nAZ37OXs
fWxyjf3rKJn6Y1UND50nks1U6z1Dg48Tk+6bzsAIDwl6d6xl+zQjaDMkqk27jLuq1ywfx/SylmwK
de/rTWDEHyjxZmKx7GOAQXJVNOFHa7nzfkpvmmWJFabsUGidxpfsO8Pu1uqNb6KW8f4PR76c0E+X
LdgeFKeoVD3qj58uW9WGrl123LiZ3ZHbOca3ZKY7mLs4KiPSt50JdGjA5upp/6HNYIonYroZqIPj
y4Vd7xb3WdvVKI4gUFMaAwFZDmtnSqBTxg7caC4WW2tSTBo6u5ksrxQCymokDRY3vDXbzqW0RXIc
W4gv1A1CtmD74AttNaRySX9psH/9/SFb1s9zl3Tg4DjLYCX579MxJ36G2kMS21NSYtv0/XwY6uR9
pBx01g6PcwLZZu4VdCnJnhb3HDRN+TH57ZXZxdtqTozLsHwrUv5vml/tGPd1U1lfsblbm9gpYxIy
rC2IlJIge3dL9cB78KGd++b3xFDRI548fTaw5KVB29uwScng1tiBRWCCx+lyxHggSWG1ANZICOrS
6tYvq8du4Rwj+i8mJGWOd7Q7k7gSSJzjIZlDn7qIR/zGUF+gLrgNq+FR6UM6+sjf8j5el+LeNOWj
ktl9k0hJdhfeFrfoN7QJgHUX+PqKiJ2Z4W1nryIyyx6YR0X8BDeMUiAemZEdXvjoJPhzPH3dLNyo
GOOzmobXqQL3ZuAz3FhhTXQ09gMvxWt2g3/EhVunq/5BmBKWlYGIfUBY1goCzqrHOvbms0ksWZE6
uxAmYhBYNmgEZbMoC407q/Sw2fivUYNVyGtupHjAIiqRp8pvNsQnMaP1yyNMH/54DgLKBbLDVr1T
/JJG949uqDTW6wZmXF7hP7Nw3hRNd51F0x+uqp8HLiUlq1aGYpZ3nvdpBBnbUPZgM7tdLzrQn8QA
alAIVoxUY6SrEwLcDjKya39/Lf/yXSWzrjQlogf/07v6DVeHP6dMu+ZT6wy3fZl99I17Nc7GIzXN
59R3v/z+HX+x9sE5xExgge3zXWF/mnLa0NeFkfWsvYQmHAkI+TQm943R0fB6kR4xMb55MDuKsPAi
b37/5j/fuIru0LI8933TQbPyz4ko7LHaD7rkcL3yS9XY22SiyS/o1m6rzoZmRoDbmzF4+R9Os/VJ
NM6CizcWLsUwBNgOp/qfb5ybgYGUlfMseu/K5w6jpJFrIqin8Twt4hcMntT+ddfR5J+vEAGkOLKz
F1c/JbK3/vRpfp71+TTKWpT9HhYD+enTAPOdLbeCNTKOrILMZdgIq3Tjh0gRUINxZwJPvGo9U1Px
KpFykuqXQebOo+GhxEu9k0QW/v6bsX/11bAetlCn44KwxKfLAt2SmGPttTvbsWnl0IxDt2Ntdayf
qnD60O0A47ku4Uy7NqzDIHumbHg3eYEJXdVCE0fpcN+K7iJS4HJSSgOIFhG/8L2uOzN8sBL72MWm
d8VSRO+oRgYd8pd6jj4iEYCwTPnVvz+k07Lmn1Ojkr7nLTtCx//ZJxcKwzCCyFko1TPu6HUXkl7m
ESFUaCp4mQVaWydE6mmHZiPxCel+bpH1ZPBdqSiwW2tN9wXzAKFfuiBPu12DGydRbimyzjkpiEOW
bU1ZEB8ZBs55jwzJtEvC3t1oXkMpYQjzQe163V6WHDCt7NBhWkVYvA85R2Uc5X9YfYlPpqTTdc7O
2HIczxEMZ8uf/22lBzfPzyc1tDtN+mAXRfuIToZH23WPP/hSdzWm/kicR8Ni+UPXRNLVRwI7RkYs
+HUvjD3Lc+L1gtGFtozpkXODLE1P9goKDtW+mqihZTPbAT3ssu+GGh6bKFMXWWG1dAKW9Y/rrPMK
vYUticOSNkZWV5PAFGLMrAISlqN4egH4I7Gnk0SXBYgpbbO9H0r37fcXwGnV99MF8Lez8ek+G7ps
EDSoCceGdI1jBdwTqHaswR7RUZT58w3jQrVa6IWuBZTCt4FheZ581En3w5/1P7o25a9GehbgTNKM
QtiGPg19atICSQ+qOz+HLD8INR2EnT73gb9xawuMtUQpW8Vo5nBBMyBk1nVO1fkarPG5L7I9WR3N
ZVCiwZIVENu2mA6eT1+oQT8PbZM1TlLQjhbpd2nzS+K6fOmsXp/7oaiwJLhqzcl44Nc+NMD71zPC
wFWkS8q08L02uYo/sgK8YODZ110mwXvk7pccxwFhUx0m5DkgNg6v/eTgcrMZonAS5Gu8qj7CQtjo
sfnsiODF8spHt0+Y2ytIll39DG505dSY4OMaoGYTvikLCcHvv+eftzfUiTAFCtbArklJ458XvbTB
ygUJw6kS6UsYdCU4Uyis5cya/vfv9ItBEjG7FD4bZX6ruXzJf7u92gwCWQOeb1eFxQcxISuoJrjQ
yf0d8JNEWGKKfImwLcTD79/4F0tejtFWvu0LzI/m541zHYR95QWS4bmQGwAqCB3VKM7Trn21HW+E
qhjg/O/p1xcpgJ4QsniOmwUdsuHTGi/Rpqg3Ift4RyuIcKuoSTb0TQLXiv4w7P7iQndNQb6D47C4
YGP7z3OECBjMIAkUuwLa19lQH8o2edFmdjMaZMDH8QeOgD8Vs06Llk93OhU/m662TWnO/Tyj+tpo
xzjm7rI0NV7CKBj7SVaP17NL1BwxFCsbOP8WntCeKsOdHahzuy00yZnpEj4mbkanWULIO40lmoXm
HE8PsTUcOuNPS6Cf92t8kZKp0+N7EfgO/3l64r6jP6cZkwYFENWsPJdxECIYyRLxSkbJx+8vnF9e
sWyRFD5CHEyf6zqunwBW6McWItNxgEAjBO9qF0hqNDaKjOt35c8j3pY/XbA/78jRuFIl5XLlC/nJ
uZhgSCgtUbW7fO6eh0ncWh67wwCpK0Ce5prtysoK2X+mI2Rcd8loSGQLvgAg5RCQGqfy1l05hCyZ
5E5jmqr+MFVavxo1LI/No8nNDL3v06gxTL2cozbljjLEC6MKHWNBGy6t2iP7xveIZCwcLmrr2uzX
vOm+EuE6EDPC1IY8HEaxD2fiFP7+6xK/+r5YIfNNsbtV4vOF3IU6sJ3CbDDHAzRH/RidG0gds5aI
IsTI3lXboR9N4tDchtoM1ywcEclSROwTld/g9gdlHN8TXPHeJ9Fw31vhbUQj/CosDmAZ50OtoquZ
keay9ut+DWUVTRcLzauCecFPrCOQlIJEmsg/zhXTRKFZwsUmVP7I9fVzWx+Lih0C5Nt+d952qKxG
+WXus/LccBLvya4xFNCdo4Ed7YYiGo+ZxbTmNHN1iZS1rVkD/P6E/eJ8Kd91XQZjj7W09aneBMgm
nmTh1jsd0qGc42QDPVsTnkxuXtlLALq4QYzmI4HF8ft3tn6x1vKZdTzM35ap1OciNjBIyv0NsmR3
zLx9YvYCCGQQEBPlEHpbutb50DQXWufDRQaQm17UwtCcnP/9noq9lBSmu3QjfpoZqqKau0qJepfG
03UjkIzXKYhClMDlCkT8y6gK62oqi8tE2O0fLtdfbSZ5c6q5bGI8avmfVjX2HGAY63lzrHykqYTR
DkLN96QKiUsIiQ2MDb9YhfN8nuhwW0V19Ie7+BejjG9S8hOu5VpC+p++flZKRQfqqd5l/ZyvKv8c
9XiiWiIuk5yGrfnHI2Yr9Iu9JGtK0/fB5ygc4J8GDpUijghn0kQynfvfS9tLVsNiwxkp2mwx3iBX
QplrjbX/YEhlchkGb46Hst8bg3oXjoF/kxgvBRjTDQ5B/DoxZth0cMKbHs9ia9WQoLHFrTqPBnbm
OcajQq9QTaBHWCenl0aK9aOlxNRCYb+3o+y5BdK18tomeelGf+uQ/HdLXNpAF6GUzIAm295ijB+L
rho26I5Qzdij85wK8V27EQA1FArc6b06htbyi4QVvKSAKBO9smzTvKOaYzwItBoBTXLihVI8YF4f
HIMY0EJZCuNGmrq5ne0AvMbg3NLYqB+7D6dU/VmM6PVZOU/9bCXvmrp+szRm+/jBYwdxWw7SOA4N
QqsqL9hzk2rk3yWk6yDmng5RH9/M82Q9tYUVQ9V3/C9BmxQ7xyOGprOFuC787ImVTH++qBSuRts8
yKqHtdT539gEpcfKGpNLNUOYYYYsnsYpeTCbJXNvmBG0WhhaItZt+dSNL6KUGWMHVvduNsiBMrOB
CIYeeEbs0cGv5lcztW4LlX3t8hiijS1iuG19fOzH7q2aWjhz/UCausrLHtQger5QgJmKy4IdWJfN
zRooKlRBC6/3JiZyw8uc9mIuK1b1ffaMTbXfWctPp5e8aFYY70W+dkwvvmJmj6+6suwuJsokp5cs
VUHfVfYuK+LhMlkeSlPoH89OrwUpRgfdBNgmFGolR15SenQvT8/+ehjyEPr8QE1OwfMnzc5j2rPL
+BgMU3wMxUitE/fwJgzSEoyICebJJx3nUHvNt9Et2b38M+NyzvNsk2XwMFIdztcGON3rHuNIGdTX
p1fo/E3XcZZgV5rTfbnwpotA3vz1AFdyFbNWufLylujaNh132KtSEoMKhDp2JR7H1In2nZfvhq7H
sDwEJDJgU1cXvq6JGIXeHaHph6olg3uhyq01FdazEZXloYW06hgsk82qMu66yjLuoKbf6szrjmVS
GDdWQ+3YRw4ejIZDbq4MHsIoxeXStog1lh9zlvjHCZl0346oB43cOBu9dLhhmdAMU2YASYr7mxYf
h0l4dRsFt3WG6BCJX3auqzpYWTUajQTm3q0odXJLgUlvxols13lyKb+7Ojo4ZqwPwYxWqXM8/ymb
kmxXlSgYusIOntykNVaF6HLWVmrXuuP8NAmLEkZI3ENhBPMTYj3Yn5Z/m5tN85R/y5YXRRvhJesL
bobK29VsX8gS9qd7t0Nl7Fn1Yz01NbiUsKBGjhvaLUmCndgSX2ORca5Pz1i6QsDEBol+eWsNHWuk
ZHKaS6+eva1Xp98ghEGBVp17kUeZy/UNwrcLyis95lhLra7Z4SNdo4f2HpcaJZYLhXodRj9Ucce6
N5GDwVEFIQVSyp85bF/D3oeB4a7NUXk7J+WNddxna+C21dHAs3UYq3bbArlthhQtZB/cohjpv4Wj
+KL74UCQanHtwp+/ImwvOCtthe2yybtjOwDHcqvoLXLz6cwWoaQGYdbbMpT5RrcgiZOiy+/nvL+d
1Oh+zRMF1VRXI+gqo/0ixye4HTnmV7EhL5bCcZHoXZDX6msfXdT25H6j/4smspnJmDOQiUmXRvvy
uuuwys0qOAN6ZFh1VNk+ugJUlt0Qc0vWB5yOOXkiq+gbA0n2rcBfmVXpfWKXzY0CU0pO09YJ4xyR
9dDfOio+ErFRidp6UEglr1U+PoZ9EzzKeE6JuDReTz9lIo6PRbvkpwSk9wxwH3aS2ustkwyMLze4
95eHCV01daFZHDJaoOsqgQfpFH23RiOT73FkTY8+slPicyqHfls5PeJrSzeZZ34fBxKV6jJp7/sx
IgNcxHdNq9v7bnmwxoXVVyobhSipvaWWlJ0Lf7gYCpse1fIjGW/JfUw6jDuY3/y80TvEXRD4Xf/L
6BQp+zWXe9FOuUbgz1thGn9v3/mih702hp7JR4mbALvzDVr9JmvlFW25/KwYU0X0V0ebYmjqDQOe
eykNIi5kFwNvi8PpGnDxdH16ppH8gpEg+GM2ku00OvTzxja9AQgRXbvZk4+BYptrmMXaCe2DSRjq
obKp2BBWAjvTcO0L12LuRcpPiNaUeweH+lpaRVfe5JUHiLrVASOkuWnRX+6GKVn1qSy2tGjbWzs2
MQuNwjvUtsI14AquUm+Ork+THXamFLjAwEY/MOer04Okb2ClPqy3tgkvhV9vVGjZENyDlznuDm5E
vGlSv5eGfnUDizmHOhsHcPB1e058WLNlR+2vSw/juYCaaZlhuJYFYsMCii5pBfuGbcSZFDF0VvJq
neotRqCH/JYAw2wB18XvBPTtGjJeMWTgsmgFn4J1nx5JF/fUfrbBdmHRumyj9rlDFRvYzVuiLwXz
OBuY1dhBHI7dO5PkwjXlL8wxcl2MSFK8FGsb4XnhumYNaeTiUvXdsz11N/OwdJWr68wLl1mXzlIg
UJJAsvbSZ2UHezHLV9uGstUCaLMvAu0zrJEEoeOryVZvczeOi117ZYSQ9XpPDUQyEhVudtWKVigK
zBC2lteDnjAgJ7AZSi6scn7Cy3uDSn5eWxjfUjIRnSm71cUZScpIw8nHJhUBPP1obZ1i3rXQvydt
79LQxaZFy9Gb3tlx3lYO/dXJa2CdEAq1YYvncNpYskoOqypYK5vpQRNzcOlWj2kK/JaQjLtEEErU
t4IUR8Km146kXhsQHtbG6lVZGQnHcR6d4dW4LfzgzsUmtjbGydq1CSsTg/QuiozeaqAaV5fqOkt6
GN7zAHnXz9GjFxe54xKTUhjX8Ti+xLO7JSfKWpsNpvUElHBRmVeUSshQVmhz7bWHcxatNhjEYaHq
afu801xfzElkuBmQShuwkNvJqI92So4nipAS+LFzg77dWSg0xEwR5pzZX+xeXU0twh8tuVTTPKs2
uPDaTR3BhvVIQTdHss5oVWnc4Jrct9K+kgb7iKJZiK3aJu/NZUgQ3rvRaSygyvkwCqhoSpYOsbz+
VarnW7MlxgHSsY1C1d0IG9JFWoCQTzHYnVH4N4nQIEJYx0a/mTyaFu589CLdX4wRwUuzE+7qobzE
g/nYzTOclEJeUAn8AGpL3jLJ733+rpLkw0FIe4Z1sD7rWVmcebrZpjnfMWjJJ1c732qrQmBANJi8
E9exQTM69LE5DMO4HgE3QBGDQKcqwrsM8gyqhBB1BXiyrdbm0GdHXEVbQvteUHGEZ10t023jSqTr
uNGdzAJHlxB3WQPVdxKRrRNz/CItgEjeMFw3lXbWMZ1PrIHDoS+ZlyrtnZOO1uwCIAwO0Uznbd2/
FkyASTXFt93UXOsEb1EfR966qKvxkA7TeDg9a2Nz3ZBWdK5bpp6xEbthDqtDNTrlIfbY5lJnlFZV
Hcg+NpCCRAe/QK9bm4AV/BgdcmlSM1ZJsdaYKA+qD8HE2G2oV6WkBH96kZSc+lB14aUzDmpH76Ym
ZayholiZ9ZpQu/pgs79BQD5U9q43+6O3vCEomOrguR6jpzVK7lJ1Vo4NhfFSkPezHEWUj8XW8ZJX
WgMwSsMRfhF797MibgF3N0Qucp7NdWam7UHWIHLrfJF9NOBxdQwCME3BrTekXwf5d01kz8YL0xqN
eg9rbzkJaUJzwS9guxoBeS0Rpqh9OcldRLM9H+3hPFchtRzmTAzZCcFajVucOVhA1soHtl0hGxmG
wFw5nt0eTg/0Bbdea/v7Btr12MInaTpJIHedo2HHlIzeemGwxtJ4boxg2LbLT6eX2IJfxoW3kG3y
Q1zWxWHOI+K3xvmbkiyWnB5hGYUoTBwuUvgS0AK04+Usw/IuAbDMBSbyAk5WwD3f5c55opj4IzM7
YLbJDunyzBqi3Syjbp8W/Relg3LLT8HF6aGcPbLlCusJakzOcCI9FOH8YQKorPjxdJDJhjKdt6+J
bD1MYGIOp2ckbe8NVNRzMIhtK0ijiivIS00twAs29XNUteP2x4+nGHEuqX4lHLCPTsQuDzNYZsTJ
4fQwGTI+jOUz0uz8x8uqI62pcCHnDgtVZEs+M8E5LS6pvO+Ni6ZOv2NEJseWutqF02tSOEJ95aT+
eBF54JrinSoaRQ/NHOh4Mq9ZHpdP1oGusfjGCdUk98BiB7exB+Gt5swAgmWqY0bF6piNVXoGnL3a
1kZlc5OnCDZajyim6H1WhN9R5Gs2Wdrg3iIJjkw5SOzYYXtHXUyGDyALk8YSaoU9iL1qlpqvQw8M
xQKvs5pM/40INsKronEDBYirCYdy41vw7tuTA/4USHJ6OseibA/cxMUFnG4/xc2w5IvoBfp7erVf
/gH44mTjBJQqjMnazKYZ7U+vO9GSX3L6e6bbK0T2p5dPD6dff3pmYg5YJVhlfvzpj/f58Xj6p6Vh
wVroDZA9p49w+kfV6eP+9euqxnPXNtjTv3228fThT3/nxyeRU/YsSTr98ZH+OoiIhLbNOIrn0l6y
V07vmhpyj72daTqsuosCw+jF6Vm2PPvrx9Oz02uf/h5Sjmzb98Xj6fXTwxASm4529v//Ki9sJc4g
Aq6Xl+Ylnr7Jy+8tCIoLVwXAPXxPrE8//vVAyFh/AUODb/v0lDG9x3UJ2IRQ4IvSYi0e1SSs+kMd
4A2p8XIb4oiG0l1XsyTCskvy3Zhbi0XGU2fm0gsck4ksQdF9QIjrMAUusYO5+8pEVJ2ZDM67tInO
nZwwWy/snZtustptFhTj0VXsxCua3HlOcaZpfSLvqw6zIwIrOx3eM/A6u8VLcObCIibpxejp9sYk
u7F1uY4odbDPhq7ylRVbtG4YyM/qfIa4mju4zQRjj5tm7+3YXTXSvkWwguxzBOgRRMEz/BfUyCSG
bM3Z++Z7N5Kwg3Ksvwfg7y4CnL4b4I3s/oPuMUvY0vULt0O78Y6EyfOomd2d6cv7okNcVMz1nq3V
zUzUY+zrCbZxEJwNFE8ci1iJhhQS1ZvTykft57hQRFO8B85AEzgufYJBimalvRwHRVZ/j+8HXd/G
i6e6chzWT+GNU443dlJ+dEJucvxy2Hrjd0222y7q2HjgnwfJKC6SGe+mTOgijCgs2NhRLKLGQkWs
YYXUsSk19MYCaHaZO9XXsb/uzeKOmJZh14DHWFOM9G88XX7XRRJtUlW/VWH/AMEcl7g5QDcuxkOY
RC85ViLinvlmF1liL9Z2EzWbvO4JMyL/MyTeaIxZG1nFYOx7+90tAmsf6ccI+dZdaLGcqeLg0kCf
ciB1eNIlaiTHBL3cVZvUB1Ub93g8zDov1n0cW0zPV0n1Vopw3LRsgbeWxIuRSsLoyQGAA23iuPfD
BmBlap4tlOOV1dZM9g0OSdNKrwyjCfdtML+jcUyvPIE3UzTqgL8kRkemh1sH4VmcV89GVrUHD049
vY6e1Y6oy2MWV3u5pG1Mabyn9PQEFCY5SEofELVA94hAjZtZEFpWekmwb+3qhd2tXtPDKXchjuRr
mBRmz5KvMGjLV30XrorRa9aa9iaC9JqOYu6xISzZu1MCI5qB6gB/ED+woZl2MW0iwNyyPQT6Fh0T
RmOftQFSg4PbuI/aVi0ZjmdYWpG4gB/oc+N8RlC/OqFMcreoLolSZybKK9bBGH2cwMGwTiURVVT0
1UtcZvjZidcw3pvLjvpQq1BmiVw1uM1AIKpBfRmtKrtQ31NCUK/rYJcEDQhhaV/1IRWGFkTOPiWO
2LRQf2gJGLcloY7IUJ1vXdn6O7Sv/jpKxbcBu9qqFbDeopj1fk8Dl23FarbiZ4eAT7LFe3xCJRsn
PK8ErIZAEPHhbA24N1Q/4mpN0vNAGQuffln1N9LOmg3UxjOfOtd5j0dKmO3AVZOpzVSU7CCVfQXt
Rq5SE4pd6LpyFZQMzJn5smjAcHuyGOHssK+jop/NHwWtZKOMvxK1+tEPo7joLRzXrORdYP3ItfK5
2obSz7mN+PfYqcAMWdFrFAeEjMoa8EEMFjn2vWM0RBH65xiEFk7MM9nQk6bud4nOSa1Ji5FMnSLY
YrWb9k1Zzruki2Hl2cNbHJfTLSMgQhiNSbLB24uPPlniMXC0N3MOHYfdnIXiG7tUdB26dXmwNAsw
x7SfhJEH2xxfy3lp9ZIlkOHvJx0cyF0Z1qGfRPcEX78F8lhWV21CH8fQ+NJYRyQ3M6GxRMg6RLNI
1mZNzq293EWDAyG0Hq1rL2zYxJHSQo/S27mkV5+VLJSBKPJAkH0kKM0VnXfReb7YGXVzSQxrevzx
YDM2dv+PvTNbjls5u+yrdPQ9HAASU0Z090XNqJmDSFE3CElHApCYh8T09L2KdkfY+uO3X6BvKkwe
mSxWoRKZ+9t7bSF/R03CBoshxNaUI6M/cNH8ML9JzlWJTcVN1dpnHOgzAkQcpKPJfcAfOozzJw6U
08YOmF8UcQQLS5RQ3Whl4TXuqMtw2xiYDsqKnRb4EQzaWmn33JY+3QJzaexaqKh9pGkCL787lqIz
WdQpY/LE3rx1Q+lRqNQxFp6itU6CZBdXgOCA45GSmxXCEL3Njqm/z+WShH408LOKNexRSp+lBW5k
SbZBndZkvwjGBZ0khQaW8JQK0tplku68NO5+jsXw0zbBjWRsdkqTNHn7KI8pvflXZYtw9oCWZ7OH
FhqsptYAQd6p/cAO9g7xdqUezCCNdXNl60dpYrt8Te2YvsS0fF96RTkyQ414pNyeWQ4dMJKgR6Er
6rEe8c9D186vVN/U2zzp3S3j5g/ERkiZicS7A0LamMBTLR4gvzLbU60Bod1mjYIyQrEmlUssj7eG
l28G/iincVdrkz5i31OkdC1/16kvSN6Ej+ROl+ImF1LOygVr6dspnLB6vI5xBZIFk8V2LB5nrADQ
JLizNUWX0z2h8AaaRWX3wQ3k7wHmbgt6pP6ZZpKLzhmyC4VFX0FOpvsZ8WVX6WHnoppt2SfHm7TC
GNdC89s1lBwlDqeQKk7XYzVmJ59hOjwJB7hR7Cy7sR2OQ0IudEapX7u4n2+d5OYihmdrifHPqSbh
FsvuYagpCZ4/iHQUzwMDJEKMJfn4sizhghrDrnIwsFHvfqZIYgmHOPtrtOJ6LSx4c3wmGPDk4kee
S3vvjC1rLFrXwWqXaNv7Y7xioBaiy8yhq9vs1LX+eqBpKjSKhY7RYPphuFKcml7JM2i1eEeHB2vi
YjNsg7m08vH9XZECTKKfYFh1pO6Nwxk2mu2bJauJsh1dqfuTmU7gxxivHmJXUWS0WPAiXG+yDyS3
2ruInodWFC91Hm9yGrbveBRK0vEi2wUlraGW/oAwW7+6SunLlKQffNya1z7QbOvdBLZIRFZdFV9B
rzYnsyYraT6+xBlXbHrPzo6CNrgwydEYGj/ejdNo/YapdgpqOpgA9Q6NC6FwhpGPCRCVBCKJmKvp
FpDJI95AfYOBlORGSh1suwG2b43LTfAyr1zlFCHkBpAk/KC9NPLd3CTf3GkIcxUMT7WXxFdmptd+
qovXFDwvEpSFHS3/3bv9sBa6jXdOYf7O+pvCxA+q9weCRHfJFDGtPsdamZQSrglIBFcLG4r+FJoQ
p/l0mcQ3DD2cFMOsEQfMvsDUw2yLbScYs5w1cmRIwuGljKP0IGjZhB3vA26n8MW0f6aB3rrzIHDh
xdbWSSMOuFH/zRbV1bOL6upayIVR0U+h2y3hqOA+poSVsnnZGXXi3Qfl7p1ZeCFD2wM4k2cX8Nt1
Vi3dLbYFS6aCmxcX3F0jF+hwKZK9ME15zhv2sGP5tbVhNYNxZrZnyUNR2z/8HkCSVOIyiUdZ2URE
d9Tt3pypU8mZN61E9yAxBM65mOJfROsQRH0wZpkCN5yX4z43Ky/s4aQAIe41Fn9PA5JwuOFGEAbb
fnIOooL4RmSZOYq6Day6Vmq5T2nqutR9U/tR1AoGYYkiYjACw2gyU0f42W7W6cPS5lGIlSdc6LOh
8THHVsVKMbbeTiBVbdzKrMM2A1vnRfNb0ljuSZBYWBU2VuZkKuSOivJ8PXVp/WLlxbbzkJQr3C17
kvPqQS1IoXIXrFvI4yu76eaNz+CNwqiQFQkU4eINCB9D8hw4UMOwVZM0/2U50RAO8JHcTriPEDWb
vlHVG5tT9rqmD3UXB9xGzYI2advRFysz5l2hG0AKHJdPC6df7K4RQwI3/Ub9eBE6gfwWj9Fwad2t
lajkHk+ERXJNqplBO/Df1EdRqTndcaJtDyZmbTE15XmcjxinOfgpiBd+4rZ7kZL5jnIc594URtmj
Ha6jC2YsCTmP2V2pxr+2DaRVy5y+0PwdqdZ4tyamMn4LuKmJdoaYfs7sFc9lxcETce0MGnsh5ZxX
e96Y6NA671HlRlsjjYxv3vhX5Jfeu6V+1nMRbaU7zWf4a0HYlrSDYWHmpp4l9BOSgLGc8ktRTt0l
6jPreRhf68wmAIEt4UIzUXYtKMpZI+XvMwwnT0WikYfy1LsM+dUNOMvFcMcYhUMKLouuf4rYwfye
89a/GlTbWIOLedWDdU3dLNdvjbwwuGA5qKUlTfR46Jy437X+4q/YNsqrNJ8Ye52L2TzELSgGUAiv
ddKrMyOK+Rmax9pYDM4amv4h4Bpfm24Jnj4fkO0OKrN/1dWjktDMfUyoPoCQbiYMFM+vS6SmC/eD
4dkZzGNiJ99GZGJU64EJTYIrzTdkd1l0VHAuoAIONxAvqyifKkGPmOHrEWlYM2NfcrGuqJzfBPUY
hOwYoHS3UXun+Vm7O4l3cevQL7b1KVzb6aRQZwHCps+C5VQiFEMKMSG7m2iepjEwzqEFy23cZG/N
0fiU4RsZGVI2agrOZEeno4wxb6f1+CulfZKZ0eJsH9XyR5cDa5Wm1EEnDbFagM0bndgPvB+yonXK
KAR/Kd2UV2ktCC2dZ5gWsyihzLp1tLJTl/17lABuMaL4nAblnSbP9JAwYEABndeeqL8yfGcVcUqQ
ogrctUe++ybAgEG49dTOziMNR1i164SeqbPl/sCLaoSAYoL9BMQQv0ELyJMHox3lGjSkBDefwsCf
q62H8eZ14BN/VEMHClubw3FOg48yin8ZhDfvuYAJyKkpxExFB0okRraMZb1dYORsgGnpTdVCJ5ON
F4dFH4PCKBpwvotuDm49guX1UO7meUJ7hSYRccRMXHfXq6jb9yO7wyYNvi7dcsl1he1djO1p8tOa
oUj5lWBszyVB9VJiWD9mx2T/O+fjsedMvFcW3QnKK57sRbfXYkinWxRVp3kGGzEXwt2VrEL7Eg7D
ZvAU8LkmeZ87uBiiz+lOMjDwRYFiK6RG/0GHyG9u/F3avxt/EO+yGvH1eflHZZAPnZxJfaCrQ03g
EhsdL+RgTZ1OReBvTESDZUC0UO/G18JS7QVUOQyOdK+9Hvoi6yg1SWBdKGrsh/RAxv4VqBi98NIW
69GHYO32gbdLsx6udtZgXZG09OmTWfi/Ak3vAyQpOGju/Op4hRNq2r4Ds8OsYGNCLkoK7Ou+59wR
4BPQGN6w2vTuKjW8mHHt8hek2npXMRzn9AgWkp7NhtKGfs18AuM7YZA+rmp6GnMqCGmYzUdORVmf
YcrBhIeutdi8+1GzEq0uKRGwvjcR1S42O32DsR9U0H1eA3mLZHWo4ediNICCV+Mz3ef0EQxlXW+m
GtN7Vm/GgPLEoN57TuX8BtDquh4Yf5OC91TcAW8Mx6gxDpVJsWqOcGVP6D9epC9tYXxMxfQzttFC
Ch2DmV0oIqwXxwor+HbL4Et4GVl7prMUkjbODAaaDFEby9qVwk5BTySPjy7IsoneLjF9VRUdBMo/
Nn3Beg+bu/Wahls9nUWOVPUnliedR/hA5XToBQl5L7KxXCLJsJfAX1eP675imltUYP0zlXxttIFS
i8bPIRU/D5w5nFjBFd7rfKzNbJ9BhznF7s6yOrzjsCMhfiN+2a7sD4YEGtVXpdhHLaC4gXvUkSbg
v9DDzX0gwJ8SlB63I0O2PKu+Mybz9nMskLUMojXsgrYxLW2r1DNPtErA6BU6em4Ql+aJea0mvXAy
hp5y+rJ/brIEykAWY4fQhvPSl99926EpKmbeB43Y2jRJ7R7041xvIKwNfSoOM/HetZGSWnCRwsnc
KmT0hp1j4b9D9gyQF+ty35jJtGlq8CgwwPwdq+GJN2si19ByNjEbcRtK60j8DtKXY47sZTGJt8TI
4FEtQNWTTpwdXDlhMRZ36ffVuSwVyk/XtlffZ8/p9dOZRXhZgTSSN1ozdkaKtpaqBrxM17+yg6Kl
rwR36icdNBpbbRyy/Aw/H2zAVu4Xs8BOMdEWVtG7BBbxqv3l1WJS9lCk/KNlA75zdDVzpuaFgzLJ
8d8zIiRP67XJlv7ICnd0Zi8jdDN+16NtrZWqADsJ5L1k60Qy2doN27e4sn4kORD+3in/6ji076e6
jOD1/iqzLjljsaOM21V/je5D6rLj/KCI3LvBWG1sUoRQWoHr2+UtUp+6LUL2bDMn6xLCv5qrmhZ5
mkDKxF2DIQQKVcFBjvvaOIH0ZCNLtHC9xKXDOksrNsSDA+mqaBctlEMaA2JRYCiEhXq6iP4bGsZa
sRF598dw7lv/mFkwYCzqltZt0DAVTWiiIcB/lIv43vrK3KVmkh2n2usx8ltbOx102JRKc0BnKWEf
+VRGvy2/rZ5Mh2Ym1QRw7msasryYT6YP9BzNUXKgxqAqiY3ElIFjkpRhlo8ffd6mp7ifn+oSjn3b
1OecZMFaedQw5sByURKwYYEO4jVmP5DmiEFz5vyMLCQaJ+t5l0f3UPnwyDx3og12kAKApvEjJ0hs
kmndITlyPxjm4DQJ/jxnAq7vlE2/KSKn3cSMHG9yTg7Cx9KFQhtvqMUUe59hC8TrY1wEFa2gVhWC
B8z3CtlvNzgfYJ6CUzPRdG6lYxr6zrVCZBFU1VNm/xRbLkwJG06TYUN5GvP2XfjReCTYV+2p4IAp
xfhpcjwG+qKpcZHUrPtOL0+fD/no/lWjraH9pc0O8SINmRfdo6B2zkkrfrCnNH/mrfPkRmZyTeYm
2FlJChRzVNxfB2uLJDTsyojzD4kz3uCOKo5Wegf0lvRdyeq6jHqi0MG9qPoxHuvj1x47KxumXB3t
kkayrMuPsRm3YTm5T6L0p73dsGgtAJ2P/GmbLImHVY7P4yfl2K2mPSfKWzbno8j2U+ZkawhDE/sA
8UX55aHQ3XfAnNlrjSS0Z1yGw2MQzbXQLS1x5RxOJhS7pczfSvZIc9KLcIDPtSIIvo38jGNanVDe
lo7OesgQTOeAgH0Tzaukt5Nja3IX1VPE2bBxCZh3GUeBhRSGFatjA9DgjGVu9zCyb8spDp66pBrW
xlSbu3mW33yMa2vTo1XemcgeBEjf67zqD41didM0x+5KchbrFfJbBhYBoWGk1U9wplkq8yIXi/ug
X++L+IFOzwwF/m6gBltm+66SHHXIl/MeR8/XPMq9nZL0NTkNn/KutlFokjK6FOZ0MCdHHnP20uGQ
kzL36g6/kw3hfsjpwo53PA/O5Qa448ov8dvMyVUSGUwU+Qk7tvJ9wZySEdTUhUvtcFQ2LqoCJOia
jtoIa6nDvuzHXUDEaxOYEbWPnNuayfua81m5F49WArtLwhIH1a2ojWsxt0Oovay7yjgGfUCJ6mXk
cwm00Dq6RYXZZIoAIeCFS7Jr0jt63eUu5cpRzdtD6+6+LXNWq9JU68+FPxg4TfpGna8ot7JD7h3X
dGaraDb1vYrVTdiIvoszbHJDDSfeTJ9LqGchh7V1qDN9QZVv1m3Tei+Rx3Aiae2XqmSPEo2Yjwaa
XjEPWD9KVZe0MlKEVDXOR4DQsiYKxFMi37EtG9C+5nDoh1993TuvjTD7e6D617LDP8V52F5nIs7f
3Dz5VXne8Kuq0PdcyiOWFj+sa3AUTpf5PBgeMGV7yi6B7ewXOdUf3AZLPIi22mZgko9atKjjevav
SYanJIqrYj0NehNbTR4a+akCG/napfI5KRYuIpPT+VyJek1AesayWIhr33L/iBS9SgN86XUCiKBC
yrs1j4cZuilp2Xa6OyDP1+ZoOl8WXOOrZKSzjx/GGResxpjfgd9Nh26qfxd1BidY+VRbVyaGImee
7qO04mtrmkCJq+cy4uSLdOOfXHTOTUCYAfk+UWsaLZItZRLU7arODZuuTQkBkG1bavb99LkIxaYW
H1wFQ6HnUGePBjneGN6ra91IJxt7Ypug11tMbiz33wDbu+zIqz5Mq5Gq1LTNtoudeSSoku7gkHV6
yQoKMLm+02AoXx0qSw4N5+hVxmd5MQfzBh2VqZCf4VldRvKPaVZdivZhbHECzWh1iU4grpmyPEDp
j6mXbZ1jOra5+ESBgUQ+9Xlc3ajdaI/ZwFVHYqg7BR6lIoNTdle7y0OzqV6EayA/k8wJg7ZlQ9O7
a9tnx2XJWHyZZvmM2N8fh4CeRCICq7mKoxc8wm/OGIwrE1LmqfGi/MmmQXhFYXm6AXSKQoaad5Gq
QvyzCehOiV2cmdFyxqqHQyGteadVbz9V02co2N00OvfOkxd3V22aF4s1Y9NpiskAsbVbI0e69eIU
5x3eppEBFoC5Cl1Q98+xUZlPMjl23p6wVf4ze2B8vcns7t1wr/o8P+eECzh4ZtZXjIkEuK2WQTpj
hnfOi8N4iWon+BCqr5j+cFO0kH/YHfpMl+IYVG6sv9PcgHXRq51jYXXfOBGYJ7vlniBTsTWJg/sj
nfI9fnLeFRanLB+S+ziJ1ypgr+dYCQrJ4yFgQAVyQz8p7t93YhBPFkhYD0bI0VEdLiJFmfIwSzow
GvJGnUudUxSPXLU8xD3nbWMZx0Ou9X4YskeNOGj4CGOcB67SZ11cF2JYTh4CBoUE8YgkQ8m5QSyw
liJ+a1Nk17joojPvekmCsUGAdjL4kjQZMVT106ei1Pa+Yzr6xmwbm94Typ7nZDe7wHBX9Mc68Ou3
Qj9Oz9AF2uFgEBu6OLH5JWKg+bsSDbdA3717GqVv6Ex+ahSIK1Ohp2xkMxT00bydoURtKl1cq2VI
2T9xRK+y2ryYaP2PSpGXHoMyr2uZvicN8k4TkBcb53bnWLPgRGutXTahQzHUlzrL202BK5M5lGQR
Vm50bwvvexB71T7xhhfbiG9tguFWZ+W0jzxagrKIXwN88smdg+DEnL5iEgx00W3y6FDmgH8gTA5P
I+mSkdzBV69F+Myy9MkibcigBF48n0lSHlFI+m/ndbb3F1zezIu2WYU29fmgXIt+ndgxL9CYNvHG
YB70NXea9uTRdrK2stL82reDxqSWBCfY/ABougSapDEUlzql06R2Xf0l4eJG7M3eMFOpPfIhR6qF
bom6i62VHGX9Y2ZENKeWeU4U6IM6kO7RFovmIOfh7+wY1YuC3hOsQl9g3lPXMLsU/vkBfc31OIHZ
96qT0Ue/JuSg5zSi0rEuMSrIT72qxGNa1gn42seXXtvRjzv/9n0DiLAQODuBylhrCHd63/SP1EGq
xBd3GUGK2gOV4tEgvjSW+Y8vvZr7HbS4edfmgz6YFbbwvJyKcB5nwgJF/O1Bmv2S18+yltXbYEfx
8yhGPBdKPckxMW6AD/Z1Er2i6sznTkga6yzpP2UgMt+sz1mEnigzicq1JPf5muTLuZeuj5xCw15W
obQRMjsB4GzZuFoC9CqRKDqtmq9LxAiLcEF9JJs57NsWzUHiZgMsoOWOioWV42LCLh/28sWluvpR
IUu+JC+v7kwOshRMcmes5tsBsOCO6S6OSrerrnZV/EZqCPaNbeJgsEcRsiPnI8FmYzUVDPij2WCZ
Yae7Nvtp2WnJWZa99UwVgQ9GuBoH9neGdZCW09+GhSNvncX228zsodeBfuaJ/Z7bVm4W7CFbnSUj
tXGM/9s+i87YvvstU00GrFHr3TIcxQFNtoOOTkPMhrfo9G/eTgTCmDrZOdViV1KzwK3YEndOus6d
Y6Um8uOCcHanbT9RX+68zzSMvDax0b6yf6P42MiTvVuzPxpLztjj0i/0FCCU9bP/roWpv2Cx5Yjr
F/MTox3rulCEpTNfXYhwuEwg52+t11uXzwdjoHNnJgOJfsH3GJMd2kYO+yBdTrxX+RG3nvUcucdU
6+yp7iJxioqJNc3iWOP54nWxXnpp2O/Wz7zT12CS8VsCx5QyyPl98uiJAC5fkW9Lxptuu/FWBMuZ
BGwkjyBvFLBZdINdObNFXQi+MiYuzV3XtN0n0eBkZjRhKNH1a7dO7bt28u9K4r2cVC3e8UklmOxe
+oETifJoU6MjrL0kXXnzHRCvHBgwASUDGs+i2pMVG8eu5p0HmvLuLZY+OAM90Jk/fHCysEKCY+KE
ZBcfpskqdnIiM9PmS7mV+EARTuC0ThxVE39rx1GzqcjOkTZr3xJU8TXD7u+5Y1MXr+9enxRbgv/j
dun0r6Hun+faCjaTU40XSBXHoRIu8Lj4Sywb86SLnn7h2Vg23CeC/WjTnvSZev3/RNP/QDSFCugR
AP7viabXX+P/+KBE4J+Rpv/4P/0Daepbfwtcyw58KoZ8SWKZRPo/oKa+/Bu6PxFeRzqMiT95p/+v
a9j9mwmUxzUBl1IC7D3iph2k9uR//0/H/JsjpXClBQ2NYTM/8P/8r38hknR/fP3PvfJ/5pmdAJSa
Q+4cMKXLUvcni9AavGYwzbiilTDObxAb+mdUxhW9RKsRBW6zWFSzztJZ6zj67XpZfFhyzDL/9KLd
/45s+Jdn8UgM//3bn+X2n88CWAFU0oDXAk3/X/kIbD2MpSGEDkdZNruajyR9rRcEEuvqLoKAYtGy
2jCLZ7FFwaEzxO1/z1Od7CEdc0q2sdf/+6dk/xEyfjwl2jypjjF9IIoi+APZQGTB9uvALEO4J3gD
cwNuA3lWIEn+X0WvzDuqz6Gpup6ATPzDYY1aaxdDJvwnwPfGc4TFZavLUe+F65JUzBlo+lC/1iQp
3LVv0utbC5qi/IoTZVCjr4NKOxhjd+BeFx2NePry7/+iz1T8Hy8ykVGuNmLrPuTJP17kxjC7qerw
FptyMTGZT9Y2SNi64fxbi1o6BzsCudZluBCs2tmDcV5xWveqvj7THPAKod3G1YqqYpvyPwT6/+Qy
PF5tlwtdwI14fEge1/s/M1b6rlftGPjEUtg7R6O3QWjOw8r05n1sSiBUMqloOWk+XKl76kZoQrTH
Jsw9TG2C8phbwXbDnP/j8/ovF6Zn8SHkWcEVJm//J0lDmWgy+K3k4eG875EDuTsma5f406q2yjOe
hYc0BBnKKtXejse3ukA/rUrY04u7WJdi+E+klT+ZQg5LCOB6KGIPkJu0/2wHnzu8InE0DQehrHFH
IYOB65BIkR0YF5mnJNGpV7NF/NSMuXotLaouyQ2tF8dLd+x4cOdG9XQtnYoaxcEg/TDlznEWcVhW
i/nePjwwQ9ReFkGuOQ+MB08eft88WWePYamjnR1RsfZiTTcVuG5IfyZVTDUTz3TCAxngUhii+Uel
Sw4kAP52XVWdnc5nE193oSuqj6TvbcRyka9yZR0oVLsycjN2VdXO17bcBPP8Gz3d3pqJpzeTX2Pc
JMm+6gHCMyvEsrPI5eGYIDmFJev1339KbPhBfy5GvmtZfJ/PvSlN+0+8QVlIshpFrw826cJP64eI
8eqVUp5sJdpQNQhzGYf/+xRNV9rp8AxkZXlXSXnHNMVhqzeyTWkZj8Rd+4tOzBkTDC/QrP8aE6Y+
E3N8Wr8QBJLI/1k/zFNpOkteX3vDqjSyLTLqD4bwDCQCuc4nu9tXzNqO3NrvWWC/og0PYfIgeBgt
D5//K0MUO/aevg/Sa0hDYNdj1JjcPh/yRF6tKKjCsbIiYh/Vye/KZ95Gfc3JxR263mUEC6USbsgN
bVzfCcFaezZP1itbkIeuk9wYSjXIzqZBrVK1bDq2bzaGXyJcbPNNt11bFr1VtHsA2I+rMqxLFTrY
Yy/9w3Bouz9mbZfwR634YueJuVtAiITc4DampwldigZ3nt3SY/oYIXuoMAD0maadvYBn31NRfrFo
EinsOH4q1PtsYEDh1tatEmuZT2U7WFeYzbYxz3TfmoRBG2Mz1FAcLbuU5zFp2tBxK/+If91fEbpn
U9dmihkj8IwRkeBkBRqjSpJ2Z51CW+mZmhmJM0G6q3c5p+gDmvX3chi+AAEPjp/vEcRvMPKJsMDC
df1OCPPDTaR1jJtHjzREmTM6BS5740rggNCQkftn7qqhbDi9+z2GZ+I158TiuErQLX0yFcXLzKmu
Apf/3mDA9aJLP2JlDh4iibODhBSfXXxw1wa7/XU0uFroJpgewcwzUAp8KHQFPkkvVWElGN3puv+W
9nGJmGOVm1lSXql9Zy0zdzrOjxCkoHp2o4y42AaDY/NLcnV2Hg/dbIpDNCbXDGzYg5uAQ7iyWGaD
6VmNZXk0XCu9TWYS79TAYHrRJphOryXwnlAvSGeFSSy3xkys0rCZ9XcSWfMdL/R0H/riTWbZadG9
OMDlFs8MOUghjg77Db4SjvlaLhMvslXJG91yK8RneURECnUs/dvng0vxTyiDR1jt8b1FlsHf/0Pm
8ncQpSTs+PheolLG6wCw9oVdLefPfwxSJd24QelsZZEGuwLoIgPjLn5qHw85CXuEZno+Pr+cGxZT
xNbp4rQetnz+hYP+SIGJdexEMa5NpMS9jZnmBXOTv48zx4Sh4QBCfTyYCgBMPi9X8/EvksDUhxxh
Bb/Qxe+Ed/986G1e0NmZf35+VbR0TvLnseO3WJu7oSalmOQvnw/TEH0Ei1+iDYh41eme0m1DmdbK
750th+XiuNBecpf5SGZxkv0L9YhbbrDLGdjrUWkh3yyQjETouvFFVMPGquK3mvYjWiNIrWmGbis4
0UBmNRggU3bGVXccl/ViV1RXNvVHQDw19f4a04xoJDMs6oS6tZO7bxbOciA4hR9aDnl23Tj+prGn
n3ml5Z1QHhWw3wJErzup00jPb9gTTo5HRiFJ2oOHFFqW8XCYUfwY5uM61zI/5ZFiFKPk1ug45Tw8
8m6OqbvDYbBNC/dM4l2uUr99uJJyOr38BYdngBFZNuO8z4ts2cWjOa0GhQRn1ulvm6VtJ2vmNi4H
ctwGrBOMgL21tf806Sei3BQtk4QkL771goJOh8X3UKgSCC3BVZwLyYbEHSSWodhT9eoQGLa/qN5j
9kNV191LyqfUHEHIGt52jJlNT4/0G0GXEqIn49koiImEAbj/fDVzZ8FAR6oUC5II6wz7aqreXa37
u9l7G9XU0GIe69OSB+J15lpuu6+BaTDiLOS1EMt4eqQr11YwvfiP7lftnoAmuPsl57ts3b0tIZz6
SOD0m9NhtXVSRFt75KhMYUrlkTJxFkmZOEWQsIuXQxIEzcGiaGbgB3zE+fLiYdE9Y5WW25IE9T4r
cQxPo8QsnhrHpgHxQHm0JPpz4v27B3EKQy327369UL1nRv62YQq1DhL/4NI7QMEJGTq2wvsygq3L
nBl1kh6a3VLgpyGPT896UuLiwXFjGmXLflVvmd0WyBXkLdUgSFKmfXKeSOH3STCenXgrrHK5Wrg/
S1qO3heQlIzINqOdzNS15tlBpPV10QHRYjw8ONsxMjlGclzGeZdkwzv2frYrU/RqgnGKM9N9yeKZ
OXxC83VvGW+xjgMci9Veahjasxsv96B5al1aj6IujXd+PdX8elQTsw+4saLrBhOFAsnM/Bd7bX4z
i8DDWL1cUqUIlSRjyNzSRaIt2IHH3FnnupJnMJnyXBi7qXfbo4dV87h0sLRQV1X10wyqjFBwrQ5C
1xfaXMl3yF/MN3GtROIrmxqyr277K334ARqTgZDRy5ulhX9054UBuFe42zhX40H7Ynr2nMXChuZw
Ow76ZsW4w9+jabV3vMU4QErP+V51Qf2R+snbkI3uUXSEH0enTjc6L+C3WULgK4rbo46OrdfW+4B5
2ypIh4xBhXel0NavUyz1HcWVRlccgBTeLVVUe0Nu6rquUMQph+kfZEBfUZAT0NIVfj55o4+7p1rL
SxXTaWg2aYrAUZnrXqeMpopsv8SFtUvk6zA0uOiwXoWix9fFbpmZWKo+moR23EfVhsNfNhvAo2l8
oRnMSYvTlMDDl0pHu4o9aqMHcZCiueXt0B6o+uw6ow6rgbHHMP1q3bK6jFXwMMi1v+slgCYRcwNX
bk0iowkt1Ri7gFTCIa+EOHJTK7cOb95aWmB9vRhbR0Id06brWAp1NL3bA2G5ZOZPyFLca5lRGaGt
uJoeP6OP0ELL0mr2XEGh0NhXwaEIzrdxTxaTccCYEQaOySuxrjBSYwZTUG0TRbVxzpmmQOtws43u
/C2XCQheMlRUh4MAWe4Ii3bq+xhnZbBv0c1yZw6OmmQEbNZA7emCJfCMTa2TQ/5KvRsZy4BRZ0vl
FQ7vKhGvLVDkgLRDQeMbbahjvetT+YqIRoh9iTZ6BBHL04EwKEvKv71AfdGz+bt1Y5CUJOyfW13w
5GbxfaAOe71YOCEssELrxMA4pvqB6HjK78ldProYHrk19erqdT57U0pJD0YyZZvPL7UepjN3Fl7i
ITglPfeowc2mF10UYWbQhtaM3iUok/FUey6mgNmLLmxT8asCyflqJdHdGNXwS/gdYXbzEoCyWNuO
/L/snUeT41h0pf/KhPZQAA8PbjEbEHSgSW+qNojKrCx47/Hr9YHVUrV6RlLMfnrBoCs2kwQf7rv3
nO/g5MkL8wRX0Tg5bd9v1UH4hFbwA+GeeBzNExmDKDIXPd0m2NCYUK+PwLHiX/XVqRkc0De5FW1u
MKamDyuvV9NqUwCiPpkWBpM4YpskG8FNJfjpoPfZjSNz/9jIvzdsyGj0xuH5du12YUW4KEfVwhQR
lnijalUqJ4dBVS0G6d+e0sZIYepOIV/D+WV1IvYGdb4qRqL7v9EkK5+kyPj2amI4PIDPi2ux/ZoZ
ryTgXMvsjqT2b2qdzKRFXTW2dA+yvp8y07xXYA2MZVA9qpkwDjUdHEg9c/V4u6830MeFpJXs20pX
KKVX/RmU0UeixYhA7WrMl9wKEBxifkXDfrsZHowCoS+HceHVZh5vTSBUWw4Zpk6m0B9w9UFqQIND
Lu2M14puy7Gm/0uOozZd1bE743Gpn0L+H5w2Hi3NJhV8JtVbSt5O02j12XbSFy0YrbPW2UdbjpYn
1SrcqWGkPaJtVh+jVebS8gaDzsEmOKrswES4pTWF6K9ffz5gf0RlAU0Ly7PN+rsxHKOEd6Lcaa1D
fimOaH9cStLZbretCiOIJavaAwLoJmyQTgoDq43Is3nT0kTzpRI+6r3d7Bd9sk9VNI3+QGGHo23x
bxdlZsNH+HM7mgmqskMQBILPmVPmbH7FWosAXzuYeLMqRhYPWYUZgFBrIDNYPxHDoK7PK8fjXyRE
OYbNfmrrqwiWcIfO911RaYcD7Sk86objhBd+W8Q207EwP4s+eych5CNo1PCkIMZUHeIv8xx/XAlZ
dpnDB3VMrs4SX5uG7UgnnqnwDonWX6eYtzprktfONZZIPTuTvny0jVEBFTV9r7Mo3dQieVNU6WqL
qqNZi5/Ngq1Xox91arSBwSUcFlToTe58Gov8gQ78MNrDi1Kg5hyWb7lqgtrBXbYJn6MKi/vQJeUe
fTY7QBv36djOmEzHQyK7B4oTUAGcYTI57udy16qCdG38wFpyDLMj5tj7tDCDfRdQ4Qp8LloBMigY
EYliVj0rcgZ213ptPfhqq/4o+0fq/GAb1DM+zYmqRmss7ZjogdgYxFUOUqaAAZn6ZOvIsmYuHKvQ
bFS7/yKcgamjkf4gSRfntWW/idLsjkWFhJAK3Q4z87gmps3gAxN6Sr61Lpe3i9zwTKahBy1xvlr0
mnRl232Nw0Sz0TRIaTyY8eS4HfQyURL3oBSVvSFPczcONtolHRouHKdDYiqPCrpzJLiDtZ3K7AN4
M0X82t7J7U2d2q/4v5RtYNqxW7eT40GScXBHEu5dxmmzhqVt4oHtUJlrvwI+6moMCm9ROG8rGoVA
l9Y/UkbyVX5fqTm08XrKd2sHeaVU/mThuGMZYg6mC4epDuqlYrTqg56Xv0ZjkihK0K9pk2O8hqZ+
dWrjWJL/TAfU1Fi1IgZtTqS/MAl6ByGY+XHFFlg6AQoRZ8QMULentq4YK1pr9VU03+OirN74Si5K
Frw29RC7cVP/MFfJXWbWmP9HRvPmkAWbOMKdbLCGsGlPT9LS0GVmxALOlh5dETGgAxHNtSMZZtd2
yuvA8lPE7Nqx0drbquL0ZQdV4zGbbDbIZqNDlymrxPPRWa59he+ktaoKMw0dwwahdJ+SR2lirOwr
U+wHDWBEGeTnAfUym6UXvLrqGXBC5XEI46EogLL0ojnJumtOjJ3W4HegJpqiAvg2uu/EjcJ5sFu/
FBNS/kZj/TLUO6gw1n1Eg7pQTJRER8bj6o9KHWvkmJY8AeGY4ZYW32tqqX1KTom6mBdQH/EmNTRj
b2uR5maDY+zScei22fNIUxkmR4IgpQLnR4rzk4VxV1kC+8y3NmwSg35SoDrW1k5pKSclAst+MU8y
5dd/tKa03sGDxeq+njdCRbw4s6EfKRTOZRoi22t595lMHmxzDF7g8e3Kan61HJ1hdgiMHrtTTaO6
KbGWw47RxvRBUxzWrSks0dS5IGcWBtgjKts2wCbKMe3qYX03lO2VdDMUNyhO8XZS08YqpNYlqw9j
WwvCCgPbpTcxdoS1K+WCFReWjX/LyDZzZo6BtbzYhl35a+t6AS7E1VaDjeAyxXTjrvpu91ieJvW5
LJydkiILYBWyNb/KM+HjfTA3FbAH+AHQKD8SmhE+npKpcAdh2P7tdiEGFwNfdDTXeGJU7KQarxe3
m7cLqQGRcP/Lh4PK/PuzR8tp8SRHTzYeJA2FeD2Y36y0RgonM2FuTUXu4Manh6HOQcusT6AzBbEP
p0iNT6thYut1kVX7t4shmbXd/DNiD878cqJYOwdZHx8zhVxg8w5Zd73r4wGxbXUGE2D7JJVhD6/y
HzOWNFfRW5vDHrTKIu7a3OnZaSr21kobxdXMaNyFYbI8kgxboFBc8p02hg/WvgGy8xRbw0uj2vr+
N2nEMHJ/giw+NY04zdri6fvKGa2nvmGsAsHhTZ3y8tkJ5vKZJBy3CJHzDuNRKc3UH3V7RpEa155h
Ka2Xgg8KHbx8Nek1iFVxF3VKxRfX08mYod7IQKGj3eWQKBC3+zZICpqr8gn/CFaC1HfK5SdftsWS
rRhHSWapi8678+Jqfhdj51zHaNH3mWNWbBShNi+cjZu2ZAc4S28oGehHGZ2VflV7GUl7scsSck9f
7B2OZE9RC7SDZUyDCJreRm3RPS/pO9nYzSnAh7cJYoT7LfMyPKbFVddK5bVy7HFnUSMcM4bhD6hB
8LEYS/c5pRF6uG6PDkE+WVaERUwNikMQRcUr6Zon1O1ETwd07zCuD9cJfOOVUzQbJfKuKorxH2FF
j6ePN9DiYLaF0YMZxNYXmSTe0BGswBpzlwX6cC7CBBSmOh9q2Zof+aqAlx1Wd0ulkZ710aMzMdAZ
epq8bKgtrwzb9CiUkUCNXC4HEhGW/QJ/zkMhQwj9Gkzj0JgsqzFBj4mTNHZavwUF4HZRb17DGh4I
zQTNU8xeOVuNEnpz60iPzf4v3AoHNpTm0VxFraFV3KXaoD3TbEM/rHCKJz/6ZLCDm8lAfmqwn2/X
W1bNOI5hunXtmPGi9lgUXF99t5Vz8RyxR9gkPbvgsMljcMPkF0qVaO0AH3pPZf4whZcZa/UlaXAR
qYr52dirjfh7MXXdlbhUbZoUNzZUcar0ig8GgQgu0gkLPFAueLj5BTRWfNYy7D6WOp2YTuL2GOYL
0LT+QSCTSiUlscQfcFNKJipAUBFxktLwFddm/0hEND6AUEUpYC8/2zofDjKQpMLSXMVdgIEL3nx4
aPBCJA2Zk9YUtxfdTkdv5c2YyqK6Y4p5te9nELkdJfrYaNdbW8oxMIaQIfCoqT9qXVa7oiw5hXX2
u1lhq4lQHflZvBh0Mapdj23gEEwNU89weUVSWxzEPD7xbc1Hs3DYA4FnA6YLf8siicp1rF5AWlKX
ncYBxhKRQb9zNiQk6QcEy6Eb6c2b01noZhkj1bPan4asO9PmNM6T9s3q87vCaJuHaCl6OtBhd1Fy
yCOSU1ozthMO32+zM16dwlHPQCi3Bh8vDrPiPVvs8TSsyYIEvV+LeXwLC6W872uUOBEMHR3y5Ib4
XBYA/P9OhS0+RU+WYki/W2hthxYTG4n0bLeUdUTwXP+4mOBCbONnrU/bwsD+MYYKxTbxa3jZi3Wn
3tGZVDD0DWjIRvxhADBCbxq7T3UEmbYArfLaYSoPA5jcbgXbTP0lqgdBbhGdNGW5kH1s7PW50QkS
qAAcrJ2DNs9NL+jwyOMRPDQEKR+HFL1abNcaRhE+DinlNc5t61vzMrMoG0EH0GBo/HlIn8JJxNdk
RnafdsSY1lLdIiQ1MBtU5SUgF8dhA+kIYR4UGe8iUk38iIbe2PeQgFq2/7SKQbXoFNKjmuzgyBbf
u+U4xzGqYxlfTdQxW4qkFuxKE6h3cUglZDF5AjDAcqg3nXLG6MqLivB+BP/COr9cbAmjpm97Au7Y
hGxDphIbc+Hzo7A1TxGgaZh2zguJ8zVyrQbGblPoL5acPRYe/lHVGV6EHowgYTUR6LdhUevo3ass
Ufyif8Qb1b8Ps/qOmYG8nGIp9pHGVww4RtvDYo2OYR/Nm4j5/JwzGtMSSBClNZAdo6rD1ZyYAVcU
fkknzzDgrKMzla8wLKIzOLt6MxeYHLMq0Ddz3oYchEr6YPMSIMHwDwk9CfZqtIceh7jaOuC4zk9t
F9Wu4czmiZigTdDROEoH2ALscOsL1M8VTUjX1Ci1SxyZrziY+wNr1SujCvgwRVm3u2ktLbQ1KxwK
Df0lwdEHVjQnpX2U7oTfccvZQSGqLkxpnATafuDU68tYLH4FJGcv4/msUW6c9fUiFqzIwLNPwUhF
WKlgPXrGUn5sMmwGxPA85iTyBYkSe0p9opOan0K90DbtqPzKgpoA75VToOMOuVPSdG/Y31RjNp5b
pTGfF5r+xHN9i9Whu1gZSTcGgXvWqIEfWZLA5xNZ6NPFzx18vGtdL8zziIjzAhpnpzyT+SkKM/h+
TSg3qMmK06QINoj5dFESSr5IlTraMbMHTxLGX2YCtKaPDOmbamYfne41D0smB1oSbExQM7lrcmKn
3Sq42mThAt+lqrYBLQvXbFkweIOTX4BTRkXfartpCGn6WStlC9XqcEzoCzUYQJpD1bc1ZAEDKzta
CteIOb8g9QoFZ8RqvEaEce2SjEH8UHQvQo8RAI5EwzPRXqMTCn28hLG7kFeGSca6w16AlG29uC07
Gb9gdCjpwZruGApQq9edXVytlVAgJ629GNOdIO7pYCes8EmBqAc/anoXrdesWPlKSzbd+C7Mw5hp
zEZhUQ5Nxn1BgYRxaIG0Zns46jYMwAkiyZJmxwi8WDoAsy8aix2oo78UTcZpUq6oGhkknLlD8zJ2
U3IAInJJIZ85bZGfnDGNjuj3hwPr3rIlr8ukGZu3+6xcfkSWHrJDzp2nXoNQ3DXqt0BfCvw6ZrFV
F+0ehW2/yfOeyEM+yE0bY2GTTangZcwwbIvIS0fnVBVGsU7NrVcHpCX1vm+pevjcdBoNuwn0ioFN
PUqs3kXk8zlHkpSNoBy3SiRO+PabbxNQ02X1yTaUpFetCoMLZttVDzpsJQ0Uf6DUI+JI+0jHerfE
OdMDitDCpvu3EuyYbQo6O/tBF2vEYes8JwXOsojgRGrX85TRTxhy4WtaU9/VKsluRrNNU6BU06B+
GWH/aZRFeQBaMz9XtKdpLTwDWY4PWJJy93Y83I6MQK32kpJjC4wNi16eB8eM0LENBzdHfJu+yKaG
gEo7Y98Wsnko2JnOkQhcVcemXdMqYw71fYhWYx3nDZdhfHMOE+2ZATi+toJ5zsDebUdni20f485N
H7ePAyzTIwYPkN8TtsqhKafXwjG+lBYkapJlKjDpTiBapGotFrGgx2cRJgXAZp2jpjOm7nNElrJa
IdT9PNTQxQsmm02CB6NXLOOytNYrlHYcL6ojL5EuXtP6wWT+/2SmRvzsNBod6iLW9lHiIBNw1MaX
Iw4c2gJcvd3WkTX9voY7r/FvN6NZIrOKyaMlcppTQpw4R1061rIBlVD7t4uiGN9gvyMlRoIhnbjy
ewvyHQQQ9d+vpoy1EY5faDaX8L25wLNY+s667bpdU+GhrR4OGuD85BM3sfUCZSrNZNolFiFjv68X
sQnLotET8hyU7BjEQe4Xo/bXhWPHsPZMYKddrR5bvf+Zdjgek2XmBcYVzNitTMbbNRLsTNZw8y2x
DETJA00z//dVDKilH4eCN2qxGkWtkXvMlStf46TlL+vF7eafC4O0iS12XFokZPH5txe4veDvl/qP
+xqJXtkKy0POBmzBAZwFWxTDr7enpbf7bi8Acoy3dHsL/3hBoredLWLG15oeqV+aI1+EkkS1//v2
emcYEWo2IsoglkIH+kTwJqpYNvnM7kr/du3PzSBSKFTDjlqJZ/y5//bx/+O+Pzf/PE9nzEPc43+8
ckZ+Mb0DUghurxD9+RZvtxWl4puI29Dn4FcZXMbSRxgu/WxEvbvpjBxBBv66cbQdWodPtyco8sMR
bXWcrAmInaPlBdRQjg5rAfdB05KrQTkUTIZ55HZNi+x2qybd55+7bvfb69Nu11rHbvc44o5/Xu52
/+/XhDCEg6VCP0fYR+fTwev8pDX/una7eXugj9mBZymGZsgrDsPPY1eBRpsHjBL4ehs/q/PWpy6C
iq2TH7AeWNHtcPvztWYpSH5+VLdf0hT3tX+7ANNf+9IkB7Fe4tWkNU7+DVIhaM/T1OPmn4vbfXm0
sDOE5JGkXVAB+cnL7e0PCRN+JLcLyNnY7tJmQi5iFy9OMiB1Qi+QGQyQ0bmAZEbXBD9HT5udZVaV
O8e0+xx13to5+QE4b9zUflZsSFmMm/cJmBNO0eYur+ufeRy9aEXxqKe0YMdpOzPKd2mdK+4CCEgB
+EeBJk62wRZfw+8L0qd0GR2+ZLG4y0WC23FOf9oO+x0G4S/4APZ6Dsuo7vlNK0X5Zs/6cQCSTtR3
FO5bXb9IDjegRAj1whr1kTERomQAfE/CcyjDXbSszWaAjEFqRr7FG3RH15rbD3pxzMoZjLoIwFK4
VCTY7ls0GW7bdvO2A+STzzU2dTp3UZYRjkOlfQxM/RJI2UD+vUzrbLjvwFebyZ1qOSc5t4BaTODj
NTPSfoaH27/JrLmnY7bvgxfo8JoXzfZnZbx1JqiCsnOObZh+slp7DAH5e0JQGAq4r6SeP5eF6b3M
J18wmLVnx3bDyngRo/VDWXn1ebKZrO7T7piz4JwCmqYxLwjaFAP5zAQnEmwWOI3HRFZHRl/AnUwl
TGV126uGcQHc9B3/MW7fPsP7L6YjbtWHhMkNWJOjGQT3sc08MZwp5QtyH6xqjTrz9AyvA9McGjK2
LXYjDVQJy2bVoyxs3eCjDpn9lGWmSyIYvA92Yn4ghiMOQwAq7RyRYgTVsHC0b6W5Fw7bLD2nxK+a
ABp58BB316KE6F7m6QZnIBAc6hqv0zcDe9qstROP8otBIAQyqWuwt7FbTXWNf0DSlRQivjiNTgSD
cPBvAWpCG/FIi+rC394CPcNGhJgq2Vlg+CaYvkBXQWJUZvHKr/MXENFuoU+atAy4KfCPMuTg0jRx
CBbJDAPOFMatemv26gcbiJafrNAaj2M78agPgfLR4Jp2MOje5k4v6EnHH4AqiEyxVQ+FZLBdDAv4
Rq4R/Gr8DMzAM0a/ShX4wh2fcd+oYhsIQDVgRIN9A1RKIvLaqCh3dqpSp7su6qYXkRGtjhF93lIl
g7HDpuE1dTkcgHE7G4ld93kiYTIfVXjVToQaIM+N54WE0Qem6tCl2Tbc7gpTB1vXqD2qxaxwFjKc
bVsv30QgjAuxc9bRStJ8k0jaBUsorGNoTNaz0kc1E/RA3TFXLK86kS4T6uKjwybRBZHND1SPLZoH
cJ1Agwgv4C9oZVU8SLNYnlZYStkkhAfMARWPymHjoPFD14JeSWeMRmeiHZ4nsoauhKe9cKIYnm8X
3eRPU6s+JeU5DnilpNZ/1iTXsscKxmdLNnT71ZBT4fKVxXHvC6z797Gu2O6Y70BKCdaqzDlY1rL+
TJT4ERqbH0n9XDKYtQdjONUYnE6y6xU3tx71TrceIe7s5mwZ7tVePNVF8xlh5uWhmV412J87EiYa
NuraeISvpLNqwH1oSm3yNAyq29xp9qVs9avGzo6s0O6E8PsH9U66I+abDiZCC8pFOZ6t5BU8mE31
PzbboJ04CsZnhB6dKwaCyDXboXSqKAsz9UIWqbwYYpaXQiBXnNA17ExlNvklJ7gWKzOj7W9t4jDS
cF/Kh3qATAJAZtrSrmrdUnnTCZWCFWGfJ3RXJKPWsZfn4D5wSlReE8OkQYwXbdGHf82ZeEJZAVaT
9nwUdPmLOZ7mpXWejMhkXUnfcJePZ3JwqkuiaI831U3d0JWMS9UPsTANJv/7/15ZrK2Ogf+kv7dR
XVnkIlpCI2zvn1aLZRCJE1t6dUhJXz2MA0PvLg8gmUbWi41o8WnK28ZrMNwZq7hjMrv4f3gL4h/p
ddLmPxZUFZezyiBQ/0dymhNEXZ8g6D/kCnKnoBfgQ1kBlJHQMU5k3zJSfldBQLWD3hpdpRMSj5tj
xKvAE7S4O1HGhdFpFZuqg5bfDTaUBobLR7ar6nVVgd66Uf/9Byf+DxE+79pSVdwT6PDJaV8f/1sA
K26GTMeZzAfndIDtDM0+kph41fQF2XuZyb0x2KU3YdMaTMDWbJvSb4t+0GT6EY/zOWil82Pa4qCK
PkyhvpY0c2j+GF8IVAzJ+kUJTDfmvi0NkrjjePkfkmoFFp9/fvFkuOIiILSQP+MmOP/b+5/bBM+M
ZpYsdQWlu8QkGnctf4RBVASC6iOqjGKD5GnYLZn1Ds6a5UFeks7ptqUogbIK+zzaH0aaQEgy7Xdn
7YCQ5fSNX959MlXVHr7RuGnzyIAKIa+yy/r/bwH7KjooZc9z9fW//+UHVV7hxW3XxJ/d391c2GTW
wN//2gJ2zDIGynH7f/lHf1nAbAvHlqnrFuvdzeT1l//L0f6Vcs3gqFAJM9RwgP3L//p3/5dYH+J+
3AkW70DiTvrL/6Wb/+owI8bDQ9P19or/L/4vekv/SDZksCMsCmBQk6sPzHJWI9Tfjk72pXR8tDbC
2vFCt905zgHxNjPZo5v3WTYtnmfOh2Y8W25tNUiMVRMCda3aO5nGP004Dgvao4MRMZtW5rjZhuRY
jLFzj26Z6VkGbLrvwFEpjj+TfXO2wc/wMyPrMAtPUACNVyaLtvYZ6uyb1pb+okyrZNZaHkeIfuyi
JYlhmhrcGz209omIn7zOup1ZIxlsmhmH/UKCr95SEWbvY1nVR/o+bjUIei+pCok222tj8ubMjvBS
G1lnRqyWZxmSfDs1+6GsAH9YNeTbVwj22yR7tedwOcHeBCpLzRLSiQGiUZhz+D6avsIMy51xXd+L
HH0t8Zxnzs7HPOio0UdsqImup26IvGek5Dl3aquTc2cHV2Yk7hLgX4cySg5SDMzHSRoml40krgT2
P4gwda9XcnZ7QwdnHxvbhRgPmwL/ervoTHGE9DpvU7XhPfBpZGLczb1WHtLcoQhREn2bJzrpK0WD
wClWHiVbH2J/i33bVHRjSDeuEO+4K1isJqli65hGiUwTZqN0Vk0KyrptpcKDKBbtkMr5qxlnBLj6
uM1aZWfZUCZNSLBoHGeSfJaNtNLpvskGy01GZTMNJa2mQdE3bQKFJAVDMCW64+MWCeJw25DYs62q
9jlHxZwqU3GSxcikFgrGLmIyxMClJEMElYjmi7WPtKjo0CFLxVtpmAe6U4x/ugXRNol7uZHkb3GE
UTiLBuaJFf1f610N4B2OrXxQRqaPoItQspaBfm+uzOjCsr8HBnPnAioScqfqBBWc1b/MVY7IpPd1
Z5w2plllnsBfcklLxo26Kbyi1z3KHoEzpsvPxWRmvy/404z5JszPzmQIu1nbUE+H1V0oim9B0Hrl
hE7FEGhtFBvP2Bhw6q3tGE0yYXA65EmXMVh5Xw6UoVbL5M4QtDTgcUyEQF1CVXu0YNCLaOnubALQ
NEhylxRwRRvqUK96qFWdMj7XCAuveZ0f6bEbEFJKuPBFRy88OeeV2T7ObTV7kZOH29jy9FpwwiGY
E18NuAPtQ0alwWCK/C8Fd8td3Wj3GE8ctrjT7C3MDd1OrZxNb8aBp07XcDQd5vzxg9aGyXbqiZAZ
Ou3ThjbkKS1tudQILuWUHRTHAZ2psKWEMpJjQGNKcpraTSmx9o9BNhyrnJI6HhZYK11PUnzC+XA2
jTNlKaAlQm4gVpZwhsCHR6i/ncEfB4Roi/g0mvQZv6yyc9SCfw1uicmj/ZYM9E/qMljJVQj/kmhx
Zb28lQn5xrIIaYhW5T0itp1T6EjNS3w+ZYoWoSSXJ5xR5oT0j4FQ1/MICDffBRNKIYkSwEqVu8hc
Wg+o3gtFMb2Bpso2SsufaMbNxha4tgTSHUsbP4RevgoAp25edwej1jI3kCVWMmUyN9FUk8usNFc9
f5jqDJUISi5DFqS7mARllDjBI/ujIQUAs/juy8yFAH7ws1DI22BGIO+7rrgjSmbEk1W/z/aSbDN7
iMkLSMtdLFGBBSV9kIEW8C7qk61RRMu9WmS/6nB8ArRTY0L38rokl4mOpR1Mfqz30ymtG2D9evSR
TbLjw0s/mqw+oocZXNGNvxpg6Z6alp9dVnXrthfoNdMQQgtDyBIGENYavtYSF/veIeu7yJP7sAwm
N4k0DEnBUx5mvwYs8G4jSXojIYLUMlINyT0jGqu+zxzm61ClMfO+ORJAZpUFjJ0EetOJoLD+albt
S5zVzNLj+zaD2ReaSngwFdpoFWW9G9j99zyYY7+ivwqKdoZzSuLhYEJdIhtuE1vhGr4ABzZaVNqL
PuauDVnFFH/VzwIJfXifRRlNi1m9mp3BD3nST0luX4QFJzsX0Qay8z6JDEEiy5DTS1ABjKIdIQNF
fyMC93uWBTFs5flnFatHds/foByR9DPo72FagQGp47dJ1a5R1Bt77R05Vrqtm1B4rUTYmsdq59ax
hRjNbPEiJKegD4D/hXibazwrrt4uT0sx/CJzriYNF8tr8ECJT2eE8LBI/CoX7LHd6NiHClHkndOG
1tbMFp+UJlye9rvIzORcUuu7/NbZWkSl7joAFVTnanedvTFFzIBuLrYY5n4uNmiaIkkadoar3qIH
UwtjAijdj5gsSep+go8Y73usLS9K0z6JkTMrY9AvyU7UbhLlqltYGJzwLjTgaSJgxV4EhSE2cDwq
y2FkZOcJYQe7bFCZeBPFQJ40nIycphYUHzf+FbfGD9nbE9p0+VKLDgpW2bI1HcSxzQfMJu+JKh/n
sJaXPrKoLuaSkKT4iaXHJhTRa80aMCrnjS4jvcxZXmiZCooHpvDrJH+0fxjK8Gqq5TbQ5ZfNGQiG
bbodAfBKHF2xmL/VI5LmCj2EpwgNp/GC7EvXvlNGlMc+eaMZw3fWcFYraiCssyW+5cFAfgOgm3Xk
QnQLJw7LSM+Wrk7HmOhet1vX8LGfX1BUah6KvC7Mf/JTXY5KRMfPkShF+YrnXFDK1PBHmrHAksB2
oVdOxir6hj31hboWAyHKaJRXBnBb9b0NjEc1Re0QVvKznh4CRKLMtJiH9UDBEefThWsN9m0WzqrF
tM4VY2cEnhv8ofOCcLkL4a9lOktXon31OafSCj5M70DNj/CHRyw8vQUFNv8QTnbXGfpFbYoP0Rnf
w/YVQ9pJMJ8pLLE1JIdsbz8H6aGLjJcB5f22B/VTmIBwMbRyoO9S6g/QvRerwY42Nj+WGapkPeFY
k49AQRDblz9FbZJMN/ui03x7Ji7TqN602YaAziGGnAUNvsLMPGYkvUT7QdUHdH0xcWiF/VH0v7oI
InzZkp+QI6xxw6z8nAJ/Tj/1ftlHKbtFLbTeW0B3bWj8ZMMuvCmwvuLsWo0DxpFlIOM6mRi/Gc43
BgCBp2O6xsrB2geadDRWBgyc5DnrLPImLDSn1anQ8StTIFzoeAq0kBi/+JTIY3fEHY5IZhl0JmnO
iuFjcbLdYi4PtLU/wqF7MVEk2Gtdqda6X/yUxIJDJOoYOOS7OorvJpS5/E1khVmcSBMhUTorQEkA
M6FVU5RoF+fvSpWSnN3jCAH+bR/KYfa0elvgT8KBtJyMNnuyEjTsGvynTqMJ45BYjcxJfe5nppg2
OmT0SJtuelvyBg6zQ3aOPYGaxK5/AAgmecsGuEv4lpoDeUg40GzrFNdEzE6AvqFJfUv0Ob30cRNE
2lvWoIYNYD/WjkSKNuw7Kb47aXdJQuXDiuxHQ1tqF4f6JhiZuYeL4WW6JC85a9y2JEY0fRKpQjyO
aTwzVkR3gcouGNqLaBNt39Ev2w1mAz6nADLPQifjYt7FWeuaOudBWlMjrdwspjNKlCNbE0bc60lG
TXAsKeRHRvXY8BNZrxp273hyyjM3WR+2Q2XlN66P3G7HdR15iD0JQF3v+/OA4LNXN3/u/PPIn/ss
cjECbY5R3f77//n24N/+979vrw//4zlpmpx0gTYw7YtO296exxm2/esq63771/u8PVQb2sHWx4hi
PYAK3j/Bh652t7/4dqGtI9M/N2/XzHV4+ue+HqerzyDZICOAZpr9gzgb/h+3Z5Eb9/en/r5P+ip1
KttkwvdayRSxXy8IUNZQrULRBwjKpO125+05twujYaI0wS3YAH4idjiEq/Gf/v2fm6DTZiYWeGrq
jDrC/fOIhrpzX/MJlWuW3bRqRKN6okrG0uDd7rOGKd2MBPRt0ok4oHZuH8j2rRGHrIO/KF/DiW9X
eyVcLe9eDhprjM7KpZVXzlaLcWE/kSQv9jYxNxSlwZYztW/Th/82PuhPhBLegZ0cN8OJygU37gvM
7mBTvS1vVKQCwN4nFhsCJzZU0n78rJEZKPMn+2wq+8T0LXZBG2avX8mdc8WKsLwxoEHKnj3b99Dd
3U8d1GG5a1DkUA9vMg9pDHGn1bjrv/j9sle5haxvcA7h9DqVpqugJPoB6orsVzXfm/tc8wl35Gr3
WZC4NDMeojXulcN3EnUYt0acWjz9A+R/uWk37V5/YylBn0+4gdtuYGq/Vs8E0w5skL01PISBYOYp
T7Wb9JzSLihFup32LNGDAeqmgyy3pj1cSf2+x1N0Dy6FrKV03/X/xtV57rauLcv6iQgwh79MopJl
WZbTH8JpMufMp78fvc89GzjAWp6OEjk4Qnd1dZUvSg10udSLL8WhQh3Pr54wlW/zEx+1UxlX9grh
SpbfVrSZaCQ3F3sWznyUDNsU7O4XqcVVH3wISNE478l79APkOCwu7E4ILAiD9oLbUU+PbnZgH+1R
ZhQCBa+cirBuE3zjVHfUZ2TyKDQ8peJd+ATx8/vQXQMNucZjfis+2KDzR6iaQeXkt/LWXGNHsDU/
hBJgulGABwVBrk3v9Kflvxm0pjszkgdIglGiOuCYN7iWfujFDcbG3sXHimWk195I3Lpw00/sRoPW
W97US+19k5hGJ+vcYwv8VpqO8IFO8AmOkHZ9pRftQhX9BEo/H5B/JXdRXNJD1Pmcx2ay28B0HzOH
JmpaA+vtY5W68NYewx9zP9qm2wfqe/hs7ikR7PTH5AwT9qf84l9ai3/bV32ffyV3ugzDH2Hw+1fk
WJmq4WPkQRu2Cb8YAHoi0Vr4gF4SHnCZ191fGgpeC0fHE9uu0CLfCx4EJ5JRN/kI37+tu/loPoqj
p6Gz683qPowgSsM/s2XtERDJoBjnU0XJ7Z064DtuR151b36zj15w/M0A2/2oHi7R0xs62hI23g4G
QTbuVpWdVxC3A312qgSvUnohYVu7GDc7mCXuqEmldnIPT9rDr/L0lFCzc35xU2q/4AkalZte4Lvx
7hB7788QdTVXOq427JctFrnO8S5/h0eJTC5HGWgOtsmWl40kR8JvdC0vlFRPNS0P9hpkd0oa4zFh
x9mtxwR9F+4e5shRSPx9de8Bkz7gpf//7wJo+NGhMD2U2JfyaahYAT4ws4unmR2hZ+k2d143vcBd
/C1wct4VTh8kmlNO7uzULx0C3Y5svag7cBawHmf9ZrJ9n9PT7GNU58M1Sh7Qpb/0t15hC1ku5nlW
meMvSTDvacn2f9V9G/w1Y4I2u4b3n5nymzk7y8nJUW1jcdvX72yH6pBjPoP5cH6XvY25VeEUtO+5
0NWzs/AQuuhxzjaTp9iWMw+TWXYU6GI+bIPZ/e4hS9vTPcM9zbLLS12ew2hvgHGgVH0UD9q3UNiz
k+3Xa02TVTDorORgbvbJA04qEKENpzrPdvQBSIKH3StUTzv3s4/Eyw7o6CQH8pzqSsDEyCFVbdpj
cfWnxja+0PvOPPG87qGm+ZXut7JbPHxU9aN8Hf5B5WBUEJbB+KYJIErp+PhB+HuoLKf57B6Sp2WF
BemE7tR+yD/Y8InSC5EuUBady8kOfBJJ6FqC8uvXOr2VJ0FyLPVz/NE6t+zPDR63s2vZHyuCr475
LxEvtOp+SXak00vqCg9a42f30J1fmwFaOt9BC0ijvwCpzW2c40sMuOmwJorfatcKDrGV8jX9ltp+
laEGe2xhiUdHFpp6LsR9DwbEYdMbusdvw3WCt3lhdNZj49AtqdrtF13UKwQtRy4dxfSxt+T1memb
nOn4Xp0lHlHnpG+01ZaIA9hk47ArvCpyKirh64k1kniYT8K53g13yeVIVaEpY6b3hC0bAtMQRGak
ISKnQCjBm3n002/qEl5tJ8ZN+eKw5AjEdfmYuxGbwxTtqw9UHzKNLxkD7EyuCQe9P38tRKoipgwu
8A8btLM9e6Ca6hPxCnsO0IsVfxSXZInWpNgfA3WbezVy28NLsRvD7bEnhHip/ARwmT9/4E5QfSLc
ccOQ9PLEJYq/7Y0b3m76zNYzh/skDlhvWBnb4b7zUZdZH/oAv4G//xFfXb/oAjxGnt/dZ9GlFoxe
j5c94HDjhNfysbpXd/RlYxVJFJuRgHcyoUiVebO+y79xIbbN31W9oPXd7FKfK8jWndXbBOBd5YgL
RxI+gamwkzseQ/HLycA28jo0toS6/cT1OPWFec7xFh4aW/RELwqYVumP+U/vfDzMm5YzymcKdawV
/DMYR05SbpDGsisi0z7yGJknfcm/xcFgO8+tbwOBZ9qcwOdy6AGoLFJFvyQHRHns0vez3Na6Ax8P
erNzKdqmTrhiHfeQRl6PiVx4XffJrzagzN/VXmU81AZsM/ElfrawFmYOPGTPJN5f/at4Z6H+IorB
rn7AHe0jdRuHzZM9g/Z3WiS/jCNyzFhP+9Fx+NQP9Z5l8BZ9hh/CUdk3x8gXUJi1TWf0OWIPVfcI
kxlUPn+UP6MjTW4Qe/BCMry/jcllc0IXym/p/315pIUSPym6oeldGh82WY67Ke0YQgfbHR6iwpGh
0ub8vE3TZjeCGtn1kT7+BGF6bOl92nr6ZZ9/loRo7HXoFfjdDsoGK998rI8CeyFJg4DfExzZl7X6
KInh1AMfxSJYikd1zI8q55eQ0bTs6uFp7B1ZgbMeGMPNMHf1dIuBfpMYDVdxH/Fo9XSv0YiX+NJT
5hjO745GMSE4ujALbGLPm2XZyOdWhddbtuSvPHLF30wGP9oLnRvWYx0Y3i70QbPc0O9tlEvs6Qle
OSwob7piQjNdouYL16PiuxGe4TI7849CNikr1lmAMIvlUYlyfeca0aM0wAxsCk94SVeMzhzmchGY
n1EKlySfd0LQG5/I1WzxXu32UmeH67Na554IKRTSIJkbhB7MuxAsPZWarXqbuG/5LT+3iwONqiBN
RC3G1GWw73MYWOOH6oIk4LhwYNuhYdYvL6m7YkT2xd7GeUIgLWHjydbG8h94csWVBqvW8glXmjsc
8mYGGNsTqLLwLuw8sT3Fh+G3cZr71gzo4PZCUEIISkBdj2weT53qak+NTiGYnQ+pMyJI73s9Yj6z
hrap2l3m0viIhk22iX7f4cAQWWeezhpz+/KKdWTntLe1Dmpf/VV/hTroHP132tHj1Gfv9YV1brxm
Xr8XO3vcg5jIprNwPasNumIXTxJ15cnZBBgmFy1roBJYami8zkDQiGgt7BVO1fkJuxgrfrKR1rhh
a068g0qARi0CJKjyUqQIWa0yhBIVLS7cxc9t4iM0mD5EcFXO2YfxFtIApT7MIw7U9vgjSO5/xoO9
L+dIQQqWa0aSl1x9z2jnF4HE49ile+zX8IEWbRFPURVeOgOHTjDPEq0wcoyX7JBCvcVMAG9M7qWx
n9Up0FCiMomI9fNyEL0RjZaVjs7H+Vg5KdJJlt83hyI/xuKvoJ5Q5MY7+CMRHTQCRMIiOEM7eKeZ
zTm9viHuMjy0j8sdZvYk+2L1NDYQU3cDgg+DK967JNh6FrgCnSBtr8AE6W6L8BLO75iwod7L5pKn
NoI9CLakNkw1Dj76V+yqc+Sn9TIntuUblp83HgEGooLDhQB1PRa7ijmvXQAajcPAKSASYqQ4CDnN
GZ4Th3/mVvf8JuATcYkOS4N781776jgJpke8DSvqB8wfNANcEjMpGOugLa6Q9mArKOFznvolu0Hl
oHtG0Q2qIruZ3Nh9CcDx1Vqb2eDRINtSHgfpQjjD+djXCK0406/5i7FqByTbuugyWMauUVE2BpKq
nuOI0paATqbThI5YeypDc6FIG4271GBvw2ETsyS/zA5ZGxhQBSK3QDNn+EeegKadeQML2ZhbpS2L
NGnaiubQ2CYvbpnSU7SD2Rla3iKcyo5I3usMGnF3l236BRYKkC70dsoxWeFq33X8lO5LI5B8mrXr
9LTQBEEQxjmiuVR6lmvU+Hl8Ao6GH15PpwyudNhtltBPRQYljoREaBwd+S1iRP5L82tPMfPOA1i/
iAYT3MAPKIURQGSPiKYsg4vg10jvEd0r7IPqp2k8tqLfiAeObKwwavVr+sDI2/qqBYdwJPnlVEJw
81cOccvyFoSsHzVPp/iFahBnOUEs2kgg38svm404QEz3J8XnmKZ0jFKQmqAk5OTCHcOwAsWZgLav
8rXFzyT+gbtD7O4U+CpX+2R+5qLZc3Laj+tDBBbCUUTAxF635teZ5pVnjgfOJ7u/sG7Mg0IJ279I
/HgfN+DhPnFHfysC8CsH99yH6DP77E8fiNHYH/WPEsyv3zQE6GgNO/1PjeoUeRpJafKZsDEtZx7C
Kz0ZAVMU+XTepn0klw1g3l9TtAHA2EFmSe8+hRt25PNNZ5A+FXe8zLqXfm9yz47CMWacnvGnEdwc
wYY7NoFf4yt7KUodV3x9KbGDGLa7biQ1oppEFZkolY/lpThnB27I7m9YOQMe7NrJ3w5eUPevVPDZ
bsj0skN5Ketgepp/BoTz2k143I7EAD9uDTCCWd14RfcxMytpval8Swb3ML15pbzgsrsyoKASfDXZ
vbpPzFNGPfcxdpvpvB0k8421xTuRue+aO9tYdR12LLiM62swAGbPOpU3Fi8rMveplYMXsKfP7EG2
TPg0BficUATfS+izb7Ns+U28+gfPmtgl+jBCtzg0ODn6YFH/xLt0ZbnzLlAfx8cehewfbIWL3+Ra
XI1jtUP+tbH189/1ROMl/Ra99WRhZ0/iSJBf10F+CYdLmb6vxqGTfW4qomMHxQ2cLh4qIATC4q1g
OtwVAirrNX0jJzdopre1QP4FYBK+Mi8svuG10iAKvXHbIEvfZM8EVp0fmVqY2XPKvhJe6k7/ruCN
DlzgX8Q9T5xO6wtYCR0KIE+Jj46QSETL4OBwhhnkN8BR0qH05QFWU9HPQxIXiK8mDrtUhO3kQ3/H
141VE7H/CXZG/ypkvOdfY/QjT75jRkzSPsKKRdPzvdph8oIZ/Z40Q8w8Jbugb54U/9DFf+XN8YFB
YxibK7PZaCFpj/SOG0ee+IwwqLihB6t26h8jrCGfpocc54592MY20ayqPFZhIL7rYB/oHbC+fplA
+3DHPcg0DTlsWZB/MbFxs8/21EKcfcZhUfjGSC/FVhviwuhFvvU4UsShuxrkpXGjk176r823tptO
03N8DF/b+8SBSdI5QQh2ItOOr7hdObfWeMUVSqqcz/mQtjZwol34LvZdIyGEi4975nLYN62dfYb/
xhsSXzjvSnUAzJUltwmWvO6yEiv9ObFcowe1P9Xj2/TJecbbfBQ7jViof3/FLaWn+AHeRM6mCv/q
jqKqk33kt+fKUaJTdyUaGT6QwB8qR5bRRXP5S/qKYFwAM/bEsaAD3S8CJrHDmp00BOht8Vc57qwn
YvNj4ZFhUhd1BzBM+V1+h288gsw8RA/LtIe7u9AdSkV3PUEVkX2SCY7n8kYsUHzIy+7ZoBrGTEVl
YkvoCMK2fdrGbDVG6NNtftN2l/u5252XbMd3aYMWmEMzzsrO2p3FFazZQ3QSyS4tKIx7HXqT+kgn
df0K5ktzJbHCTBxqdsfixewvM7JCASYUFIAxQRq51QvSsJhxflUcBA0YXBrVNm0XhXESlzcQulI/
YJYalr62fvEfiIwFBWf750HBmgWtram+W8Z17o76FofqCTKFSlBXwfNmUxP/0HiNPBPvMYD478J/
5YVZ/w02gq86Eqrj3sTsmi4gcD1y/A0fQZ0qCP1EZ2MNXV6oezJC+gh4XjYCEuE7OB0hfAnmQcRL
tgRgWR+E0Nkz0BgHNPewBz53+tf+lX82xC3QXq2npnyqQJxDzdHfByEg8Xpg3tPXlSEq4pC9vY5s
PxhHEYaxa1zINMzyU5xGlLschEQrZHXzMzsqbwN8TdbGYo7Z1Ql/E78NUh+33ARHhemFF/siucSD
AArPcInI1wF05aO2+Yt7JJ+vwgPHEMa77DAwTij8EETVnhwFBajNTs4eksxtR38OtgH54IowHzNC
CmE2ZyVZNCci7LBN8cn0/nbA4sx2eyNXr28FWY2ePsxfjNb4SqzFtoYkEp5C2+xj0yMuDd/x3fgm
dSEuBstlg0x8tiUjkNMjicXxN8fn8j1Rb4SYKaAfNaGO+uMXu9v8hsbtyO/oAzjKRNHpjB5degPU
YGk9ELXn+46u/gU0JpA4pV9xuJ6/JIrYCGYDzYSSn+32pPb2nMAV2Ymwo1/FiZV2hVJhWHb6LFKm
zDwBN3PTEx4Y5KRxUrBCFbNhbzhPd9VbkFC0iavpm/eVr/4Gl+wE4NGA1hCAmu9E9zm4MG17ok0q
REghgVkRI+g8g5eIXBFWh0cwIsF5TS8DrCmb/o5/OZokyADpDpC7ivwjht1gMIQlMCPS0R5BlX4n
7RXRXJhW0SHdvwk3MFG2jF0WH4CUuKxNn3E3Tr8RcM4/lUOxWXZUJCqat+j1TneMKMQU2rY52kmS
wvdlOiuvCC54nG3vDJuYvobEWeTfJghNhlIAChdf6Oy8Jx9ZtGdr4GqK+/zFK7GtaCTsos0JPw2X
HPbUs05Si6Sob1YnTObko8wG9xHfpocE+xwQxxe6T0lswnOaXdC85MXy7sauJTMy5BY3JRhvxQuV
ZG05Nc70EjMJ+f06OmFv139lEJxv85GFDFgNE+zBPDPBQZpMDh9o0K2MYBLGiDu0fgB7SNS3dATu
xuTR2pJalJRQSX7R2tdi2VFqoxhK/po987sAOw3BRYZ6l89z52mMGsUlbwYSIq1u4GI9xkR8jcff
TYNLgB7g1kEmMTFM7Y6Xssp9BDiqYegM5lpa75Xwr4cdA5EfhCk5gLXP+gfaM3qE49ueyLlTsN98
Fdj6uWY8OUq6XaMgRwVMXLbJk2yZB1s2qTXkFygSzMqS2q/Hc9gcTTAyJW3zYgF9H5ejPb8RmKgR
blY+JEOunmvllflEoTXqATydp9sAkCLRw4xEEVC584bsZIxHzZYyP/NTDFw6zS1lDzSRz0m5qrs4
O6r0nNJ1p44BhfWK5R3/1PMPgzpM7/w577OlKy4D3ZOe40F/ZFi5I+6rJtwZeSKugCwzKoLU6ymB
8eMVes1WzzHGR85CRpzxUoWAMUpFFxEfwiCapTTXQJ8E7zObvLjmKQJRfjA7eU19vnLuhZsJ7Bt3
jaEMq+sF2J8vuHyQ9X4LRzR+JINbs1Ny8pFS04SgUc3UUPkG1WSW8My4V7LBMNsiRx4q5zyjKnPR
ABoSzYc+48ercAM8dTrGuCvmVkvIHLpcPdfII2JXYCqFGjvcVehuuUuJ8sOiod9Pv3Evsd7HKhCF
fyqw/dmMApzmuX5wEqDKAVMsJq2JYtwbc4UvgVxlVMVYRH/vzDtY/Z5LUEmrYbohw0N9HGVkxLrs
dlPZ9bhQ7nWBEdSTDEM03zP8vD0Hf3lbVgrW2y1QGd8eaIQbHo1Gbpq4PEZuh0mvoFARsIj4Cb/C
45h2My31yE0RBTDf8RzNnJxGJW0bAq4xQfWSnbx2eTnunD/iepkE20OqoW26Jcw2lENslRwUqdit
fCMu3Sk8kGxEOWcPURJAi2MO7nKePnjj8UaVQCBj8nlfbof/1u7GC+rAPNoDjwdcOCNrVtWboV1Y
FZq6Z8kXyrHX9qhAAEgjVOtxs/DfeIi82LYw0GNhMWju0FCsezaQ6oLj4/NgWSC8B7/IY+cOuU2M
amp31HfNNZIDgb1h9dbi2kCT3OoH0ECJft1xW8rIbQTIVq0hKrAOUaH0rOdHwBMhA0y4Med58xDW
swCV01uMR0xSc9GtjEfuB01OchslMNYTj4HftdDMYy5CTAF+lrcptVFfQdwJd5ir0Drv0y/G9PBG
GWWugt/jMUgm8gtIwrpE3K2B/btP0z9/EIunyTpRr2N+8Cjn0QmLXSPteCdq7jEaXMkhFVjqFAGt
47StPoO0j6vistcThQ2WBXqYOFcyyfrH4YkCaYQdJWsxdfrnHIrnzBh7cUPYAktnR4kN4WjLxwlO
iT/FcsfVsY612CNynAe/S5EhdmqaVIxy/4TWEtuJNVzH/h03cqujUzPfFyot/YjLo0lqd/K55+VX
nx7BStxTGrcUD8YY0mVYI4vaK8+YyxzDZ9ae0d34ktvdGFzoBSUBcTmqJMjQtIIrjcxbylzbwKL1
D0VHRmMVSjiTd/83/HbhgeCUCm20jtnc1Xn/nxFmLxX6AE4l45OVLrlwhsdV6Zkv8x6uG3dGaxuP
hLXI+GjdjgVXblUnp31UX8DwGA3MI6sswGqcWQinwJBdWfAYsLIL4sLn0TFQVK2VmDZyP4fwycCy
A/F1iwowiVTp1Vx3Ck3cyWhZx1VZJdDYJgcLkr7D2vbB5H64P54r0zKkbqdu+OSUH62v5hpyTyRO
TMbkwMCS5nFJ3P9GCDIgFzmx7oWA+XZUbbkp/EiaptvivmIMBfGBSTACZTrjJrzsgJ5r4U4F5SQr
s6lcyKU3WzuDViw0MkfUMazG2bF7OlhRFzJcoKdEf2Mx4k/7DUu1eNrmq+DwyqO5X3A1LT/IHphk
JLjkwCpZWzU9Z7QaYj41h14jvIpwPP+Wnan6OjIYKpjntpOB8hVXzkxCC6WDCoeKIoWxfaLtugZG
hbcNuO6qVKQsR3uJyR3Yy6F3UWGEPeWiJB0ux1G5QulvnsHZYHJY5lGiYVIqQYiuRh7uWAbb+kG5
hDY32cViNkd3+VANJ77Bo24wPmtIKlyLwjkclofwhREV5TPMrhTkHqeI2KvYQ2TUSAJdo/8haM2v
bV4rV54lQKtIQZSyJ4pbPUA9pBch91lZQ+dDuATJZQcqgUmhcxXWNm4LesDsw7JssfuT4jcP9OiD
Klp0pVIjHwNN3RW9m0Ue23OlHpiG3MUY7UigBQJ1Fmjr0cynf5DuNuneih/6CAK4H4ksHq/HEQ/x
qciFkYksYTV9Ct8wVtjG1N/mIFjBbD7R+Y2CPHY5lfVmtNe6c+EgbjNp2MMsx8dQI0g5WwLKnMd2
PSrRA5W9qDmO8XFBBWR8G/vnreoFlBB7SBsorND2wF4lAzlhAQY1WQHYc9RPYASLMs2ubgImJo+C
KQvjH0iqTHaI58LaB+sjyDJslkgZ3TmMzAqjva2IN2FEiAQziQ0xR7zvrsIXX5sxsg5OFD/r3EK9
56lxktPlKpgHIXvKqZkt213wm1WNPjDG8m6NvC3EyPgYQ7amJ9gKtkiadY8/afsOIsLbo0PKyuOV
qThxbuccp04lMxsp+qNrwQbLmZ2DpO3ZSSAor4lblj7TZtCQVKS5wgm7l4aNvvPr8YB8Vbh6feJ1
/TcTnhpIqFxZuvQa8kZMqDh9mrkhyA6sCuTy1ga/yp3UH+gtwbKaBwYHZjgqWhBNgbD4SOvHkVsL
V57OlHv1eETODSCH4RbKK+ZROhvL32bEYq0f83fmDEuKK2MnWsftYfNLTGY2I3YOHlFEo3i+56Gx
8xSQVnSH85FfY7vsPiGEsEFx3iG9x68Pu4m8mXg5dwo4a4VTSRe2sSE5tyY8Y2JzNxIdwgbejHfl
7AMs40vGkOCM1SLO5KiPVHA0C9h+KzLwWPmrIqIxB8742ZI47GjJSWfsPdUXAS6Z9rXFe7wUIUi2
YwvJ147+DgjCaQY6PDL7sW4Xhz1rBjwtVz6f4ARQkiES4+6Nbzb5R7BRknXy1e34hnkC/AmzCDuV
jWbQd7D+9jAtAJM5nFsQppCIvHV6tPN9PPIK6KSqWqJwwOahbcolUYMiidLgScjM5WuhLakWjZqe
8vJssOgndYehRfeyjVIiJH16WM08pVOoNw6aCtikIPFZ4JwJnismu1pXr7iz/48eptVI0MhSSFSl
WuxpWPtIe9ooin6RDxnSDaHYIPo+xRS6BZpaEr0tPaHNJgQWjfEQDWGENKYss5ImRaQtnk18tgDO
Wl2aDkubXWoUpXxp5Yl0k3qf9ClHJL8zaKyY2bl6FVeh+LlRTRKpTeDExJIQHQ3tpy2izynkkKkV
Tud4LXaoN6fENVFklqjhWzTw91buZYZ0m02l8vXtL//+PNT1xQ8z8/L3rTbDZ8xSxNvfz4oiW4IZ
5Kbc2oJKGTENLCr7w9QkDNkwIowFWTP73w9ytEKS/Pv6TzhzkGvTkRoWbvsnbZLF6Jv8fVC6naZV
HCXT0hBuiE///YVUT7/NRR88ZRNt+fvQjgt6NP/9+u+zsWP6FViiL5suR/Kny/H3af4nvyJUdbor
SwSoG+iaQtYu+IggVoYhGWskge/v9iH6Cn9XawowQtsm63Nodnz6983//OH21zA7+cl/v1ln4X5s
ycH6DqynNWBC/r3z34d0ezLZ3+X8ffr3Ta1uXi2RSuKs0K0UFWJDXslJh/no/3yYti//z/f+fvr3
PXmIAyXVk51iTKcCmTC/HKMGqktTe1NKIrcJdehZ84IMAQrJTWy4PfUNOeomVxw1zJF1WObWaUhN
3dNyA1Feob5PIDMrZDHN3ODtFGSgnP91udiS+YVfkZblRATo1IS04E74tSOXDactBUJLjRECwVhG
l1KAKKOoK6nf1kgXd2CetZkSknd0NmHeuyB9hXLgYNrCMj3WPQfyKGrOUOY1nOaFlCh/aOetmxBf
X4RszDWwZvOr6G6tBiCotVL5jCevkJCui0mBXKrZpDtNrimEAJLgRnNdZOmxEZdqp6gQX5sptPuZ
8ARpjWSntTouKDRokRKAz1WLr8R56iUqR1o1Dk8dvMoa1MpEzedcF8NeG/diIikU4VoEzOaBqiGG
GbGljUGXT+BQNX45NPd5xcxIR4vflX3vtkMJYc84ZZHUkpE3PzMKcbwfYZAO2hbVFNNTASvtnEOI
3kPDoaoQu1JKVihQlVmx9vYbdGvqreV/GsFHsWLz6wlGSCGRYRRV8lKJPV4/uM5MFGgRG7Erw0j2
0roJBoEymwCE+pSFlImGj7Fi0NpmUkFeXxSL3KGciTY3GzmaFd2xoKNt/qA/EKENY4TxryAwGb81
SyiQWOLrYwyVikRZ+mWBAGlSpgWzInB45QSPcUkBZgCswpcbLXCwHTFZJzhtKIatmJ6di0a+yVvW
RSvE3gRChOpFB60B88i6zNbEqhkFjDbi6b0auGJBwISqQxBy6GftQeTsMob4gLjxSmAP2bOOs3ej
JxoVtS8rtbRTNHDAFfjBO5hrvEo6mSE85mEvyMtxiMfZbcSyPFoYmR5FsYXOplVuLm3hvVSFXjSV
+Zl2sAmj2lPXjgp6DPV1nbBHTij00oKyHiVDe2tkBSrBKOzqIUFfCstHTHHzzXtrKi8oqVqvyQYh
ap6FvO6xmMt9muCePtQajs11ddSEdrMqnYKs6T/0CFmNaWrgqrB4nUYwrmi+ce4lC1ISkYkc2FCS
5yD6C5pj/KAbPtnrRG9bqqo/jUA4FxWK3+vEI8KILNQml+WpRVfuEbE+xoakoeKMjOm6FDCV8KtA
MvU9w5R2hyIIuhUS5++i/hiRMQVTS2MfbR8PypjJB7TnD1GVE/0v4aem6LRzZNMZnahotzwXjeGP
qmSd2ro50U/TY/RW4Egk/VOWjgaaGuCMI4BaA4SkXkNTVkp3QjrKLFcPA7XmIK5PvU7zbNe1WDBA
jqDNb2+OBiw2eSFJqtPcaRGNP9AhNThiqP2IRVUg+qnvQinnJGi7+9SWH5Oe09I2YFGk5A/bTKdT
1xI9TchlpEqXLzPDlQVrWYSyaXmbaFFppG43E3+rViAoUjAlNS3NOq02qNisqExMGJhzjlj9mOBt
QrP3RFa8kRahgRgNHbCNZuyFgXhLkyvRlyPjUNQjB4sRLm6GnIpD0/BewrhzPymoY6pxHKS1dmSK
FF95KGO/AXm9r+a7VJDHDbS56ROVtWnzk4rbd7WbA9XsheOaQNMQtgbJesalQDG7+yLm814RlVPD
owFyhP0dxZaD3/SvNpHf0HE1gQkQFUnS8jBT352ilEQo0daLpiqvaOR0IB9rsm8ThZgQX3qrXXpy
Qpqw9DqDb4YR4r6SdHiDMVVkwacRVnErXLIdsdFvC/2vhyVSp10SWrGzoJi26acd9LzCHK5WrkOT
PocS6tdsxugYp3c9qsQH5KtOVrQqR5l6lp4lMtKVI0UdqFgdbkbHyfhAV/VnXoYkKKbk3xIXNhT1
+F65ES2n+8r8EJJ1PFmb7Gqz5LuUpmO6B8TPfKNIYNzYHZEdPIl1neCNF7+U+kieRyVjyaWzJKxs
m+Y4IUVuxB7uKi/MUqduhPqsF5htdONE3GxpuZd0AlXASLupQuvlq4aqxlz/pnN4SjtMqOK4QDyn
JuyspqQ/5WS7eUbZpVEpAyHyrh+HcHzuU7nbR3ToUHjYIBJ6h6M2Tc4Jgu+qUfzrDIn+AOk7pEmd
JtBpQtguyTxNl1/7Ipq8WNXm3TTWqHAZ477RFo5aVdZ9bSI9MlqEysX8RRoVOBrdchWMiKKYMq5e
gbaShWY2jY9Wf5JnhdiWrWVQx03aSR5OMkYE07S+z1V/aYsOjCDbhMPE8aQmdbTrk3gEg55uKqjh
JUXHO5fwJJKRNC+wrXINXSuBOhcoLoJCZ7Qc7uV5zEkthPbQazQkdTqgQtPL+TPtP5dpmVF4zB6E
VLc8Yy3ogiCgb+qm4USFOy+lICipUP7g4eTlqeYRv6ufoUjvM5P9qVQloHLD3CdE6EERQevQ4+Ek
LNYTIjVuVOIVLojYkai1K1RdGtRjd7d0ia1dAFWUsJFBqMz8xoIHEMYcoMro4FStHO11EUgzKw1t
30/egjH6THIojVBN+himadWDzeEDcdFEadipRgXLPB3PdD3OWfmPxn17YCw+6/WtwePFiRAwIrvh
/nU6XtbVSs5LfDG1Am7D8L6oM2TWhWwAgfY1PSJZOp9aYRbhDf9Emk5gHrX9Syw8Yb8AimBhExmm
40+yqOFt03sSKxzRVIQvzlE0fkedEe6EvaLVAepxOo2AMzDAimdUQUifYTUWt4V61bLuW+pxgJcJ
NxoTEBzrvLckhIjR0CWMUSLL+MPoOk+NVpSfpZFysxRyBK3ZgzSfFyWJT0NNCdVMFX+SLAqEBkkO
aXhfaSS8WYxsZlXFtEoinZwg7icP7xw4Tzi0ovC4KUrUu4l16tVhqJ1qHOtmae3pNt8wJrG6zcjr
7dFwOi75zE3KNPhqAPSKpVIe7BT6n/XGa5uThgIvAq1Dc0aYAFh/IWABITDjsfOkub4oUq+jsU/p
daYRJ4tTOknTFQNxOfsyqzA9teEAOyjNNkFpINdZQ+FhEqsA85tYdsmRtCPOPp1vLNKromeXdZj0
s5S3L7Stc06asDeRyD3IuCqh/gy4t5TWY6bzKBGKgNUkK3hwxdQ5sZZydekKYtbnRUdC0RTIBJTn
Uu1SEPAerE6vNS+PukM6js1LB23Rr6mvo+7wpOst8IVa88hyArpRpErf4N12Wlu1pHmvuvUpsm+d
RsMdHV37BDHxPYbYj10jJsGQIs5L8A1yZnTjM1YN9a6jDRs6MF8WZo5yaaZ94P2G5JraHieajAEt
pY9WbS5FpVgwoFZE2/8fe2ey3Di2ZdlfeZZzRKG/QFlWDkiCICmSEtW7JjC16HtcdF9fC/LI8Iio
rGcva1xmYR6iJIokmtucs/fa3Dx2CoksDzm4wGMXTS5LUiXfFvY4beFjWfixWUYojEyZbDZDSR0k
SMyXkrWvZ+TqZ94U9OzVIUcS0kRXcb0TLjdptUR1DQYXeEC7Nhuktg96UlaMkgADm2GygJCNiAav
bNDeG6CIT3VPZRfOz66MFxsCgs9CszR41URGqr2204FD7NhPG8O8rAqQrsNK346E9m0zBGFsqA9a
2qQXUksTP5I019PFFlmWAoywPRlHNUh9Le9tqmZEPbvWuLcH7EeOkGz6oCEcsqyPmK9SalJQLkmc
MFie+I6RTVi/p/DRsXr0pmmBd6zUnsPnTGDBT1jUb2wxp0eYlCzqhoI5T1eD8yTSxS9A+ySwsgdV
pS5im5p2UzmYYU2WNiuTCDVvbB2c8gYsCFOEW2SApMgGc7GLyDLCx/hZTyI+uHMZUzlpX6Rd7Wel
aCk5ZMPC7DtALaNRRI7toaGMVizMZNUJrzuDk9uCqq3VmY2hpVKvdlRkZBPaDHIyrW1ZtM+KEgO4
03uXNUvS7JsJOTq7CEpOMar/biYSA/9L250VvQ9Pjppc6+ag3LPdNZg73+emrcmPgh0fU7EhCZgQ
gtuyEPugYKMgJF1NNWD6zjq66IU4sxnaFKnxDg8ZfHwaqyRE5QVthxn9VvfcB+MjZQeL7ZPDKGe1
O7LAawwUbnUMJEEos57tUzb3B1E1jC11RA5Jcq00auCndUrqElBqB0uzr8xkaXSDtexC1Z7oUAPh
ZEjPULJ0LjKUoZqB+0Qb8r3IO+PGHPp9T3mkh6x4IjMPabtbEz/rCIbTxCAZ1iKBgnUay21b+dBx
Flw5WvxMckC3ViPuRq4WbmiWsNiHxmLbaKQtIXttNYbRySbKqApNh19ofpTGAGxual7UwWpoKsbc
olVF6W9+JpD0ISLYkYIgbXnHHQLk/7T6g2maaVDXL1Fca54xhjQp0Zq3FfL/qKb7EUVkXoFdJIHK
uFPE0PuqO5GX6Mwr520IkV9P5EB5sWLnLB6azGuiSzZPj/M8YSFzKQDLMj8XbfswR8VOycLwLrOe
2r5/HxMXEW3EVrKizLHh7VYrndqt3qqHlmyIzYSCRCtH9ArOoXfSU9QcDU19aWaQDLnhXgloAyvX
sh20t/1t6+b9JVWHT2PARuJYuEL62LVWrUjTOyvOnu3hsSpL62M274o4vQDarfeymGkDJePSdKYT
1LqUW1PzNDIheVSjvvra7XedSy8Pbg0h9cXs+hCUwDRrKBrht7wqM50FzR68fsJ7RiCS8LT0iQGr
38okQClZML5Xffwel9lHJcKaqm5902iBPBZoKXtmVTE7H26rap69oEHibn58lc4SxCYVIjo4SHAr
Sr82AnQA5M/G+o3W9DuR5uxphm5bMIKvpTYe+z409gArWfBHpzkve2oJgtZFNe9G6BrrcZqwHUjA
EbG9z/Wl5rIYE4clynXqKgrisgYOPrOY0qtrPL60Lmru3ag2n8nm/jRypdwmsn0rbM64HgeVP832
EodERTohwUlhVSTY21UOVhpTwQ0oixqLPoLxccHAufi2OOvcPma0aUeB1iO1KBX0kc6AjVVAAYl6
7t3qI6ZN2XX5lxUMIQp5PKgNAmZGmsBVX5UcOZEWzpM3ZfSRY5pximnTpWneCg0XVOBsp7Yu941Z
MryabOWCPnqSbfs89vN8nVk3BFx2q1QqGWTFvkC7CFRJAZrLOZ8JlpScx/bSpcR4REMrV9/0sv/x
Pv7P8BOSEPllDHD/8e88fidICUAF8Yh/ffgf92XOf/++POeP3/nbr5zi96Zsy6/un/6W/1meX/PP
9u+/9Je/zKv//u42r93rXx5434i2i/xsptvPVmbd97vgcyy/+a/+8B//EuhNMD3/M87buiyKz/cu
fpd/4cP9fNrvpDeh/bZA3mC26YZt6JDV/u0fv8PehPGb0AkWUQ0B1E24tvtn2JtKZcAQ0A11IQwT
vuHvsDdT/c0FGkgEmWUJDdyb9t+BvYGb/DuJUBgGJEId6JuA+KYviMo/sd4A40CVK+OeyqPKRMsi
T4Y1uyLBTQWUem113XOnfKWNceuo5DVWJYvmQo7uOk0Y4QsngyaitKzbnOKpKs1rfNb3DqPfISyq
4Kqvv0aZHXvHbGn722cGFVyVxEUtqTsi6Zct/KLNDzG/CCY9vAymX0z0eQjjo0A9P8QuxN1JI8o3
Ui6Vq8TryhCv7Zg+QNG4ZGw0V2o4nNi2su66oQBCht5GJyFZqwXVZY032eT5cRi2gaG9gn2iab+E
5o4PAagkpM3mxZ1uCTa+b1AzKHNxT87HV9TYZ9tK3uTgXrd2RBhPcBy74gBm7ZxqNKmqDkuDlLa6
rvrmeY6q+yjAohLUP1oqc5M6Apro5CYPxKNpRDeAn7/6hjdvW9VzVsZfZdhBQmNBtgYKc2F1fNVY
2lFnxYxxhfcciubZLBfSyhawsA85zCNi/dy5jadqpu9YJuNO8pz1gR9qA4qhuVXZGX4YdeI1DVtH
lcMWtCUrS56SBBaB4YB7w47WtIBrQ7X5xEadVpnNWTXTnUP7KY3I6lPJa1plhNLS3cl2qllslsy1
MbIdMHDO3kRfFgBsDhqeB6mrwmWjrMshh7SSW+sooOZOaYIrRUFWZs8vGiGNCVTbbRoxLKYjm1C2
o+s+NS+zyGZOp75b/nBiBrTml7MN1fbDROU7cRyqzOi8egTkJfUJJzJBvVSALm0IoaNeSsE4QuzF
Skjqw96inDT046o1WYbE7XAmgwBO8Vygu2/ajVHRF4Ta8pC2LiADIQn9LYuv1piJZUkKVtvhOYZ8
BySamoDTWux2W1pvpXhqOqe/crOQ0oWirbqGSAdgNahCT6FRrtpsXBMPRBlAJco5ypFXmJ3jQCqY
bpRee9ebd43a463eBhvSnJDxy0pFh7GpXTug33kwZzXdNhSwKfcfBqdBPtDyXgcKbn2A0pkx//tm
CVwX1UrUe3NNyXdWvypBUoNGASzvuWca1b2vx/ApnrNzGnN+0aPkqnXpY/rOuhZe6o6Ua+asDK3C
0hpBO+NU2zAxqWgR5rTXM5QT0Cqqoqd7r9+6HcSB8FYdJGs7V5z1EhSSs4BQMvczoDwY57eVbnha
QbC6qX7ZAXqSWV9uPLp/WUTiW25Z53FKv0Y3pemuc1QavXyiDBxlJRS0lDtBpWZNRTmwsKihidiY
DWpXLhHR0xbPc84VJY+S8m/4rJUtvarSpvRFrsa6aZvnIQFMpOxzunvYWrnFFG46Ui/8usqPBJGN
q9i4F26DfaNKd6FGokv6ltbhdllZ6zXHGhLJl6qFX2aj4T/amnN8H8/jFrL7jRNFtIYFN03TV/S1
c2T7Zb6vzVHhQXDVGZSds4ifg459MzSQDIyNiOnr4LloiBqXnEJhinu9odPsmJLeETWTyiWFIoZM
soEiRZAz4QDIBBDQWTTM2cE8C4KWCKGp8d/L0Y/a6egweqa2oCpb3VAN58SSK7itoRktmKw3hYGM
xnGNRo2BpRAIOChRZHpLYEtYqytdNVaVGiEAybRbyUYONXwtd3mbIKCrBnqiDSs7wgm4Z2UFOy8W
5zFhsCyb5lUv3S8ddCZ0O/T6UQ0pv57IsqFKUJrKldMqo9+Fxk0azYcmMlBi1nwgN3psW4ajdAFt
TYNxjAe8LAS2o2Vp6bi4nbmlOlgwGaQnYpho6cNXC4MrNYYq4i7Ld7Pzxo5ivzPjUiHmYkPD+YuN
c0BAdFHifbbOg8IZ7E0EniTOSJyKhcDg7jyo0tqVjkaZho37Sc2bYVVCOsaiK6kEi5LhLR9ALIbS
CyNEZEPQmesx7T1WyqysIUKtB9O90QxEfca1knMqlKCgkhi8p7pYhxoqgKhKPujd3cHXqRBpPNNx
yFezILy2rBrXr6fqrUpVPnNr3fdMvmubfhu1QIf0c+pJhsnlsowlYatfaHknm9DtbkUW3amNpGk2
PjQ2Om94bAwWdngjUoxHXOWIQroUE1nS4Fa3/cEcAMa1OPgqUV7HaA2dHNVfSuQLKckOttllwrIi
Tsms8EZLBb5/39YFi1PkMIkVvxl9dT1O3auQxVdk5n4yyx8l9Uqg8dkHyXXILoyODrpOI8LULS/u
wXm0FKAdVwEvqUawh90aZ1JAvAuaZkb7KaABFbKnDnT7PA/k2Q0qUqelLBwQXVZHgSfBmbI4YsCf
1U/V7tjxsmePsukyGzio5qL+EUuME1XIZKRoKUP5SAkF/iX2pL5pmJwIJ2xdPlfhsL5IciwN6VNT
Uf7ATROPzJMpN5tKqA5KdfDW40sX6FhDTRzQdvhKAhoUu+poDT+oMWSbpgH0F2jYdJsRv8hgM9i4
tGdcybMFnMWt1ha7EDjfpkE9xuZwIfxpKKioZKwGody3/cxQ4YR4OaR+6RdLmxzH7bwMkPaItqpv
mYlVqjzrDFD7GCAMSWbW+3wIKkOMyZAH/YmGbKbBzOO8ZvDRaHJjUV6mQ24e2C6sOLJl9ZWwAx0V
HAsxA6ISKvfz1D2TKkz4d0mSR9Ew2FrmBdoShEU12rqSmTIyMKBBvEgTlg2KVd2h7GlJzsU/q5HP
V6KkiWgYHiFKEWIYnZelS1zpJ0qmykro2pk4oOfvK8c1SlToLqxLZcJArtieICh8JZnitmaBkDad
zQZZZHs99MFTnOS7zLSg9ZxdYaRcSDAuIfF3m5H0dX0eItr0FKgiwHOJRoxdSd2wiYtPZ6BtFlt2
haczeO2kZXk91Sni+BLAO2UtHnMAoliTWWbZKYVS9HElWR82zaltp5m3HHLyBm27u+qQbfz8p57K
7qoZesxFE5W0pmEz27sHgx6Z01XEaRNMFtU2s8SSKNPm34vj4dDQSPKGMnvK1HETKe3y18gKFq+h
sJKtU1U6PJNm1g5hyz8/H6vtTAGvT2gtIQs4RISrJwmgELlISxxJp28y2gNRCeT2im3nwFCNJZa+
bxWEJcl4+9Y+fD/8pYwIoKC2ZDTiboWNSuC3aME2EHVhT8OM3EmPrtLcuTbtidzeRajiOg0xCYkG
WQANo6s3zlaBmewM+m4GeTvCt9JyoE1qbCM3S+F0mWYN5yNJJXpAwmNbszNAEv8hf4GN9mA1WAFp
AvGDegmP6ZYYGZB9S7VMwx0NKbJGUUa7NeROAgsfw+YkcwWvbnGeUkKrKazrK3vSwqOwQetIEr4a
cuJYtLfhMegWHJQOAzkiqtPJpH1wEf5EtjniKOhWTVHcBWDbxyK4a2eDBZjbv5dl0x8jil3H+ZJF
9rmqoS8bmYPRXwsf7OilckL7YATI5cI+22ddQmxDwwXjLKFuXR8gt/r+MhU6Sxw7+/p+RMovHgkp
UHfMOIJyezgkWoPHb/kqE4BcRHglbFFdJfQtiN0TPwplZnvPxYo+zn4WKtyOUteMwxClBqFzhgs4
6Y/H+hjqnl1EH98SKjUeEXz8/NJMzTUlVNaOAa+jNJV+0JSA+lUWuVf50MYbljmLptWZ/TLXj2Ro
KFdNYiIBo2/1/UgfYrZTbmgXkLXxpfdOplx9/9Muv/zz4VA9GnEQbG3aQIjgQQGWeTdcAZ2HLDwQ
cqwKu7/K1Z69oWARkBbxcLSDSFA3tUxcRyCHZ5WmguNaV3Ve2D+/IhVJbEhXMVbf3/v+FQI1Sc4D
R2onpvf9HWN5kl0U3LxNBcasVU+aAWxtSPrPijdbjWrzI22IGXcs1T4PATkpvSv7q6GmazEp5EXO
rMJnc7gDpa+cu9y6KgYdMoqBOrkWUiOIAss5Weuw/5aH1hzB3I0qT8D1XFc0Cu+zONGO7YwbYegz
rK9LyZqmRIgY0hheqhnE6yjSS2rpSDnT8UcuRf5YSZfeRsECIS0slucobA3J0Y6Eff+n+sLvhZh/
FDK/KeOia//Xv2n/R2AEtQDbcAzb5mJxXINqwp9365mr6LNZNnLXoXTw9cBb9qpxOiHqLpx72bCq
MVS2Jf2EcSFm9vp/eX1TIzLOdlRhqH+rFriTqU9uV8ldK8YHa67PjWAxyWaPNu4Hi329BQ8rgR0E
2uz/89em9PLXyITlowtbs3XkFarr/O2lWfyTNEqc6y6b2CcuG8ZWuvdjNoFXMmlTmuqO6nP4/0MO
/qXaFyEHDhfXPwk5KD7i1+L1bxkHy3P+M+PA/E0wFltCdzlZJF1wQn+vfDnObyTxCaIJNceyfv7o
P2MOqJdZLkUxlECaaZvOr8qXIX4T/MAlOIEKGJUz579T+aJ7yp/66xWlGYxE1N0sg8uZredfbyap
t1E8R6NCvIE3m9LPbGMx6cb5dTBFZO+56jqjeXam6BB7doJe0pwQ3zIoXAin1zcG60v6+gMWmDhc
KR09aTlkfo7yC3HHa9fmMMFT/Y0pYdqYhXZpuLYPfRq/1iKKUD9FOIdppFyVJcK6LJd4qXNcfION
p4batDeXGARqWhH7bnxm3ZNis5mRXxn91TSEh9jRm02a1wExPxT3jbw8ullBCXjqj/3kpjBT2Bxm
jnqyCI7AU4Bpt66Tt0nvyGUwwQi0rD+hwSLc6eStQlpZ4y51upjGYJBjL5UTtW/DcNaBLiewFSC4
LfFSKmO0nXJIE1XDyKqYK34F/lQ4+ErImkz2GhSqljVVCQDELD4s2/qRED2G2LRiTVh99eg/tS0S
44y8XpRS1LwZmCOkYwnZbPSckrWtYBkIQpNDzLJ53WsImGBsZIjLvMCCx1dW+V7tXyPpfhJEuqp1
ccwz7M6Fdq2Gme7XVMaZDOpHqy42FTt/askR7M6xOxNqdmzkkoUcRzd5Y2IQK823kMSp68hk8SNS
u95RlrhT7lgQ0YlsWakaeYWhsJAHJ9I85D/u2Q1G9VLLr6S7dnU9fBog427yAT6MIfR3aQpxGGy5
RoFNy8CN57MJSzSfxe3EcpoIYNO+rrNLCp9c9CRv2WlGPZ9MRXjmZFblnXKrLMG5dZl+2DXOkX5m
O+FauF4ShU1CLPLbsgd0E2najHMIcUYCCnyjCePSOtinIXyzka2y96B0MwIhKx/+M0m6wwBknNz7
XewoDzFoYLdojEsUweiQhKZt4yks6GPypgsMIe1jOZY2laHpFq2NtjHKod0HAjmVbldHbWw8t2VA
Voxarkb8Zro1DVeTOoRnZGWuJwPWgOhc74a0rJ5oDU2wlZwslJuKUi/SAUiwfWjOmAmzbkMddT3T
hN445oRZXA67Tokf06pkdVcVKFDDYc8cs1UyAcVHJQHCdid9raVFvaX7o1omtn9DkYBcTXAe0UwR
90UM5ngv8YO6wVJFCvVpn5Ao50hF3UxkjrbhAGOkrK+p0/frsagwWebYPqjMHzUyrsAkW+BTs2Ez
qHl0jNX2NZ5t+jMT6KKBjaErX/QEycuEp8mJgaqkXXWrOKF1zOqLGBLnnCb4E5OEBaTVq8mmF59p
GCf7Ie8JzKOxrpkCXFgXvimALFLi5Xx3zt/JbjhHhjL5xdjsdM43VuCIkQbWtWGhR1CRvxZ4rdMK
xKeG/cAgkBqlhonWdJhQXEr7ZipUMHdmaRF60dnbgW1mh0uBgJbnZKqvEulAgsITJ535vcgcE/qr
fQqTCqPwSHD7EHYXacnPVA3dtaJTIkGhCcOcLDTqp3RQl50qgTW39cngcJkdPM6+kDDFjRBQ/FHX
23OoAdgPp3NX9yE9b/SxOfBMEeAOLAl6ENXSObdCx0OSuuu75KQY4PUNmy1g1suDpkLBq7QSs2au
irUcjhpXx34sRtKTWKMqoY3Os4DMWoiJNgSNb2rIowRJbrJW8GLXUFYdYo5eM27VSvywQOkjO8+v
BuUp02UMpDV9UkyUU7TmeipVE/wFqtOKW4cMf2S8pHDL3LGCfNIVjBE2vCXVfY4G0pALjdX0rPeO
T3v2Naz1cx9HNFfTksyYSuza3lI2UQrmdYg/tbIcLq5bEB4wO/d5rwRbU+mcuxLsRIic2zfK8CaY
5e0Y010IbWD0WtMNB5dxXKM1CZ4hoS+JmMh1vkItxkunywdaEcie4k+nGzvfzhEIDxZJsQqFmMSU
z3OO9X+2n1GWnko1u0WAddup9YfpSG7HPu+2YnCOQcaUF0+yO0zjtaa2W0cj8TasRvrbStVjGR4h
U0o/XCrVCVLgSj2z86iupSYeikgjnF1rqdlUGJWM+kehmqhJNeVopK6yTQl3Hkmn8mct+jTmcjwm
4guVANhZd18oU435x9hPleYViSYvwmDtjQjNCJL51gwYQ/WUatEodY5CMu0aGlOruo1BYA7WdeJO
1soSE5bfjObS3BD4QeneCEl4HCHRhcTV6IqqXttdQAGJBNw0kwjnpFJRa5jrY+vMr4FZJIe0Sh9Z
eA9nt7JIukD9Z1VjdZuPtIlTB/KTyWiAyhuxcWidmrq4DHpkU3qjzytRaK6KRsno+1SflVuoxybV
Gf1j8pZ1G8ZhY5NIDCXDISD0hA+EspejS9+SaG4yeNAJ2Qpb2zKmtRa45ZWhDm+zgf47qZVHw248
abpvPZJHr6sdyxeJjhI9NyFmlMWNYtkHLWS+jd35I+3lW0JbjQ07zD5K/tMVg9IhCQ3m8ZzIbse6
mxJ33BCiiaUaNfdazhrU4a6+V9lLQN2ye88yCGnQ8JSN7PU2ejHf1yQ8erLLbqqcuVCZ2sVGoMJH
1O6jysWrNTGcddWYnJolv8FW7P3Y5FRJk2haVylpp3MCUHvUqCU3le9U9kl06i5EUriZNCT3M0b8
NGeCrnfurE271AgR3lU2qy9DFX4imUjDKKWs3Tl4LQoE7NNz25Ay09lkocRherLwEeSsn64Qu9yE
aPkA6PXmuSN2YC96/TWoUWnbQopT2KvRymypnlkCD6hqdh8awZBHKurxxspynIV8kuS+rN1qrZXN
x4gJYFtq5YNt1i9dZSBMb5lGQtOwvQ5tcNll7DwbeFnmraMhj6+U/AmVirkVGFbVKQN80xcmCjF8
GWk1Kp6uzG9xG5VrLSnOTWnhabeWLO7YfNQ7TUdJDMAx2/Zu81jdqIHil06OfQ/s/wYKrbklM3Xh
dmSeDOF0quX8Hg2InnVWevRRJVZWgGqVyBnhK6Kiq7T2qwk+Tj5rPxTZtSziGga2NMTZl1FoJrV8
7cbTmhulXgfgC2YNolepUDKWvUrGDOS2EqgQU4Tc91Y8rOkRMdKqgKsV1iDlnDw6Rg31Nj9FinsX
px16zbijl6RNnlkP8Jnbqzxx5kM3xWBWZuxlI4IKF/kNA/1IFAEesGHrZM621zQgY0qibxvsHdA+
WAUKEMEdhrV9F5yiMq/OqakiBALcThebQSDHwZmYBJNdBZFV+6OiYj4q7nSBy2ssHEhzRoM/ShD3
fqApTtAOnS6IdpDbckUrEXM3WBFlcB+b0X0cIKCZ+qbHj5CGqKlImve6krq7ExDLaS//WCWFtS0u
qd8ff3+TNba2T5tbY3BJD2hMpwIRxmDKcxNs1nxepYyRlVvmiHVzYNv8/eMi7tQt5b7rWlK5YRYh
CXv56r96+F99b+xpS7gp/tDv52ZN1mCCtysq0P+Xv/L9e0GtwZi06dJDRyAD8tdvW2lOXsivx9TJ
8k3kZPRpfv3kT1/+elOhbcyr2mmwDPzx2grBNCuiJXWkWCymfv7df/VTaiHkYqsCccMt8DLVNlDd
P47Sz0/w/afSCs5dbijuzxf+/l7ZFLgRRergjySGwF1KYl1p7L4DB0RjAJP6/kG5XAHfX7UZ+lW8
hvSbl2d8/wCb0kyrnqssI6F3rXXdIhqduaQiN004zUsQ/Pc/QVLA3U+JmFsy45eh7k//fH/PNcaI
Xn2qr/Iimf1OZjt9yTqQS6J7moHz6SIE0a3QaY+rRR1tM0qt+nJCaUBiE1/CDdx8zA+oSPKfX/3t
e6bpANrppT8J1i1XZEkXPnFuB3PKWAFaFSjWJSXdXu4d3VryD9SG3W9UAEaMoBb2JM/ihAhpCS6v
8+ufaXnFEi3nn75X2uhOsV4iRSW2XFmSycO5V8DXpcf4O9P8j+/3/ehup1KHpkeStxQVO26UXevv
J7mRfRtp9PVcyyTHKQxrtKffPzEEmQR63+y+33C1HOvvr/72UJ8muZ3NK67o47fldXkHWduB7l6s
i79Mi7+MjRGpgCsngixht1NN91Lwz2LQ/H7483tcd/AyVn66v5m284Hq3eomabjQsECb2yfVXfkZ
jb82um28YZsekbKcnsZDsQr307betBtYNcQMid1Alry1vZkPT8PWR5i8svFpeBRWp+SIOAOgVHDn
9+khP2bO2g/uGs+60GvfHonTWsMTXdMR8edDu8FE6v1YXuzI4Ax29yZtNk+Jsz4uUPWnQmyeHGVr
X0/vfENueEEYm3cWZY7yQ4Psm95xY/v58Sn4zsNloYPQnmw1Ain2rIIvvDeaSry4z9/m2v5CKQoD
TzvM62GDeW3YoMUum03l3uUzyWocC+R6fLrhOa5PZnHNYcF32843pfXO4ZkgZ87z3rWeM9bROF6u
C3eALAbwQj/ULalSHl5EVdm2kmxJz52u6/nGRjsLNHzeU4xkkXPmtYNT1oVexkp9uEHPg6gOJhxm
j+SYpTtM1v0XuQnULAS5GNFahS84kFzjp0fp+LwNYgaaCWXsCg4hkwLmTT7WjDbYWJOf7oQeX/DQ
NbcV+bXA9SMqBKsu98zrCOP4cIUEPy9XnASWBLZ7ctgwv6Ni1zELDWyHd9pLH3h816ooJ8NB2jTp
3dBB7iTJrj3E2VYUZxb/y4uNhCkjv12Vz7O5ZfxI5ZpXJ9FKsTfx3g6BBtGz2KjXM/PaCQuHGwMB
Y7kh18Xk2dim0GqiVXfunOt67zjXGUnnwejxP/Op9HSf8U6/4Pe2UKlnm7nz08dpIgzAuKbzXa0R
eSD7uS1OurbuT9FB4ZNCd1/BNlykU2vCZVUg5hAeEEv70Zt6k4F8Hjb9Zx2tixeOTj49BreMiitX
B7/4Kr15G933mzhdT2+79l7deiMj6xEOanPqFmHoZ1UCJNnnawPIdfZW5KdkwOmTPuISbbDypLTp
b+XK3RAst3K/AgIxNhbna16fq1MEwPBcPGTVUdl/mdw49fCj34/AYfWdgIy9txgxqgB49kjCc08K
dI0+JTeMDUscKzsYX+OXwTtflcfklUtAWspWFXu0ypvEk3cklJDTtm4etWTvdH5urCsYb/gxHu3q
4i5G7upey/2wvrTFD56+yGL05XiY1zS0iBHkrCM04OIdxxclIxTwmuuRUybXT/NBfff5oXymVvKi
JTt6zmzeM/L6PC6kbN4VXy5QG6z/txqCF/ISJgzrXJCb7IvTX8Fj476p1pQQzerExRVGm0gsL4kz
YHbuivkUPfLh+JPcEIgSIETcduBYIfWSc2OAjiExhjgVDBk98g7ImWxVsNVfmQrOsLtJ/1LgJXby
lSu5bQiD37jKMQpPXJQZ8ZAoss0t35Rw5aoCucch+z5KC03Yeaire7d6l8YHBkCoNLTS9mWzV+Ex
UdhqtvzJODkqzRv5QyZ/wHLuABHTpepZ3PdEMxWarw3TTpOvRnDTo6bils/rSzoBOB1f6uKHquIL
LW/06uTc0VStAVygQwEtUYJefqKzTmVl37MXp3nJn4jKjycwCCXiEy9sWIhtuPeoBVqrhnsy3Tq0
sQg2XBP78u5oq4n0sb2cb9wX55ozrDc7jmu/fo3XznW3OsfRreVP79zBqIwYnrhNGBaGZod/QOxy
93owvVfjAjYEgAqGYCJbyKDW/KVblq2F3x9QlDAGM8b+4FLiNXztIN8ZV0c2RYsimFG3+LJ44PFW
jsUjdaYJrfsalASfNHRfKyJX7pTPhkLdC7dKizv8Xd1WHtSyZmemrMnPGFTu7GuoTN9DUyx9g4JB
7hkHLkLeyXiYnsEOnzkG1N2oYviz+Sy1jR16wfW0HfRVeM/IGR85cYioOFpCPvAWTH7ZEuvew0v3
7IzbaZtNvDijD0MpzTY+V+owLQY77aD5y8xhhhuSMtYE2+VeQV+e12NzLxFKo2xg1go84Tvx0Sa7
lJmUq155MDu/+FJeSiZ3ZdsfOFmUcfRrW4P25eV7skB4fp68/DDvlNMnHir1nUMnN7yLSdtwJ3E7
Ln8+eaKSwrBrxXvM99zB/JSh+vvljdxXxLo8imr9Kl7IA10pD+IC2ePZWbkv4sL0x3kUPgcoeh3e
+cLHZ9csswj0C8xK6OKZh5nYVU70MhOacGhW2kF5oLnrrLg2jOKm0rkisQ8Ce93OF5SNHpcW7xUp
yjo/srHncmhWDqfD4HCxlEz3y0deq++vXHlMF2KNW/9QH5m/HIS0vnvhrp+ZidvtvCY28JLz95gP
/CfxwjbsWPGHo4FAig2DguGr18pJedAOnCT+e0oex/U7B8G+WzhsJOQykXDE+ZLPz8fi4mcK7Q/L
fWpdVR7JV8VKuzC9WPbGKh+zR/2O01gemZ6DO3GCwIvlmDHKdxOGLI6VODH7WRfuMviUIXlGUXGl
c/7Weugp045XnH2mMtp14NL8weWa4WJhT8ozGSqps24ZRdvnHzyZNUrOJe3mVwyV4b6Yd/GRE8/g
kz0yDGoH7jz6JUc+GWPAM5O7dcLQvTJe+DTIhphDObIkN3ikEvNS4uVH0x5jJtQX/qHiOYF42YT3
XPb5fgo9DOcKF3TlcV4ACZKN+lpYVy3z5L7zTBBpy8VKz4c3IHyOcN5sDNjly7PG5SIli5XLLPvi
bTH58xJsxeedbHYVufHv3NaB8DkrJDkyZU+4D1EJMa6eICPFe1ZRypFnTqTeOP+bvPPYkV3prvS7
9JwCvRn0JDOZTG8ry02IsvTeBfn0/bH0S1cS0IMeN3Bx7qlTnklG7Nh7rW/d57tUd1PFU7nRD5pM
rAFsgJOgWNDXQOV/6cXbVHvBzSL/BA+DuNM/CGm8dg/2TUg1dvVeS6gHjeHCJSgO0SUeoeJ7HTJB
8p8ANOUEiG7nnj53fQsSTeWVXJQwWy3cDt1RumHrJieIS2yAbXeaA82Pnl5J2DR8XN2t9d7cp2G0
mRCPZNvWWjPUIhSubC41EBrzqWR8kKoA8ZSlcfyw7xzSF1j/WRrEvMipYJ2XA1nB1uMyVq85OV1M
qN/n1BWZbsAyQB6QSMBkySRr263lT4f54iv5X4m2job7S5rRWVxTNpUu2yp6XLAKysHMzixRFm2J
4UvsCIZDWkkToCTQLX5jOx34MkME0yyeCW0H0nZdf104x7J4No7kFoMVThmIKEis13l+coSr9/Nt
YBfHEgIr3+kRNAoxhqBa1+N4oTKXB4inx5DblYpYJ+pDBmnN4k/lyutzC44EaGvYUbMfm7P+M1ur
9Yg5UXIDB67Gc0rEw7mipplvsEPFOkKt/8U9Oxv9FrxtZRvhrIYLjufmrR+XRJS1xkKRvdRYE/Hb
beUtKEAW824T62uhr9kDITyE9glJpbgK+6TIy2RAH7EyNdfzPBa5tr5JjxrwtO4Wr6xX3AECPhI9
bbHunGNGORSsovKoRysCr7wCPy+rAMsKs3UaYCREmyAR52pFLGUQcJ4mu5L8NKBic9Cbrri3vBCq
COcdttc5zEwtF/YTln/6jhTp7BhNt1FOJDlSG6TUKRTCAxvUUjuKEcrVKjs0X6L5JXTLROmfbbGf
wkowduqT8l6teCgtzyfBgeTneo8bxqY0ZkGGOgZwxafLjiTrUtGRBmWzsT6dWuHAH75VKjD7j4Bo
NI4ykXNPYyKTnhOPTww4ohKTeZvqPZfC3mbvpGAIa6cbK6Juw24RtksCrlIYD+foKrnUlq7BzbWh
sK1dbsC2TkkJP8gUJNqxeWt53En7s4lzX7Q3c8PIIoXPBbByUZ6gVX7xyBWxy0McA3qQ+dozlZXn
kTEDhZwDpWtL5ws7xAv9ppF+PBpRukNf7S/blLV3chf0jkQI+YIXN9S9NjkWiEalTaoss+NwpPnI
sLO5yigiM/L8FtWOSQvTk3At00CkdMmkJamlco93z0XzjeqNkdhAu9bcAsRGwS4tRc2g9mRrF/mt
kuZbSPAoo7Xpvm2U65dKgiO6zkgr5B/CCzLJvHsemHQbYB5fwUHBpBLaUaqIStyNnLyfi2FhnMYc
/8VKZ+Un7ky8CgNBertsVnIH3+0HD/BifOuMpVJ6MTAm3sP0iJDXfI1uWe+ubXjGSMVAnV8F8g96
voDq2VxZhWvKawyCTzdn2azD019honJqA5VPgiJmtZtjeNlP8BgvbHgOLsBor8skOD4V2NmSYNPT
F2DXzXDZd/kh1ihDPDj/3wFN+ltH4Nk+Zxsk4oFkPARb/pO/4dANZ7ILtWJVmOlOji3I++3AsOdq
3Boaw/oqhgvY8iSBxW+qd2TbNI2JNee15uQUkt9BDbtAOmnc/CtKLu0bJ2b27L/rEksG0aeghO/Y
TPOFcXO6YFF+wqno821ZeQPDSMJZFhoR985RefcPzq2tlGVBljC3Zb+JATJq77zMer+NPFtFRcf6
InasP9wKhCdSqkpk+24q62C0p5pBe70f+2tkXILhaUpf9d4twtELwzeNH4COLlL1RaYjvyVh0T4o
YJ3P6dekrbpr/ja8VylH+Tn1i1Vyj6FkFR3GFUBiZ9cc2JUJH+tR6n3y//CcntVHe2EQg3gfVCvN
aLM/k9KE7MHXV/DoBetF7ErHTCWjzq3otCE8+GDFaAisIlwbCjYtWsTeqgsM+wBV0xt3s4sV3oP/
Pq3FwTiErG7E9AUKKyEuW8qDD9s7BpvpCUnqwNkyzN2AK9Jv4dsE5jvqBeiK0Jd3eH+plTnvLafw
AwTPRaZBuCq3+rJ4d9bKmjWTzdytngN7ZR/NB00WF8UnEgvd4ISxI2ULNDuwYJhUTNpp3DFHddb4
u0vOV5twrVCjQPKVFnUKFWMOtdsHFPTOWdrvx2zLGMO8Bnty0R5qt6ngsXuowg0ac2dWU/0tOYo9
3FltA+ha24BgvBHfSkJUyHIG4WZBJvRZWdHxZlVA87gRhwJBXfBBthU5ofmyfs23MHpj+OeVJ8/R
o97sG92Vnn7otvhoq8vdPwF1PVhniZbCwjoXbrGXx4W447WX3JAqVD1kv4LjHWFzK/EUuYCxAHJM
r+Zb8N490KrL4Y68L/iIG1afIy8WEQEESZA/V81JF+WLciOHsoD7fyrUfWG7dXPnhQaxzepBrNvs
EojWjLYGaVNjgg8otrziiD1iXhNBLrLmn0rSq7aW27zGL6yipD3UbuDB1mi1bRSzfu8LIrisObiv
q97L6MmMVjzFyq3SL2OJM2cx6Vtb+aXqsusNNYJcwysCzsjhP8NSVuMre+PoxPZHhSD18yEmKxB9
1JBJGQnP/y8I8pAoilbxwXbBwbgBuOcthOeENXMfYmajr8LPEmwzE3YhOChY08vuMLxaSBCoae2X
7EDMo2Gj1x29+gWNQkGWQwoEgTTMUtozzOJUxUiHUZuNMGhBWEN31e0V5i3k+AxmsFubCxkyartF
G4fcEXrkoPC0xg/KTU7o42sCAXJ0KfVROjoksF5p9cvbfD6zoyRxI74JISXSmm6GdBzXH9wFKmkr
7AIeY5sxfgcQni5Rwp7CzfDN6I9TE1kVFnOTRfBIe86eltu+kHOKxGIRPXcWaN6NfsTe8zav3sGD
EAvWq7V4RUn+0n2iyS9ov6+UL4PuycrZJLgEQIqOW7k5JOM7oHpQsxqKCdZxAsr4dUgEuga/SN5Z
41AXUHEcFLxeOAS5OM2BdoBKGyV0KwD9jJnQB9E+QAFEhcAqj6KD/Jr4tbyDFW88RPDGBicbJ6Op
AlIPKXZmsqz98qO4kiECENJM9jNef1o5p/AMel/JN+mLzV6F/QkambXwv+NccZNtZneHRjO0JZcx
J0VhF73hxqVTpM2nl/C5V7wOHiMpXjcAO1BrR6d6K59pqX618ZVKS0IIf+naVaCfnGKnNLSEIaMW
04alI9k5/cInJqHfDiflxSbbYeFVHsd7Eiy4oP29fTHfQlZRRuLrIoAkB0BcbIL4knSo1wh15OT+
wxXgFPibYd/6McgwaPWDdhPUEw+LcL3+mHyonHvJeuUWwcFOKl629GuXIQH2QVydn+Vn8eUcjV3N
yZ6+xhm5AGoBrbqnPNCdWJJ24FKq/MTAUggDiy4EaOy5O6IN2APbM86ivAb0F3btTlZ+/UNL2Gz5
UrpzVXb2n3JtE7QE1M0RGAqeKNP/qRro2DiCSNobUOWuc/VhR+3ip10QgDxtAuKfMstVLVdydRY3
QpN5WTgyev1nS24kiRswljchQ7e92LQbgRZhOV9HUmPJnKS8PTonwgwINipOifUKvttek9WAu3qB
eON+c07BO/OqELW3/IZM/54/fzAAMufV9jl8oYTCO0+UwpJE2YqgWxwPBTUAUYGss4QuQVijL37W
WMmThUPzk0xMlXM8RHbjRXyrNH7ftVvx8LcdiPWXaCeeuBN/qvjS40Cv4mc92Fm3J13id/uqltED
qOscZQgdVDolO4BZ7MjcCv6FQDrCVLwea8icDoNkcXFOwg1paqr8SpDF0txRnNHdSNRrO/ibZNi2
zpNVSIdWCi7BPAAK/lKv//46/GVh1yM1pEw4WjAUGhkABFUO89xn7CQLgRda82xgAvT3b04V7TEF
s1HNI6xwnHJGo7OqC8dbyMo/jIQg/sd7svlv/7ypB7DfYvmplXM4yfOs7e/z//74+9BWBynCqm+E
qC0r1oH//vmJWivbYNhFMujNds5h//sjmN/8+ze/nPPcQ9v4cNAMubhkspml98+H/o/P/HuHMWea
//MhRU3sVJo0d8OwEf/VocugdoMBrtr9/RH8Zcb//RXJPBrFv7/af5HsFuA9rxHEBf3nh/f/+WP+
829OMIfL//P238dkaU3E3Ris/8e///Pmv/8tzEL4qfNX/ec9iR6itm/Ymv55h621fJO/t4uBukwp
S2f28VW7//Lt/35tFKGEJ0gjj1UTUEDyTGel07soo2h+zT3cKB/XfQk+sa6ybdxXG8OwwjWTfdlT
teoYZMy8opje1aQ9KQl8KG24N0Dsu5LjX6LpWwmCzQqewaImwaht2drN0L5FgQS3riVqXX13rNYb
c3SUeESSWsKC0pHwqNXDUmNk4Ugk5YX6jKaVdKC/apNjUMV3G8W212eKQse419c9sBy5RlaQ+Jaz
0QxksmHykg4xCQINDKyxRoMnP5V/Wp+kx+Cpi4fmKDPHI75DDNtnPuWZXLl5P65ihQgZhwA8akvC
5+LsNQioU+hyDBzeDNvZSg2g6YJcmXBICXSsseSF0TlssjUEANYuLbhMH7Kt76wOyKcRSzs9qx9l
JH3I5nTNDWL2gs+h15gF5ZybWXAc9TzVUHLQqBAJXhhYRLr2iH2BBuhEU8e33gVyUVwd+QWpGeCV
ugTEnKCO5ATA9JVdhESIIECsV+o0dIqhl45hioHC+hlbAa6qVL9RkhzlwHoNsD2u1G7yRPKlYGIa
0q98wFgPyYciIGzQr3a/YW5/MkbO952s9RDzp5DYxoiEuM1UIU00DI7TLaZgv81frDFmVq7Akx13
iEm2WcacZcJLH6k3WJOXEfxgNNSoo/LdmDARqkl8mx1vpHHXg0ktxnLv16gadfWBD6m3n0zYHcA+
Sa80SPs27X1Az7M13rlMnw2iP8VJz4oaf+pUW6nAPDwphI/p+GbpemRcMy1Wfsq4I7IRp5nAOLCQ
2eMJIem4YqNpHVoLYJBUG0C4J8KBsZDxz8zqnEoD0C2uVVDqX1PCuMg3blh0XrOypg/qdHRTtRSd
Uf6jBLCgwk7aD02xEnqRQ720PJHRBjMIWcQIzJyawhJk0rgNq/i7yJagILDwZ8OjtNldxxajYN43
YtsnRHyjByIPg/hH7D8LMHjlKWrkt6kkRaFSbWnVa5wnM/VZdEqxbbLpHU4XS4qqoJVp6hUyAGmF
NvCNsz7TJxIlYABYEdGGjqb/cCe5itI++4P90Y7m2WcqPc2u3QlMghD9vk8jtzYJWLL7LFgp8nG0
grsV5rtM0Uj5cmh/aIN6E891RkMndXp1GzPLLNWWPIFIf2idjRHHUD+qL1lzfqsk67dJweUSVc8m
O+5VQ/HXQ8UXd8aRzavHWm3AE5UqAYDc2AF/OE2yv0bh658Qv+6duP1RBkdd+Rwe0tJ8oCavEWKi
vh2r4Dj1xoeZI18QMBQkJmJT5lQueCSmFmPxHUMFHX2tOydyYcNOOCF+PisVDnWlhoqnB/6vrw3x
YeheDYVlrsIYZqSm6Soa0+1wVECJ1w5ZbtlvDV2rdQZ2cdu+1n5DkZFTkPe/ejPdUTuT7R5wLPT9
aA6FjPem2bxEWP94sQbCy1D0MrFm2JHaRDaVz6mSkVBjTKdSkp5Dnk2urvEamQ6RNhIdmUje2sHI
rBJPbtfF7+OgvPQh8i+1bgNPljgxR6GBOWHUaA+B2PQbwlEbQgdthQAzteFEI5+yMKVSHYJL8dPX
5bffMufBujRlOy2c5FUF/wOLF9xb1V92JvxQtSdHyYIWwurGxMUfAXHZHXkKTD8NibanxNoDQwQK
GHLJS5hW70bZPKp8OHHNT1OtbioKWtHFTE0l+SWwaXolzpMPWyibJk8qy0sEKGMh5WwMtTXJCz+L
fnVx1wpBnqBmYo4owouqawnS4JSOvEx8iTPzOlGYLiWjR9FlysQBJKAK+vRLKmwiGqf2Vzdpb1Up
OH0d3z+L97LVwk+7nuIt0mCxt3yO/KzfaUUiRplAtmRNGq323nTRbwvt7KIAx6+nALW67oA6nHdB
ZA/FOrNxwkVpB5S2qV4TURKn1+Zn7aLRCZFKFCzZj5Gp6vLb1BkXVOFb2n6aEMmXugxSoxhl8h/g
niHU36nZVfJrcnur5oS6elaV0lBXClIZVL8mlpSgTb/NnqWw+zRUjYwhooONaO7V6TUE4zQl4jUn
fnQcHpE5QcVlNonsU134COdK5p4l6MiB7PYUEryw4A0XOmPgRIKXTMe8bGmC2Gh7RVlctJzZF1Jc
or78Aeq9My4ineTPwicuQagNmmrjRa5lKnY5567tWhohdfIkT+pXgTW3wJgKJFUENGtLg+opRVxi
YVNdxKNpHLSYTnrL6TOkI+YWGdjL3k/7ba6DfhuapabtpO5gaT7jJpkxQ+A7aE1EugG87B8DWo5O
hujT0sYvJ6U7JTe0jLKMFm1PQz+xT1lX+Kuw7xx+WuYkeS5GKh2FRnuZ37qGKPFeJ0HAbGgB2OpO
9gGWKZEQq8gHEFcrMEXQCbpNV8LtMDd/Pql/AYv+5eL7H/yk//Hm/5c4JUWVZSxY/3dLGWioOoj+
u6Xs3z/nPyxl8r/ZeMYc3ZJVDGq69l8sZca/mbKjq/jGTJDMyuw2+5elTAN59C94kib/G4Y0HZWe
YVuKYav/Lw4ySHazQ+zfcVnb7//9vxChzdQmvppsKrquYmP67w4yRy1y2y/sdNNk5U8RV8AfugWS
8l8gbzuBXQJZePKIsuoga7j6Qwxf0Du7XTopR3wwCytMSRq1qcoykXBe9+Fe2KocbAaJ4hmMievX
DqL3hoepGZQrAk1yHSEABAWZCaWt/dYjEm44Ej8T9b9sSs4+1nqCyELG0kWsnyQwtKtG73sO1mgH
hCUB5AvB+SVx46IqhJhvMOOdsJy4bNKnTH0duP1bI8XDhkt9YRbGha0IiXhi4FHSmqOUjfa6lqgu
+Ey4EqwxKLO0bdrTng8T9TsXBrNg2sNNssEaB948UU95oSNeGEl3LCaF95rrMZY/9DS8+KnfL0hg
3GUOg9lpIFQMV4pbFva5b4GJAj1h7SAJaRyGpYVt0It0vVrFYXjvIehVfsF01OH0XUf2l5PJHFBF
SFisjyy8objrK7ovRmzc4qTixy0fXdsPhynZFzmaNHCHq2yecU7ZqLlpqZN6Og46QdEd4p4pvErm
+KOnuIsDGtuG5iVZsEYN70UCgDnuNngVJTssRR3/qSOGLlPeYo0FS0v7iGt1QZj9bIdOvPM5a5kd
8xEF2r5btxwBBpmhUcX4pqtDShMTjUSmYTxuhVgI1f7O+uhUJ9IvBREj410hE0Ckhp4xGV8O+dVp
nr/kgc39YHpBZ3wlVjAspbY8j/xa/lRfrK598TMdCm2+jKB70dgijCO2G8AUwlxhVL9O0piu4sy+
Da2OLJwonHoODziobfddWrOZqXsBtXAYsR4z6LM3ZqMBPHUI7mv0gy7RWqhKcEojMXxj9NOm49q2
Qp1bIbmxUX3DtsA5Ebl9haZeG5GJAz5tc9q7QqTo3LDO7QdnxGGiOPBjmbLafbPtqyDYmyQ3Gj44
UHlEZ/czdr4KLEJ2XG2KAOrpnAx9rnqatNHaUjg3lnq5HXUeGfbLY2kXNF06evFZbqjrxjCdhV2M
tziMMzx9fnjs5HirJ2N3J+QIoCXAVsXOrkMF1GHmRBDgLfqAPDaG6VoDxnMMDB+hmf86tSk0n5HO
rGhIkEcyZ8eSviea5Nj3ZKdHEtK1uGG4bQEXwIpC3zuKJISm6l6WyD4h+npX4Zz3mq5zXLnj9h2h
vzZ2F8Larshd74Z3BShTkLsJhg8SQgXLhVkcm0R+z6XA2Y6j8ogFpUZkQfXR4l01kKcWS6h4MM5h
szA5HvXTW9gjygr7+pC3OgENPkdfiaZMq+vnIgF8aA0DLSrRbShRJRfra7gGe3WFJyVvlG9pLJ1t
mwTGSlGFuejAOSwKBtfOmJj7HDbP3i7FBbL7sFbGHqUT2NsAT+pGMmn8ASigG61IjPlAxKmwTZZ6
Us1KNm16goXDbRR+go9rlqWo7mK0k7Mp09oMMSzWllFeLaXHnSq0ZhXHyX6AtU0Z6Fdr03pNJEc5
GSXx72YMPDkyDrURfDVt0hNCpT4D9WcCO3Bhw45OXxXQaOOpcJaazlHKbgabLL8KG2aBDKUnVqEN
OPsKtXxLO8vAl6V3e4JiRT0fg8SXPmXRk0FzclLq2DUHhvpCoQ+EO7Vyqa3huZMr/AcjMieJ3yeg
DpWSvWTBwCuzdTZ9+1Zdu5WCt6bsnWPc9hafPR8NSNfYDOQ8JFhSWCzNZ8JtrFXGQtNXKiJ0laqs
DetbEdDtSlAoyCW6OYcEALBA1h6ST7qUSvLxKF02TZA/tCYED+JYHmVzsS/GZquHhHODj3b1yb9F
iJVVxRJXuWpX4aTRhTYRIgx6w1RkiswFFLzsuc3zD0sWR1CYw1mxZ52T439l+MpcmQmHDd7qqISf
Upw30IRI+DXxJC7xIT7UJn7OakkjDSTad9z8bhM1kefIwK2wAJ9tbgPVZJo51OXS0QziOSEWULDN
Qz3aKGt17Pa2CNJ15/vtWqpkhE7hm2Sr6mWMbZqEsr52egynWM9ptTcC/nZXnBQreO7Hdjc4mCBw
Q43EtNkhghbiJFpVuhkTU+U6kM9g+m/hgOjLMZvhVVcbvLmQDPrCyHcCJb2nhD6KLgskjcJBgfNT
ND0KSb7YVSb2IiFPnUI980pSPYp4AlwT9eI1LBUch2GzofMZ7UYwXcWUErepKxsJYy6ZwlwRlbFQ
MvlQZvq8OYfFVvWpoLMmcbzcL07A4D86PInMFbD1aG39Zgw1SLkcD6UGxNrNx+HQBU149nFUqkFJ
cpfRd7QGik/2GvNlsvTHCMii7cWeBiJRg6pz73MkA6pdvyRT+tVrvrMLI5/RZ+JsJntifLdy1Amt
isPZs5at7wbPBHMl8zUGqE/RHJ8GBy/DsDPbqfdCjfPAqEvJIcDTVZTjtC/JpRik/gblRizU1Dnb
6OpXmiNiz1GqbGezGWNwT052rCOcqRgNl2T7Akg7yblj0wmsJYKRHVa8kZhGy0rWOgwiry6SdiXb
42zlhCCjTwYZ1Kklu8EUkraVIHPsytF0Afw4q8ysw10XhxAU2+0YG+pR1INnFpLnc1dt64k9sJfS
6GSm6abqgWPB/SsLthPVtsy9mGH25ltWQKDBq/wmO2l3Uuc/Rrn6sOkt0qLgdAQ8RU1KgoOQemUY
uU29RqBJmAOAZ07/o122WJYyroyjcqQus9RLlfg9kaBeTWYx70upRHJ5Z5IWCD1OS8J6F9NbkHxg
vYMsyx6/AzOG+rkLf5sWdnkL+MxpAKRb1VNgqc4tbvcOvVDkQwzpioJCQsWo7tZQIJfDmLab0gyS
s555tLOICc4DCjmhlQufUkSWm1PXx7TCRyFx7sSrr5fTsrbaep8U1kcYxB1s+/k1TtISsNc9wubv
Bwl5p6oJIzDg1rRkzJpmmf5QDjm7NqgQQSXQspOaizHFyhxiqr7Uao52VDPalSahnmhbHhXiA+ua
tlCLx7Isoh3+lv5XhTKpWJu+ycNXPRMKNtYIrUI/UWMVJrHafi9RffWC5EqwwpFOna36QM46tYSB
kDdfsa0FG60kHEDtjPWQjRuw/ZiMjOGYDidbMce97Gf2db5lyiQ1rqK/DZWEXHlCISyZBHWa+YQ2
zB9BDIEHwxcJbEit2Zj79NZpJgNQqluU6sFRWJT6qvA9eoopKGNLIu4UV0hoz7K4PL/UOaN7myGK
1TaXTK2L8yzOmBSYdBktcVvrnhITaEQ9EiyNyw4DdGiJjZIysTZoYxNR2jqugvhgSUceV6/JHKah
E8MtUH62QZHshQlomSwOB6emKrt6yDk8V9WzY75nYWut/FJNN1ZWobpoxGtQlIcxU98MbVYiDiGZ
mj2U8KTNICUympNGNukeGyiQtFzHFsdWIORsp9jiXGQzEG+03oFKINDJEm+a4nOAZKknOWJh1Jzk
yaUWlC5SFrt55NySvP8wi2YrhT4intE/SmX+I2f6pqqeOYd/WjUYt7xjNKpuk8H+9IfiJ2wFg4U3
2krnMRo3U89x47l2DJI5PvrIACbXegJgdGQ4R2rTsyTDoPNJdPbbsxDDpgb6H1gMMNtEOmoUER0m
NFvLlkyz1mNI8mxkLysSukjNW7dS67Xm9GwIcvoKYB6yFtK2c8jWnaaNrhk3rfErgPjWp9GRcBK0
B9GUdz5QYjofEmSMljszn9hpiaqPfjDmkj8zNi9+o63rDuEYeLJ9UqEUbG2LK05KbN4pR5JDjep5
/iC1TB62QcblWOzaeECX4B/szCCqUVfuhVLvG1UPF5GCTDiq2Gnhh6ejeS2I5OTO/u0Mx2X6gFqy
XJcl0t2+Zbwsd+syjcjxxBxal/e2gEpRX4HGe9yxT21wMWJ5TWAgbhxUJnPnV780Gnis+RtWBIYq
zECEg4yH9xs9o55YT58r8LDz9+VADUuwOQ4WezyTqVWh3+sRpQDIxPUghSo5Jqa1IA0CxSMsBMlG
hz2YBGhW8vyAILckJdoaVuYY7a0o2hZg6IhVz5djGW3GluDautgGmqClLNMKmnTHM7DeT2p0zHTi
KQtYw7Y9d62c514QHp4rb6JpXgeUvgiyhFJ9MFR4SNCjkpvlKypdVEiEhviSnHE72e8wOV58OCaL
MnvKu+iWJ817o4sTbeYFlvtDiC9ZF+GmbIpP+qQXglGOZk3BgubANokkUa3xnguGEGNOUEegvlqY
jklU2OBb32b9nWmA21HiUNC79hwXMswCEsVyjTx9Mvp0E55LrISLyS/XUqaNK0IZkfTlW05k5BtK
4Pbjgs5hVNIwN+J27dcXcmgujc+dUoJFqGX4tK0FRq8RzjnbGdSUVtHxOHXtXg8UZ4lH0kCPJ936
cn4g1UvVqTsTbiLWabcrwNJD0C/R+shVcGsyAuLKVtwze3yyp+xgEddsJt06blXMqOA18xY6bXmW
q/Fcqxbz5YKoers6VRaqAo5hJtR+UzIOtAZeepRKkqkuwsFADa1rJCQih0jkK4oeQkZo2WGXjQ39
Zkrda5P0exahZd83P7KGjFbKjw5dbTBeJ37Tg84uPZuDZQXHp6WdpNE+GXr1k4inWskulYzjrlFx
GiI5arwaBib13QKu0TfA05WmKRfHDB5g8baRFa/g0hOly53W46nAyBxnPleAPTXNskst7E2g6bMn
E9aNPr71Yfy3ZOYpCty0eWsk+Wba4YfcIk7INrHRfRVB5Mqmds+KBhpP8SlrhDVI3arumydb9cIk
PQMOw2Pk4zLnuJURkqlHBKti2KhC4FnNr2Kg/ev8d/qoji3erRZdGQvclJiwD82nOjW/21BGNqTa
jz7TH7LSfDut9Bm04y5HeFD4xDE5ziFWCoAfXzOdU44Rk883S2DEb0VcfrQ2xVuon4h2ACcXvhrI
LRoF8YZMiGivbwXDEr0o92U/IP0cHMgdABEXY9ZcsXpjBRt/1YFHzqrkl1zQn0qMuQIuVqWlvLat
/cgSA8W9cxIUE3kJA1WrVqxpiJP6U5douBtRrcQfOa+J7yT3riB92pEPo05Kn+/kXieJhQQNKDO6
OwtGMFvJV1IpsEbhJTXFxSQIO8tCr9GqjdyOXszBghHeQnX8exyHcKMVD6bLET7SMTRR6HYXAU08
n/gRJ6CgHInwILEsbqy+QsBW0UOQmr2kv1snGo1nex5S0Rzr2X2GEPDtc1TNgqG0m5H74XetBuuq
189R4hOBLOnAAYTBeI4FM+03io27WO+SW8Xqms3RUgYohFES31kaP5dhHXsBEPdFEuf0SIbrmNes
bon0VLNtMuMojyM5cBXxhoViPU8ld/VYIiKO5HVNkDCBZDC/r2WMIcpAPtyU+VuDm91CoMyE7zJB
7VYTtO+jTHwxTScU8pFZvziiuFZaXdH4Ijon01ELpQwO9TFCJDgMGzTDdOTIwhhYOOhO4BVGxFMO
rSe1zbtSmFclgaqqnPIoPWctykRpjvwdzqQ9nTNSdUcAT0rC0UhUKyN56EPxIGUB7EJ/6MiVgLS4
jJv81RmnpzhT7nopbGYTx3JCNTP4KtL+CnVXRsRSUxjuKHBIzYVe5YMw5Biom5uWxcSMfXyVhUc7
Z0VIhgbkqcra11DzhKg5g+k3Q0Mmb+WvYXaWGEnHBLRBymEnZ6gzJJsaiW2nvRKcR5ms7xvuEY3Q
zQrmdhzWr3DKn6CA1LoXsEb0wjrSejzh6uaxL5rnlvK8jpp32wyOFMBUWgP6MQOYp3k1avyF89fK
5fEQ0qXIR1PAv5SuqrnKrOK7hiwca383vjUEGwonXpWU4CBD/5E50QZ+99uoFhhEbZVMWDad8SVR
hmvPb4cjHCP0XiAZsuXqJ0hQvhHsiRp4eoE7chTAOVLyJ0CBXUzT4rpJ5UiJj3ZyTqsU4jC/XlVX
vPVm/+yo7TvjJAA8Br601OsKAsvLm1rGs3SVnpo51sd8/E714DciRaqV0w8IT8Tn1KSQOlp38xOO
wszdIU02KhI4n8FVrK3CnI9mduaaOpEereafA8m654N/VdR2Z8fI3IkqmaiwCHGq72RTGS28vlSS
2Ei7fKWKBq10zmAnWkNTwtAWgEUxoNSu85L2ZJ2iC4npbk7VmoYKuT9GB8JrIKE1B9bPAf1OAFNj
DGdOrhRMsyPQGolz2VpOfi+a2bvVT6/17Cq0CIaSgwBvU36GaPzWqkWyELAp/g97Z7LcuJJt2X95
40Kao3M4Bm9Q7BtRUqiXJjBJoUDfOXp8fS3w5q3M98qsrD6gJgyS0VEE4Dh+zt5rT3b+G+TSaex+
whoJn+5fsl46GzszGL5O2X6wUeGNJn3TuoPkaiQkjQf0FTpF6pRmV7/xQhw10rrtFqVg25O50fSX
knP5lLls0NOxXgNVUyfHRWAPPfhC15mqjrSPoZYHDzrwtiypsRLqI1upPxnMFswH1qHxZ/SrcFpu
ZtZPCbwMzGizY1Dq37cOuj8fmhB0H/SLNVv4XVqF6K7dwFp1E0iZ0ZyO7ABWatO3PlGecFMYJjSP
Y2lhJ1JhtHWbkKRSbBVNFD6xI/iaEdXs6oYUla6nZR4irfb0Ne4kii9WhADXrJ2nRPr3cJKt/eDY
93Jw7hpdoo+wjZfaz4iwCcOn2RjvnaB4CVxMd26bNii4OlBIbe2gsk7HfZbBLsssk7q5QDbK4N70
fEKnTM1EfmheujTzN2LyXq0ysHdxMR419y3tyDfXYOgH1PcQU8uB2w0RAdYPriFAx1YJ6Q8dNrsw
17s8xLGmG/ZTykIGjkwjXPUKMHfd8A3F0442e3u7CioPFSqB6zro7ecy+2bI8KkHvASAdB3vmTQp
TF6xOhSLNyTHgWgZxtphRZvSvR278sb3kFXKZYYToodbFdCcaRqgDowAloUlxrgq5wpeEnUBilO/
Vc4xzUx3neT10c5qQg0MgQ2+nG4g93gcDdhMfqPIj0mCD3egPEWeB9q+0e4+IhO8GzmV7NSxVrDw
CW3vPdBiIwDOXuZnt0wfsy77Sfr5QERts/MlH09LDFmZvI/0+CdXitvda16W7ADKmUDyZyNxXsrI
Ig7aNRh9cyZrzVikVXDVJnMxz5QKzY1qV2MoaW4UDFA1mUspJ5ueIakH3J4I0t2wU43GfIsA6j5J
7KfRLF+iaRs693quzl6Fu7lQ29TklHV7qHZNMLyjpyDlaC9VfpBZVIOcCRai53Eusx/4x5sMxU9n
+nyDboiWayxeqgEFueFOx85yzlVbf3GLuwhyF9emYIfr6IEIjUZfStOiBP/Gsmg597OqvnKr2XTK
wMLZszDBWt6nQfPA/hqHS5uhXV5ahxX2Cj/yIRvhy6iYh2U2UewVOceItmL3kKlqW+TeRgC7cmB9
txyCnAs4963jyNDBMYz9MHpPvdO/B0RRRDHcuSo9OtLF2m8+BzE5zJZhHrllk9RUx7eD6jARWe2B
fFTKhPE32ypGV132KdNikxK6id8ZdbtIi3fT749qXmh05sOQxL/FgEp2qh/DxP6y9HRJgpRaqxi/
xegeUjW82CSYdZ4HerF5FgN3H18jj3i1eyc6Btx5m1Y2a4crmZY0qDQadiBttlEb0pfFdqbYXdQp
tinuiklgy1ViGV9eSOhVUj24uljTBFlF/XjLkOtV0i1EuTv+RJH+FdP1G9QDMxSsgoh3DARx06wf
wzF7snIUN0FA5RH9Krvs7C5RqUMrjnSYe3aJWE7oVxdb0vPWlSHhK42MQqQ+0pz+DaHokI7hiV3S
xosLuJVoaUppkZyXfYbU92sncH8N6bAf+3oXCvSFwjyScP+TyRQAXPsmhHvXGrrbEmz6CMY9lcnv
qfgJEUwAcp7xXtNOxxbr5ebF8HF52AbyPQRi49TdatP3+UFwuOrx03QEiSPwplZmjLua0JS17NVj
E0N586pPkPWsjGKmjoFK0c/jcnJewgFbX66bMyDMcZ9X1Y8Rgwdjpqhn69Ypo19x6737vf8cIHaZ
XciBhF5j3R4oRjTIIiO/V4ajV7luX0JghWbS7+tnlLz4j0nm9HV0QAAG52Asf2ATH80RfSDW3ths
mco6ZJy00ObpKtpMKRB4OhJyViC8/nR98HU6/PXs+tJYXv639/7by//2165/469/L2726WQzeiL0
sMnlY5yU5k7MfIW67rE8L3AYf4HGFMwKGDHPDwVwmBUxCcXpysW5PvvXw//DeyPDE9RvtEW8IcbQ
u7BupghDI7IAlK9FUZ2I78JotjxcX/qeh+t0ftai69vzNaw+I14PU/HohRs3yklwDipYFFegzRVK
44y5Iotu+eSEu/+NqoF7fhc4mOUDFbMo/4ucY8QQb64vyV/gZA3kwc78di8q+B1ux+e9fsy/nqYL
Nuf6upowCA60LLxKp2tKOH0aw1KfOnP458P1vevL6294Cqo5y+Xfv90sz4j8QUyTYrCCOFsKepa8
WRUvzti3TDTj6sQEDbW8Q1SdIwYUBmlUnxin1qfrs389XN/LjdogFQFTWn8fGMPvDNTRESvhJgpU
eqNC2nGeHX/NjG9IMUgnCoCo3SI4I9zlkAKKW+U03zLBEqcaelXW8JO2amCXyoNi3wOSsj5X5jRt
fN/YTjPLJOrdAFwYbuM0NYMjQRh3fVxN0HqAR2jB4jr1t6nGPeG53ghP1Hsf3WpD7tqhYre8Kkc0
S/2UnXo2AcnslrdejjrVanrEjqWf7sERGhlJMBCA7BGNLmkJ060a5weVDOnJcoL2HOFFElP9pZOo
PvRFkLK3XiUNwUxNXXW4b2ufFVWemTIAeNDetnT7owcBH8saXprZIjDBSDmYJcLWXcjkkpoUR2So
jOa2nHIkmg1W+swSR2MQv+zBbG57V1/MEtXIDIa1IvrtSB2+epZBlqHZxelQtPZtb9n27dSGXP32
eAoMeTfb1R8vT2NEmHN3m7vpJi+ci45juefEvo/bUR090w5uUgCFQWVvAmP8MH3aKKqyfhqrzS9F
Sf0+M3zpCNbz+DVRY0C3YOJbTSEJ9BEhd4PffOKxxqxll4B/mrm4m4m36lx31WsAb4ruYtKLdNtK
jorbBJS4op23KQyx28jDaiqMJ6ZL48WdUZ1FVcZIhXZbMZvjrjf1sGJ/7l0yOtIXeqTHMC4erLD2
aGXV0408AJ/+Y9MimBmxrWSNLLyw5nBDJ4+4Tm5MlKpEM6YIABmk0u83CaKdonwi65eBcOFPN/Hy
SZg9wT6xKG9M4ZGM4qluP8qQo9KNxEVXueZO5BOr1Ftv3O/EgTbdEwUITAQOIhMllCYMVPDYLH8q
Kjiz0hrz9fW9v377+jtu7hFj25V8McQeHoqK5IR8yF9hXv/u5HxTQp5dhUn56GgUj46+DSKJsTZA
hrsmZudT1vaP6JKnKQfPkk8oKurzMJpPcYtluHXMlxIHx8rwqw8EgrRvZrqy9fwwzH13zjMcuIbA
9EmlSATkTckA5gAYoyblt7LjmwYFHhBhnK24SGJba+JxCPkSvbsuvf7VKa1Dn7YNTmsLwgeRZH5E
GLIMqFM9w3+owwxTXByRPKIwdjhm/+RzrzJG9WuIQ+ZJw3Rfm01FQ+vE9hYYJ7Yw1bovQzBc1JS+
D7CktWTjKWRzb+ZIZ0x9yg6MtilLRh/wcw2ZP8Eb5NrVXQ6SgjFqb296n1AXncaPVRxsso62Ve/h
B7ULFIc0v7+HmiLMy8VHV1X7nGwkIjywz5K/rpaAmGC2/7js7YgddvKdG44PQczKP40lnb6QgFFq
B1PeB30IYM+Nd4ZVjuchndV6zPu3TtoPzvwwR5w2kQ7vO8PKbkjDwSs/BmuLTOiqL8/wlUYqyFuR
EwwdD3gWZoysdW+8Bsi9Gd8VzHbT8qBdYKQBl1PaazCSznZIHkjQYsV/8tuC7rBXPE863xik+NY1
jJfOlb+IOTpWbfLtmPdDDwMmVswsStV+FCg+0lJOO/SsyBzGn6Iq/aNmQnJvwPXcVB0jNWFZZzJa
bRlWhzkM0o3LPg8NSHI3z3ii8oGvIZv2WLZvREJF2VjHjkHYSHblqml99KPERJkYEECQIy+OTU7K
ckaaIWYgDMOlJBaDKg5GBnrXLE/rLQ0K+BN5/eOFzpfnkcTRMasUnU1PMvEfEU2PB0TM2KALYo/r
8LOPTOu1c2m4uM0p97zwGHejvZlS49U0bklRY46LAsXR9e+sNlmm+1NZRX9Mk3XfEyUFYnbvU5wh
LGdnHKIVM2IcVQExnSUbaANbYKa5A0dEUiylZGNDEHUZ2VlejMNcd+Zaj3Qi0HN/JqqlU18VnDcE
loU+E/Lwt2pkcfbInmLLt9gipV3ejbQTVtakDp6c6wO73eJBN9Uziqmv3kl+8M/bjuvuemvCETyH
B9Zd5z7ny8pdmnqFhVyPHT/zgPFZVVCXM3Js6Z217e5T4GTZ1bSXW9wQ26n2gQK2450Zjd22lgwf
6wBdYJra7o37GRn2vHPZUXK476rQdN+DJUw5mu9knFvHQmqoHYulmgn9Skc+rLaBiF+/pVcoMRCM
ND2iqSJkGv0h0DuM2pFd+ciAMNsPQTNu8pmzSwJHydh6bg0Lb2wRMJ/R3rT1jebb6ot9aGTzk4Ho
mhUpOoVmgUcOMF8ozMfIpWa28mIRyC+O/a4+RK1D/ZYVP6ORkuqSkGfhs7LR0pWXxEWiUwY3+Ghu
nbBC+Qb2fuU22mF2hvbLjdTWs/RHNwl/Lyv9i7Ys5h9lko0F4t6NHrIUFoLNpGLri/CBmfWBzpCC
TYKBr2krcUyial4hDMsPfkXholycSmWGR6MZh5Ntd39kPb/kQ9Hzb8uTK60bOOfJCyaCyGl+h2P/
VKM9oFBDmj0IYjoCsSdd954ui9rVYU33GeYJq40D7m+iDxyaX9oYhxXOpcVnIn9KOsAwH7xhO1rt
bhT+b9Giyew7Y6D+Ed9BDa/A9qqDUzgKJiwaxzyjPUHA9iqWtdjVxTHlJ1vrJTJyUmZwNsKfooHI
xZqHp92orHPMfXeHbh0ebWSoS6SEukyZsTEHh8TkOQAVksfpQUBXZlRsGwfhNd0mVBjH20IMJ6+g
V1NxEL2GsEFarknY39J9yfZuh05HkJq5rev0K+s6nE5NIAFqIuXq5yordrlM9MZr+fSpESdID0Ic
heXraLjx+a93lrdnvewCoifb5icsRNetA8RhZ6lrblVh1QAv0fXrXy/RnOy1Yw6HKRgQ68eS4eJS
/E0hE4s0Ol+fSZrIh36JwyYRDSafj4Tz+nTWNJzzDGG5XZgvxey1TA75I9cHskmJEi66N161BzFE
aDREdm5CpBHR8iwGnS4J1yRMwtpwCRZHUeE1qhr8P7GhMSzjRWA2LWXNoiKJI+4mPCMuc2FvnD+m
HHRSVNbFmcWdbCQPBkJl3VT89Ge9PNRGMOwi13i9vpVGCoBfni0oUxwPx6HJ42NtuFvZWP5Bhc0O
NTPYz+WhHwKxHisXKpyPQ1w2xsbTktWrSMRpIJFrldEG2WSjRauqx/A7ufuQI44e0ECGVfAHkiSH
WDSH1Rkge3lGW1KvOpZAzuv8C+60wa2LgIVY3XYav06Vj2hF6gR2hkibM3JHsek0UoE85vRxBUq8
OBzjsx2WMZ8x+WbbyvmAivQ8sD1BtM/gIgGBkYEEPtLfZjzlTNWZ3kJ1bkWHoqOCmW/bJaWEn9bn
vhL1hu6CT+exq8/WCLKwbMObNqE66vJQnwu3ISagwRDkdSGDkOubXgJdSGCMU7FPRgSsh60qoEl5
E9lZyqG3c/0PYzputXsqR7s898uXEI4MDLomvtSh3x01aXDXz57Qfjpfn7Ux99YuoYhqJn1X4GT5
pXuuNFN/W6EAhMnMN7NivS9779iWEHhEPZwjx/FXdUU9Q2zUXZvzAWIxvlmM4DfAdG9AFYOxEnB4
uG1/1JIOWEO098JOxLdmyU++6N08dNmFsXa1UWpXohMKceasPUU3SY5Yt4KQxLNhGJFKQK3SAv/i
L+chGKj1cKbv4wgcRt+8JDlCaAMMfF4hueyJ4sNmT8PcS5I//98Occ2ofpqqn//8j8/feUzgUtPq
+Lv9L2k5vmv+39wQ/1Onn0Xz2fyff+dvN4T/D+m4KBYsn7uaqZZo5+Gnaf/zPwzf+QdBSb4kT8Zz
XVQk+C7+dkPIf7iCuhExNUumby9/6293hP0PYZLIQ7qOTfS1wu7wd7j2f3G1ELb9z9f/nlVlmRY/
z7/bI0yTf44oQ9czTWJ+XLkE8Hx/PsRFuGRb/Y86ri2nsjrn6GZKUe85dFTz5hzF7kvmeDG9W3hY
g3S+qU88ymzblEfp63dvrMW265v4EMrpUcn8vfGxMstZ6RViN0x6Rvjsm/aFNNr4aM/dSHsOtVYU
w80LUXVP6MQsYPRJ4Ds0UT2ihJNx7xvJltvzhkmSQrJms+x78wWidTKixTCW5YasPMuy020cAABN
zS9FzEUClEIUcQ8XmUZf6+F/w/WIpaz0/qS9Len0DevBchg7JABuXFT5TQv2pcugwJKYxQhMuPvc
AjNsOoivhRRbVph7p6BbnAlEe/nHUVfRc1XN8qxqNW26mvZ1PzO1V+V8n8SJuUkbfHnNr0gO7Y2B
GBGIZY6Zt0TCWWZwllLcbGUS389c7fEANrC0kvHOLe98U5W7NsGk5ovcXFu4Y1ZOjgo87MqfwvV+
AuIW9rUumdVScVPUFGd8z9M8Q4Kmyw9VlAC/W7PHR1gSRegHoE10c2l6ZnNWYu+9ZHoZcusxN6S9
KfLo1Z8JfR3b1IEvT4CRRMXKsvQnyMa7VgMsSEiyq0Uq9k4fwTfoK7nWeX5Iu9g5L1HObi38O7Kl
UMaxVxyQ+JHvar4GJc0Myg69DtIAn3S809xMd4QBceswyp3j9wJsmXtB77tTdbhPfHXqSwbiyKNQ
a2cJ8Q96BBJD8C8OzZpu4BRBnnP9p8oFNlZrrUmUKEECVclhHoqPUqQPwACOXlN9aMUQqM79+TYw
wGY0LS3dGYf3EVwQm35c9AkxfVIS8DqL4qM2Dn5dhc9NsveQIlhh8Z3UwF+i8aEFJqmm5NAVOa0R
d/yIlo5cJvG+5Q4zcWHeDR3oaFmZh1aqNwzs3S7TPS0UH0F+HT/7zTbwKwQiCph9lvNzmd6nMybv
jpqIGO84urVbfnp9xvB0YIAQKCNYxYYBsTS0Lnk5pcBRApJ2kSniDdxaCMDXXgs8faydd1HFP7PF
JtMiGH5lV0AIycog+wWXYYV3Bz9lQkgTH5edmRW6xzS4NxKSKfx8ekuI87ZyqExWuxlq5k5tE/oP
Xt4fbOOHyD3x0Izud8+IfZ8W4QH1+G+meAOhHFPEF2r9Qpn/iH/J3r4QDVXtCj416TTg5UQGHqqT
9xqi7UBoQuPHG8ND4Mhw4tw7GIfspCw3QfSNSK1bOSDQOZJAhyz7w0mo+HrKQlS5cmdW2B6WOGHt
shGABo/B/aFE1L+Xcy/3fRe/RF2yKeRiUuGCjqzspRLOe5lhi9XcU5Fu+lWLYJBGwnDhZyqH9GLG
6iHhimuVunFj6zbQuGcsF+wSSUiw15Bp29mg9xblt6GMY595vxzD3zp4dqa6AyvnIGmnUQjLhkFJ
JHI2TgN+ZhRKNft3MIrxU2hE/RLIfgl9wozzAi8DcupxZfbAeodi+MNmD0FNVr+7HW6C2dzahk5O
zAo+wEFE6Nz1EfiTHGlckul+Igtrbbdxd4jHZbbbun+CDj2JRe/iHD6oCpVUyl7j0bFOnuX9zooE
3wTGsG2cswvGAbYuCc7aipBppy/6I7Kqk4XGZTv64du1i809gNMcXdaq7DEIxLP3PhTTwzjigeai
HI5ViFgMBxntRcK/6X8xKuYEtfvxElqtiziQcSp9z+DgReXVws+stWcqZzn0VPJ4/BgmEm6FC+rD
8L6c+KJd/Tt1cRmEKapbZo6bssly5OaWueeoIXDMADsmd7TKst2ENIfNa6M3eZAYB0VFbjbCPyaF
PoHCn1ZoN5mejhhrWiCiktXnkGZs7bPfJWGQAGroLYfq3lqGejM97Y2fWihNM69fU6gB9PbVuQPe
yWjPwBNn9EzRSEFwN30Fb0lM88aO42wdjzFtBVOePCK8AQ40GS0XzgzScoBQsDkjHnQWEYUduv7d
aCfGvp2mLXZJhxMaObwZlfE6GyK6AjUoObcQ3MyQpERNvLUDEIxjLxdvByLWEpbOFOlsZ+WW8cmE
yjqMRcktlmwGNv501sfqPY49dUM35HasUTOOqIiNLhPofN/IumvWBMshQSuMdSQg41QRFl8Xt+wq
Tu/QSDtnFgMW5cIGjWQNezdgL9pIVjwaB3pM98mk/W2vx3aT2e6LKsOXWhreFl0+pCZ3oQy4BYlm
QVntYowNSLFuM2nZ+yEj1GSQbMitMP2s4uE5KfX8MqtD4yxOAhtoopVue3s4FCjZD5bi+2kLimXZ
H9REyJ4z1siYsGa4/im0AVY6hXfBJsAdUcanQNkHXfCQokkdYsJgRhO1qYyeY1/tQhfakPT3wrEh
elX9jSZ2ZmN2IUeWkcLKgk2AI5C9VsBdtXcD/lfiDbgD9Wg9XmrF7UUGfrCpZv4gaijoymmOtds6
Fen0mBaAj1s+o8FCAuIyNg5EbQNxafVF0tGkcTH9mnL5QTTCElI9HGcUwmc3xO/FCGOlBbBQzYVM
0NPeJEz3EiTyJp7y9qZBSN2Kku1wEG+GuP5k2pAn1rlA6QNf0Pnj2yhLzWlXRlHzHNWMh5i1i4y9
BbLActPRLMCnAYhu7rOLeW4K0LO5C+qR9ikCnk4eFVWTKvlC484/0D748dvXHLnnGgJLBTWVwWNL
BtGY5UczHaCqedO9e9dNnHipWeNPWjrXJNuZAxgRj8Vsk2j6MG2OZaZL473FCTcEHbYH3/nSXIg0
oru33iibNek6e9llcjMTs4tlonTyGxGo+5Lq7ZzlKMCH0UHSnC4A9pokaYthBLfGp8Qw/MV3mW0I
0WEQRwDlKeEL9AIoiF7YBBuamm+zYQuwl9XFM8eEP/lUkzlIjtmPVafEcLNjLvEsolL7dNIcCOoS
Q1KkoWA9At6O+yk5eOz7lOP/siyfMUhGJRg70+sUI5f0GqTvmA8WSW5jgJAaCXkqmmkVtnA0cJbA
aTYDGh/4jhafx9qvxyOSi3ibtBGY8DI4Km8Gjjxj/5h91i6qQOAa6jjaHPV0MjhFbbrMfW5v/D7u
biokQ5vWRZGr8TQsBvtDh5SIlPcKp7AdfWZpRJ+p1LsM8C33pRGRMWrlEAEvZyQnaFYEr+QwyLl7
6kdcdWAmxCXDsBwl3q4vkhLOtPXmejVKCemulGoQGS41F62dzTQovmrmZpsxODV4nTcLd8zNukOu
5E1le0TjyUUrIOBazhGVhUadb5r0GxPXJh6gg7AZVDhmwIIOjBrsduIj1eJhzqpDG+iHKLZD9MDg
FpMGPBYHQTftsTPt16Zrp6OZkG2XFEG2FbaklBi8jdHX3mbo/P6Qte7e9WFoSA4mOAvpbydSYo5y
8ZvObxm1y75PFp3RqPuLN3sfZl5/sfmuN7oIv+K522LXbSDKqQKQDo3iJBvPU0eC3sSWY51b/R9a
EehMiqbcejaL8jR4Eg1TtJRtDuUmpWbgjO99Odi3w5/Brj6nCNViacPFXNrQmUqwNdpvtSoOXdpC
zkzaExJX9M+j2lEiqlONtr4Frq2TatcMlXdEaUVCRteJzRDND+Q3j1iyAMDYXnlym/Ep7fFSjlWN
kKh1aO2MCl1iU/tIzpknSy99oAFAloKRPM5eDyK3RWrst5TgBJp9xgSsFRQry90wTD1AcJmPhYRO
5Lo4er+Vh/JOoHHp0brTbaCXPIijzPpzmf+eI99YuT1oUqnUmZ2reJqGo4vcQZfkFMRl802tRBQA
nSGFOqh0uq0vFbpT4W311BEgMpIxZYXmqrQQwLWyrNcRmWhwE+stCshyx2kd5D36CbYtKEamm3Ci
y2t28tIFpVwPQ/A9y6HcIetfdV5hE0SXyzVJk0jm6IcGKAvtXRr13k6ZWEowyVJ8Ze2dAxXVnRFc
aHfRRpfGOeUCPGrbuosYgcIybV9VFEGK6xM0mMzJEqO62CCNYBpKNFhu0W+abjgjpPR/dRPhhxE9
pdFrOT3U8C46EhttPR90Zf/J7Oyxr1lKpXlRERbQ3u8lPXN/m6XijqafiL127wTNDVJctjHaVtvB
kkd8HDdBHByNVMCDre2X0KsAeXVDuQwuBQCm55ldGDGkZ2nd9SG1RCisk12AIQlpEW0nEHOha3zb
5V60lLJF0xMtkebVtuRE3jlBsNEYa9LY+ErAB6zoBYR4zbjDuTY1CZsdc9stmbewDU4OEGMck1NE
njuGjqbGUUxRy/3cBNwaUYit0xB/aYPHqi5A8ji5StbcTv8o5d1GjbdLcKftSxDoBCj477FjvZoi
aB99z3gQBZPVpDpkju+sk/DZKzhyaUzvNGTLXkzsTeoHp2I3j7JyCXQK5CasppUlqk8Ta/xaxqm/
k0v7LJmLDfmJJF6W6ZOPrhmwuD6UnfNkoBVcVZqpWoT0Wzwhc8ONMYLuJoF7F5nRWXQxgp18xmGq
anJXGPJibAR4GLtfRuM+V0nCYbfefDdPyMfDZLaUUTZMe+ai2wFVFwlvpAjUqdz0mTylKZMEAkdh
nhHFYSMTXvfle9sYAfNW0e+s4WOII6y+LAVxoRTdaetRMTLOhFM9MVvrhRVvYwmGVEOCbpRHEx4D
VwepFG3m1sdRCi/iuwgjYoRq94Y+zwUwwJKOADjij2/oj7ALToqIMkfP9V7ReaEjOGyt3LaQ8HQ3
IC8mMDxcwxEwJJPPuOosJrEzEgVaEAzum/si/RjaKbuxhgY23JCgvx9+d8Ufa8B4VQ7zsLo2+N0U
TsMwuKic6vUo8QbOATyDGeh8IUdzm4cJxAj0GxKlMfITCFLjku6Eta82cb50wMziEVEydNPcgH7p
KvWQBTo40LRdozGp6A9g5RgmAmanDgxC1t60jjuzptKjaqJi5ynxZA21d1T2/JoTMGOkwTpPWFzK
wGTwjja3peKRCcG9OCe4j4a4H7WqboOlLgkD9k12VlxM1wDTrSaT9VS84Pt+1jZXmmxfZI3z1pbW
91CGvJFwLjv1DTpAAKdNG10kXS3XCi85VqVesETFPl0L5j/rME8ex6geVkVEW2adZOFjBnWRvdh0
aWtaQy2oH04nYT0Uc/yWWoLMhigHQVkMnzM5DE1SHT3bfpP2uL60fvtIDPbTTOw8R5QFLAaef5Ue
oQLV819Pr68ThNKdKo9G3CaH2qDRr1tuO8sDHLa95JrbX19loVWearNgPO8E9xb5LVPuwayPCh9F
1wx2nZi7Phboo5DEYk8wj1cVmDupeP5LEDZkat/Se9tHZsxKlnYoGZFEKe2QNRaOaExl0/+KEPZN
9fCnsJv0GJkLA9iK7hvPeunIhdxUqi8ONts7s4e82rIifw/GvYzc7mvIqmOdgfbqG7c4Nzxbiw6r
GjG/IzNsEo3zjvw/uIx8n6H+RryCB4IpLd4fVjTT3fJNQ03LGRKbVnq3XK5gC9JpazwKD/yFEMO9
HXgXY5DUkFPabeKwOoq2owlkxmzpxMFu2ukhMEqgvc22F1n7YLj1N0sRyWG2vDgqP6VD9iGHAT62
MWxwoIMHCG8t76yBqg22wooZo84EyIC4mVO7UqAeEIKvhfiIyZrjh+gFZ4hCOqush8xX1gbx8Tu3
h7MpiBpJSAjNEwBcynVvgop4Smmkzl5XsDi8jODiVr77FZIXP3+oKxJwKRC/u9Gvmfqf4zKHFiLN
bp/UyDuangxJO1tQ9hX6PUo9Tlpx3/nolybQxl7pmfRniUMtzGpVAbryJkEOX1Y8zsaWkuxX7xqg
WdsWtYfXv+XwQ7ERhqshz9PTMHTHLE7A4WOwJEQrJUgRdV49B/swww472reObd1Mk1Hv3N7Bre6D
psOU2m1QNZLB978f7EX+h/j1n+8x4wOqao/F+qoGHNB0YAg3vhmv4Zubw7uGU2l/fRXU+TMqxq+4
p2sCXrPZzBlIyevFcY2ic4SyWGQgWWedPJVxap9A3o5EABJ4RleGVFAMM2/2kgwIM5IYRGpIwh6z
eYLSw2jw+smNcR728czeb/bMmUYIH7VFubaoGSO1j0N7H/bpB/6dXzqh5FeuQs+4PORpiA7/X68B
HSCwldFfCsjr55yKke/tr+vZOji0048lO6PWTnwm0xu9ZOsl/hJp2GPm3OlAX8LGSv4pfGS3SQSn
er1ejPbfqXy4STCxLiJLMwz//teX/9tGWkrYisq7c81/khnkI1x/Yhf7x7JC8j1cXxeRr3eeNeHn
6b7AB567iPbJ0HB03U6T+1CjF3c6pu/j7FBOsR8Tq4EVgc0YAFjHb48IPXEvLWrMq0TzuqBcX5Ya
kCap7eFaLx/x+tG1nb0xL4VhbXQNNu8OzF3vHJi3tAc4DFvlsfxGHTaNwOp+tU1Arga4TvqjV2Xp
uGBuDbwXjNn9ByYVxamfnENUlT257IvXO/f96hAlM22pBZybj8QiywZ6aZyIs4gDQgqxCfMdExZ9
VdKKEDx5q8nCzecJMWnkgsO9/j/I4tjLwIxi4Ujbk4el8YQFYl0ajUVYgSPFmubiVOGgJRRqWY3T
CPuNXzS3Lf5/DiFiDZSJVKOLqDNAu/hvos7rGSdi488sUO1PRcRpZhEsFyiRHf66VK7Xy/JgyYkF
s/K89dSQo9pVS6TqVSvr85dR08PTr/4Xe2eyXKkSZdkvIg2cxmF6+1bSVR+aYFIogr7HceDrc6GX
la9yUGZV85pck0IRCokL7sfP2XvtJFXc+Xa4LjuscamyKfSSLXDfYz0RG8gk+k8RKXEqcvfOp1Ow
Myc1oKrkxZZErCIEZ62QOZ/Wjc89b48S0h/D3SrsoCLnrDY9SYUdpTqHK8hUebgnGDs5j2xsG5I5
BaZUbsifl/q/syJjxvCHHh0SltslF2/Ru0aNB/54eZmXW+O38hS7rKUqe4m+tk/KezHLtCfEiff7
R3f8zztCN8cXxm8DA8N+8JKvBoDRhaPefOmcngFrlLYoW+aXUbgSSl9xPxm+fTWXlyaBr2MI5NBd
/Gq6HOnGhW/x8zWrNfZu6iHMHCv3koeolWaU+H7NgQmFsXPxfDpdORLOn79Q6pEZP7aOn69Zhb50
XvhXOz1rBjEdTqunvZkRvoAScACiWLTDHucQcQ91WdwNjn0YcIccOrqh1tAS02GEbnxtXHoQ7giW
SKPUvYwAL+hePdFboIOLPI2WNj+02TLjqo0ZjASFxjVe1FHGwKeGM38FEzKk1FaQVJ0zUIdDNhdX
FeS0L0qrvIYT+lArvniio4dEw201x1N2hEaKdIE4jyUJe6X1hGuRW9y6smSK69Aq2NM+AwUnyy/Y
OAlbagw4twPpXByx4G8av5pIcppK6XJWxRmXmk8AWRs2wAPdG1p3LEYjIS8T3R7XzN9VM2vQIdwM
xDX/TtrioVgoDlM3pHvVUGObxJdCWIm95GK5oj6rIOZiTrW78awO8xzgJ+aaE1h0UxD48++LHIW3
sn1IZ2V4EQOAptgPbjRuzWo1TE1+LggqgjfbU4OgSVAJW50P5cOFhnXyO0Ocfj5yUniNlvAOppkX
Z3v2839eJAHkKBEpzpT8M04y2cQu3LKgIl9misTJcmzr9PNRs3z689G/X4i7WpzGsBTrjInp+ucL
ZgxGXdSEo//7936+y89fdqzktaO/vmtMnBiDI7yTqNKOqLjlw0BaxmFy4k1uuPrUAqNe/vTfl1ZX
8p9Py5aAi8otsrU12JRoI+7HvjdX/rzsJPTJT1Fo+qfRhHikC/PQhqjeqAinjptTN1ihh7b/orni
8A0wqBZ6H+gQYc/EExPU9patgPeF5TGyjRN0YgdZJH7TiWWzMMhVaHLtrbHs67MFWNNJ0UF0BcWk
FeqjI1jXegOup8sqgNyceILY5PGG19rnf+iurEl7frcrwnJtv9+pqntOMs64mR+8aeAnuITwkvJU
0W5Vd2UYf4OTgzAs83ht65rRGxpiDBA/PcyTneUflr6mUDndjE7agAxvg3T092iSRWJzyfK2+x1I
Zt5+vw1G+zkN3h1kv3BQHAh9zvTCli0Q9WBfhgK7PJxP0mfw5XspnZOeczZS11Xl7Js4eUajhM2r
94naBa43VsVb3pF4YJMYUdpLCj0rnhtj3etqroJLu61MH/wuPoU5sJAmi5+H4iMpBp917d6eAAL6
ZnFfCcPc1EX4EvbLw15tTSffsg7WRwvmJkI2ioU5xpwiIX3LkhQk2tpW6/HUh8PJFzl4fuqCpeq3
F726UTP8kgevSR/syXE3Qi7YFKip7Awam8B9bown5vgPYzXudRq/NxMztiB/7hmccmMxzoJJrsvn
VuJpDJMsWs8VdwAr5T4I4JdxdGjWdoi0lW820F1Ea8Q1QojY1RUdYyQ77dbsnLNkUYyAOgtIBnM9
3RXI5A/5M1nCSPps8TCzAPIEI+3jgLsWDcFM5mwSGRT+6tHFpkmzrWCjjxiUgIt/1kwCCGLfVWVz
l1dMcxDgivoUMifxghyI4YYUaAtNdXnnLZzSRB7jMfgeZHnXhCkjhSH5RLixRd+pantgb7uF6PiI
ELW3QYXVs7bss4HZGSwHNv+KMN4N3QisbsPeouVXpcbKCaAWOeJCI7DiqGpedTjslab8JMqLKcSF
9rkjxrv8ryGGA4C8l9Btf4/1TAxRvsl0hMM2ekWf/WR5l1C63619lxXopej/PY2a5hoD5GMzBul5
wri/cT2bEIfBts487db556OfF2VH4jz5rKVFnH7U2F/h7XK4y+At7hAhvAk3RIfu5cSaoDBnsh6v
imUJYObQ8Iwrc+936Q2ZKLCYjiIpaE8kCHQnDx8YaZfL510n501SUXVrgUY5GxXqUjqMSjsNZzhW
Xh1l9q+YsmOV9xMWfGo1ezln0qvgzezplp7a5QVqHW2pmtAcQ3TtNonknSLVJbFFc1IRThwLihND
odKnoUCZ8PMipbxB4W53db8EjCdLMTf5NpylbvzyZhNLYcEhRi7+o2GoD34oCVyqw0VOgNXSgQm3
+vkifq6uyE90XOuTtbyMPxVaYQ6Qlmk1r4tFZycSgD4pz0oZA4xrHCTYsuQZRnE2AlEweeMZ0OFs
c6FTzzgviywAY+NqQR8M95ceiZBJCk+TBcELQEyu6Ie91Nv9bDz5Jb9JaSxb3s9fagsGBrEHWkik
XGrkcScOa4Sw/Hw4pnV4HNutlZHy1vnRm9BExzOobakW3eU3Hv+pHhkGOahiORdJW51HuFIrobBV
GkuFanfQMgen4jzz7+el5R5NHZGM2f8EO/z3f58uHzHYY9LN2oLBkaMQSkKvQXMaGGaLl40/+/no
5wUJ/6Xi0ac+WmSrtpKHUcbbMJ9/2Q4MQUbpr+5gJWf2AkJGc5pMVSkZ0lVIiEul3s0Oh489LMNC
eh2eMtWJVqA6RRLq0JSQ/9F5FrvR8kIY+smLjHFf0hs+/by4sdz6oZEe+p/fsJurEquknugEgFPt
AcGsDCtNdkltv2CXB7Y15siD0bNDQm5N1mk1GNwA1NqUuhw3ErJcu44VlQ/5w7yDtKL74On/i/X+
b8R6BPgs6rX/M7v4NQFdXP5PePF//aP/kutJ9z/QVvF9hIvWQfiW+G+5nm//hyelIx1s4otab+Ea
/y+5XvAfeAAcC+obcyBhmcG/cj2UfLZn+6b0JORD4Xn/T3K9n//lf5frAVQOpC2ZNyEKdE3U8/9T
rucPXlVR/SE6mpubB7ePSrskrhC/EIOlPoIkEqhyL5tmn8/y3DMgdIg38rArcNfZYX+aUq1O2prs
o5B31cDUESkuAaC0OCrci5iHFsW9HE5Fbbx0LYOFwXiBisacQCmcfjGpdFiIEPAB9QRga42P+C/I
PGecZXZPnniZ/Y7Wb4n0TVbX3PLUVsZ32d95bt/qcHwPZW3CAkVDP0XIQrqH5LV1EdS0GrPVYKyk
qD/Asn6NiWLJipcILe8xEd7F7zp6U/i1BuM4/U0QgzjMBnZRtxwVpRymg/SZaWVCnrQZQbcRJROO
0rv/WRW6iqqPlgFRG9h1V048GiskmEfoLLR2JQ56QI1YGZF6GGWJLc90ifkmA7QN1IorTeKzaj7T
n+TyLH1szdc8+Ea9+WwnwzVNgpcR/Bfb7Nj/82Dz9j0m4dAy1GAT+tmJClSJBnMI0+UU3xZ1tK1U
hAiqN/x1Fc8AN8xyMlFGYGQ3TCwcY3DyHLxo0Kic95Sx+w5b4b5H9E/kMT8/hkIP+EkbvdB8ea9I
a3Fy1Omy+zsGsr4QQHDOG37tYtH2C1r3TC6TB0Hfde2GJUrpZQRtxUO0KwPIfFOU3Bdm/13rQe3j
kc0WBGXwyhnPep1mi96AtRGNiRNKF9Zh0mHKrBUtvpN51sFPb3Ym0Y8HGtdL7Nwz0WLmneSw4lvV
77LgYdLxcFIGDILZnsmtLl/gQtIEiTC2eDEVmUWdOSQj2TENRQHTTeuIpod/h1uhAt8RTwM3jfWh
QtAL4eJ3LjrxStINgZOM5U/J2AY4yA+J5O33c8JSCx+md5r/cXXwrGNrr6Pqe/aNr5gtbqdFprdm
yASldbZpTjuCkcdUujb5oOXln8LCKqtdEvvUwczgZrgyBb8WMX2IDi2LcWM0cJAtkN7b5hI66xBO
uijTW4fJXwszuvKKp3pOu11lTV9YqjSqV7bBQA2XyBuIOF0eNRd866YUKXa4xVD989IWuP5ng66w
WNo6RjShAWhIveFQ1Z/65cVZrD4au1ew2LPH/FfSBr8cs7iELYJwKiqn6H9nTJoiuMkrYlt6GpiM
lYp2JNK9NeetcPO//+5FSRfBJa4SLnT1ncvirS0gAjCAR7CPnb3BnpBWzAg0ZjB0QNRyy0to5Mdk
ohvqLtXAT3VB1MTMaXkswmojDdKD0pjNMhv8Ea8OYfXLhTGK5poSrJOl/SFtR+LuMrfbpoM3n35c
D2ERVVtdoherkqg7V2Z3a5VHMz317jg9ebs+c4kHc409xTkwqvRBNm0GciQGr8mct196jvhdNa5g
8g97gDN9Fez6yOyRbWICwv63xs0laJaN4DM4yxIy3JJzaFQHCeyU9CGn4ZzcqlNKDbFrB/O+aRif
s41bWBTiwz8/Z+I+JVGsdwO9AtwvWF5sOoxhM5LEqONPP+7UruMv/VSGbZFNKJaa9fz9U9X8OHIQ
56x8/ZjpvudMQByf1YPjmzt6bf5djQlgDxAHpUfKWQXWC0dy3NTLjdIYJC0jPIOjqGpMcfTAJUAc
APKfurCLnZos4kKZ0SuWgnVbdl+TFKQAVZJWtiJQbrCaG6kuDhpN3qUmyeRJQp/EEZlOjwjCL54C
B+oWxrzvj8zA2gdH+PYdx0oS3eV8tsAsc/Pu/LGVp7mOniGkl/s8WLhhWktWBH+T6okwcAd0SNzx
ZrjZt5h0tPU8jOaunqpz3+UJdhxztzSYfjYivBtX8iLqzRSV+jKO2VOZhSGI2OyG3qW9Gy2zemyD
YB9Zbfs6tRXrVtP9+vksijkzY2znpNC/6ZLWlLA6525ecjia3Ij2lZVZB0VLGv9bxFUne2MTBaax
EZnlXADm/OmH+FS0VXvLfIDLTrIe/H7+FHFFvHRGrkiBKpKL3ZFXEdhvXNqVr6b+PGGQvpRFvx4F
+VgKecuunAV2vaBmlJ/bCCG90IrEytFpA4QmQNss6r2f0vfLsp67bgT+XuI93Jm5ER46G3kDhnJ5
4sYHENMRUUoRSiBc/OWEs3uuGgdpJHOgLZ5C0C2zz5LfJNx2ExFPPFPXaoy+6jD1AeFk+pBZ/tF1
6VqIgBaRFycXJnX+nmN7tSnH7K0DV3ThWOfuDK+0L1XPCFfNHXN+qHgbozIciu/FIBb1pM0AkPam
PFqlNu5C7YbEiVh5syG2xj8FTfzmuUV5iZQB0SYBw5XV2gOk6YtTX+FERI/UP7nTxgnz7j4s6/s4
qKqjkqa3z3qBICqmlx5a9H+L/Lu02UX6gPe0yfyzThx1tIrgOdGWedBUZKwTWJ5mJn6H3CBX0ioj
fPd8r83PF7iE5VbWas+ihKQ2yR7iRDyksxqeSrv09lUXPQJwAhIKme/OC8qSWPEFGWqmj7nCfsPB
5Hmh/hmG/Rr2WQjOCsJWMmT1lQTrYUizp8GeOfs5NEzGWW2Yx8PWkkn/2U5Y+bVxiueu2NodbXBk
tlCyCmhn49QAXGnTM2wanILIO8ZHbXdHKY2HVFfBzWF6whioATR6DuwITOsS9z5KIKDVxLs6q5Yy
jsw27ffPla+K7VAwxPSn/NNQwSPuyeIeHMtauUNziXw5Xcr6onBlcNhFzajkeJU9XqW4DRyiKZ37
WXZ6hzhUjXaEEm4AVzzwl2aPuqwGAqRmP3qw+nJfigaobY8PDM9pCZLpibfoNMfeheqUGelUg6y2
jPchKYqNFZTFSxE51zyFtJelKF10BiZz7Oaz2T7Fc4uyQuj8zgnhw06FVZ1F5zy5JgqVpGiN+9ic
4qsBBWnlf8DMih4oIghPz8LxoBxsfilRzTVjNczbUr0MTlKsVUtGtdUl6kX5mcuayTF6nsEJOTxt
k181L4X1PiurPUSatweRSxG3EogDTATDn3g7hHRQX9mpt7QinvoksS59lmR7BJriLRF731beOehn
MGtyRI3RJzR3BJuv6otLms7XEA7fqe4E7NU4mHcKiDEPBj+CbcT1vnYS+4IT3D2EY3AxR1zcttvb
Lw331zoIoBbEXvTZchghIkiXDKDIjEujajE+63JPIFB1zJHdAElu74N0ug04HZ4x7o7bhqP6NZNG
dIp3aWvk5zqdSFmoU4myQXyw9DEiTvqXZOx3drSAPmLuOKowQkYwRPNpkl9kU/xOUxS3tgFpcU6V
+57tsEJ+CMDB9zEl4nbqUK8XrdNvINv495OyH4MpcLcs+IR+Vl26qV0kcYjEoAKj7dgbnUQLQErT
KULSwhiibw9MIwH2ZyhURDdZT1XNtwMWHd7GipjmDg0X9I36xRQjPxg0pG9EaDx6tf/SzpIkjmxN
UlL7QhISwoBxZFVv5voXUya6o5YRnQsXWEUpPVLIhupLMl85RRM6I68q3V3ZNS8luaS1FaOKavHi
FJtkYqEHo+BtwqkGB5Qo8nx9Ak6aHKHr2HPQST31GhcZagmbrpvr1hXTE3PvsdqxTLVEW5jdfE3U
HzrJJo1fRphNzHbeZxTEg8fdwXU1UJHtyoIiOWzfptBqL05ERhKlx7AjAdI+ugXjSqOfNiKNvXMb
zGhWCmIEAiV9WIrhOck99zZNwwKkay9ZxfAHOl2+zxAO3lVB+sl3Cc8IOv21lJX7OQSRuLfjYcmG
QsLLuW87h6P1vvi4mzl6xKPImGcoy0NVxB2/hNkdLYvrnkbgpnuUwGSZMIEqOyYbc1xsTNqc5NhI
ixSJ/i/ey/gpy0hXBPr3VraD3hQ2xaG5hMrz+B/n2b6CQSA5sHG4jd1gNeskfBjy8KbiRdugjL/A
NlJEHEdVQxlOGXBhwGkP9KLmHTfaQECKIdZFpB104vWhDjvjCub4krJ9gnhR9zINa7JTYtI5Ku78
OCmaTccVTUzPuFJ93TNf5WQkMigWfndkk2hOhqqSY+m6X7EGZt6l3sKmJEQXhr/cJwPqPkOBYB9z
75ao/hnnVgaRo6PTOxDPmXvRpW5qf9MLGlaQXHgkooCJHd9ZNlArQqn2jTDbDTZmmNwaTCMegu6x
TUdS3uOY8Vy6kMSDEooQLLlTiWccXiHBPQYVBlr06A6MkbojqhnFyioLuvZQ0MRA0AaWtiwcm5RM
eUuIPzkgcUOVOMDbkl4NJ2hgECfQibkN7pZZEd4A3RWVj3yf7HhftDJ/KUPz3nAG7sW4uMRzo3h/
sv2S4BgHvGspAQ3okFFvVrokRyNj8A0bnD5bAzIjGnjUEQKddJFdAub+Z5XNXORQ0hLM1M2Q3JhI
C5PSFFu77v/MymnO0Pn56Uvvs42Q72pnEXyWvXky5rFHMqCDozUsIfPQ/tvOUzf8778s2qbrvE4i
qj74fFbl5HscTUQBT0N8YFK9SrOUwU7o2htU/+MBjyXGoal4SOJhySqqxA4JFGKo2f/d08I9u7CA
16oUZ1gLuOWbTF9kqO+dst9qOQe3IE/VdUBZaBSL5iF+8vwIQzEED9OI5hPIkEcDNgXJRlHHSMNw
ruhSLkVKoRc78lLFXnAfuzTfy2EXFE2ynwh0IW3k26z66SyyqEdq2vBe5uRCVU9adfaJUfB0DkW0
VV5OJjmQoqNPipxoSODpIoNIps4On50lt1oG1Xac64++IB47tR7KVsa/cHDTxWl2YyzuuiHEdERO
BKHSdLNtsy12gQtK3192XNjbJNiNBdnL05L8HqnbKDvuXp2ah8hn2gJvDAmXbNc1c91V6YjzALDk
nCb2xqosCkS/e56CiXisHuuax5x6Yw6wbISJ7L1EerrrbXK3ZLBKezf9YKsW28IqJ1qxGi5fpI5x
5xAaU7RHy/FeohjafDZVxLuJErWeyYjVo7O6HkeYi2WT57sxgBKaddJbB1n86rU5ZQ1umo3geu/Y
Alb1F06g8TbO4G/nYfi2xuE5Rg+6TzP3YOsGrlDi/MG8+AdCsNgXVvHbBV58jOd+F9Spd6Uxi0YU
NgBWQ0+8EoMbA5J7EUH5iR3CP8zBTPFq1dHOV7RUvObal2ganaIja9UqsUGSSPcZW90TV+Ld6Qoc
mcmZUjC+lcQqdWw/tBLy97i/a0Q5vYXR7B555gClNE7xWNj+Maii6WjI9DIM6tWi97G1nIDtIK7u
Gfv3Z8PQ4BxbRKggPfxbZWBhx6YaudDXeUHZxcypqeVTDP4VjcbOIEtgK9FtnN1Bd+tWLAqPLLpP
kg6c+zAlO5TWJA6hDna4opOmbRh67S9PIkiMMyfaxkyJIplCfTOSp3Gg9JxaI9yDWujSgeO72unW
qhEY0xKi0YZWq6xBCe5yL0HVmzFQjHoMU32fAGODoBOLZTQCLHcToqRZlzOiK96mAiUpDb/B+mzm
oto+YAB5G/RiaR8rtkIl2oOa4XfmQL+U9p0Hln73IS8QaVsMiDaeqm9hV/lnz5RqLQyfiow81qat
k18iHo4cqPKPYoq2jsSwQQxSfC0CcmB82cEMHhsmkU2M/LalE9ONqru3TPovPr/WxovDbwZE+Xpu
PbIhWyJsJpIUjkPa30p/th86AxdV4yMzHW3aHigZ1GFO+aW9hPnr6E4dZY0VH1puuaZq8QY74Lhq
dDac+i18CZbTDZuGBuuDEymNh6rt2f1t9LZB4kJdt4CmwR3d9r74zOcFzBdd8zIf9xMbunJZlUl4
4tEpqjuRhZcEgth5cTd0tiqe0b/z/HvJTinnKdFoLppeoFBU2yFwnxmXg207jRnXv4kfh+WF0dEH
jsbi5hbcoJz6QA/tEF72a38I2Bs76z6AUqFOXYoUeGxCrDAgeoYpugrYecUEE6b3QNp3FTnJANU2
wgOd27bMriuDO6yqky9j0LC4mzdLOXeNmj6JHP6AybwntLdbjW1532obJBDhDnNADFI+2C9c5aGl
TXKP2OPXGIKqG+l1Q2+Y2Qepc7CR4AwDVIY9yc6+EDuzd760bvAAw+nZE9pewTSn+xx53V+HiFa8
CjEE54gjOhXPoj+/Hz10F8LdK63OtK2Z7nMn4vnpsSXEL5GermXevMSwmHHpGS9ljrmmbEiJFQje
EcrEPHLql40jZTO4V+CXTKZwqdED8GAJBejOx7R404LCOqqrN5feiEG94Wri4ifg3CWOIWCQekVo
+y+RPMQxlUKdv3NPfjiLw30o7WhXe92vPnbwXFnhaxCmv7MRWWhmmGgtEE2zx5P5R9SPA7W0yyiy
BUZ3kVqP7kTjlB7FysNiiqlX0jHisjox7RXjUVoNSbPalmeab6/RhGMSeUFNh8ABvFyIPZgPcEp+
+uKQHiJyPA40tDlkVsa8cbiQG4v4KdWhC6/oWZJ1jcCuTH8p+oOrzPHCZd687jW/bF/Mf3PDv2QR
7uuRfdIaEVKhoGIuiYiocmp1kB1x5PQvv5Q/fiE+oG1M+yCrWWqnCflJYbhny9p2Ftl/su+CdUM3
uR2bP14SfsweziKcjLxP+Z1KfbmFR36mZhBMGmXQHCzHPQuHAGtnzshsAgTmTvjpC0s+VBldmqF1
mDf0+uBr8u3nqvsIM5/EM3JZyJAMdwBvzxPjEEtmBycg3g0HeEWbhcN0ssb9K9Zdcm7r+ncEvthj
jLtrmwHJuTwHev5CMYQnMerR16Xq7OrkK3J0d8R3g2/bfkjNCahZQzZJk6QbR7FG+dK+eHzJ9qwI
FzUc36zu/oQNeO0ZIFlhRb+1cIZ3KpWUJaa8uoncg257JWXGWTsGOGmSVMnmtrm0LZKrla5V85GF
kIKVIbP7ngk4pPIZez6/G94hkixcOt4klXFnDxDZRN2Cm6pgOKUYa3Tk22vTEXcYirJLybzDsNWr
31gnb6EqquLDtJnEF8ZfIxXqpGbuuHzpLriYM4nQxCiGJp6Fagx3c0nqxiQtLDeDeomDcdw3dfcA
YYmmDcA26EY+Cj8o+BXi3mtOtAFzdLt5dilpRwuT4FBymq34N85ANknWDYqkZU6fpdO8cSRrf6Ue
MVjTOBiH0CX90l1i7cYQVhJkhBII3KgORjY7IEH7qw+ZKyjrG9Udss4HYw6DjTB0s7ckXZjOJCqx
CXyQ7lCpgUYhUxnKu7KeHr2xZzIgCK7j7LkpO+fmgfkjUpHwXZQsReDjIs4dhEjaN7bCoMPeVMaD
TTpax8IrMNopVd3POn+cyZ7cgrYkR/muaAvEx4IMjJici3MHySJqAGJ2w/wRCvNLCcKNMetCweDe
YrmxgFXvDSz5K7v7irSV74b4ijNw2dSHaScjt8I+pett3jXRtgntFgp1TN4h9x+OhfxSmnl5LKkP
kHAEO0e/xVCbNnkXbQcFJczWkAx6+FLHqhxWoiWQO5n/Eqbm3FyTcU6QjrdMcZJE43MVS9cK/ifo
noQ1wJxLUhpa41k2HyPKdYyA0XtM6Dm+HgAH482a/GbbCfHptZF7LhIDZ0p37McqPeWm1WMIZn4X
NvZdIOov7ogCVO4Q1vXVMRBP+KaVXcuAioLBErE+c/+i8QSuJjX3FxtfAXP3jcY3BhqrIQK0al/T
oH/0GoxmfsNQjjyFFZMgKnQv/yyxWgK5MF+nyqMFMDcWVttJ7IZ28i6y7hfby0vXmERIhFW/9cyq
O7SJONtEgbLXlXvbCL4CSCjvuflRxcOws+kHHCZQ9rtmMqzDPJPITAMmPDRH5WmOOXonMvlmkwgk
6TmDkujGN63T9Tgz4gyT/VyID12F2Jbn+AVOdrxKLYMsBSm7XZKI6ANE+5awgeIeBsmBseSKN8Lf
TDCHy+R9oKy8pgFJaOAxN7MHJSunaRbSRpgL81hji4SnOa0K8te3jc2UUGOdSS3xSJ5OxvnQek7D
kP2I/I8oBPwcNxYz3REtzUgvweF/qtVEeBpk49J11K7yvkkcondeo0GsMqOiRUrp3xT3quGK4VJE
b8T8bqIsZJZ0UJVATz2qtTmASijC2mB6ox57YX5M/HC7cECt5kj9XXhxezIKc7p5vbwN3YIVITrG
aV02MU8twxDd3uVkP/qki8UIxSdR0apCbULswa7Njh6jVwht/pGW+kxGi9hHzN7WOiqmo9uR3JQO
ZGxp9Ra0KUZe8dp1i1FlQYfP1QspV09eKrdJ3R2izCNXUxcguszsoR6M7CGlLDy5ZvBE1Ip59h36
crE33Lksq5XtGffMvrz6CiC6ugw9m6wJckfGBl0ykqXO6BHK99JgYbJYvLPOfxiL5oFSu8Efah99
I7LuMAxm+4TwEZQmr+SPiEtB1wRohvnAM0wBjJ57ZqNZd05NdYFUh8DJ5UA/hcwIMMjWhQJTTq/c
RfpX6ns9c+pmY51q3DR5c0N5Rl3oNO/qd4Kk6VDO3gfW22RfmsWEISd/mgRiW2wkaBEg+xrDgMWf
NqQP7BuEKWNsSLIarUAzBZx+5qLEzmKuQ+Szt5ZUibTEnh8MxPo4xbD3Dd6e7oAB/zlzRnUNGDEU
rTJ3GhC5bElG9zMDqyI59EkaxKdOMvZPm01eMx5pYuclgkTBpsaakdnnVFJ6Ef4xQ9haNSniWyq5
DUPIfN9bLHXYjDh0BFl7nXYFy/qtB4WCGTye9+bYXOdAtBtrEqxOTAEYH1DDc2PG/VdaW9ZG4kKr
Rm2uZosVGp+lJoTxa6iR5sPkffYqbpTI1hpLL1mNmfiTkxNIkAjjydjwXt30r0rtP3puLzATHeRD
Sb31ozLil6Gp56N2JqdvXDXakjcZSVwaiDhImUC0+Up/jYheu3+VtTWcRte9TziVMmspbJI25q2t
w+9MEm/tlK4Bd07am1Fnnwr59LZxHy2LdbTT4Ys/+48jPAIG66a4AGs/CsIiOBkP9D7b6vesUo4O
cxYdBumjxRT9vtY27wblbheY8RbK5+dgeXDT62JTy89RKvrt+WdgTQeswLBH47lYSwhqm0GR5qqS
uV5JbN7ISRMXw1R6NxTxOiDhk2nDPWEnN67gzgvDBzcWzR6a7WFQuFf13C8QRmhFIyb7fOofDJzM
m9L1J4rqek2Ot2Acpo/WbN9NUyX30ld/jOwNxg8dYByFrWffzdmYbNUM4oF0s9Vg3+j9vlvNugsl
h0ukmv6YGMRwYKIf3IfS7+P3cW711sN6vepzEsBMTvV7vzSjNWiFXZ/Ud+k4f5NQx2Mz6W9+IXdl
2srYx8TBmuVjcCPJTb8w8EK17NdXr3fvXEaIU4bx33c40Lph+JgV0qfZSewL69AqThuaPlmz5/aB
KtHeM60lMKCPH60kuvqNgXXdHuu17cpTH6OEgfeyFUmQH1XSvSE73TLnwKAEX2Y7U5MwaQ32/UAD
Oy4bvCcz8YXE+BSepJGRDyuwpREHf9S3pEzvwionOQj345YeEDhbz6c71uqDAflpmkRzP1TxOyM/
b5skH+CtDGQ28j4H599Y4mKY9qOC90P9nl/dCBmDJegFqSJ6DsbfeHMSfJQCXUaYr62cE6CHUJIg
Ug++n8XzVrIdGdNa9Xb9nsWTS+xAQvaBgUtYdXrYVkOIj2Fqd2TQ9PvWJHzCbhQOCKmt/ejnnGti
/HxS4gzqYw/EPOZymib+htNedgnj6b3z+2tV6vzcFOo0RmhJ8947RYlFRhzHLmcckaDk+O/+k7Iz
W25cybLsr5TlO6odgDuGts56IAnOFCVqCsULTAopMM8zvr4XdDO7cijLqn4Ju3FDjCAJwP34OXuv
bbXNtosAXAM2uOsyl7kB86f1GENzDfPmJxaolR3iR6lThiu+dRh9dEnJxM7idOyao7vCKvi+/Gk0
jBdZ29eKAHgOXh6tvVWgv8S8c0yeq9KiIzFYWykR54TDAxm3L4LR5hxqT0VLGnpaGk9ij6ObnRy3
nsmogkTa/NDFDTFO1s2NsvHJT3HphUkMfiiPt1UVbjF2wR8PCgwWAeRIqwdqoLUkSeYxb9Ceygts
tgErCNolKPrM8qINR/PpCk6FoVjwXnG4xkCBEcqKNmmnHBJZ+sdRp0gKXHALUoDt1oVFhGqjCDlI
YhJbJZKmBkM0YKRmuWxCevpAdDVNlfk+CboL6JAe/GcYbQzjUSH78OiJV8SlYT0Jm5B5EVTbiLIr
QzVvINWABqOB+SmuOFJdthSYP0E6nw1/PCVck7VyEJ8HdLBNHLTAhkjhkTRjGmcsDj2GWHrfmwSz
vWm65VZqFXBjPd83acJzVu81J7E3kUtCcvDmJyNh6impr7HUqIla8vpAXIeYkK3hFORAWCcXUoYd
4mniqSVCokUStMhz49i/trl6Fw2XQREmPi+HhqmimV2rLfwRSFGitw4EgyV1h4ycNEORHSKnBvCT
4JYDvOIlMqlPuPCvHTYJcpzSLznNBJaI8TMsea45qplx7+7SgDMyXs/uwdL2JSKpfQGm2FuCXcmD
xnxed+u2IFPeTv11opmDZ1sC1RH4mby3b0KqXUTFtQm7CGhtUfYboITRelbtFTFjROpxRPEN6q6F
j2nSF+PJfzTMpXUTYtlt21NnOrsmZajQjyHPiVFKYENp7MUF78w2tORIe+8x9ptqZ1XP3ZxPS1gQ
uu2QSJepuYhmeiYV6jk2aBdOMRmqxNz3Nk2jFAfOqrHf3cII9/0HHrkfE9OHVSSR7wyRfkuzmEjh
ib6IG1kfoZPqmyiqCq8rqt+IiUZtGd7m8KdTRclecRqxC4yhI5tsfDEcr3J0ZnVBI/adO2NatbyF
q06llc/qPYlHPMJsEseYiRcpKyOe2yC/IAfneMnzBOkg/5EkwAPz+DPH01APgX0yLaZOLkXgyHYF
VFZ6nIkP5ExNL1N1aeqp/4l9A8tSIpBZHqjFXP4bxMGoigu0vbOkJ0+H+TF3iwezM5ozOKqjX/MB
JHGyazcwOXy6I0Zh23bAHHA7UXaR0zaVxTu4bLgbteEpVi/83+6uM3/HTixP4lfO+XQjOk0dIH7T
J82gKERIEFgE0HIlpFIFoarPIWCRWdd/RyP8IQafTzAbaB9Y9o9Odjtk5fq9rnX6Pd05KCEBjWGT
sTCjPQzhjOR29NcB/wwpEphe/RBRDw5lJQQha1OYs0kN6i3To+GaGg+jexe1ufHKPsHnjnGbRCaE
VDV39FQcwwts1FRJVAyebKtVKqZdUnBdy4ReLOQ4TksuCxm6s3mVxuZL2//0GRmesHykO5LqHriL
ICq0EeAe/5xqNcWpvTRrF5JPeR/1s+U5NZC8ivPdKqmjVxKwdK3Nnusxg+tqpVsi0tDTT7UHMB4R
KtnCEegPLkH1iDLqfvKnag3ykuo0vU2Wc+mr/K21HZJlsHgkykCxQgqSZ0HX0QyLcRS+IGz/KSZs
kySHEsFV5tvJxq5/NXHKdHpaU4YfVQNK3tIJip1m7aEfE0rIEiTBHMKBKMytarMBQzdOJ6NYTgay
SXdkrVJgZaNHHq7NnrpJK6Y8lELuuvTny5wh18T1Q0KEXnFjC9a9Se0nO5sPGc5qJImK5nLHmtoj
OFxjEvro2fCPswNwU3OjFQ6AiaNP/pqwLtLb9q+oUSDyiXDa0zVo6mxPJlROnA3OgcSin4FRjMI+
PugF2he3vYqGZ8KccWJPlWK05mdblFcfGal8O6gQ9qoG/bKVfN1mTbvJ4KC+nm0NEmhohQiIY/vO
pYBy5qai+VciDXNKGiwhj+DkyksOLqGwXbUJeouVQGkX0CRfPgiPLSfpUbzV4cx0bh7R0t5UN/Wn
2q5bskT0fV0Q+q2y2VqztnmRiQcrcB25J2AO/dmGFG4QavgMNgqEWm/F6i5se0SM9NHYUjnA5cjy
uO1WKUZ2L2tTjxEQp7GWymVmbjaN8Q0vJ+cu3DpG846B9C964DSdgCNHGHKbiAloKClWMC4S9mpX
aCcWzV+ONzuSaeeJWP+apyzxAnORKhO+c5zoU1WTNRy0slWHrA7v0LdZWwTcODlqUT+lrpFuU8yJ
4IG4X74Haj0CwmD0k6Ooxk3Sk5/MUDbapuSdkjEDiFESJ4MyigwUwh83Y/gio0db12cm8v7N7NJq
+y3xzKtynRI0uFcObq1RGvTkF7ElO8FVzkjIXCc5WqbR7+h3j0eesAutZ5orbfnULD7efmr1fSga
5BPD1carufN9GuCrph3EsVYTbXQ/OHy/Hd+y6Uny200SPw41fnRmOIQe2MTu/KH+nhf5etS3N5rd
1VYrMQtDuMft1BO/2vfzgHeNnh5ihBnyh6a6h84vp52iCJjiJVvDKdZkyfNoZlxVawohdALnXctv
A3JuqK2jVVeJIGBbiOhX6RT7YeDhIFQXnF8Iqc+dmspzcYM1hFlNPZJx3drDiKExSeD8nHAjNll2
69iHMS4totJi8YDAHnsvRGZg5Q6hwvegTWanj73An94WJQZjGvtpFh2oiww151qvA7mzVbHvwizz
mln7SYpjx3glf2h1XwHHym2Px/aCDj1mLGr8/LayMC8Sx7QaigO831UZFs1GBtQwYCgAl0myyArl
bCzjloiSoAFZMxLD3P39C77CIw/cuMPaOh2HJPph5UhedXFntclpmOhrdwH+nEjHfp8zq0NzEvC/
PASP19oJn2f7nZTaHlUHamFY7jsT/zQLF0xS3fgdaD00t3RC8uf6+lqm8RJiAE0oLSvpVUicKDMT
Ckk/aWHkGwTHKWTbeL9eTEM3d9i615B/8kNM3/0I+NE5YuLAxExMmmPqhEJsy0VLG07WR2oYi4Qx
hzw1cUu0AURVoy3fOeK+OqM+LgiUCxsg/mXRTcciZcrvFLHcVm11Qzo94L+yby7HAcWJJBvaXQZS
Zp3mdDWnKT3ReQZsQZsR0dVaf2zG4oWsRox+hfbDasjT6CKS+Ig/+1YOQ64Tf2idJ5qoOxm7Dxwc
KJ6md0VIJPnCM6QN2V2BGATHWWzJ3rpDrZ0jymyBr1MLBwHpziU5cmsGzfKY52vf5bohO90KxZPQ
sUUz3iKsdwFtlAp7MFSFx++nSvfphgxG2HilCAk78O9N/m7v+7b8Vj1//zLXBZN9QkNHbBCt9mBX
+EzoiAvcImTQGc70khJ2t6XoeB1sMsvYeoI/oPz4t446FBlgNpl+7Hx0d5M4s2wjTF7ebV2gXqmW
O0X4Ij7JKQg3IqY3PlrDsjtMb6FuNketCvgrFJaXb5TBt+Nu8KurmjmuVIX/Ize1i2/F0d5kTbL6
7JbiT9iSKYXZLQ01Pl8ffBFGyj5XwyaZEDijGs22PRGJkpy8fQvVHl25PCYLE0cscvs2DOTemDjs
Wwx/BujurQr8XTVLlJdmdnCpp2jMjWvhk0nj+u3G3X8bCOtu/KRBzr6PKRWj/F+8ZJCtOrIDByaZ
Gs3qKJDroF8WOSN57PQOAOwqbZK7TlfduplGhGFRcOsTBqpunwbIP4BvA+x3y4bHjeg5YroTzqh/
Y4f6L3Dgi73p79xFrjCVg/XGpCun43vB4/S3MPDAHToO5mONQj3+mpX0oXwuhkWLYdIUkngS99y/
GPwliI8S+J7N1Gyy3l3aeLt//V540T+9GRzwjjKkaXMUMdTyZv+GTA5eeLKUaAqM9cinbSUBHU4Z
kqNEXIyyeuREQpRZTXIt6itaQWHNwAPYSKM7M7plYKUk2iY8Wmc7SvLzooSm1XwrwyS5s+iU5X0D
O2wK6T6Nvge0Jd/YRqhdJeVkTB7ahmmdeWzTrN1gLGjOvrQRUbZMOvWordeEdk9HJ6dwGpJsF+ky
ubWtIRHG3ZW+H/1mcv8heuHsdaMM0eUiNWLL6XjgmceKLPfxsXfyGZo5loBgjSZYPGhlxOo+9OqQ
JkwNVEFtD6eNYjdl2wwkcQtDrG+5HbW3Ag2vWR2KpYsyVNqdMTIszMIxQvwkotcZw+tmceciHcGh
EgYHmBX9oZPtgdgZ6woO5odRD9kZkhyUIJODzeTnN43oiiNtCGwFdU+ytMN9XtYRy6QaG4Cty445
O+ZVLPPFfPTPbqwFLzRR0oCZOaduc+so0sxtmy5Mw1QCya1JjKyPoA1U9AGYxsxUO3V3BkupR+On
3SF+0IF3iR8E8WbglZybhOh0KWhGb9pSko0VEWHHutTskGctvej6I/FzAkNQ++KRyKGBGKl2pnP4
yVahH5OJt5nENBEH2E8n6ZsAX4bxDDOQBMqpHS8oBXFmSnUldbL4GEN4ws4Du0T+jtCA/NAw3DO1
VO8uoseNY5QvkT8mZ40pJao2QkRIEjyHcmajp7VYZIbxZGj4nMhAfcN2srfLFKqf7CEs9xI2mVvU
66hMf5ulYexExs2EH2VCP53UL67d/tRTfaD3SStsmFJxkVadHaSf3XfL72Krx3P6/Qc5N9TFNNp0
65SFgMpBYhr3C4R8p2LaL8YOQ15gG+Pm+5Xfr4lyJlkdzJg/flCAptlY/UR0iEVXAvlZcpRtSYmP
l40wacgZbG54ZJHRHULljrdmJHtH6sjcRsAFgfMi4SGQbW+eQ8eG1R0sJu4pfSymorpA7hYbkcRQ
VUt6qTOVFCoQ8rt4JvPHZjihHcruRWYH+9Iy14zkp7PrDu4qtRCPhS24Nr2qt4ZWf1VaiPPZbtgB
CroYuL1IaipqeaPeRFXtX9OKW7/rfHS/oSG3QeFjh+KLvbYDZDcX3MNF1HlMJS5tzIvDfEN/jhPe
ceODLxsG3j6uvR7Ghl7G5TVRv6ugH54dlDRKb7HqAlyH3uqqEzygbQoD5S5xWp3tEIWvbcX0Aif7
w8FevneMXp79oHtstKC8wHBmjkk0Hs7gYduWNbbFDsr3XNSEH9gsZL6cGeXSyNHQVGAlmj0SCWEk
UBeHuXkXW4IIo6KAGVl0p9gkwYceU8sZkfCuoCC8rR2H4WS7iEoZTtdbBKPRjgirD1q89RqxX7oT
U7F3UifaqIC2zL9enHX7n9ZmW1nA2R2WeoEt9h82iqTWDd9qIBWjKFhT+tZrqefxURhZfMaw7nNA
Sb5q7mMcMymSAScq0L+PBJUrEQFb0a46NAYvzzGRMGv5TTfxv3mLxuKELdIpKPLD55//pCQeVUW8
hsTFKx3T+Me9zKktmnxooPajHpseIUCg+x0GeGi9jJNIG+74LIu/fJZyELLVuk0NqlNlavd9PGx0
8ZDmtN5D2ofrfnbaXV+PEKgRq0UFgA50STqNbuZV9AzJRKegp9VZGP/NLqhjHf6HT+EI03EhpUrh
mvAZ+fO/2QRLDSk9URlkzul5dZGBuseAt4I2B1kV+PalyY7wrM4BayA9LLJhxlwy0USQx+ozoG8n
y4w8yY07vjNOQjVXVBp63QxP2L++JaT5X7xTaQjHNXTbdP/p+8aGqPmFX6OEh2UGbAOIU1MKC7b3
sAEJgUOmGX4RtvVQtU79o7V+QWlqz7bV1ODeMXY4fnayYFmBG+61XZG5r3lln7J8Gs8OIm6vTtjq
VV25FNiGsRr9jANLXir4A3jIFAPQVZnZ5q4famPjZjDMOFO8+qQc9/MVSub4UJYBGuhU7oPItXDL
IvUXLe2dxEYYQWc/opu0rwWTvO+v5n/9Gv/3f8asNN8xLL+KEpJQELb/8Nv/eELcUWT/Z3nN//uZ
v3/Ff1yiX3XRFL/bf/lTu6/i7j37av7xh/7ub+Zf/8u727y373/3G+/bSv/QfdXT7avp0vav8THL
T/5P//Dfvv5Hhnxd6uJv7qLlX/jLK5eP8Oc/PRZdG/7b+p3c+Sh//9sQHfOPl/7Vlu/8+2Kvty3L
EjpBbf8ZooMrnwmXY1EjfofhLBXtX135ePk54yjHwAQtYXixRjXLP/jnP5nGvwuEaAoLvQUTypTy
/8uVbxr/9JTaSigBHMARlqmDtfv7p7SL8MQAmecpJdFqpyNOOEdV95SxOK2RsNZD3wCgqyrUOX1P
n0dX53gip4pUkI6R4A6NhguHn0fgzq4efJsep4vQGO2IzjYQjBhyfd/zpzvMfvW+Fy7OHFR7Gm2F
jUXowdqU4FeQ86LHskaowndOlsaPbiI8dkDzmRrRIZbX1Lb6TBtupJeppsTEyhTAswoI/klrggpl
jfKoIf/aE4hGIJHk8d6gVtuWHEjsHBkOxO2VheorMZDc6bzRVd2GxeJNyg+FHx2dEWJ1TVGF5ztw
d3kZeckEDdRvQUoGg3XX4DMAX5TSUkLWl/Wmta+SeR/h2ttUDLBPAqCnWQ3OIYsgthvh+OyGUNGZ
KtRnDUXm6ESnEnLXenKH5g0kJLneNazFGDQiEzV557cQUHzul6M15J91MuEDQm6/6QtD3zVJh71L
R2qoW8rwZNT8SIvoDOIgfGnTfB/TsIEsWpk7l5Rgg7vq1EHEPKaD+VE3EU6hhsw+PTjYka6e3Koh
fS+qDrlRyz/sE7TW9h3y/aOOeW7te1kxTu9z35wz8xnRhHsytUL3Yn+4oQ3K93MqGauJ1LnYDOl6
IGGuld38NlIMbBp5ha+WHRqXsT+BxJImuy1OqoP/yqDkGCZtdMcgiHRQt3xmXIebq5sqzi0hYLpv
1mnopV3vn5lJUkH6Aw0RjMrABOqHudBf83KuzqK2X8bCJphFYR2ciAO/DQmBDyD71z6aXHYTBEn4
1UnjG6CfW22xniNfveBzW7WGbx6MOrhJIPnbivBDp+K0U2X5vQCyy0Sk4jhvRMkGNjqBRQmj/7FV
DzXS3BtfKH0Jaz8PzfBUam666Ala5qIhPf0+JiegHFB6JsVAfyswt0H9ic/MRcFh2feSMSMSmrcy
0wGvkyoDiq/PH7Seg4wUTY/Kvbdew0jRhKPXnZeCgBE7pdNI4Y1Mhbxw/Pcrp5ou3+63pn+yAlGe
SAa9ObmBqqF9JNJrPqKY8jgFATCDqOQ2vnmMtEHt8djZDz6in9LIAkhaAU7Eqj5HIwQYs8WRg3/1
EKdV57WOQ7Yf4WOcYbvm1GrzQ1X0CXMeUvHmz1gr5qMdEeOWZ9kj0sE7I42mhyLwP7POId/HFuAy
utxZcvPybVi5CLEyZMt6RPRGhczPkRT8Wpkznyft62T4J137aU/uUxXV1ZUgpyyu1I4LFQ4dCrDY
OWsuVGjkKnTIEPbRnE2eRSYhQ7vueUrz63cLBH/jdTTG9Eou6J1tW6fCGuPTaKKZiwLB3DfGQao7
rkd6KGVQiGRNFYyrRoy2kNRDj4ZXjZpoXLtttXXNPHyqDWQrmE4ciFu50KO7ILD1NYS0NepN+x7K
+xNLkH0/DN3vsIHUZudwX6MCVYSVIbUTAD0YE4DT6gD8hkJacCZroLAJBwT0CndjEOG7aV1/lzqE
cE4RKR9d22lwertbVlYDbUrs3s4w5Qi8OtPT4grnBeE1fD/GTwy8oMSrhOyQsPtsrIT478DYacBr
99ic86Vx+2VztmLIleibVmihNywHms2EfOk01NozCVbGNjITdGwEN6NloJnIyQjdRaDdz2FMwPgY
9hgqnN/S9V9qDt5wwcBkRvhbd8UrlqTobnKwaMZwynjf45WvlozeCbhv/sX5pnuuO31VLPI56Srm
OnHnyeUMjJNqRLkJBKY/UKCTDeijZx7UIrzp03GFS4sgNdC/9vQFRhiDT4Wmt9bDeds21WusoPVF
fW2hyE03mKB/UHJV1MuwNCo5Puc20R7TCPS+Uf4Zh4vBvCr/NTsgtgoEmVo+/EJ/nCGCJ8Whjonm
mMJ4XaSpZ6KY5Wim73Twi5w06Y5GFQwoTllwGqatMUU8lCHw7QnxNhmyFGMzs/8FnbLlre9BjB0q
RvRnKbXxHg8hUoAZfpUlMDEXbA/oZBkcLdPHYMhY5pl/zzKbvEZ7lVHwPDWIflTpmksSGBOj4QME
CzlvpgNzzmoyAuqqNyOYP0D2+w91fbBG2d+aiaI+UQ+OgJqCOETfuG1PfAMzoA02JdYrGT3UYcQS
N/Fo1hl6/w5Mcp7Ii+mjre5z293qSVCuaxPihZm4x1RvURdL0sHmpbMkxMXp1Xwlsi4HdJOLPSaO
D3LdyM+BS76aJX6ZGJK+cIaVXU3HABT2XSYhU7Sw64mniDMvsyBS2oTZsWXHilkr5hRrrjzfltPe
RU6wns361WytcG+0ZCrreYRUYcgJrGBS23IcnudEcU6fofkpxIEhN1haGSywduMeivLesuD0j5m2
z8YKRUowY2+Un0yhw8scowwgHojFp/09ZY7+lDd7UWQ/dHsob1kfvOIu+ZXDiMauxD2TTRxJC9Vc
qddTzTwAtHF9TTtCGHpzrKTaQ9scUOgBk/dVHK9t3F47156zRyYdpJihfIpYv7cVDvZ7nw/A6Vh/
cC3LizEn/QAhQU6yz4mcgCEDKQHxRgSYEHbQvia9fHSi8aHBh/OjNxCzqWUagrX5Cc7XM8vSCu5o
+0rYzmcoe6A0SQIAOyLNhg4vSVXEgO4TSLSbBBLgo1xy6OCF0h8UrHmiInQiDhv/x2hNP42pbe/0
CJGzG5+twJDvvQigz9mDf2ot/c6pIkEqLdpBKGD2O3nIP/zSfw/FPByEzORT3tGjLILURiIyy6fe
rl97CV2z1YOeeOAquHH8BZJDcMV+nlLdayNNrkt7TI6dGm9IKfuL2df5xpi1cm8F+2D2Q5oqMOmV
VcePTHK7Xe/oYN1p/Vzjge9DycLa4l+m+8U4sEwG+bsIYpbG9DwY01foiLMd2kDZQdvTvtC3M9K6
3RAmE6N63d/Vkw5yWZ8Xo1J7tnJEbcxKqhA2Cby/J7flJgat1f8akVmXVnWLnEasycFuYAv5XkrD
lq8Kx3QTlQf0Xx0qwBlFD7nfhC4SYBLg/IsrrLD2ohxcdLBqjHD1xPdLndVn89YAULFDl6nWOC6f
2Xu36McTnAhRt+mEunWYAwjR9Yva+en4AFUbHcEF3APTC4s5v0SUq6zV4HnTmfFA5H8ZbP5r2RYa
zhMTONRy4yS1A/sI4DvhQRnNpRylRTOoDZHY1j7Lxb0D3nFuXlE81J9m5775Rhn9EKHvMNYv2eBo
IiazGrYm4YZWULyMJO1wTC7JHGOk6DUZ4TwjSXxv/n1uRhef9uUXViHyZ8P5DQvoo2arj8bNi1tu
9ocJXTHrESuIYyLDktXZGpwI9xqSxbFjTGUNP9SCH80UVWmBtNsrZr2m+cF1tJvIujq9POHo1jyh
/TaRdp5Irek2sYiZA2MS8sbGQhFoL3mRmhxWTFhA1Mx+dI+8F0Gf9uJ08kgdF24G2s9XWnHhQR+S
z9LBeNSAG9sX/vhaFY1X0dOgZTS7b0lfXxDw94fYtsVe1eNqjOQL2sV2bQvj95CRuETdg+mqA9pn
0sTfckz4NHOipiyjO5FwYqzIQcxWhhG9fAO+OXqQuln02UYtr/l+4UBv5hjKDCFwxs9SoT+WA8KC
GeHiijNWnM4nQAYvuShs/NLjJ/ziDkkEwcVp1VqL8v3FEpqAzwHU8xtl/v0L6/MhFOWDhigde9Ec
k21KxhN3nAGiqND7fkcBdhkNBlw+CKg/0Oiyg9c4LCNxjOVvekGLXEZgz01B+5WQWLDdtQflbWAY
ZbnrtDfQAAegu0jIxkdltyRQ1QvM0R9IRkYJwWS8jF/1aU62XVvdgViIdrqClE9TWxLrhq9saLoT
epoGXSFYqk6R8GQu803je6BLbemZqNYpm62PdsEWEbtnI21htNj77VM1gtVsHJhF5hxsAwMZZjbZ
/ZIO81ApsMkq6JwD5clc2bcCLIQdflhJn5zbzxDiAOeH+JopNMFtxKjW12E5jVibfU3J89gfJ0LU
Qb5Y7oE+ZXjRyYva5gnZnsqJr44tSGYKmYdnsU2PyHYvhMK9FKRwrzC7RTCTyFCrrHXfuRTICB9v
embvSlV9IU0Wj1oMpHSACe+lOemUiR9Pm2ju3zTiQNB0k76XBM6P3FiUUy0CJlehweSRbGKounGO
YGYw28c5JnZLC5y3mEbcVOM2F3n6o0vtN4RLu7bUz/YQftAsR7CRyVetvoQS1XaLLNSvSP8wYjat
3p+vXTu9tWTXzALP3ICwHSGvSZQpoS3LygbmZOWSz8jB5ATV7yjTuzRShCIVpwojkVSooAZOxXXY
I8Mf3WHfacaumRz/+B0Ql80QujrOgKuaJhzobSQaoaVtg1FcpQXI2Vfnfpm8mpDsevg3zKPVTWtg
WrmiFJ7ys+QUhS/J4Lxbo3nPs3ufd8mrb5YQpFtcEKO4kxYMPQr777+omEd9X4FDqHzQnk3JxlGa
uucztyK399UIMsz1Bc9xiBDAq/rWZxaOPVktt1+XZAOnINoHS1q87+Jh9tFpFVk27abM3KcVqTpo
mABaJNq1H4hJVHQ33YluIHY2PMUGn6np7Rn3r9Ej33SYIUzdIwvPQ9SZ1DjZIiD1jWjT1xxHPBNv
w2rIrtGisFwETNO1HGPAdg0o6q4KglPNlPegtZ/a4sKpXVzE3+y8CeiUA7wINg72AZICWnLa+CIz
Te849ThPnKzUESuaOhLUoY5u2Jk7xd9XlhBOadsySNY1RmzLmuZ2w6Ocszck5leji8gaGYZpg43b
XFHLPOlVke1z14YCFWAf9sPgF9UQA8eA9qUM1U4Y6nkYgWq4vXZjjkhE1k139MRL2iFZ9TYUFye9
E3M7e8FcEsskUBKjaVlpVngJ7PQzQy25InZFbjWBP4xa2UhSxMppSCaiTMpj0o07CY4I7Z7/bJNa
tOn06WvI35pqzB4N48ua3ZdsjAJMSowk+ypYJZ2ZoEN0jF0aXrOJiZVh2cNm1IA6kcHhh6OOGaP9
0Ct9n4eUTLNh71rDuY8Xnp++afJOHWQn3lp6gEcwAys1zfaq7chchSo8+01ACBNmYFNHFGpRR1Tt
rkXG5gUJZ5t6qsgKNL5KrXIvd93kuj9R9faI2bAg4k6nMxY4wclq4Ne6DRjBymi3hZrEKlykRAEa
wy4xh2s7higjRWxsle/sxoh5hkGpv25rTG8iheTaN4AypacyLsZEBM2k9M9hBB+e1ssZgM4I96V1
8rVFnhg7yNVNvbqiX/gkLvJZlG3szRbJXhlmIwQiaj0kPRlQAIo9TQbh1W4yUqjNIcEtYXQbn3QO
MsswemrRhPKCE3DFbb2v09Er5/Q+ycF347KqOOsSFhvAPiTpTCPHuXwO7XY3MC2DbPTiarJGDZHe
E9PdeE30k1E32kyVwqVFZqIy+zlsWdDwITazccdzvY0nhFZj9lW23A6GWTFIraa1qpmKaP3Ic4Ug
0WBM3k9YsRC5CyIwqsp6rBg/rcMUo4uPy8GQ+JWV7N4JNdkzQHZXrkkYM3sJnCFon5bytHa+2DY8
s7GgZoHNS/IASt9PJw4/6Ru6IejqIOu8xDS5QPWPxEreBmvJWT/ImiuHYXkrgawoDAgEEdJmRWKD
6uXSjy05ziOzEWyLSagdEGrvA5F/OnV1AE+ee+QIMpFv1iIOGZVTKa8yYfXrvhUH2frlmUPVScTa
fVn4K7o916COn4APPTohI1NW+G1MfUNxdOMZaYPygQzyL4spGGWl9Rr0YHgW1igtCiL+bjSYjpGh
fZBcbq1kKrdlwszMIRxIsswHbbD3BUZm9DEsatrKlOZ93cLgcLFQMGAE21Iw169/zYP8IlPmOZOW
NxO8GDvDS+Nbezcff0U+Yi69ni5aZH5oY/U4D9m6j6PPXug3e4a74faHOcnf+lQnbaqgf6QIn+66
9H3UyoVrN37qhC37Bv4Xh+vAQeVOGrRNOSYc0FoXJGfozxjZD1OZHALQr26D/aFs34pKPQ2cAoYi
3iI9PJDJtm96aEALVSjUdhnY6BD+PB92H64KzeSCMh5OSmKC8Yx8OqELZE4ny8mOgIC36YuyCt6j
39xsTiGiB52FYxOrl9Es8s8P2sD34UFmnwV581pdX8yaTHYhEjJ+h4mHSk6Xoq0+kGWAeJkOxUDC
bDzmL6OCFdYu/uaEuqzFQIIW+2uSh1zzucORsq6Uk5GXsBt157MGfCZJEcH/SP1Y5Pgqy/wKZeqk
mfcpCH8NNxafvUjae5d7irwJYC/AAVuoSgMXNkE0o/wtYZt8AJM+roEYSDWR6YEcLlbjoswlUblZ
1R21dai0RxDhGORi+ZKYz0kCT0/R/yh4+UwPus01nWbo+LsEvIoiGnGwRgxH5sxv4WL2UL45H8yY
TCmEtVzQ8HfDTLlV9sTj6R46p/PQDMYbM8yB4RdfcLs8JmlIX0PIp52j7a3uVoFTOIB5hNASoY4l
M4vwbq5Id2tcdNip0/uH1iW7NmlCTuXoTLENeloUXbPepzClmZOj29hGGkuvrnSiNvJhV/fCPACc
rdeApz5AMf1ER7qqI6yOkJrwOiy6OfTNzoSpk+bpKWU0Ee7RpKIjFT4hB4hAcUVEO62mLSVLnjqw
IGsD//xqBsbmOZiXKZDhw0bAMlaNX0xnjcfKSCv8P1lFT1bHnmaX8iAXjNBIuFlQMlbX8vjdCoMB
LS8x2RkmQo1bf6XGRKwdGz+DESmL/JidOYJDMzTAaCqjwW8fs8ihBuoYKPfqOSA0pBruLKXjGv5V
QcZ7dkImBDXaCWORuQE5Iy/VVgOCxSAnJ02kLNf1Vu/6mjQEgxpDpy9pSi/MqbT+L3vnseQ4km3b
X3l252gDHMKBwZ1Q6yBDZETGBBapoJVD4+vfArNfZ1V23yq782dlxiKZJIOEcLifs/faeRebm1pE
jxDYCsrl6HeCiuJnhbjeUwGMUZLZF7hdd4r0lYv9MLVfwXJZy34qXK5yEBbJK0RQMZLL23XPo9C9
haY9TiVWvFpSktClF67DOCaoBwa/MABMpQXgvTIZAMdWyOCGVltZTVLTvUclb/r5p5EqHAHSz6UH
dimMo9ekQQBt99ZDx6AFllpsSWC+6pX1bED1RDIWRmdHhWIRBQiQm85+LOtY7cfQYtmSdF9UGDw3
DnkQVo3REB8Poe1iTnmonzB0uYwGnlxJdO35gsUkuCscPy4VoAUqH/TSFOo3auLspJWe043XmYuQ
onO18npjG8zWRgArQIr0Exi1mVckdgismKO47o8cZtoyZ6xyCDlYd5WzC6tiXEfxqxq1EhiLs8BL
TS5HDpSJ+Na1njVrLGVLwpY/McElpr6UCRFZIVBPskHgYAgyTl8AIlT7xGMRZnt4MvVgAhuZORzX
GP27UG3APr3gAKg3po2QxR7x6ed9udIy/6Nsp5QCoCB8yqQzXY4p7Ww+NkGzuKq6T1T7Me223+N6
PAxm9q1v5qhKQDmT5ny2nPxhCiCsFhh+O4BJcTe95XVCIruXPw2SL6XfXFkw8lDVV8ivI+tdyJ4I
AUoYkK71dWlTUAjAVGpEHm9YVSA0WmTlQPgEOpqNCkgSUqOOwBr7rpWn8MPrnUFe2CoB9Gs1o4Ga
bFmrJ5+STjQwcMuYBZxO5FVGHqTmyycwVg9MCyj9T96aMmay0GdcEee4VwPXNCFdE9JOQYE+xOOo
LLQjklp6racfIS+GSvQjG7/ZozpL3RcrJDwZnbvykQxNw4uZfFvbbIwvZabeVd9wxKafbaa7zjCc
ImAN1H+XpYbF3cYHyqjcXZN5bWBOa6Yz5yZ7dQY6h2HiMOfSq+8TaVJemLFKodxlbhO9vYHPe6W7
uM5qc6WEJGqs/TGxSTrb+u4OqVrpJZ/SY77n2IvMDxOjhUiyb5mxGgLvVoyIj9EGLqXXn4SO8U9B
Sc0656bsVQN1FbtPspZOQBpV/V7LZI164BOzPGsTte6lRY2iOfj8FKvWhW6kz13bvGEeOMyfpWzo
BwXOH2p8jflW4UihY8FiazgQW8Lcqt/6UX4MsocKh7knxmuv4yBs61Xjb52pexNCntiTRHWsxIgS
McbQZEvmKYw+JglkxlYwRC4GZiaqsNdYcDaqmdcnEC4WxcRSpxzPZslQGWXGkztOz2SBvSHzWRJi
txpIas2c8mj2xUtqoW8vUbMMe6xMa3TtdMm9B7uH8MP+ajUKuln8wJ+84EPXC+fmN/V7X1LVmmJQ
IE7LWnvoFxlRewuouXCHd+YYxQuRYgBQGVdGi9p6aSpsCmN1c9L2tXIVm7vmCiAeUbLghwQe50xX
J4b/bBYb2tmfY9skqSmubrV3yw3nUo3hHjPchhjybc60eNFX9qeoFRtEqge/zc+Vak0opNrzkAOP
9fpbHFOp0qRHsyZUMSLI+NOgDd/oKhIsUjfLsgmuZps86i4ZbGXa7YZGHa2UvkGtwfhIEEyXnfUA
+W0Tt+G3IqXhGgIapEyGKQOQbW+oDpsd2UKOLh6ci2+9U9g6onuBOkK4h9fFO90LtnkvdgWr5Gxa
9QyPVnsNULY1HCOaMZ4jy9hGcYiPNHzGokEjytxMDX6rutz5vgbzU0EDo+sC68Ev8a36xsp3yX9L
7fbJpwjcaKxpPWK0LbDPDIonUUTrLMqf5gO/0eKPIqXqwTWt6C7wnpcdcerKlG9ANY5K8y5pYq/r
xn2h0f6GwRPN8XBkhc1wVemvRu/iph5/5FgIuFjXt5FTnu59wM7pem3ZG/mRqcep6qw9jMVtVhvJ
wvKfBdWHkvkL4szLEEUXDEIftK8/1wOK3BjeRCgyFJFfc5Jrc9qeUENWiomLxojqNtqXyai/tRn6
XOG+1CF1d4oR3/LGeR4TZ61pYu801Sf6mO+zkK/133Xbv1lT/SOpwpc8TzaJndzoOe/7DBvbSKMV
fYUH/lHvyD+snp2QIALA2Ti2vwidPrBjPuUB8b92+5UyzG5qiBtI8PTpjyqtP2ec9SDVTm0Yv0F5
+dw3mlwGlrnqErlLsuw60YIFv0l5U5AABlyRnunSzbxDKOMV15i96wQvwjSuBfvEdN1vfFe4AuEy
RH+FMVKnk+Zw/ayM7BoPz/SXvsPFv1QBFME0eU9LmnEyxuQVnKJpAMCO5kTLz5NpHRUQs6hLEGh2
R1tr30xOKgesvzMSXR/RM03Q0tXR5zwTxGUJ6nkscFsGE06wV1uzTzb6NH32MchqEeKmD6W3Mzua
KXrTP5hT+dALRcSNedEyg/Iz10s3ONQocFujxxo9PCmuKQiNA5D8YL3Gad0UHNqMnjZO0tHl9MzE
tS1ZPz3mdg8Zn3heSpFO2xydYl59KbVOD/okH0BSVAzgiF+8fIRvwMHii+zqAz321SaEjrCIqF8x
zmiUSmpgAD5R6YqYTD8zR9QT5QY+OcL/B6tLd16TPyNORDY9Ys+zQTkX1brRywdYdetWPpkxCeqj
iTiBCn8g3kBPmdtsoAQkxyfpzNWYvqWSph6mziKFTFw9rfpiDuEuUOU2zKaTTxe1niaSr+r3rI0e
UaERxuQviBB5Hd133xv3gz18LbSSToohLk2dPPpkqA4vvVF99C0Em/rU1/VbaI2fYTKsyRz6FKL6
hPZIwhFAwVFEZ4sqOG2RbakDVdJwFlGnIuegEatIC3aJlBmtMTob6GLQxh17j1pcRjM6Kc4xIA0/
YY7EiLGGRsvCrMwWktRSrIbgIEEmzgSccplbT4Y22+2k8UJ36+zlAte6PLDG2WGA+wSmUNHzDfh0
oNGUH0pwQrmhOPwoPNnWlTnvd9DCR99w8WGNm8F4cKDnFCkpjyZAyOi17tWTY9sbj2kE3QHK5eRp
lyHruhI8QEiB2vbWjmH9mP9uMjo33fSOIYzA0KAurACyLOY/SBLyk8zsaBWFHq6C9tELyTyuOVLC
6EVkYtN0xSe5VMZ0tg3sof6A/LgOu21qu0eYv/VyfhEgl9dWBiz3ou+iDuEMZc5zIcpbG27knEW3
Sov8yUVSYrXTKsm8L1D1MOuZ9qM+TVzJMYqxgCPBPaYyjCW4dqZP5kTMr11vSq3e1hHRSrh2bU1R
5Gay05AKSYG5TrQzsngwmiSd9ES/KNk9eL5DmdDa+31NDKY8j8DOUTlu48ncW29dSxF7BHeDHzAa
d67bYh/4HMylzL74HveE7VIbcKB3UnPHKC2/VN4LLZpdgHfdt1wc/T6oIafau3r9AUvw0c/idd+G
ezengtOiAzdo5Wh1usLo/sC8KdlSwlu2o3zP6aZhEZwe0hQ3UdKzKZPWWk9ctZYSj9dK0lZdxk2G
dAHZAB2ofGnh8OFaIT7PQ2ZQD29OVuXI9MlA0OoHELAmaDbovPiAPMHwiGribI/hrmE+cQArddc0
/n/55/NYIuL8+MalfBWhX4q+Nn/ScNquZdw31U+h7L/JP18/6jDKaZrn/+Ft/5R+GobzD/xItuPY
rmeSsoQSfS7s/fd/YVu1/jEHISHwnhWh/5R9Wt4/dF2QYmK4wjG4/SX7tGxkpDYpPFyBEPIgMf3f
yD6NWXr9S2BuuTaibMMz6IoBtxCM438WfU4F1Fatbp1bojMY5CgN93UT7AkY6ZdBm7EwMO2l5Qpa
9p6R0IItjrmuF5uCs4+gGRdNlPJ2MQEDZy1NfvxhS15/fo3/k7cZtpe8qf/7v8Sf5dj3b+d5FI11
3bMcNtBv7qnApqokaUffHCJjqqkAvs/FY66f2fsoNW6F5T/aRuEgjozn8heFF0y4BGMEtbWUGWnA
SQBRzWc6H+LoOflTyzJjhMRnGn340PrRJgPkVExUS83C//I3X3/eeL9tXM9DSKu7kNUd9v+fN64i
saZXhWHdWLKUn9VUxJdqgnGVyBLH92SRhWOwvme4ac3+M+ii5toY4pg5MjyZMDFPIkgPKM3ziyzS
pUsDsMG68eLBLowKzV3lGQb0SFRq36HNFVLUR9BCMHEy6mKlLk94hW9/85vmTf7n3ySJkzGQyFOF
MBEy//k3CTMKci9OzRsHer5VtS6XnYK/o/fBvhU442WIMBi5o0Fh2OV6glb/wCWEfF/Lh+XjVi/0
oKqjzMyNF1fGxXKfRRQBuo0T6xFXCh2x3FgMXtCs//qrzyfNv391zh2LM4qzyvztaMrL3G8Dqiw3
oyTlyNHix5EspayipZBFPmmtXXikUoAGeUzOXZsO7yUYAYgstq3BByaRfF0oAjyHYBoQM1LV7ZM+
YindLSt+whE25FnrAAONCI4gCebhg0t9uCl6RDKIpYD51OMyjhBQ+ag4NxwbOKzRQhDgS43TNGju
NZnwsIpN8ZKqQbhBpkOVsAfNL80H6r065eAi2E3+FN4w6K0qvyEXR/OMfTUGlyh0vPP9Bkm17Jxs
i+2uZU6rn8ehivawXJqNQZnQ4jIJeaYY3+lCNcT2RK8oZdtzTHTtmqFi2Nbw7hdubMzElgae1XyP
Hs+VoKNkrZta/WgCir/olb8vDG/rVtgV+h6dgZM8O5OlWP4mxlozQOSP8dynqHH59Fr5jYKBhyy6
fiPXjI7Y4Fq30Ch3dgYO/q/3t/hPh+o9Yg6xPR0X6zdBu9tTdCFrUdw00Z46if08dRUR7zhqkza1
kDmIS29agB/H+gWRLaV8ys/IlQoQysI3ziG1p9bToAGp6ZS2xq3XVkGCxMNE+rGalHf27Nx7/Zuv
PX+t388wBxW1IxHiC/7/5zPM0XQZD7YybpMN+l53wkeQfA+mTJDROnCtKjK22PEBXjbp5meLTIZI
S55q70P3dAE1Ovpxt3P1LgLeOqNQSo792qzyCf1y+3cW19mc8PvXxeFqumB3PIaF38fojkVzUmHj
vWU4+a76COxnTN6jnujstmiXrptXqzh3cZmSSzTlyckI4pcID9r+r7eb+Wev1HyxkKaBYQr/At/G
vp/+f3AZ+aNsuDSxl9q8e6oSYpDUK81gwlzQGIe61n7Kus9obEFHT8mZtru3bHohHu6bcqybTTSS
3kK+mLWaxnYZ0M6Jxb6sYPSq2rBXUayd2DlMdsmW6IZM7kXUYW+2ikuOprH3DW8ToAxZKlnp1J1A
xGtx+hbTsvsbi7P4D4eIaeqU9m1D2ua/jWTC0gqvwm9+QxH6lWJmfOxdXWB8NKkux/bjWCc/nMK9
aeAv1sQVpu+xY56NEUCViMwJGmTTbkcA+vtQiqNoICJSdMU+7uXaqtJoz/71vnH+/UIuJZMLrhn8
J7FD//mYpq6pU5HpQCXWjbsSWURYMIEbpHF/LcdGPuDQQwKU4ltoJYUUEpSKY6Zia1+bYtUm9hV9
r7G2iuGr7XbuCThYsrLd4t3SmdRzAUau7prJPhQxWm1s6MLpIEtar04TuDs9NBXT5LDEgBGFuzmg
IMRzt8rKOtwo3WSxbMjs1GZjdqL0aXpBcZRiACMhXNJyOm/txsrYkdCSUbsmDsvtLhU2ZK4K7gPU
PASwubiSJ2L/0OJ2mUelcdNaeTDjNjgQG/FkwDx6yQaNko8oLOA4pKtRfcPvj2KDvvbamn+UUOSQ
/PV2t+ax4rexRApOCd2wbNNjQPnzdoed6bfu6CEtJQpkIgW4exzDCcKQVGrnIIp71LyOECjmF6dx
nMhj6GevxOitOy1Tu0y3/E1bWzB0jC2s2kvbmg0CS7rTsQ4MIwbLGbjFeCyDlxapqY8LEFDFHQZH
KwlborfLR+spyB1v08XxQ6LlzrOL+D4lsGKCDnV2C/q1FUTes0CXN1HfhUuSPtEmZX3TWJssRJAw
cB1EASXLdWYnWFqwBv7NEWr82ah/Hz2kaRFNquMFRYT025bSULh1jm8ZN2iwr1ZFFdhtw7dk5s/X
lWER2amNxMFRf/UpC5C6QRkTAAQl/KE8Yk2qQdBAVDexWv/1Prx7PP+4Dx08XpbLwgHbmO4av3+z
rAlErAMau/WlCQy/T+qrZ8Nl8JIXv4I7rqR2ghSWY1YmMtzALk9uH/RF1yE65X74lmjRd1QcUUcL
zTwrF0hY1Hb6afS98wSBaQn+Nt1aotQ2tMiiTVIT09O04bjOzV3QWvpjb772DtdF4IkGMeUOxHrZ
fGh52u8Ncoq1KdoSXkIUuUVPa0jL7VhB96fQi3AAdaxdzwe/CQxIR4AI5LXEIRnC4oi8cDNnDVM6
IeAqDMDamRla/578E7gn4yVJPuJkbE+oGcuUoZm5R8FcXXxKMsPYdC6xFV1ZEgkSoC4KPStY1gHU
KjJCoYdGRbCCpZ/+3fiLlP23E4vlEoUT7DGGJQhodX8b0CY38VDjjsFNS/riQrRgt4HtKJd2joW9
0E62XX3Dbt9s5DS6+yaODnfvSDNpat/bCdISTNeDSi722FoA7eUEdr6EM8rUe0/KhRuS/zjC2gzI
oYiBvtQBaxvIFWssY/qlqAlBaFC26cbnpqmMR1LEXprO0c9tcY29hAqtBvMgbfRtGKuvUetss8WA
hsW17fCx74TzlDXaITEDGrqx6ODG4fKPhg0QWhZHRdSe85Gf1FkGc9U4WLZegCV+bv22MWybISUv
N01XE/qUsHO8neMGy9iFX1SGsDYcl3aLrkodv54FPT6X/cl0kuH0855ob0NmHaQ/mOsg8v2TMTck
Af8/2FWP24ycT1NTkE9TYJpBC0PPBktI3dKATiwevYnuG24ppz3lTk+gfYV0tJdqh9z1MCi0eNPc
dlDTyJGWTvU2nI3FlYwegtD1UB6V3VbGpCLxsSbsJUTLmO1ZjLWzKdAe4pVeAO5DzWwAo3obFfLy
lgUsWmidhuQgDl1FWpNXGgTgIkPCZbJDXjHcfBeQghG3Md6XIsbd6zlrc8i+Ti15mbkK+Z22dSGB
ABMg3yZFlheoB1BYFQQ9YoE7k1wH2pmghfWGWBwDDYbdfY9JlTvqfX3JupTen+vjTmxRXE9ae7N6
jh52b7otM4mzjDwTFY7aecK9CD25m6115rVr4vfanD5IhCVMLSECaqRvzDXDgCrpXGnavSmKnNeo
6DcWJaYVRm3CZC1to5WwS6oEkpxd1N8s2EP7QSI3UZ2rPwN83he1Ph3ZbbPSoDgwMTZ2xFUHyxkE
E2lAk+NyyhZ6kpa0dJxryamyA5XenMsV6x9/6+XhyS3a765RuNQS6piw5ZEin2PWG6hu9cUfo/qS
KiqFWav2ruFmR+GNa8oZFewurreYHEHQ1H12Rtt0biOs5Rhnh5skc2lVCg2ePj/LiZrxwU2pjGfI
nqCLz9RjG3m07DNqsiNcTLAwHA7TXoJdv/TpjyLlBBtSCvmGXs3gtrPPlKugFncecYKsWttyVpGg
pkO0gZYwICt3pZkO1oiu3fZqRlMlSj2EU1A/WCng38kE3RSHenoEAQ3UyLYAvloOh5o+fLJ4F258
nTYfibmvg8bv76YdsJwGhY+lX4kK0K/jNPbXeG/nyLOiho10D4lrM1QgmVei3Q2j4FJ2/qEpLPuU
hc5Hi/pujZB1FzWD8wCrlqSRAhuYT9sCrf0Ebkia5Voo7ytKBsTa5vvgu9q2i2sEZ0TFkUvNkb8m
wXQ6oHhjrA2b77KJh4s330g6RIvKpSjE2k4eKZMm225Iv0EKDK5T0wOoE/61ADGlQR56LvL6DBwv
OEe4kBetp7qdgbSPtC4x+yaOoTZOF9TUktoDwgHMXxqH7Zdomr6Nvia3xZQlMHK87jSVBp4pRkrD
UMOxtF/CkrVQAmMQKoqxsLxJXu9zmSCOHmocxhdfqkuA1mSHWMYnxFHSx0lN5ncduRIMBM46rLvi
APhlWTm+vLbF8F7RBUrxijxZCdgtGwcBKZlvdggdN6uktzCgBKNmkMUzwhHSCRcMXwbZYeQTtWW8
qwVyLYmhZiOTbmU6tBQax+FtHYSisNO+h41h4jQDXAXjalF74HQMQ7xo4QTm00X5PUY2spQ2KNTh
D3dZvfN4OwhCk1nNVoduThpnWTQLX3kokGXe17nVwY1J8HKTaXMHwdkE/ej49xirfz7WQ+jCUT2z
8iHOVUSY/LwhW5y8g1puBo3N2kLF/MON8g56VNp7mVscHwOj7Brc6jcyRpFQI8QnjBycVIJc6xDN
NzKYRhqv2L0d0e0qCK13fBcJjN1WiGwfB9q4zsbu4+fTpLqGjki2ZZO3BzXf3GPf24ium2PZMRqa
rD5ksJ0kS/odhlXkm7gOa/KMuPmJ3NLhbjVp+NXJerVx0pT+FqrZtQClvunz9AX054tyWrV1O9gu
xHumiBDN/JCO6ETMECGf2RnRUeacLBOirwXR6k+gxoxVJjL0TvBj2sHed+T68SOTf9789nCaHQ6T
VtkL6dX0C6yS4Js6/0QGR87kANLk/WaSXfnz3v0hoh1rB2iXEn9ItN98w7UYB9K/7gU9qY2EU/Av
CPo3ypjRPTJ/UIPxFJPpg/6bS7JMpbbFJzpC0UNQHwpv1ToJfhGneDYs6qBdgFyiS8arHsVqpRGM
pkjxWEvju146Z7Ia4gWmDmKXZYdhyEWy3FRThRi8woFvOfq6qXp9lfao3fq4uKTec0ONfRPAFlpr
Iv3ovXpLPqJNcws6atslBFL25YbIe20Rlv6SyES6OWNhLchuQBaFohj1dpgdeqX/0DztwxMJDToQ
PUHICjdp0r2K+zUyjd1QJ2ieO4DATHFOLiqW/Ryh4lZc+1PLqHbgGjDTbfrZBNRM6DtrTB5LGvgn
DMH3tfqM7tZop2HtDn1YVSooyUY3JI0isz5SGtrlc0J1SqM1mTGtnGrzDZevvReoent/Ktaq/HB/
3f3e/blfr/353v/xn399gh1SHGzoJy5//5tZzZC6+PVnykrHbjgOxz98NgJGXiOqDidJTsNxhDT4
8xvf31fOsyI/rL6rmmxHGLD8ioLhibY+1HIfeP/u51/59e1//b2fPwZbF3N+cpGCUVvZKm4XkIk3
MXLSIywZuMoaCyS3aL6Bj95qA6Jp5mkkInkY74iMhsZ0v5kEfdQ21s2lHTcM+COyvpEctdxwkbZ4
YD5dO2F5aQMJ0B2StxOvY8VhCYphpfiKTM9BYhPah7zDp5D0NiTB3Pb0jdaET73rcibf//l+07IO
gv/oJaBcSqhmuNBwE83v5ipoH8Y4PipCbrf3192fut/cH2bYNHaaba/q+UPuz9sp/oj7vTKF+tfp
McGZ8wfd38BMPoVqSOchK0d3hwCCCE+t2WdJMx1sxcXT13S8o+mkIWqYyMF9C3r/iWQyd035CdN5
YOPYu9/NM40Qw/rOCrw/cb/pHR2DSzzz/YrZi9VWprfyDa4A9xsCy/957/4wnPGqEOc4dH+9xv3X
q389d3/f/dW/fcwQ1Onaq13GmF6frFUrBUUEMZ8SiWW6EDaS4Tlo+mgj6AEwAUJRdPh1Q2ar88cn
RxvG9K9//u3h/R+aOsr/8JJgDF18dv/62P/0FqYD6IcMBONhS63j56uzrPD+eXcyB77Fr3cCwGhg
pmZ7dHuM8gKxlRv9vy//62W//qgWsR1/Pbzf++11927Yr+f+8MPv//LbW3oPfBEpsp5ZXsl/p+D4
c8sNLQXOkrwlNhPE47p50ue7+JmybHffMmXS5chqdPrHmUR/Pu/hX3v0/tDDjoIboki5/Xn//vSv
l97v3Xd0VHTBRJFlfkPXIVwgXyKbtiYQyk4XzPv7CY8lUaurioV4Ow9zauztCRkyR8Awibh+g3/E
DrsPPo5idWRU+LAGVOBwV7J9gi34kKO1+Hmjaleki1+PfTsgQbgObaJhHNjNk80KY/7o+UPD+Ypq
CyOgLuEfUw2ryqwCiPCQL+9b9b5fsKuLjaiKZ+Bn3R4edXEA1IGqrnlJo2Z934C/bf77c3/YReX9
MP251X/d9ZOSwyZq23e3Db5KLaKLZUfFEQoCEWKtC7Id1eGtHfzj4GsIHSb8ykWSAOHDoX/VifDR
yPGJ4lJuSQFp4YHSw7SSHjkkrLR1SUbLtvNaWvpMJRexmNSZFsR5qET1al81xzdPbn7zDTtA6jru
AwKkl1MBUqENjVnYRdZgoT/bBELtRXNpE10dvcy6oQoUOwotX6JNVNvjxZJJurYYgrnm0SWqK7Uu
REVEaBs+E6AqmSJYz3FfxcDt3S8Fg9WiTSHfRT1hTlrEtX6IvHf4FMalaHsJt9D09/qoHaEhUhpz
9HcvdOE1i3jaNa7xmXDtCcYK4hSRaXD1Gph0qG+xFRHHqfsDRHIW9Ej9P5Bgved4YQHTUYHSdRZP
dJgEcwMP7WeNHdtMJNp2sxj2njF8BcJYbPpM87Z+UAdXvV6HMKdnDEwcjLPLgmiZXH7L/WzcAOr2
CEfrwQ3oHsiJIHokFbball380mVWs6Y5TDLMCEHFHAtgwVlvf4iOgplpTMG2DqJ9z8nwEBRUqyIi
GzdVVJzRW7zaI4kDRu4TYJUNQH51dclHl4Q2lX/Vcj0/d5jxuDTGO+qgVwYkHEeTEwLnTy9xTJxc
6iQ3uG/Zc9thKbEt6wv+I/2TSndwTYtjoUm58TQoFa4Yt61DDFEzdbD+3IBI8oRLYVx5h9qkZsD+
+DpJ80JsDHQ/8o5y+I4bukM/SAKjy6xnzlIHE7C0K9g72PyskFglN//kEs6umc9DrdyPFN8zertW
7Ax8+lsJlrAZ2lPiMCjYRl1dxQyQsGuDYAzDO1Xo8VEWDsyz/YnAt+6hG9tqJ41hxD2kdjiWUYva
CIubgRKKOdKjzNzkGDRRzaEWs9DjQqe58jJZkLFzArjoDgUGVqtt29xwdCSrtrPcU9qVnwJ0VHuL
WOuqw5vRjtQQdZuMauVDCXE70ORDr723uzSxbuOQeKc0zNoFkXbdMTK+aKSlLLWOdsJYB+hnJyIw
fKey96Zjb71rh29auBrDRXnxKGKvfZKAv2VeAI7IMz7Rv2EGywp9Y4C15OwuLkPFgTX2BJVnKj8a
imzack6q+phoOX9qEDcRmzdGuX8z0KKb4EaIo/ftQzGOZ1p42cWWMYPYbI5VxQAgACm0GpT9JKrk
nAoVn2p9+EoSnbcI2tA5j1rWr9qePhJEIYIv8/bZ1dJ1r8cDGTuJ2uV18ak33XLP+nSPKELfRuZw
6ixQcjLq9iV9EwLi1bEzUKcLEfPt2MAL5VvaLh2nl7hM1XMyYE4SwzWBTYQg9eYSlKIKFP6RnVIq
pitqpJIpEgH0xEENW0V6xZamzbBkshksQi0Ahxw6xRb3eLuocHgfMVhBpSAORnBdVUljr4BcW8dm
8l6HTqQnsJVA6AWSMH2iRjjq+ARwFJlH5lHDEollvDMqk/wridM6b5d2FhOcwTdnta+hJGzetAIN
lSBz/Qx7/Dt43LewlBtekm9M4XN06215rIa2fUR68CSUoJ7Aw5WPY4Rui4YdX37BHA4ctkSGHib1
fpTaZ51V8YWM3whQsEBt7USHJIXdQNv1q9ALkn/qZ1Av7iYo5a6wp3OclW+FpnDKqGGr+/RaveGz
3oDVKZDSrGNP+YSrmpS+v+vxvjc89WG8CT+fzlqorUG0lOgVn6PxPZKmuS86tM+ixfQcd48NwVp2
EqsdWR9gPQuquVm4wrCrnms61KgjR7XPxkc87fq6GxxniWVieuo7Koxmzg4wHVCzrFpTJ9ZeDKHv
pCREPRbPYHvmKF91AhzSoun15DLTNJjSLuluY6DvUXpv4Dq/TlYFdzqom4vd5TEM7gpOknzSgREA
a4QlMoTDaog7d6shWAecK4NtTD1q4QyQiaN+jl7UznaL76Ytn0TtUtIyy4ew7bOVGxntKZu+FP2o
bkiQb63on5jKOeue7sFAOPKbWSdnE2pHbcbhkxc44ZbIlepQ1aqsMZmEL5rpdzdJYlo0ech/Jqe9
dePXSIDW1WqHrKAKQW6TcNBSjYTpERM5LeUwYq0MempASXkbG65pbloTvDU3+jgh5nTmW9dYxHzO
z/hmoI7mkH8HYJPu0CLCfikcctXyk2vZ2m6qmUMJaGWr2ueEKYuYHDv+jhV35TmIB2y7uAAWFZFl
lIaT+GVEh4rtK1yOLo6Axkcbm08ZHQ9PcTPkD0NmpwcVpWrNMbGsHXFsay4M0inJkWjGb47dXMbC
MBAJRx+aruQ+yOdhO6MWPeYW5zeTSqZeytukzUDpHt83YyuYNi27SqfZHky9sPeDq83o4qrh0mtp
T2niLFzL+pGPbf+ptONDQtAyQpE0eqwhui5qIuv1Ip6uoZd8APwoznWXw32hT31obpqkCehU1iZm
oN/SdmEpb8lthcOJejeQy4aqqHD2HabnF0orHL74ZXF8mYCSAuvgOs48V+o/KM7rW/BTFpbN3juD
k0c8NImFNyTDRfW3oPzMn5z2PVthMxrTW+gokOw6dKlEg4VNzZ9kIIuSKfZ9SbKNfEFHzfRCsxU0
aF9CmEpeIVH7dPTERMioqDfKGSnNEWKzKX3UqHodLidmqm+Wlb50vcXktaQ+hBVyNUa9w3xgeE5s
8GqwKZJN3wcPg6L6CTG0XMaaKZeRm+56bOSgMzSKK/BwdeeD5h3mDwy+bEgzy/rPZl4ba8cOvgeK
zlxBn+k2DLhVqiY8Se86EAJCAABI4oBDuYtczFEGwz9TGI6KcXowJjM+gF+jUSTrh8mw67UTDJ8i
Vs1UkKfo2XfacwACeVnhQt9OaFFhxezM2PsWVQNs3Y7TtUFAtI5lTQJjo1bDaK7j2pKv/5e9M1uS
FMma9BPRg7Fz6/sa7uGxZEbeILmyg4EBBjz9fET3yF9dI9Itcz83IVVSWZkZ4e7GsaOqn5rOH6Y6
zN+W9jeVW/F26Wn5Hp2H21vmL9tIWSSH3heeXhI4or8RBEKeJQVhyVzO3xNoENStzKTYbLpcxgGu
GDHPdiWtxoCDJIjxuzo8qvjEI9R8N5vqhy/lNkyVPkUp6dnJmQ3WbFF/mWMcytIrb8IjCT7jHtmm
RZ/SIcZNg6bQ/sJVnNY8/9lQy+QVFbAL+3yfi+B5bqoWMD7rEqz5qGxC1ktJiNzREbcBjt+zFoao
kZQaAwQh6FUEcuIDUuG3gGaKlVt4zUWLYaP1GJ9NWCGA/LR5oMg5hLwGW6Iqg7tLJDQCPYgWmp6R
BA+sstmrOPNHEy7QCw4DhRyzET1rOHL0LEbiLjo1vf3I8Mys6XbqDo2hmJa9vDgiVvF/jwh2BcN+
Utjg+UPrgimBfbEzmqvsTfpGROAX9nDnmxiRwuAO3HI65Zb5MZaF3BSCB4qPqEqb74VRgSJ4HnwH
uEq/GlfcxmkntcdZXfrRGVDcHRfozRIsWwRgyHz2ieeWCvu769+pm/yQAqJGL429KSwyprMPvA/1
ba80fx3GqgxPRDccE1E+sskYjmHQkyc3gj8MPPbZaGlSb0MH1JnQR49n280ClNI2mqliWID1wfjd
UwgwDti4N9fMb6WjTuMYMTZRfb1L22bBQoBOqW2XD73TwTn2nqrEJiqZf3Pl5P+uVPTdqT9S2xwf
Xmbeit7+qLGW3vxQfqHOSpw6yym3llQT8yZJiyZzF9pXf65zuoNJbCiq8ERJTSE3YB4s2C2H8gkv
1ilZfs/S7Yo1EaUmFK9DIQ+2EZUobXNAyYKL9GUGj5zzt5io7CxqcMwZDa/cVppyb8rB2gtnDEBn
z3/YjT+SpOKHVfu8fJRfedKbDnMsPmodXRmP1CmwvT0lD/OTmeI2aMc7HBo/Lj8aR4u7lYRyJZqG
tFldz7eRV2JFLizaBgZ7fLtfgbGz99HU3acu6I85YbraefHoILmKrnPXYyzqq5UMzwX9JXntpdcw
Kqa1xDW1K4Q8xSG1TQCAkv2nPTNOCxCjRlLsOF/X7EsUIseCqBtdSSRskJt2GcZzY3z6MdjoNz3t
FJ/2khJ6VGCaPnEp9VPQTeMgUF+GQB/MQNHE49W0DwpCqnE6V/zOJCWX9zg22Q1Wf8qNU/0HG+I+
gSUC3dpB7UesWY0WcnU6MlOazrnpi99AmucNNhw6cpCOTx7uUS8qxYOwDykQ44JKUz/F4zdDYtQM
WELeMUSTOWx4un9+yTG7Xpty+qJzvz8w+ZX0B7uHMiCQj55f0q+BE6mA6ETApDxwvXlVAdH7/Ktq
HaySId3MkSfJxuMb2WrNHeRTdqqt4ZTpyL5mUfP+r9XAAouLc+NMqITL2oVfN+wm7KYzXL9LxX1k
lXFxBjrRdIc8DH6h+B84DPpzo/LnJs8FxBfP2YEAOk+2zwtu0hLlUMMO5tSivnQ0Ho6efnO/Vgdj
cn9YY1VsMqNKDjqpBZlpLu6u+xWBLzgGeRJiyDV/1TBK8QZVxo4OC3Xu+yXJEcqDHOocRQzuD6pK
tCH4ikvXoeejctgL1ezgnZb2N0fTuFaExNJZAVtHamZydvu0zdn1ZFIORMSydihsVVU9rKkq0Xtu
xHBz+XCtWdsU5wrW+3YqiS4uVfKL0aZv0W4qqvBWNMVhRtpWuK+2auiXoIf9xa1/EdHc+lOt6VMv
W8KV8gvvGXVW9qNjq/Gc5+GTIdnSdKZJU0tijveJIHLXJWCWbNw9cbwUfIcGLFCGGyeraGK3d1UM
ssczqebkSpjsZhkyIkS061psXk8gkPr1UCjmeWxdO3jl4MEdMjnsFK9uC8XGjRdWhwWnsUj8cJ9M
pD3xYeq9QcHBGipoceY3m5yIj9jUTAdPQQ7pW1jzxrIgKTr1S6ZDdAXterfi4ZakUfg+dgKLMqhR
uLuUNGUygB7IbdHEGHiqHMFISsHQIcQouLV9IHqO229RfZunsqibPalF0BSTBKVpZ+Ompusd2tfD
mbLftUZjpXxq3OeR219CglMHF6FsXXXij6FM+wrIZTv3EFi11mrjpelp5l26HikGPVRks1GmEbeT
qKDDuTzkqk4uEskLIySxRfSh8VQTDb4ngMU89jNGom9aeW9SGlePgCvEE6CbfWgeMXdM1y4LnVVX
Ls2acXEzmtZce8uFJG6o4yjn/su8BIvoBvulB58yqdCi96m33jRHYth56evQUm3gDP5To6zmW1gO
u9YpflpWGHMft14a10gPcB7MvRXa6aq0+/K595hIuiHeRYaMtnU4KyZzSRVdUd2xX9ok4/g0kB3c
MoypVdZ52dZn97DGrZNt8FIuVwZNvSqSp7Iw0PkDvVUNpqja2vrwgw+thJZhc6bh+K6AZ4DCP34O
JdnSXxxL7gjIlyjtsj00CebLOcXsSOvCq02UD22WqE8AAGo7ZmQxOvooR4oqrSjYgDSJ9lkvehQM
Igyqc1L0O/N7yATlNi0/41x+HQBPQVO0oIrZiCGUMzvttP6MJJDnnNd06nl8XuNqM8TxD3qpBmTG
R8xx8ZQYFfl0iuVsruRBTveToiZ2Ow0YLlVfce7PhbluueqBhskMKKfpKc5IffuVzi7BdDMmiDQ1
9S602Yp5H6g3I6vCbR6kxhEJnhA2Iv2qg9NCRRWavSodUmvdxJiWk0ru6lQgOBEb9Z8rjJJ8UFu0
vMi4WbQWgd5ztnFm9mcTgJOb4G4q7gS6gD4uxyzYaSom/ETu66F5yQs/wAQO0tT1CJsGJYKvs/vn
fs1Ujyxkom5lON1g0Blrqq+y3VxFXybZ0qZqBTGoG8g5tr7zNEovAOq+fq5gCl+DRkgsccg/7LoQ
aLgYgup1x8dtJtF2tgdzo+K8h/XxO21BaI2pdu7VMPwCo3AOYfpsVWbi1C+0C2bdfXFVZayb2sU2
0UxMB3X4PNBCfcwl3cWxPUZsSeUfvu1nu0nfyiq2NoqVKSCPlpukdBmOBrYoerFwJJH5rRNZtgni
3MR225Wb0h557ySVB7ULkM/k7CiGTvcSE/fGm6t5ZyRRc7B8MAxIcEtWTxYPSxRvwZA+wjF2jhC8
xq0zMIBQeVzuzLB2dnXpPo3K788SEQG8Wh1NJ1fav3ssFhdRuhv6K2iXglK7JR/P2y2ETJaVZK5j
6vtwpgQ9xG9Avk0Pv5esDgPGgMdRSfea5EN5zvLopiHdQXxwv2t5teYkuNgleySYejFwh/lXDk1l
XZo976d2bqiQTinZ7Ovfn2Z44nE/KumpLyt2VRl4miDam3yT24QP/M0DXeZaby7c6z+zXa9pd2Sa
tp3hMIgfDFzprZtBGNrtWFztoL4PXsqysS7sXVZjT835NNMEr9clSddrrYMLdKHqwd6WVpbU8zdM
U29d1sA0pMhwU6ZucMFw9OFI2Z6bmIxE7zvpti0iUCCqoCGuUTgewPo6VutdPHKNE4U7Tyjs52jo
TZTtEG0/jJPXCUkCqy7+kIpYa9Z47gZXcX9QprjMhXSuEbboJefvTC9TkcijSxHojrUS7R/L6jGL
wVoY3d3KR7b0xpRjAM2+NlyGL5lnvA8R+kuA5/Mc5/Km0sW8GBobOFoIsFrEJx0+pJ/5588vheHw
nlN0l/kRNTO58zvhjopxGPfcShugerMnpuT6UuXe+CVPSX9HyRaOLfEG2j9fpRO+FHwQzrEiw6rC
5VMNHn41Fqy48qS74YRTN0sGwHbNgjN+awasXQ1CNn5Y/GnCwdz6cuZBpuTVzkvzjMjSHae5ZSCp
k+7k4vkXuXFpir54S8csf25JpDb7Kq3zN57O4kJgOl21zd4xrOzFxFm/LcWEZCOc6RqKdk1bgdqP
qggwcbTz/nO3INoHVxTjYGr6a+YUh2GC/mEGbXowf42JAYd04Aqa2yCROv7N6t3NBLjpOpX50ahT
H8t925wIwH2jcCHYihIQfw0qFmonW950tFaaodaHAXwg48AOK7HsdW419K476WHKSMmDx4kOOESW
Cj966EEYE2X2KCLhMuJtjKh5MZU97rVIdl1i+4/Kn/Y23ZV2HYinssq/deB3VzRBqUeV+2zXdI3t
tM/Okk7FY1axKBRp3Z3pM9rXo2Xekqp+50dAlfPMCD4RyrehiVHiOjDLA4HfNUHmrSlydDY2E/Ee
jy59jGxYErpowsazYLQbPww9ePsqkPPOr9tqJ9P3Li7HQxKB3usqb2CxSqq8ypN1XAzdpQhiSRS5
L5/a/EdYk+gMrPJ7xmlKmXQLET2IrxKA4Lay7AxmTsZp5KW0Q4yEOAwt7K/uwHI4h6JcF9GpUMar
LTv5pGLOLd8B+9VQc5SM4fxMyUV1j8Y/FEZ02yHhdsHKZ7p7hIBvI7XwJsiR1pTqVBMZw5pHB+gA
lBOPbNVd+0pSJ+1yf7CCldCDeyV05F69MP8JTqI41sFk3BD7XyhLotsxDNsn4B9Uf61mlkEvPHNC
GmZL/6zo1FSEuw1SmochfLD3zl8M408xdfUezXBY07AlHlrmF7AkeCfNAidOnPJuowTi4uX2LXPq
+hYKv3wq1Ns//8UaeF9gyYbGh2HPcyr/bNgYVoGfO9vUcfghczl7TS3NmwRS88XuXFiRPa1aup39
w2fgwtJMUJbiRolUVO8DE3tj5gUwLJCsrNioL3rKvvSaTZ4pzHuNYKWS3tsWY2OsfSlaNlHW4fOm
yLeA6zczDr7qeH0zzvvA7TDYej4Na3MPSRewcgLzRYzZeHdjbpwxhPNEjDf+BkzoIE0KbdE6HtXj
Fs/vvubFWjPTiA3u0KXyqPk+l9SXjgvisonFQqrJP+LlPPEXXE9DK2Ss6BIzh2k84GMEFjX4/oEG
b1bA/T97lNANjH2jR0Bni+woFY99HeLZc+QKEYuJtWIsxhKTrWTPw4FlF1gW8herqoPnMaj6bNJt
q0eew41QeLJ88J6ROjduH26VxDY3DOTN+J7wJHbDPuhZyMWjeB9qrmWN/skCM4foNiW7SJfBWsh2
wdlg57etzr5ILc7SJHzOPVlyFaCAg0JWtIhK1oRFYxaunSteWegPbLrZsR5cX0+vTuZkzzFHVjzR
nWyCbdDK5VeYaYCvTKwHuYxnKUTU2bqwXCBolBlIJPUUbKK2x5dDhGYSifVKwy0+6exKZwzxGps1
LyDl356dO0eDufgJMhS1G1CjjdT7BkLH98EH+b0N4VH0wVksh2fpm/3B5HVb2u1bOXkMfyLf0EzT
0uPis78rzwNuPlK0iYtHeolPLhADRKwTXJDsPrDPWHsjq17VZd1JYrdA0/SeZECR9syF69J6Fp1K
38bY6955sd5SHUCtSlt4nHaPu4D2mZUwE2eXONYb7KkfjgUNDZQmuCDINC4XIBmFzB/UnMAEROds
95Xbyw/LN7a6TF9KS4OR673uPteU4DUUCLhJsf5U5gB9avwOOjh0YuLVs9KYB44lniwnO/vTa+9g
QF9a1Tkgi+lWJyMGLU9/LJ2XlyyMNlZtHwxuSpfC+WFgx93HfbxBlGh4bPb+BgUzXk+Fl5wBvXNy
iDx6L5OO+g/SI5XokIkB+m3TNmUbEuNgBhEeb9RkS4hArGA7faZZWt9fY8xKZxdeRJm9Mzo1gKza
jAdya257bz4EkY1UYnhUp1TlG1bp8Rw6oz5PKEWjcu1Tr/Pm2mJY2YfB/MO34+psWnZ5/vyn2pXV
mfqJ97hp5S6yqQ+JHb58/tM4w1ocjYldUqGuPuWnnkfQtnPxCbQCuKFlYRsL0hjndF8/NPEhlGRe
5mpIsCVmIfxdH+KCmc/idWrjdt34xNjbOHBWY5WM1xb5/jNeViGvQkb+iRHr1jiR96G4rySh+JCj
3z/sIpVnXwOG7bRcSc/wz3a+hApSloGqnq8W9WTPdvYNW6L70jn53pnCAYNZb67LpUe334jaosWx
+1On5deEyX+P/MBWF/c6D+XZ3zHbnpDMmL/K9JTG41fHBMUuErpFwgDSCDbv75/+iDGGQBfptLnO
jo7hU1gLuKJikRkEch8kw2sSZtbFSDgpWUN97/mLZHj1Vrgp/ojOBfDj8jFuTW/xq3TnwXHeSzE+
sOeFGyjCP7N0Lml9MjaT5YqTO7tXJwrqDciE5hhS8JelExfDgM5x5KIz1ecX2cf5RktivE7N1G13
kNNkWJ/QjN9icu8nxiRv06Fysz3l6dBBb/r0yQ6t9ZTKyd6li1O5MgKJHFh066Iv6bUgR7fF3x3s
VMn2JNW2sab4ES1ZvvZF0ECm5JSozIjgOerUOqumbp330G7UyMK8DQVrRQ2jeYAfDYO+H5D2avc5
TT1I1KF7zK54IKM3Wy1gRE77dejhSEn9gt1oNX3HGt4cTPcUG4Z3ZZXF2G8Z21SZ1ltQ+L9BNh80
z819ifJS9lQlTx79hAXo1ePsQuCiRvmAsYq+XSwIVcLiuRkOtjbNg1H+IOhS74c6vSUsZFckS9RB
KW+rPL3P4ZX/1AdVt1s96/4BOfAWJLrdtK4BRq9n/wlYwqM3YqAyNg8Fk7Ylbs3QXTOH2HJZfy1Z
qa2IE/mcL1KuLOl3Ox1xy/MxTUxh1WwPYdGRe/H8cQe+jYZNvyyuY9X/HDPBXjLKj/bkvzUCiaTx
cwOqZ0ZavCupqpYuC1XkSiZpOnODUFy5oDy3kWhP0m0/Ytt8smpV3jvX2tmpjq8qEPeJVkgWtUUE
qL6cTklMoN6sTPQw9Cfuf4vnUT8Zjm8e21k9PvMEnSNesWjWx65jLnKc7CVr6+EwV947HZgFV2t/
IqVi/HI1T4oyyZutASqZuI0mpofqtPYKYV+qrvset013TgdAfjOunc9c3v8novwXIorAHkPM9H/9
tXLv3wrxDt/19zT9Kw3lX//L/6GhuM4/SLZ/dtbZ/v/U4AnP/IflLJ3NAuXcN224K//ioVjWPyzq
dazQJZvpeFZAHO9fNXgi+Edohi7xZtv0Bf/l/42H8vcUOYcqWWMqKi3PDLg+BUtO9C8pctPDFZK5
sfViSgZSogD9wSjYmWaVuOZpbnwpKmRNqTEAdUQ1yFJwNIUt64JShnucNu9KcccvokrDCGaOwTg7
njqz3KAaGmcC6lSRx6LF+6ciemvIkGEFPOoeMQv+bvzQgVFd7Fy9pjLYmV168B2SehPVaSczKvTG
8MS6Cw3skhaoxV7ExiEaMMPFWh0mMXrfAuBZq0L4/roICRsEgbZZsBBsnirtH+wKwm04qPlOBASt
26u7DTMGrLegf6Y6NlvTQmTteg1Tm1EuuHY0PzA1vTVVgplbvTT1eHC8SG5ngIOsBZjBeogUmT0f
wtjHmMHpw079LJys2PFeatdmSm1OhEEYhht+lITM2k0N+ie3xxV7aQeti+aZUmpCU4b3o8N5Aiyg
fdKx/4yXQ96GroXdMNVbhIYSdh4hgED5aObLurimZ44LULZxGr/7ooLoTyN7iIp5WO5G2zMIgxVg
gXtv3QCtxH+pDlbYT1tTqOowZqA/Bw1y1omvNGgvNR4otYXnnOp6/FNz3brp3vhqpOZdgS5GB8Q+
0ucqfmFe3HXL/Jo0jrwObSw4cKFKZJX5R/M90kFg/sy60Htq/SKBz5TJTWx2SL3z/NqMfsxQmlR7
tg7NvVwopX/5zN3/mQ/+KzvH+xuXYXkjY5qgPTc0zZBYHJ+mv76Ry5mT04iU91IxfuY0vB8Ybt1t
MlIdF3ENPrpCdlv+3ISWRch/1caVALWCwslOLDTVbQhrOK61oGlZ13usmeLZr9Dd1DzY92ZVe2H8
KmoiPSRc45Mvh+c0Bwz4WQ9WsNO2aGja6148FSKXR+lQZmNQvzDyxI114+8DlD6ETOoCbUPOlyHU
gk/Z1jQI/dUlqU34vFtAl+na64qfvsy/+wNtNAqDCUvj96Ho3UcixXaY9TdSUFDXFG9VfEJrEv71
LRPTQzmIdpBapg2QMuu1RQ5ZVTZbTa8rw5f//AO3zL+F7cOA5PhyCFGFZzqO+3eWkgwIwVJLXr34
DSWECVwDxOFpi5HWvtpxuQ4j90sVJ/GtgMAshzNa+X2Uw7fONIxNnspxwx4F+3Df/nT7iqa9YqgO
NtugywSiE6rxNRVptssCC5vD8iUmpr5mxmPlzNWPHBAr5BarsdFn9l1klBYkKjilMKpJV58KOXyB
mxZAa0rvTZITk0z9ZDMH5XuLn0DHY/pmyVqgXzfVxbBsrp8w5IoWjm3ccO2mQiZ2RmvfNlV68rjC
rPNKD2sftQLFV35ok0rwQlb7sp+NPR5OJRcCZN122yYcs/UQyA8qAoO7h6cGLlV5MGf7V+X1F9pu
xcHncCN2Q5B8EM26qbL6fYr1heLzjVuaiOUOtj0bta4PaM5KMFav7cyk1SiuwzNbLxooTLJCSU2T
V5k4p8wSoNq8p2LBMorJJc7VufuE3qSSzaPAigQidYhWKgu/4lj9Wc/pJU/s6CKdt1LV6YvrDMe8
I71eKBLQsZ3vWSI+8FkG6xnUGwGwLNyafWweyhBkHQxO1VUtpjfVbrLCAI9MP3Oeze5ZeuINc96t
RyrFm5zTvoHPewVQUhOmDIADLq2nYULrxTBPZ7RNaOAAcjdSLlViufPEFc/HfA96jzbFbuAjPQ9y
OtO/BXeAPAjuMNZfcX90lsbLEI88WeGRIc4ITpUNNTkW1CjNoMVeIN+h7FJdMk3xdYATueeD/ot+
cws84GBg3AYbHgX5zypR6lBCuzylRLwIn155Xy3xnI1lzfmFQCBlFqY89xwmlpwr4mJThT9D7CJa
SHYNEAGsJs92Ujr3qE+rdRW5tFEQIOgnV+690JesxPjis53DLd2cJr4z8E+5PFTEb1ah212dIqKd
QQffbC7KO7Nv852Q3oEPQX5AgdqEk6uwH0J6BBA7HjJS+zQFxPnJVrRSWLGN2OxA2mdtBYo4viRg
ldjKyXvnqZ99m+j/Qh0Cr/5vaADIEYEVggew6dANbaTFhYXylwkC2TaKcC4bj6zA16UTqPFWRbI/
9IkLUZN3nEOWR3kTnKaRBuzW78M1O67E8NMjH5YlCR9O5zEF4TBXfLzKangnbCbXgsf7cYjHX3Ns
ui8pyZCEw6InVe9GcGwJelaGh84k3W0pZXcyOpThxO6AlcivYwh8Gnttzwafd7KBeXAhDCzGoiLd
smhLbmbn+1uL2zIvuYCag+G2VgqcsyUMIgTVbzIJ/TmJASkheHWrWkbDmTwX6UCLbVtcXZpkbGCH
UmVC1y+//5hmW9eE4xutQyv6MdItuDBFynOrSBPVY3Gww+BkFr51bQbOfm0McPpRPS/UTuI67wxr
O/HButhSQOsxoxR7RFfw7CmcPfTYctOzS9t1NgtZuzLcc4OTfiiTb4NMf3hGHO4tqsJC04vPJRq6
HGKx7V1848rX64SqwF0VNsEWHoi1DtNKn1pSVxmeBDZchXH2Qjq64wEsSxp1epWKzrnqikbPYCrN
bRlOzGXkHc5pzMvbjTSue5h1OQDyvWp5Ra2U+1wo8yvBawvENN1mdazzC2rcL8QGb99gmjcgYDg+
6bZPqpaFnHkpGu/VrrAx1uVFVMG+biR4mtmP759fDuPQ//nPDy9veVP+D2RkedPCE6SIipnBct3A
h1D41zetZh1pxHMbPVQ0hnTyxOEZS0t4njtLHUzHepctzhdjHh+D+zObw+nquDthWLA4yIh8hxa2
BwaCY94smIKtEfeYVVu7JLfGS6kxoBnzw5hUdho79HaC8s+GW0wfQcX6NgjN5CFLv1pg9Okem9Aq
bfAduIE1rLlbhuswaIeNsyBzmpqzzPbbeTenYwEgD6BfCQRiz1/jh5eyAIUIPbOAgp+r7OswPlcR
wu8Y0UAC25P8cQfNBFQ9VUTcGTtCS+8hS6PZn9nl2vNCt4m9i8uFl0/OPSN6tqmjAhaFqzbU7xm7
//yDd/6dO/P5g3eWu43wLNP2Lfdvp0WFnkR5aew/Cm/uUPjF+EQdYbz7CjGV2jykiL3pJPGGjOVO
s0UJEZCgf/QX6QoHJwkUuxIAFX0b26Yrpt2UErHtc/kOrMM9Dw0Jq9YZMMOwWee5Yq8QfNynqjWN
FbmWM5yHnEYW4CIBR8aaGzzGdovam9odFmKDnb8K070VefABz64+zQPVQhUOdrQFkiA8zl9oxcZ3
axbxjin5aDgqOv3nnxEQr//73en4WEGEZfmhBcrob+/Osk1b1l7ugxmRJyaVILdUPKvZJByeDOae
P/OrB0Bw7Q1jfzJ70MDMD2D5BuEcy4GjzoDUBgy875h9R6zqETUudIDDSPFlQ9dpSBFuJs5eHM5X
MwRjaEdgIayq8o4Bjhw8CenVhzMCadk51OqSlAP+G+yk1IWJo7aCahXE/a7zynAfKv/HlOAg41Sc
X30KWtrRDo8YXc9zoNLLQLMfCELy2GaGf4SJcWMFOMBFkE1PhcMhl6c48Y1UUW01ccNBYQcDWQWX
0qwpD4h0T9JpQjDKn7I4Tb4aAi9jtTD8esqbe+oN+zy5+t7S5ArS4dUk6IQBZfbOpZL2ikGCg+SE
js+KMC25X1lEKJNB67017hzD7NYNVuN1KLOAuLf71dN8LDV3ne2oKyDCQeKw8qPjQpeewE7piXN9
BFwDtzr0jAP6mroLR6dbI2wJlXdFedVYTqwEj5+qAbL1Rf9I5yWzy5Yev5j3NNeRz4rRTC6hm37t
bcWxoUZAPzkWtrH7HuTWGpfAvKIxNTjgHNloRvF7NNi/4E5NIxTPDgoTKofjgmSgT+DzCeQk1T3g
gLrUZsPK0bgVWgQ3xNp2R0kuLT7WZsbV8+TQZNKgzZzwjK5rn91lQcUkbiHoOL4B1MY7mlUbvyMq
uytvSqfntElO7UK3TifzS0ny7U0DNsyLlgZMVtfcOg2xhjsNLmKgv6MzguqcBf69k2/QA7Jb03DL
sbpkBwGQzIvi5GGVn1qDfVYjAJhm6M/aScN1XujfvmCxT2tAjELaQgO3yvzVTqlqNJJLg79hJ0nP
A2HmX4OY1EeZ/bRhpx8JRf2s+Ehx7YWJNAQhTcg5P3Y4LnShjoAbdPdi21O5SyY8sX4HVHAaY/PK
Dzf4L4QtDrO/f4pDm2BbKGAMfS5s/nYjDbDX9iofmoeLCXM9ltinqOjwT4qNyhMPpcfscfTjo3Nu
7B4hLdBCZjVKbgs9NvsporddZLivXG53I3aXs72YEdPobpTVs2Nl1SsFN57Vzc+mlSWH1J4gUDmJ
9UalHrHvwINoOZjVHkD1a5cF7t5UPLc/z1m77cpVWih9THDOruO41zdScr+GYHiYEEJeY1pual7m
p4H6xZUlsnYXsUBZ88wMtq6sJXVI+DWYcM0N25l+xcW52Cmt8o1PlvMQCZkQl/FmDvCoWxXa37XG
BEp7DoKnqIHp2eMVRmNoKv7guLq5Pc7pKY24OoWYuaq4/8DacMyyfH71RDNs6dyhjHC03HUln4eq
c1nI1MmbPTfNIU/5cwtjzF7L6MULl19tzsYV12fBLl8VmGOwzjURp5vpx8+DKM1rFGIlL00bIY3g
hw5aNh+u/UV5AljVZOFVJYV3HBKn3MQTfs2w93+WBD0ecW96SLtpjLJjFCtYpVVo67NYIKFxRnNF
MVF7IwfygC4j06MT8xprjL2ng6lDEODJlVb90c650I0CXBNZ2waZb9hXDHvogWX0RMKXbJXpgQgz
sw65oy3xchrVkxpz9hraeE+HGpdoRHqknQRnnNdzzWDoqGvLPVfWq2kmzdmtByrAoh63bE3HdE+L
ekqScjWXGtYMjKtdVKVYw7TXLvCyBtVM9vmhCMmzJHH2Jcli2gVG094UPYhXcovBCqWOO6yKLkPm
Tc/8HDauyn9qtxAvsFUppSPgckplhcsIAolfd9m60035U0CLkV303aixpEcdn8hY6OKYL3ExoAnn
yMHxkwbpicqM4o2+px8sbMT107rSNeE5jOdH0xT2ifyA9VqgMG9j4Tg7L30vlWHdFIYPqqWJo8g2
L3aBgtKDKTPgJQzzR2Bhtsprrt9O/idq9Q/Sv95z9m7ZBpkMRT3OeOgyu35OjV9plwTrrm2Dc1IA
s4l9AP/T4JIWMOvgDf9HuWeLyBY+K+p9jna85jHwbqiSjAXqzyWPbagf6HF2wvN3VOW0suYyfS0m
imO6scqOsVu9ybjGxriIA9J8HeyWkae2049gKA9Ne+3muCYK4gZ4Artfws6C80Rr0c4HkraaQdbF
IkmfzKpLn3XcLWhGbxc7RsXxKqd3Crcfy3CUJN38tRkn3jz4VDalKyqaaj1isUWVH5wK2a+kPtdD
+LcylySlrO/+SO+9AdDoLp325X+zdx5bkhtZtv2XnoMLWgx6Aodrj8jQIidYKSIgDNIAGMTX94aT
VWRl1yuuN+8Jlrsngy4AmLj3nH0GqCrkwrUa8KiguFmGVuEMojypMlyzIOsJNx/y1yozna3PGmoz
+EG5LysisqtEpSGG9vQNwgiuHSSsd7nTUHOQP6lTmLdp0gSw6TMRInhZdoFXuARYwn/rM2OXJb3/
dKhYGyHQCY5EGhkY0NLnPO41PHqHIu9Rj85jThnMKc8ujfNoYP8UDpodH0rN73YGndDIyg31YDS7
Unfqrd53aVRUaUb7CALR5FA4tVVVHMsELMiA1ftkk37ND0WT2jOQCFRdZjLqkGsO+OUxqYvixvTn
aW+p+VSSBRVel82z860voFSzeX9c4lls5pk0owp1+C0xGUUw75sh/1HkY7HTC/K4zRYfCTTNaPRQ
Rtd1t0ncOb5oY7vcjhiowqBBS0PLksWsbviHxbDe4eYfjK5797CHHfQSTS2A8rXXiuwIadl4a+Tt
14Vi8VaHKBjiO3ighxDwowV33CzylCPvui2aiXRNkq+LFt86GNv51Z4rEhJTLHxNy5hmC4m1g0Tx
4IWsverNp3Ye0e/VCaocugNpa97vM+X/dZb+rrNkw4b9y9bgf7H2j/X47V/6Sr//wR99pUD/zXCu
mFn7r22lwP3NtaHou6YHSd68Nq/+aCvZ1m8OjSjfA1YC8JV2zz/bSrb+m+V66zLFpQ3krX/1j4bX
H8X37pfnfy3GG16wAiH/usEOCLWwLddcl0Amxs1ftjBz2feq8jL/1FrilbYPIlXkK6vWd2jRC2M5
eMHwn12gRly6bOnOacPo4c3mNy23WEm3pKdBXMBSuqhL439NudePVoTYOnumcx8OTfE5z/jiuNV+
Tt5XXBAGOUwe9k+FsEpk5pOlszFufAuNENsENeu3w/hMWLE4IgCUa8vnyYR6eT97DQJnLP50udAk
ZBTgK0wbLtCDkxj9R7vxl43sPYtEjz31Iv+SIEOKpZqOTiOSnTWQQOrEdk++4xqY5JHbYVDcQljY
RUXhvqJUIF2dAJGwsDA0rk4nx2Mj4cYj+aS2dd9W7ofnYi0hceQjo9+zXaRzyYJ+OtpoyNuJDG+v
IIyQXRppe7WlnW17PhAS/z5mlnabDTJSo5luHCoDcWVMz0LLkSnZN6Y9lN+twF330IekXub7iZnp
aAz9kdT5lmqbWKK4NnMcVP7J6JW+o5ZXh9LxIEs1BauqWA8N4nyWbZXZ+YbKNsHMPtDM2UF833gL
dVjKRnUzL2cprINdHOceYiYVlv3kHCjydoBJ020gmizy05k6FXP/jAdi642C1JupurXVYOwnF7G4
rL6S8UWAE/zTIbb3HYgDVBrOz7Yqh01XuB1UNZJqRxMtUUBs8n4ehXusxV3fUbgdXGvcGsvDUBrt
qau3LFFMgix9grwyxCx4GkylbwLqkFsPD0TY4AC2rOpsxWN/rjR5ySctuMSjv3NfyBpM9tgGbooJ
bMhSpN+pZitS43TYZMI89YnDPqoud5WTTYes/iAKhV5MotNbnEptT7rlOyDQkezymTp3P0ZgNJyj
aRrnsSVkqsPzsc0tYmanlALE4nQIRFjxKQXUo3ZwXdjmGOpJ/NOg0HOgRWpvBGIQWidzFvUGGdQN
PgGnouSnRnJLncRBJeSqr5WeTofC7m9gk6CgZlth1WAJS2KdHY9K12K6W6Rvfl3Hr/X8Bcd7cu/m
B0sFEWjCGna0he4PCLDT+G+OZi3nGViJAmt4LM3mXkpFpake1SU3Pu1VI55il9piHcMbocVoaKou
bDxbnl2DvjF33BTlUieDpxmOTSCrqO+z18Flh4BJ1gYNW7oXvf6hAejYB6p8T3Cph55fQNOSVnrq
go0ZeM6tbsYXqdH5TDJobP44v1t+6e+Lns6M5mhfRswU3Nrw/ZGaQJ08lr6+wjUeq8KubkoDyQzl
wJHlurtzGxtmz1yJDS0zb2ckVGyFGDb93DkHp293k1d8R5Br71mNJqhyigR/oHjrCzukq4u/zhk2
YAyKLNh1Feih1H+QKES3xjy7xFoRoexnZ6cD+9bGXDV59dVYnOww5gm56qWF1xf5pl5394W5fJJP
EPmiPFOh2A7BROapo38Q/gWaGmalGTdxFM8t3dvyB5/bB8rvHakYz3TQO7n1K3x7JEOeF2cBFTTj
eRq6dN9n7xNbQBF3GrIgFhtq8beTnrIft2w29aTvOAUp3UVPKjL19nnzIGuIsAtu4shxJ3GrPSQt
RN+qArnTFF/sblS7wXF/UBNbCL/O6XKzf9uhBHTCGf/KEaoXe50C45mb38nOJX6xEEimR+LsehR1
oL82o7u25OwvbiB7wm4xX6o60Tf4t/DEaekuaJcYO+5bg4odNo6D6iiHlKdPLNXa5dKZ1ZqytCyI
YH46iYvxVsR+aFJCLG0EmrMrv7oT14898S3bnuzTbvFey48pGMmkr+RyZO8Lx6ahflBDtc1IbaJZ
86OeggsiK3ErBsoZvdFrka7oOMTDMUv5yLVChmbLOjhWpUkVh4X2btA+lsB0d9nEpqqeiHywxg/h
EVM2T5TBCAtOXphzd/2U3S0yIDENa1uUz/Mlz1PGpKr8brvas6bHZwO7mZE4y6p0U5teU6/wOygv
BygAc6Tb0vC2VQAuFDLyI0avh1ZVzm6ZLLm18DBtFXC03ZRiE/Mn73GO9W7n1xqSU4RcXwSU05fZ
8uPTkPfepmMzFI0zgeZdY8wERNglTv0eIbtJL8XuaAGy6emAWy93saCdGQztxYg7Lp+VILzk3nwn
SKPiYseCkuXLpa/ZucaJF5x8m0A6AQQlnBqY1mZA5dlrqQ3ZAfmyqdkf7KU50O04EhxWEmztL1Hb
Kaw86SBJEUXBqvC3ujSObi23gQTglmbU1APEn5E5Ye2FBhr2nNkHSanaZ12fDfw+XYpLjS13N08q
GggbojKyusYXfje5EC/oqLrAqDMz+MbIxFzwU0NzKd3EPltSUtkwu4vbcZs4Uw1Vv+j3bmLd4ogc
T6bWRWx0xbnKyoREgYOKPRh/Wm9spwAqJTN7e6JUuAd2SRxwU2s73wAlm48uMzKVLrdO7zMU9Lgn
17DVljiYHgNjm43EQg751peYJw2yKrRCy8D2GVy5ecO2LmUCzrA70M3iQvBHIOymfzM0tnmQjxoF
vkOKYQlkavIU4/yKmOHbPWIVtRnxHRzkoJhyMas6rnFxYnJ4iQxG6Ngo+JNI3hqNsqNTwExRznFV
DW7dkc4Dn7LE/MIyIBBOpLX7JAEb6ZPAetR7n56C5qLIJO32MnQz5PMkiWhu6Jt2An5wZZX9jl8j
PHN47BcugASYYrKwdaFNi20rSWZ8O9iTopgdaijZeZwG6f80e1iLykSZB4Lv+ur1kd3NoF7NVRdP
UnfRKfJw4+WEWhwDVe2NXGWUMhvTxbmXUhUvucxo2FtfIalLNBYEz1nUgSWD2EHv9YOj0w2+HhZS
Trboo76JckRS5Kgf2gJMHkvZCrEo17Nd6GBBsqY+lc4ywNjCsDsZTUSPAkB5FuA1GgSlTlqs+/7K
e2vtHvyY8JgHhEN/j/LwRl9xr9jRv/eswfGAIey9fsipGiW3o9tv6jizT9PgUDVTSBWs7lmW7g7y
l44yUz7HohcEiiIf9VfkLTuzS17PeJXWZ0lDmsKitF1ucSEinoCRuj4ypfbHo+vT6wGGLD9GFhwG
Y5Sn66H756OZcghpgFup4uyMJhfuYvBgxVDQ2xitpGI8IWocwFYl8k2VuyvSGd9rz/p1Z9gNkYt8
3NGz/H0qkoO70l6Lld54PVhjnxfhn8/dJPW2gPhfr/i7KwhPNUlRHWjEtdQFiEmV7GWYWyUyJVnJ
fbci+ewrevH6sLP5eYVeoElayYC68WogpYCZDSFSqRXwd32I9UOQpkWU+PW0ipV56zsDjLDfj9cX
DLu+W1xivXEzvyfkL7DO5HB99OfBCrLmJFdkMLrlCKAKofWk1m/MFWdrrcRaZz1cn8pZfGCYabd/
viQoTYV2MLDOqqrm95/Fuf4s19+qM52LY2bxznwijXYBCSjtU7wAzPYXqLpDZqbn64GiRHru/M92
qPD2jeh9hI4nQyTsUeqqVadJTSTRuO4h1j11+vMQSDGu/ed6J4LludSatdafaqdiXK85QCQbwByU
JmAKXw++8sjzdrsP6qmjvlkoUCDD9Q4a644V7/nHARTXPx5VKx9ZX+B+T1r/3qdee7oePAOP9dZ3
6ZePlLgClMSM6pR685Zv6mbDbSxlsp/sZSjDuJMPgTfOu+s/qvVmt0BSb3rqv+hfFhKNiKvqQ70u
WZCvo4e7DhFyfbfrIwNLcwH/l+eqT14ypCK760m5novriVLCKndu5T2CW8JPGK9k4ZbYDi+jUX29
Sn+5fjvowKi18wkS/T8ubC9gl6WCozkQN0RSMRzHiVGDEAgsjQfJggBlHz8I8/hffy/i0VSBz4Aw
RbYTv/8E1295/b52Zi6nP785w3a182UK/EpRVpZ5lOoWwcI+PawJZqvXG/cGO2LPRirjmJK19xo/
jg7zvcMaQVPZ3fZ9DnahftYq5GU5nQkqknAdA7//0DkrftdhOgRBJYVggPVpi1RkxzCPB8Rkz724
+fMwBZIQRyi4HSTjwC6GrbuAXJX1AX/phIzHeVCpDwwcxoTW3ppJfCdd9m4AvqPWHvBLk+SpwUay
O/uh7utHKErMmAN7MbhHnmDxbpRiRzTPzaRu8qr6QTP5RU8MFRYaQRIj4V2l/pKngko7Qo9EVW8m
vvNNbnELGGV+K1OyzWt7utcluRgtWJKpvGRo8IgZMC2WFtYrfRkYLazeQ1Y7u8HDdKkvjtglyF/H
eGbp46mnvDGbcyL7m97CvZIUKUJx0D/rQlW3hUGGQeYd8c2IEJ3jcfC9ao96BtnKdBeU/lNOGW5D
IeLsf9eoEwB8KA/zQFnOQeg0zr46dTYBf/LHZN77y0NTFNkuxoEetqW4pM70nQ0JAZmadqthPAhN
GwJ+YrNbJ2mVSkSJqi/2EmoOGmdM4mx1vlTF3eyLn0QILGEzpwygRfKtG1isaLMOV2dAi+FM4Aw8
8lHy5sGXx2Dd6tHf3hi+i62y7u8EChyuLGsJbQjhMTkDQ92ipcrVDdT+2PP6sE/cm5lFBkVybglj
pkmLNoo1c+Q1DbYB5joLHrOes67yRXZc+rqMpg2OkW84rZ461/+q+BEWWg4hKjYuRNd5lIU4+aX+
0BY9NmyMYI1cfgiTPbXKCcDOx+7epn2auxCMwHCgVCmyl2GyIhh7z3MMOT6hXhmWzoeUlowGC080
jrNw7oa7slHbtN4hTT6D7wEEVHx2GdagoA/SCLoasg3n0ubFFvIYnEliAYw287ZQmfkhscuXDbCZ
mSL5ksCKyL4vplgt9BZxue5NMUPWBcR8IeADvfF86sv5LOwBswulXGXDOEQVmpbyeYGhKIzgHQdG
vDG5jyDkOEd9TT5tWv+uaMo9CLlbYvZGqGZyL93hra7LBz4lAP1gRtWW+/sqZeNlFwVy3zXjDBcl
lZIBQwQ7d8SJNKBX+SdJDjYLR9LrDoZaqNco19tlowyxec+oPhzkhGVwl03d2zLHgJPxGZE/8SYJ
DAjp4x3hl3UbfLXDZpHUfPtJqLOZYequFg1xhFhRzDVTwXFg0+MhpNjFPszztFXfdBNwCQlkW8cM
JtbgDAfuQDClV/R3Q4dVF9tNKqD8pwlrZa3IzlBsnjof+Zffkl6f5mWUm9LfWFJJ3p6MafoEG1kq
zFod/SMfFsvsEN3S2YAZ5ai3QO0NONsVhW0nwwrcvPk27ZYG6A3suI9+Jo8wrdVtwxIrXPS4C4si
KDZDAw0wUW002ulMHf0B4Tk+rFKhIFR7SwD2a8o0OOiClBKP1ng+ttpFNxHW6Zh0klHP72iZwV6W
NPgcj1xh8qVrZaoIuDEQhcnb5bP7ycoi2VqDwrNV3HlmYjBPvMxdds++eLkYZF/WAUYozR0+rQFn
V9BSkJDWt8mR+n6R+nuFK2q7LPYZKPVqfMer4qcdVzkIYeltl5z4BD8ZIyEamLVAwS3/BoEzLpGS
G3lxzZ2dI7lcXWPkV2ghJtDnLJvvuopqbCkstdcxopzAwL0wa3RcUhQC5+rSJagvoLkgYtAfghzR
kW5VN2iqys1Cp/eWzsAX/AoZgzP+IhBaoezBCAiVHEtAx1QZLDqQ/meeF9OWbYiz6bQMdxVxOhv6
UdvUad46KtYXhrUomzibTiI/KXvMOzk1kWUjjtTjGBl+O5xQr32mOH57K2b6LOVHShUlbMdPlCR1
hI/A16EJJHZxn6VKRNAVixAt7aWXwxe7LX4yxVw6BrJdyfKehJQ3eFwfTOmAniaSwwPHPtEapun8
UzguSuZlGC/uyNyYsyajPYRT1Sc8p9/lnc1SlimNGwk/kwZUFCIAuLSa6NWALKJTCQjTD+4MNdAg
RfOGp5Eyi6WPJsOgn7Ee1b57g3Qi2OkW6ZwEgsrsQQqnvHWrET1/6ZIWsBKIeSeIpHcFG2vSORs0
6vZIhry9lcNNHU8bmqBf5YSz1lHDSCy8g8z4Q/rc8iUJfUGNy9bCEAe7RGIeUDQjqZ9vRogLbZ2+
IxSpNsiWg5Zesxorstu7+T52YkA5ZUamFPIIgpsnP7StL2gHslC1Hl/YLMNap+WvTPehQ5u8evfz
Q+scLKsdL5rrf08D50ZjF4buqCSKzn6qxJKxaxAexVIGtGRQq55lM8jmMGZkTZvldDsnyr6xuKqz
Zdwv+ThfbGt0mL7MYZfiOSmA9nXFOWOU2GgunUqjoCMJJ/o1QwXad/aZgvcmQftrO8YDDmC7MHZW
4e1w/v4QqLtI/ewq3wkVnQS62inq2cFkzxRArC4XKnCuGVZ+v89iLbub1Z4OvX6iTFbhFA6ajY7W
I8qki73OvEvLeYgK+1VQ3w67dct4PXgK74Wo4oNRNU82A9tIn2+ukZsAlMopDmEkrOndO9k+h2OG
go3JP/nEjtGc8XSBbo1NQrFxcDAYTgfNKm6Y5ki6GYLbDCtPWEzVY66+Z/05Nltn27MkCr0G8GFs
Wc8SvLrXzHTdPfEtiBWeAw8r8Vyo98WYvrNu2hoA/3QxEuda+PdxXkcWuTMbmd1bBZ8HrSgUB4wd
yXTRSt/elt7C+tj+5jhzc+qxxrJRPi462yt8oR+D7T0goFdh3/WRY+XfG9P+vlDxAN6p9YxFbDUH
rjrfJ14lU/m2r2Mg2wPhapwThmEBV8dLWL1jIOZ0orXSknozzmgNKJk+WC3ib9kijyzJljWCY+wS
bwTYtd0ty1pKGtHzkzNIiGLXUMwk0xzcJCWP4TxPlXtKXeQ1RtpuSz/XwroM3KjL6uZLX4idLrAE
sRsAeKQKVihStOSwBCEo6QbzDtShzPkGbaGKdP1Hi3oB+XUdlk2KYcg1JizjAXAWPO0w4NpyQ9Vp
2XCLg+lbC+aDMV+89nZcKFoEsn4qCw9nrkbW5jWvpZ+hF4RNgnL5+lwH7Eapia3XS9HBkZfXOkKZ
5QPgBp7/ecgaUm5Nh5FeI/timo0GaBxRWjWF/wh0WXfS1iyY7Lpn87ne0iw/kfUBln6q7umJTDsW
PLzD+tKfBwRxCEU8H/f2+qaEshYdjA2JwjC/yZfynUTmHiN9MIBVKthkzgPJ6/0KYiFjx0Fbh5oe
xgyakT5JxtNA1+E0rgc+wGUxkmp/fV1333PTno8ZQtYTkbUjlRwWgvSujega8zOBg6HhRmfk+tRz
IVlrdYP7eS1tZGtpI9XbEmAby5mkzfIj7S4YYdUyRt5aEEFcxSa80P96AFmBHd5cgMKtG3t73clP
sfVg9AUrtax4ckb0FQ6uytP10DbVhPxT8LXQ+MXrxjnP+/GUrofroz9fq/Xxrh/BEkjPoCi/7sCT
eLUPu0ZAAMD6/M8XCUZDbVoYBz0fObWoYKVwm4NGPsNpmZBXbtA4jJF0ctiGsufEr+WstvJBY7Ww
jRwST83tQHdLy/k7XNrdCfJvd7o+sten10frf9Gafo/mHChJ19sSscKdb3n4nfpBceEPOWJ0OJiQ
T6SN0kAzT6VrmghSeKTyNjl6dD4VxtZTLEYbQOgYaDsPpdT1tTxh5Lw+MibbDPXBpcBZDR+GZQHs
dlpWE1pqnOxYGUfRfr8+ub5s91V/FJyxqzf2epCrEObfPWXB221Fg0/o+vm0erK4ZCOj4wvjLbR+
P1xfnvs+Pk71/dAtThmyTSBPqchvDTvlabF+2OsnFiwSNohFDbTWfEZ7XoyTux6uT68Ht+2JHEYH
0TATlwWnieSs6/v/5UOsP5LrO14ZzuvnuP7LzIWQxSyZ0xGjYOw/2a38EijkqAPEMfZcYd0in0zY
rCwejmgQ8m5IntHGmT2XHocVH0BvWbKxb5cyMFjTU9LWFNXsLu4vJMbnG2L6vomp+M4aaFNYqGJR
RwJCrLMPQjKf656rRMzVBpxZu1mEDptxHlCbCH6uqarPLPPZS8DV26gMzblBoWJnzcDK2dGgTXL2
OPTdSGpp9KlH4K8A6cZ2xuIkQSyMsBcglsyM59pQH1rBN3AVdL4k1/gVPC+kU8qVq7xTgr+GQVUH
3gIdpHXlH36//xON/I1oxHJ0E6Hp/9uO/PIhy7rq/6ob+eNv/tCNeMZvNoKMwLV0wyR4e/Udjx9d
/9//pXnWb7aF+dzDlezqBkK6f1qSbec33eDlP6zKJrr+PxzJtvkbTmUDOyDDKuJ42/v/kY78q6mQ
/aDjGEHg8QFRtdi2/kvQqM+CeckQ/x8SN/jhr5iF7H4xRqD9CZKov/ww/8Yz+ov5Gceia1h8U2Q1
FqYYNL7/qrOP2Y+ZVp3EB8gEYmf6uA5pIlls/unk0gaQ+k+aYXRGtq0OD6vy31ptOhYl83amyq+l
V6JWrNnyjB1rPAZtMc1JZAvqZ36FTsXXn7DIQgxyrXNWsHJszJZuoyQz2xaUYSbPD3OHvR+pzWOn
m1tN4fpVmrz7z1/0amf5ixrn+kUdHN6Qk0EfcXr/9YumSDEnS/jBYU7sw9Rzy6IoJHkic8AdgF82
4Ms4mfnD1ovPIrMO9LFISGNh1scVZuIGaUtcHlK9/CztEtOjGulXr9gZ6WxFBSpudrN2a5LAh6OC
2kVpvIoB+4QJ5gGPsOlbR+Wi7FsS29zWvQXvUtwUOU0ZnbyFdfjUTJDiWMZeMpjzzIopdUDQ0COL
F0tnD4RuT0J5hK7KJ7X52L2iATh6OnhpUpZDL+nf5tbtKCm0hxR5eoVQHW8dOFs/yPHPdajq0Czx
J9knoKxD1Yx3lETwdnUWDj8ck8tHW7R3Qk8+8QZSBRfZYzOQJDdOajWK0Fu2xXuNdplcPfVNwejc
lC4mzr85V+tF9+u5QtoRGCRjONyhv1yUOvVsqyQ74kBhniVwG1NJFF+Dvg5VBX+6YmcRymogsd3O
nUghNRC1HKPFdQ4dXHoa1j3cPTIfheVTf0x1GLIudTzTjDBosRar3K3T+m9Th+DGREoW6izP6UeX
xIUke9nIifpan+z8+d54VXrhgLfKPp08AFaS2ax0PSsN85rrvlXaVo5jAPox+M7KfTpZsn0r0uoC
hAsUVEZyoY+xjWyjM8qRF+gzd2XNhedNIhSzumSG+No5gMe6uduRHKLG4wzWF/7ibQ71cjD7C3Wq
YipPlt5Rb1RNynxHlWngLNqV7oQk3N7rBnLTeKbARHvzSxBgf7aLJ/LyPlF1nzhRD2XAFfM35+nf
nCbfc5H3XwVz5i8B2p1tDcNMqx/dfcOcR6YHjhiqFjSSwt58pNb59p/f0Fg9ab9eGHit0dXR1XMC
/5cLw1FGVzYG72hNaNpc927xKQngzO5CrF6vTVbdWppIw8wf3sTMFZzhG9x4tSm2Q+UzbSefEPgx
UR/U8P6fP9u/u2YD3aOkxmCKBZR54692OhO2ABFuRXDwMFgCxd17KR+NmayjHus5m6EG10rsw9+c
g3/ztrZu2Jbj4f5HtfLLOQikafrFiDiDJvbn5PhPesN44Nf5Z9eiSEomsPid//Sfv6uh/2LPWkdT
dMs60+Q6Tf2vOSpPDDMYuXFpJhvgj5IvyUjfPx2LC3p8RIyNQQNI0fa1n+POexI5JRw6Vwqnjf5p
GMG5VJDsaOkz+qfljQvmss0ZZGJiz/dIjS6FEewxERAqkkMp5IMUm4Ycpahwyzu7oxJazNlrJbX7
ynZPleKnnhGTRcJlxc/7wpwj47Sw3V3ejD3X5p3LLizyXLZVoiiPeNFZs1nnCotNWH9NZopoHiho
oOQTksAFyFK9hhj68kevP4tGjFGMQYREiBid41Sgb0JwSRwBeaeMwQLShWghu8eBgI7t25/0sc9G
TJJlnvVYGktKk6KgwxMOboY2ax14imm52AmTgW4rGmectgYeJ0SBMJsQwVnF/GSp+nkg331TMLWG
wTw/eD1zTqspqD9Z8AS3jw9GCyp0WuuNJXwo2nV2mKFyjG2LyyzY6cgfDpL+Xj2wCp7wzoeFLDd/
c0WY9url+Zd7EwaCYXAhmp7vBoHzi580NmNqSYucDklA7WYElFqpL8O8LHi1u3qjgntfn2ZAWIA6
EXGGae+RWb1o5HQn2JZsnNLbgnT3kLIyEhKfor1PjEpBj3CH/umxYa2ClmTcjASr0E4ckkttGs9D
3hnUzUAzkRfFgB71lMCJWCbsqWoHjdSJH4CeWviYa9BiiT6CTmhUsheGGMYGxUAMZC0+M0iS7ihn
ffZUTDwT/7vtBN9rKEXp+BDUuPgzZcC/7/q9KWyYr4v9U2g4H+J4fpoaVG6MWYCP3ZCqWtYsjxbO
tsKpHvwWp6A74cNsarHm3plvwVBQv7EpyZWwUwqiLLZ9TsSmj+5rGVhiJUZ5RLdD+dOYd1pVUflT
2qvrOnDn0nnvl9Zzt9TvcT2Af+icVzkTuFAW2SNI5jZskzXLWIvy2Lv4qM82bqfdtstwnMoY5Wrv
3fO+HXWO4JAQsN2XGBMBmD5aeXMwVbb1dfLAXTHS8syHyOcXIlQWVdRLPxbdZmrVA9iaz5l8tH0J
yq1qJKjQBm+X6/G5aSPfpyysN55DHc4VBo32vCEDEz/aRIdhik1mpwWJXg2Jbq7FRtccfj2oj3AX
8TkkLL4aELbkWmwc/nZjuvM3lmZ+uAQEbFI0Wlenxg54ZzSDjgwX4GmIfBDQJK760nVNtlML8AGY
t1GLo4X8coqtlCCCEBULpBxpkxGbWywBrZIUGYH7m/Tms6wcHVEhk7OFgssvVoSe3aQRQq+3GfV/
PrXpy5IUj7nTEmHXHHOXzKhWzEkIevNQkopWtBawatJGPLgTNhcD8TwRXeGBRe4kuOwOrR6weiL/
fGPOwT3skoYoJvWYYEyjjyifySonm9Gw7sGKayQNi7PRmeS4E6Yq+N8wlbh76OIvTuvcujoxGZ2R
agxDFn0zZhcESIyCZmLu9RQuqAPluM6eK1B9uYFtcqx1imRF8zyZrUeMSNFtgwl8Ron62MNdc7AF
c2kqyJELNJBh6UgpEv+1X82MKDNOYLV4X2ogeUtqfZnVsG007Rt79HsWrSGzjUfbBU6dnGjOGrF6
VyZ2MZ3zX0pdPztyOnWQv0zFCpWsuRAoIOrhQXu0YkbmpWKItZPq0GXppsize/r03E80jDtNDfQC
NKTfmnlZZIe+krr3BtT1YRYZoo1were4bcJJ4KmL0TzD6rgROWnGSNbbtn6XVr3qEYGouOVMGRRJ
KR1/61vQQ1UYfraMNkc5ch8T+UUfK74t2vaROvnxfjcG6U0zQ8EE1EQHmGhp0NaNl76IUn20Hl0f
pccHRjbMaefBbd/7dngKOvOrsE+iXU4tYu4wC+p8Dc7J8QFUwDy88ZVcBhw7MYvufk8E7u0ykQa7
VB6KLVWB2wQc1aTlsyzQNJoFEi0fMKEjpsciWBJsctaGQq9LwVER5MFQD1fP/NJLVMOzSs0tdLck
xOCy10xSi9CwRF5RXFQVP40a7Q9cTreqSyCXmsV7XvHrpPZLQ+32gvm6phHXIGYex9fAZDbRcl3c
N1pQHehz0kUz2ntc83ii2B0IrJfahKR0oH/KvjFEHQnw20RdiQSb/78+PvsjAovAQrSJzSa3uZmb
2oSbbPfPXlDd41X/IixKThWhRxQF8en7/rYlS2jVrj5jDoW1h9M3bKaMMXKhzl2WpM535J34fVps
jYCOX5Dm3+LsSXZBT/WcQTO17qtER7WTUASy9v1kXxPFnjzCuadcuidBhgCDQtwfUOLM217o2161
4IPxpiMotSyWkjRpx/EZULwTdibpncEynAbjmI30XsSs7bOJcwXA47uWfeUu77ZxjifLwT2EY/B+
Mpirk0A8d43c20DR13yKJESZUSJu7sq9WNvsFvFaUdq0knbtsNNp2Ok+Oz/WkQRnDui0F+utCex3
cJZmU9Jrr5k3MzWcHZdwaiv5YZkR2Xw/SpsMvrLVig2rqee+IdkPW9bqukXDGXevuhb8iMvs4DYj
24hYexHugtDcIPCVMme7rTFX4nd/U3J+Khlewrnwv+Qe9uTeIxsKeTxuPy6q4jQEHh1NpDuODy6o
U/XriJACF6axHav0trbStzh5gyeK2QyZkqATn1tIPJuJdnhqwszlb0dkmxFW0F1HXOE8Fcj0wUyG
o+HMG0J2llYAi03G19QlUklqfk7TitRzidAHZefyrA0FDX2VImgviFPg3yudMbcXnw7AdprtYjzA
UHmtF3gKre5szdY2kK6g7WKMoxahS06wf55k8Dmtb7b4NbdaUrykTS9DsAxAmZPn1GS7RqSGkY/v
vVZDfvfeaGA7bxpJpJn+UI5Ek2her4WmtpATZTPEV7Is31E5Yt3I0LrkpK1iF8Y4XEBdDowPODqI
D+dvdL/vxnGVKVNFOGrN9PY/7J3XctxIt6VfZV4AHUh43Jb3RU9JNwjKwXuTAJ5+voS6W/33nJmJ
c39uEFWkSFWxAOTOvdf6VueGlw7220A8j1+QDo4r/XUiBOk46oDiZTWQiJMzwwJzs2EZyGA6Wg9p
dTa64mgpwaPGzrUlMsax9b2uRa3aADa/DlA+O+wziMY6x36kXJ13Jc1qNCoTOKUZmMdqRGWjG359
5O32iHqj4bQ8+n0IVYMiT0Be6f2AgFep0wYv3E/kmO8dNXkw1eSBdDhn183lDVM6Uj6lcksY5qxV
CqP6WzJE6QyXnMlxDwbvYHn+OcTOgCyhu0UEJ3LvLN4a0il3aAG7UxwYrBx4fFaRi9g8TcS+N41r
ZetXvTA3wIAQtHfGNTGgEKf5K6c4y66VmkqsE636kGrEHrpVreXpRjc60AyEvLYIo0Mt/dE38YOc
GdWz5vywRXZ1o8cqZu8xT+FDEIxXyiTAoW70IMv2tWjT5xphU07aQCPHMwmEwByMD693vlgnFCOf
SBIE8p+XP4wsfDA6fS0MmbP9QS+n5F9UGdehd1jX+9eRSCNqKNAdqkyxok2izyx9NMM8NPrN5EWE
uaRqssf/MiMw2FZ+/oV9358SXmn2xXZwQU+VjsiZUQBS6ozCOg4aM6qKbEWlylvSnB1jxKbSl2+O
0vP+EoPyQactXL+cS1SLS4ANEzL55VDITDvpcXqj7g6IS+GUnXtuYyRX7BfRYQO5aF7HOT38mvle
knbfIGL1v06Y5dFyrkA2Ept4CqizTYJO94HSp/6OpfasnoCd2sm3EdPotvFfHKQvMMDmr0aZi3VK
mi4UhM+EK3LPGIq3gCyHQjU09CT9SWDSCxsmbFelCny3L0YXvvomWvLJ8Xm9ug1Qn9Wt0PMOUER4
YjRJCkUn2bgOAJO4CI5JThEXlxEcDEq3tWV2a00vbNQ783cL293Sw4QggOsXln0ISN0rBRu2GANC
039i10Z5pGs6SsCrw2gj4Rsm982tdNieBPx5mi75CQ2a+6Wt/RjRcyFv4g10BvGm1Ui046x8bZSY
J5ftZeMi7xinCeet8xOCm3FXrb9lk4j5a105YP+tvDssESrLlnvG3Qew35lW+dAdK4MExlH9d3Fg
vgoxbX0v5vyghbe0ubTcf6n17AtkQupaQJYrPUu+tUH60xpnjGHZEYk332luka6RyxoCeDIw1G/B
Sj6h9KbHJvlH7nTXBubrfsnq6kR4q3vuh9jWmDDGTJfGcN5Bxl8PEAA2wkED4hgPQYdmmYQwOmhx
9eF1wTMAiEMyWe66MdODm/UfuUMOSowMPqNFfjHiCxYkb0Mgzor0OGMdOYY8uPRTu4+2ZAelzphx
jpwNTsuN4czGNo92g6B7gNGl2tr2uLEakDCh7hHio9rRXsCnD7cxO44213iv2oqyjHze1vjYuc33
wKEjUMjpXAkQw8FAo8JJ2vcAjbs70eGw9fJN9CQHWTXemySV54bQcphprNqSkJrSpGii547lvHHx
KGu8KOwSD+NwVGB3wcW9fDwRd5o4YhblBMmXjg8CHFzxZugsZQmdQWmDNfSTgnk8k10yV59miNur
YAbva6fmTTO9R92mcRJjNlx5vvekxUQtjjjJkSb6L25CFyNz4s9xHz9qTLZ/nXXpGJFyoQ8kK1Cd
SJKJefZznqkfkEwujZC04eSZQXjj5kAupvqLQPdfsgTXWKK+x66t5oQ6ejZph/xXZqS21KoT4+b2
Y9NY37KK3pAfIEnV9R+xpt8K6zkaSB2YIn+3/EnjpJZYI9eqUTmFXKN2ERMJxG8r0w9q25LCZyAb
M1d9XII4Vk6L2J4TfCu79Dkfx1sC6X47lOzl8tjyVr2eGeDN5w7pjrhmVXooaDasQGsYWyxpXFMd
n+vS3C5oxtHZlsdOxghZ6fBoTk50ES6uQz7n1AtEgRgjjeGyInODITm46imlbZTjFAHoQMpz8iW0
6MII7QJQAwVwgtA/t54Cr053tO9ZjiP3XEtB5IlWkhA4eDs/j7HSWEV38IPniBwxIntmLtqYZg35
zj0yUTspU8IN2CngvTyKeDo2mv0pZPTArqDa1kWA8zL9KsMUWmFPaEjmzT9z/bVTJ7Ad0VjT/PRL
jIqX4Ge2xzj494RRP4hGf5SE0+cm3Tk9oa2EH495bE/LghOP/gVkkfS8zGQyLflJe4WPWXovBALe
yMN+bANOWwqoNsvJU0dhhFaDGac6x2YLUxrJhDsR1BOXbmNs9b5+bFuk+1GZ/tRn7rRE5ZjcKqFQ
YmgKIAKuemGcDcPSNjTs9bzeGwb8m3HIwJK09NW06jghIV3pER+dX7bfgiC4qi5ukF46UGrREL4D
uADj7RgalIFqDedW9dGogsPBOzqBjRyE65l32P6oq7RZT3F0tgXprhU4Ylx4NEj9RB407ilrTH2C
/gOjNmgIMJx84sFk/ER0zUeDgIEldhOg2mDDf/FliSOPjiGxIFSJI9uc1pqCvdFp99A/5ESYl/Wh
0Q18HFgNLLkPq6o8Mil4j63uUW/loaQjJQyVneiR8eay7diLArwQi3OXU4yFob6RzudGZAw6sunV
AWgocvdj8LRvDTlZ2OI0a21QwdUofgRlYZzEtKJI2G3Y31RG8l5lETz1afzi2lJDn4WBhXTlNBfs
awrk5H4GoGJw2lvgG3g+jZcaxYk3g9WosxthbY99qRNsl6Nd8ROiB7Pm4Dd6eK5L56vos09Et1xy
sm/BC8OHSTLOR1cvNoE+D6xF9icRYNuWbX3TfKve07JNzvkME1EDoWyhwKASTsszUWjDyekef+WQ
xP1hmvNpCzjtB/ETtYdTvobtJnipS1bAr+gAvVYuCZUisBwan7ZmjdBGa0uPRDRwy3BNnsgOmBE0
knapiADrAU7TGW0EbDrCrwhmpSE66/qpjCAirTBO6qflOXy4O0L2cpX2HkmAuVkgzrQPQCkLZnWE
KNMswDxphFswH3tHElI5aSbg9xRLBXdGHlZ2aJyWR8uBRDYmpqzd2wwE42k5BH0Gz4ecajZEKVSX
v78xIxai5z8SdUafsCk9QpbN57A34wsGtxqWDFdeWmIEoS1yAIEDTgfW4Ri3x57lyD6j0yO8m1V7
FRSJfvp9sH0lwbT6ES14XZw1q/lFbvsfUcL/R5RgWCh3/9Ez/z9IFvfmR1gW/9Qk/PkjfzHShfOH
5Ti+bjqeYzPJYUD9pyZBGNYftmPbjov+YBEl/NYkOH8ovoXN3BZQnm36vIa/RAniD9/3LXQEngNK
z9H9/44oQUDH+M8GP7IGk5dgG8gvTCgZ/x73gdKbUzoz8UMRfPH0uj2RKoLQKpvHdSsn5JWwlMr+
LTLr4DTjq1mTt/PqjfF3sFXt2ostWieq7v998MqhOAWJeaF8B6A+mg9LWMRyoBQ8d3WZ7RMXDyh1
AIajsaswqo/adZEyLYfShVlKzo9B6kTDbYjoCkeIUrEc5SrJHGfvjOw6cpx2O0hkclu1OS0OczgH
pvUN5GfwQKJsB1DUfys83Hmo+Gieuw+Ov2lCOT2gy4sfU4++dmfdxOjhM2zzq92nzbEYzK+xE52q
YNbOoQVQqtZksaOTiGVvRh+OoBO73vKob+PixO7rrZIDpUVJ/tlQVGQA2rd00FMov0mBzqz9HozB
Nz0yndOYedO2ZGaApByVoEVcJnufGPRq0O8KIWEMq4OPWoPt9ofMQ5LlAtaMxuImHvJuNGRuaptn
qsOiy12eLo9w372MylEZqM+goJV36NwRZXMYntMZHeussp+KQbCvFvmv9+A72OmmmbzOVKVILm+O
WX2zAkCbbQfZxVvwQC/STC6wBzIIzUYPDBrVntGkLhLHiHYnXuzYajYsXbtU0A7Go4hwLjRY8om9
yumksvIK1qSN1ASb9rI5xZ1zDAOv3RNLTjNOdFDK7d4xYNm5zTmY6X25KQm0eejtjDx09zj+xJHa
+x9/+n99Er8/nTJOra3WYDqwCoKbJzTLPqE3Apf1tlFb2eUwjhaUgdL+QS9f7RdkewqdpNn3qrFC
n6w9LY9+H0bVdjGyMthbE1tB/nuEARyWN/Svp3TM0f4iMltD4YVChjoTQYpyuv56OI/GA3D+bB0L
4/Oi2oRDV/3Sb/5+KtTXZrexDp4anKjPvFQ2zeXR78NyMixP52kEfG+3lAHqslwuRiKBcbJFyh+6
fHE5O2RifzLz2NxSrf75N13+fsvh99fMiM5+mpyk6jaEdkotjK0mXZmZV5yEOizfyWYJuqKSbPCU
MTb9+zDCTiCFhus8jzGmUbIRzGczRt8aylHaLCZFoWym/3iOhBmOw6PVAjDbejEe2IjVbSZZ8YMA
zJ4WR2ltYs2jpEvpP5memE9ouObT8nQ5GL5KPAkrbZXbnxORHwSpcNUAHgxxsLnBA8wG1yD3lP13
2p28puFhXUzFvhi7MyODd48Isr409I0LLpYsb/Nl8mayXzvDSyGm8qKsbRfH2UlXF9vyBaH+5MsB
3Pufj5anaAfEniJrL1w+hEn9AI1bY88I9MoCscnqAi1pF5ZnJxd06XUt3BLlRn9NhSnBlZ9Ofi1j
ZfT6RF/GP4GIjE7W/MpfFscezhDcsCYHoHD9aeKCx3Jnf6raLjzTV33xMO3tlpdYq087yvGmUV0j
DVc3tOUbQ5zk9SdXp0U4ydoRNyGTl2nqZq5oQvHS+bH1KVFKSWZ0P7Q3jDlfu4Za1dRwdeloXkIc
8GqlI9Yp+B77IjvOdSV2dd5tjKB5zjwdVE/av+lWfYBsjuuk8D9QfthwwfNHf9f7TXaK6ZITvZXt
ipp/Uccd/vpy3pDgSEDblF0rZUf0xvHzKGk+jGS/WaArTDYpmzaHKzpW8yYz1KkwjnezSTEA9vpn
RDRkAgsGxWPf30Aah7sSodjJKNDmxyhG9yHvjpZihf1kcsJNYQz3FL1PVs05t4ghvsAOQNvK2RQq
46CNCKSazzG2+TG1AH7TohT1+Ix3SawlXOIV+U/+SpICvp161jfbG3GRyDPej/5UIeVgmha1Zz+d
3pj+gq9LNEy1UfGduFLC0b3+m6aH1mmGuLQ1PXIqxxamdT08kgcL7scfoEXVCIETmjWJ1x3DCYgJ
QwuxqrJJrh0tuptmYp5dKHIQmzzypk2chTPU3zxHKKXGLHZFP8KwOgjy5VlrfKW0r+mCjERptr1K
TEKdu7UJLdiE8l6GiQFToO7WmJcgGjGy8cY5WQ82u9weWBTDPU9wDy/ZqlimuTPxuxB4nP6Y8Jrs
Q59MNILQssaRL3SA2LqbGhRA092OKOd2OjqHydGHjS+M/mAkzFvril86tdlDN9P85IMfz0aRajc8
Tfxw+D0iHu3mZcQq1QHJI0WQv45VN25Tl1RvUVpfyqRipzJroPPnehU5XfgwZdXZ7DydDl+41rRG
u/UOHvFQeu0aexwGGjWKk0mDbstCJRfmREh7vbh6lV1tcsGcRFAnfc0cNoiz4HXFJvMKI8IA5Xnm
u/TWUX8ufXq8M63/MiJKUo+/pyFta5kHM21u7dqrQFlyw9cD6/mhG7mAhiL6DM2mImdGupuhqtmz
0qniPutvjdQhHL6fvrsWHbRBYdyFuW6t+bsozAe4mo9F5V7TjL+po5dfOr/9jMOGNpB/lSW3KZfr
lpjRhuZseJNm5B2MzCX8hUuVgUm3iSLspHbQX9pc2K+zG2i7qQxWhh1qR6eoXtMpOfY24dPNKHaO
pWEO0pOdkSTYC5lHl70VvREj8i0zEpYTLM0bT7e1Gw4AWuUJrTWHa1KwMY6knm3tSDl2p/7Bnwnk
GpTxR5AiQ7YFdIksSA5zZqfr7hg54l2JRzeVZkH8YaGBKY3m4rWLmYWOmvUzbVz7sWhemom0cj8c
t4gl02OTOtOGupRM9XLg5SbBoTWZXwZ2mm8rRkyaMZLT5j/zQh/iOAS/BaDwmpgRm+rwCO7yRzKZ
n+YqNNZOrV9MPfC2lo5hMzQrcikIcRDUloPDpLPLEaM0ua5d80DSqsPxqZv1TyU3WDWDHu3KzNHo
+SHkNBEXzgBVtk3jfh3t4J5oPjgmvb7Gwcy+bogcXK3i0vUjm/Q2XvdF+mi46VOjZymjuO6F8Daz
je5ZFzfnyMlpJ+OsDO1yPMp0EKsU7wCnCmGRAFWId8GTgiShFtu6grI6jO27TOd+U90JyZ2Q7mLz
JIFSkF2fYQjttatnm3ihvtAhCM4N7ny6TggFdK56QBgxS236IGHzgUQOu7Wg8i7ar0MPk9SdtQ/6
UbuoLz5FYUwlPlvgISMEx67/Hnk1WR8xOPHZCjZVJPtDX4HFRlawQSvmbgHHfC9mvzvyh8D9ltwJ
v4YUiVqYTBPciIC0EvtKvxNAAQmzhE5iKE3rkd7uOG3MLPRPwwjh2azgJbFinycht9ye+htrKfE8
/UPj1f2akR2JxzSae3De4JoIEsj1uDy4MWqDTB+2KT2dBZcQSRP6ja3qk+X58mghtixPZZus20mj
JFNlzXKgNq1+PVqesiQWdEiKtxFyzmrIiVLkYNN2Q8WUqCJqOUhVG/3radmP9jEcT4iPM3RrLQGa
8wTbuQF9mdDgQpIdn93eJVOkjvFQqFKCPATVrKHl0DoMciIrfB2L7NUsdXRGfjttGWpR3IgKOGAW
fQuFMlGpw28gRjLSr8HL1tCt5FPK67w9uRYyVwNxxWphuhRmgGdHHYQ9pHv625dlWlRMw0eqODCm
kTM/H4Y/h0iC1rxrDIec4a1Z1tPJCefpxB5jwsFlK08dDs4FIOF5xvcpm1uIXwoqIeLKPg4643j5
J8lledSpqtwIc1dt667LqGs5VKoezqvCIwBQQWgU42ThmXSWPenoQnlOPvu0S3P3jgK1okpkRwMk
5a+R5j/4M4q3EuyWeStpB7G+Xlgz3LtgwOkUhjhRMyWxmFr9HMSWeAZi/RZk6XBgFRFcZXp4xXZN
uGNuIeQLGI97cK1LTu5SaAzd4+99RG5HLUv3jIO/3HnYlldBl4w3Tx0AB/2YMyfbZbY7nTRJQIVo
2B/NuCQBhA3iVxp8XFA+CedbHE70eKcBKU7MiAv4AYyDuASzDdP9LobpEDBs3haR89GXFiyAIcB3
FYe3wq/YmubIX+hhIWVzZLtrG+ODgfnKlW35dGFpqJ61Ghe11ryLLglfHE/DL894bMNuHHGXXdiv
Q+CkbIFJ5rGGn1MWlFdwCcwOsiok6pv9om7CTLHUiNZ3RXOP+rC5S8em/tQBBTeJrTqFWKSJz1k5
saDllZezs4EYiONAi8ar4U+PY9Zecbfd+CD8Q5nZyYMlfphtk96s+pgUs0k+S+VszCJpkB9kFTZk
J9/lLUCY1p8QzzH0vSdzJHcC+/GQih6A/Tg+5r0J0W6sr4PM2f9zwuAFw91Z1aRy90z6dORXZy3M
m+PI7JJ4mubmT3F768uxBeI+sJ4TjnJtncjb6bL5YU80Dfww2LtAXWYQG8gQD+NkPbSxV57NTKJ1
09jJ5C0v3TZD8GHcgkPSNh3q+3XV6vOZu8IRYJf+MrkzQa2ZYcDLa7/XxpztEiMtDxpjWw2C97as
wVRP8cBVLqYH6bufkDI/RP0oCEsfEUvZ9mMyRtHOS2l2++EXrZjMh26qifC1qnXhFtoV8lmw93sL
PPSc7UtUwTDv9P7RBKwRTwzZkOTMe8qH2yCK7FzYA/Wcty70rtxi7ioQhUrmvCl3qoQrat2bor5j
VXbc+N7F6Nyn3rolBpF54AQO1ph/60wTTqOPZCLykuTGyBv4BHoBsnRQiQ0s0pB0tuyasZmOtFup
KLaA0XFZNEIcm+zT5CVsT0o+18wmZDfqofv1MjA2UZtgY1csNy9pXU6uathHKOkRz/Bq8H2sCm4z
+3aGcKGnBCdPdJi3KRtWg6bDganLe0kIyWZOu4uzqrQ0QA+lP9V0aQ782mJbhz3o/azgzGzcfVGm
wEoYdol0TO8qIyCKg+DiBaMJFcU6uaJ9TPVRXhp4mZflEVsUNTdM9I3jNAU8HhtKNGUq+54QPfCE
CJ48Wg0I12bKngYMuBuhOFWDTw9IK8mvYjESDKkGojPj/uonwCKE40poDEqiNGz1GokC/qiTldfO
M+zH6EmE4+q9Tu09ZotvmZfp+1TtcbQwuff+HaggWgsxvEZjoD/pxee+4/oqy2hXD7l+G5wy2HJ3
TddF81XoajjqNB2BO7ob0USfj7LN/ZWBvWkzSpHd2yzM714VpeSUf5V6CPy0M5tjhADmpZrDE+46
71g3/IosKb9LcUEe7BA6FLmoCTskb0TO3nTL3icq7zNq6u5cEgHqqixQX6WC+qRCbBJcJmhjaZLT
6yASjxjRviJPtLeYkepEjKYNWaM2oaO9Sh8VKoe0t8TLcqPFY/kUklzJVMiW8KVztvdTul8UL11B
0KHKOMUyxImgck8JhXiwVBJqryJRVTZqREgqq9HnVqWmFt746Koc1bjkDFTJqnAjIYSrtNXJogvR
qATWKQPwh07klRtNdhSTcWQL/K2ym+w6qQTXTmW5BirVlVwpEl4TlfVaSuNkeFG/yzyljdM9ZEzc
IzljPqUqK7YZumus0mNjlSObpCTK0jVG+55rAtE5Yig/kg2KqOY+zrJ/Ut1UCKoqobYjqrYD8cA1
1R5ilWIribPlHC73YQERVte5HAbQujhdR/GVEkMeUpWJCykAwpNKyXVgthbwrnYFOu1RZekWhOr6
hOsmlO2vFtV9X7OLjODqXYV9iioSeQk8+UhURm/gcCk5KrfXUgm+ncryTa8YWo4YkzPyGUr7kfIa
4p/K/41VErCm4ygltesnrAu0WE7XUepGMaZXzDShxsge4m9NlmbxUmOsneYJRQeOVXa0BrDK3AHe
RUIbYDoK2Nmhml9kTbVszB3RdbelFCM9a14VNhE9fdm+dSr6GHasOGE4fIXwfGLCRcSiCkoeVWRy
rcKTWcouQxiH5A2NZzC2NGMo1ruOvjUxJ+XGme3rbNiCpo9KCJxV1nf2bWwmn8DvAfm/8ZYReHE2
NevsJz3G+cyA6jSTHehmFcP4JHjp9X7cRPLDknN0lkRLQUJiEg+sKb8PcwVk07euPkz+SekwCc9q
NrpAoeX6yg/RXEV7q4bSpfANhp3tDdNzaLrYSBiT0opCgei7w7ZsSfSI4iy6ZTa1t2vN6Y4sp+8q
n454IyDXVf6z0RP0pZ4vP+ymeorTCoZBTfJM7JCI4Y3ByzylJm1NDZWulURXXJE0HHz90sdzsNVd
LTrOlD/rOPbZtRrP7KR+DrM+XlwyIVn9kxZ0vPHTJ74Uv4p5lDNpkpMWg4dFKxqh0dmaHY2OnmHi
lik+6lzynIiowWEsvOIVTfJ4783g7lgfXZL071afsLLNGUZxr/2GZSMSK+6SZClFdKIKm2CJdtqZ
ODYe60afgO4WKGqEFaDfbbSNVTU0OVvxVLDQhXXuX0gAeJ9IDzjJGkKM1Di4AcHtORPQdrCIm2Gd
0ZGCIdPvR/JpIqVeK/tMu4Q2Ag0sZ80hF/JQCYtOlzphzcbYpBb+cqcar5bfEq5VVJ/02msupUyi
s8urx4VcrnvFDR1omx2yOfjIGUC/TlyI8QD0KrL98UmrIYxUWvicBAXuS9yZecH8QyRISObWK/e2
R0y23/UbmZO0nLG13eZ6aOOJZNwbBc3IyAI7XCoH8yD9YjhHDfJrlnmNfAu0ebH6X1o6t6tCzCyk
JcW8Z06o85KB7rotyLQJEQWNLVp1hjVsH2DcxMlT6RT+Fu+jtfaG1jhEMRVqWpc3L7yNZOyB2W4g
m9ZZduzS7BEzNxlRkg/A9TsbggKh2EOPMI1pW7324EEcEeitozDKrjQm9gg0tQPG1/ZsyqLbWS0o
uiEaE0ZBrjh2TvnNsCmKxAAFJdCQgjs+LYmsFuGBqmhnypC/yNzG25h0p5VlDNXRLj32ayXhR/Qg
IR9JjcjuQiv2yx9aMIY3UWHdNPxDDjjJs8scFoKcO7ASzUW8A03kHTonvwSx2zwiD1rLquJ2C/ll
cr5ooGMhTJQvqLTmgx2aUJhw2A6T0V2h23weUFRylw1pXYwWHUXiOI0dtTIN0jb9ZEFP3yOmMy9B
TlhVPeVfuzxtVjoGKzS9ekY/ktgMNeWOHYqLgPbqxhqb5FzKcidAJNL6ZmLJcL/Sj7bO0Ak+LGty
eEa9lV2d3Nr6zKNvnd7tTN7ZnlE0G0OijYkfca8FGoJYfoqLWF68tKugtpk1cpPOOWWuzyat1J7s
JHHPy4HgN6JmNLBqumnldxsvyM6SEGC9kBKyzr0Gg5jrQlJxiitv2+tj7W4lzmfb7v1joJ51bvIZ
2HFzZlMP/nXkXiBN5z13iY+pe728wQF9qsKxOS/urAm6xNZNgZkYk3wq1AF28TYr+id/YKdaIBW/
12jjXb8/wzuvN2wejAuCXxQ0NSbQFBTLeY5Fcix9dERFJh6MSBuf9TniXJ/mZBOPs7knBhv+PR/c
Omor90hmq7eOddh/NgPLYW7ifexRu/rcu9aY9xJgP/N9bLl+SSb+ag11fDD4UG9FWK+1fIqvfth7
aysSgt/af5OjbSnHxMZnSX4e0F1FmX6DJCNu7HnB1bhs6hxw38NMcZ4drdJu75g7s11Tubhq2/5O
g7A+yxCsdhdaKUgyykabxi15Pv3Vw02jmSwGbE1XSKs2RWo3xyrnJpxnWndVINiEjtOD13ESmUOT
UmZe+qaory6twxi6yCarzBdpG+eqqb29RpTZMfQQfBt1x/Ck9tM7ltg7sYcDwKFk36Y+FGsfLU2O
MqshwGAFYgTdIPPVVpCTxgCT+CpunpCLGPF0RhJvRVmYYLZUNlDuc10Pzs84aX6gd6r3+Ne/RpN7
ku2Q38qO8BKZ4DuBTw6orZlveESi9UyWEepzZb5gPryfCCND8cpSn7Bt2skcvVpf1NUu1qq9V5Ni
EBlh/5bbzaXXHPNousyb58mt9lOO0FfPJIKjrHvSvR4hZNnxWkfK9MrrXypiWy80cF9CwVpCgDiz
3lj4W6d3jy4Wlbaujs5ko+5xJCdHz+5tssnNtuntirluWNdyjd2j99iNtKekjfVV0zRrA8Kdqqen
o4Qs8IcZjuW5gFkVkgBziEndxJsWrtq+fS+c8rM+ld06mORH31PZemOyXd5H79X23pzddxkVnMBx
mB2k6F8jD9NPhFKYsdt9Dt4cHIW7QatnboEODWJf2UwYPJ3KznqpcC9Z+vjJsll3ZGPlO83uf834
lmnfMvz7Pff7/bUw6F8iRf2km0uzN1e9pEpNYxXSpQ8YjZYQChFwExCmOmUaljruBAn2oCGlL4TW
d525SoOwPE/aFkg3hguah/pp8mFZmQ4sIyEjyncL13bS+dk2tuJh5enhY0gwFKKcJN4sc/tOjfGp
oTATQK7RezjYnZ5/oErsactqaKLuCVmf+1CJ1qWiD5GJ6UIDr1AzkwBwCg1ya2szIO76b3ZOBJgl
IAYA4vUgkFtbw9YaObnzJbEgxS9ISfPIxdKg0Krf7FmCXLLiCB04fO1zkolwzdB/AYjTxkAAVp0n
rhAXLOgxAypEE3rGdGEkzclVym1/ZuU1ZoCz9EFfRUJkR5jkiysHnVANzha8tYVfHmj48k6Wg69+
NFNNvt9f00wj2aXAVP81hw5MqqRUSVMVQ2h558ujUoGEfj9dHilA16YhT3fF9pAqWNGFlkfe34+W
pwtsqDSMl7mrb1Gdm+u8QiDNjT3bTjY2CakOPnAhokU0aACK1rQcbFav49wQcK5QTTOZLyg/1cOF
37QclqezQTGaJMSNWfl4GXBCnNtw1qkD+GOo1zYr+hD9fCXDSBeRQsrdma46Q2OmFRS8ZFiw7/Oi
fVvpn8RkatuFZ7UwqNKlX0oN0p6IcHjr/STaLcSp3PgLQLWgqEC22ru2S+7LNxkkjsfIfYNZ1J8W
GNVy6Koh2sgBvdmgOsKLUiZ0vFNeArwBZuyvZqf+OoA4ZdMTwov9W1O2PBrM8tIbaOMGJTgzYXOz
r1IdYYaDYuubSXogRos2IkqFeLQeLA/75qJ6+h+B2C+B2LeyL7pmevoRxv9We6Gn+r8za4BxdD++
/6/n7qP70f6nSoyf+1Mj5jh/+K4OrIphh4GKCALNL4mYcI0/LLRevtJnQR9w/L8VYrBuwCW4pmMa
HnSkv+VhwvvDN9lI+gxJXRWT9N9i1pjiP9VhFplJwtB9B1UkRAhQBP9CM5CF0SBKSu0ftVle7UI3
X3GiMpGLZkxf7NtepVUbGzaq/n75ru5p4td3jaYwf303y9I/v/tf/ezyq5Z//F/9rPA/YloQm5D1
9LwcvCyrucX9/dwfJ1IH1OFfXyONqPrrH5LF5BQdJnZrbi6/DxmhLf94Glu5di5T8gt88z2ssvxi
Oj5DYvW0ngp9K2Xk7g2ntt4Nt/ueFp28hyOoxiiCq9xw85zl9MWuKOrh+b2T8L2z/QR4F2piTF1Z
MAeop+rgvDwilTk4F0HoNNz6+c7yPA2ECeKdjfNE09NyEXt3bLRCUmFmcR4zAucAcXjivDyPnP6u
lYH+tUrVDEsFbNPjLi9M+ctLFIwQRvSKcOH//MbydDk4cVNewCCARl8eVkSrE2u9fC8bR20bsn3a
EmowgOSdvVvSNsMurALvFqlH8zjiCfbtclOJfdma7Zuv19pDl5XgKbSopEEylLdBHQK1kQhcROR2
VchV17HZqrgzO9j1auK9za67ibCbbwh2rGegXy3yoCAEldrYz+TpyWtYta81regNqnF7eMLe3Z4g
p9P6aZ/wB3QwzRjCFDEQieVry0FdKys/TgC+qX+HhyR8+n/90PKLMns4mE2JrHtkbLVC/kC2hlo/
fh+Wr1Wkjfz7a4wMX//8zD3zNiXDwSIM8t4A0nwO2HTuUc4L1BFO9Dy2tDcH2ZIhZMhuX6edeSY4
GXGIK4eDB6f5RnPb2YIgLJ+M0TPXNhCU9zQD2UZE7XCuilrfIAbDFcpE8m15lP39qJVa/Otrvx+5
poFFM4tYCzLAZcIFi4YouqfcUs9lMdh79A5wVAQAUODKzBdbGT27Y1oc5gZ7dzjq3lOlYk0GLU++
RyP52nWUf+kQ2IBn0OIrevPgEpr/m7LzWI4biaLsv8x6EAFvJmI2ZVksRxZFieIG0TIN7z2+fk5m
qVkUu6d7ZoNAGkCGBJD53rvnJiaxgsnfUBtAuLD0A21hqGBt+KXH5TbVi1M4hcR5HYK9kzhUDpti
GOzlRg7U7kSQRg4rYWst8Oz67nT4hvvpqx5nQ7gsvUq5F80ckCVySpLQ90ZXvPJ48g96a9akbB6b
eacZJHKQSRrVwkxMbR/jch6s2qRo1wZCz2vndRz2xDcbOvIdkpdoXYQK7ldYRLhbS/mutJiXJ45v
nLLRW7pEMufPfTpQ7lNFgTSPblmo4lVJYj6ZKHGwgKaLA8QAroje9wTAZ4uqnre+ydQRuwdwg9M2
dYLosSCSudCnOvtO4PlujLvxi9XUJyevtol4W8gDbz1/b4n3iGxm8mVya/MDPPuEIRYOVjuHFjHL
MaxN/LIda34JfPVg49DxA9PIJ3O2gM8T0VurFrs7YL/ZMfK8X1P7fD7EZlZ8efcp/AdKGRiR32qP
TcqiPd2kvsOkxpQP1kcmmqNlUReSOfuZgE/ZRV5Cpa4u+JWSZNkmOm15+rH9ceq79t9OP17bTHOy
VBCNr01jVp+7KrhU1jSesyiKn4th6WcNwKhi8tep+DHLg2bPJu8w+PU5HGbZlenICxby1BVXjAqI
WTnvdtnbFbd+pIcB2an/tz+jyutjlQ/508TymcBiMTxGel0ffPyqcbJqS6ohIXKOuDFlnhLhqedn
cPPd8o9+30YBUPqswLIa7NydnSbNZ0XJdgh8F1j3PCHiyx8Uu7UuWdgdg8npoGFY4d1sEyXXnLZ7
yXvKhjKgDOfMwiMcVjr63lrL8C2ZwtcetNUyI9IKesCdnkC1PDiiv3FRoanZ7O+qyMq/INRcyn5W
yM5mamN962dJ+Kq152EanRd/ygnakdFZy24oybs2LqPngFLzfUv4eeUTuXhla7L6j98+V7Cbbmgb
fvsooueNh0IEZqDGryLj3/+4RHnQ/O//of3Pmcx8Y6t29ANJnpFE8HcewCHMr6Y62ygZddYMJRzV
bnb5lBfTK7s/e6kEbXOYm8m4hIHyBcANMeqhiEnWIV6qDTU5ZHihXM9kn+JmD0k+B3cf+uXcsSNI
SmqIa2/DhDQeAP3zP/4Pt5N9ahNvQeU+OpZZrCloHA5qm1mHpHbjNcnz4KW147MjHm7Ltx4q21S/
yKl6aP6a2s/6u6kFJJgfhWI8xCWAO9uH1aeVWriqQwJGglWgzGX+4HbDjkcSxopJ9kWcqSlIQHjX
4a+z30c/zlPGaDMmYHTltbfRwm1IjNQdUWGSigdlmt8fvFLbxYZdY6v1W/9tboJS9iCbtlUcWnA4
d1GChSZ4k7/fTvZZRX7Wh3S8k5fKG8v+j5dlnnqBCI4EDuketUnTJz6eAANcrX4hUAL9o3WHb9QT
H2fq++DF4A4WRUpHEiMqF63l1ReNoInIJ7AzH+OzHpIXe2vNXmDAqq+e9T6Lz5poiTHZ0vlS3Wb+
P103iz/h7S63Pw9Xweuf/jZ2+/PE2K319jez8tTZ4WuJ0l6LQkofiSCMll6sMscMjrJPnt0OiRwI
UnMJP/rXvH+aTI7Zv/v3JxkL198eZPZOmLGaji40LBAvnQ8PMizDwuG31/2hBKkGdMjSKn0ttxQU
XaedrnySjSQhllYqn8rILp6i6Y8+c/Z+EwdHMvGsJ96apa+ynogHrLvFqCdC914wrXAXuLPmSj8Y
ZhrcERPQD5Y4o7T015nsu40W8KNE7OD96BANFy2fowPFjKxeTX3ctFXdnJM5+HWQA0XnwbJ+65NT
KMxnXSMGSisdgXOK6zTRKW8jZ8uJXjJ5/wGk+wDaBJ2K0y18OM+wNRMm6sf/4zGMFD2sDUzEY1VY
n7mPrhNT95L4KK7FW5Nl1/cuR7jM8jI6Vm/9Lv3NWz8EJ+pFK32S80d8xt7Nl/1G4HxP/T+i2rt4
bTp3C16g2sF/e5SvZ6KPUgTS5IJQ5IUNPGD5HMtheZBPtDyTE1mBQIowTO4oO683dzUcYiqKu6it
YONRwdVCHuPl+0psPLLCULehakQr2VRzN32ETXRtFWKGQTQQsFtWUAn+OpM5cBHA7tOqbc6DPuCK
HiXZ94ofUezb42vGVmR9m2FbP3wLCY9r7+DxJYtWs/nFu7VL4z9WXPbvpEXxU4Shwv5Q94jNIi0T
T9K7T15AaIgcemj8sPI2WALc08jJ/nWwm4j/RdluW5PVIRVcRhshghFTZFeV83hBqDFwTrDMk4LK
5pRgWkXtbHM0RaGPLg6yP4IOuKa4yVx+GJCjI0H8ttajddt5SrsrZnBuJ4QUxKT17KUaI43IM5mM
ZuyasyHORH9h2tPddS7wwQTfhmTfm73+POuF9+A40b4eSuPZSCb3QYxVqvturBEt0xw+FQVOPoWu
VLtmKMmHibN4mH6dUYXz6+w2ejsLUHDvwajW239/i7l/e4tZMCYRY6MThEVufURNtnakxhMM1O9Q
rlea5tgUzc4VexZRgYb5dbaXzcoi3mzV8bwqZiriFnL4w8TYDR0Mo8XVlZw0invImbfp8payKW9J
efs51VGJRLDYTpFplPqCNGB3KoGi0TMPxnRKZLdTYhuCQ8y4oJiq0hEo/zVOHKsTJQvJdkbgjrpc
DP+6i8a+elHXcE6KYF3Wbteyh+zqgxYXVYYJL6fy0Cipv8egUDbUwawP7ybfpk1iJFShyyiE+MuS
28mu6ykJQ16sjgHepEkLnDHyaVOyisFBoi+Osk8esA2ORmzZmOMOzqFUp3pnh234q+82MfTaX3eQ
fV5peVeN7ffxfwU/i3/aDhl/+w0wXCCLJjUnKils7yP1E/6Nn8aTWv/AoXluTLT43gYwIMJIt3oo
FSATsnXtctBAL+pcKBQwRSctIttithyPqUKhYL7eTSgMjgaWNT3kzeLdbeSAnIs1iInQEhNOvyRB
Gxez8tWC8FaUtQZs44BtsYBuBMbDqOfV6+CXlKq1ufqkhpjz5IXiH6tSjXd6lGNSaIfGMWHVtCaF
Uz8Z1D4j4QiDV3HHECG5uKPpB8nFNUKgM0oJyQftM4hmdVuNeLVBoPbXM8D1ey21/Qc5Q4hGTqng
vqG44qUl3k+j2amUjIiX1lAha6SaEljk28htYqF36crAT21JAUfzCBoPUfkYPpmQeZ70AXVL5LnN
Rva9zWgphEVf5F8qEUCw5pBcug/0qRFN2RelTrahIgjIkww5BG/tnK36o5wo+xQPd4NZi5tHOXC7
VyYjFzkUfK1R2nuzQjjeuvmpI7V3kmeOnhWnkjrbvVYF6w/9coYcFFfKqbeLLHFlLa58u62cIfvl
ND0ar7eVXR8u//22jVf8x6INYfvHVRsVP6h8xP6fX1DD/cC4Dbw5RrfeKt+SBlAmsQsDxSkOcBoV
8Cv5jbh9S9zeG0/uq+yI8pKp8psyZQaOcTPUSTlf9smzOZrHU/+dXyRxV/GVut7r9/tf/9Aodv50
eIHhbd48ZuLQO5cQjdrDdeUnln9swW890KyShzI+mB1qMt5Cj0mbWk+eggK4MQtzG/ie9ZTPdry3
qSImm83oqI3Wk7jA9Pk1kF1EXLlgIG/XNPlWrlDhJnQrvhDFnWwGWdWt9FSj5k4E00P/r1EZeb+N
ysi7HFXF5A/XaomKfUI2ZLu5HP+EoUj5ohrm14MS9D/mMtF2sksOdi7Ah1iv/0TrlD+kqk5dp6cb
oh6tgOkWG8GqF6uaGIrlctIn61xNaid0ZjB5Gj94bRwFNXOIgmb2V0EAAMMfO3yiyjp86isjfKJa
du0FIDVk1wjGiUUWRM7BinnFdYO+pjgp34RKhBZNKzyqNDwXrxvO4C+gv7LndHcbGBMK3yoFcZyY
duuXN+lavNduA8QK54WhKiw2It+c9yjLiW4krMnjsnhQFft7Oznjy9QX+caBV7e1y3J68bvibAuH
wyQM/+M5cMjhvI9COETFVIFatjSHtI3xkWBP2bJbqxVayrEm0k/BxohWyDZH68g67bGwMr9cOq35
p4GyE/Gg2j8Rtm3uMDMclrIpD335yc7n6iIbmNl1KxAC/kY2AThZxyC2HmWr8/P+qY/8P5O06vZ6
r5QnYqvmNc41Tcq6gFu3lzGsa6wqdT0Quj0apNs8Q0axPFDUlYeRckpqlkVY5rHfScpUXcl1V/F7
05u8bNU65Ya0l3U00uJJBvfloUyyh6Cvy5Ns+fwI1qlB0eA1GwDS8Ta/IBELeao178FqYRcmzjJ7
dD9VU33AVmd6lf3mBKXTa2EbYS32sd8YVL6GcVQvB02lVv/fV3JIN//2M7VBMxiqjXeEAUJCZNXe
LbNdatBaYNDFt2Ya3FXu+wLH251ilMbTYszRNCCAH4/yrEjyZmfXDWxFtbHu5WTRzAY/xofUuGCm
5ByplsnuSs8L71skIUcnnu21k2fjE+somGNRlP3hZJSediX6xBq1qNMn+g9noqQEmPxJJyZ4JIif
E+GCP2CydUNWpAI+s9Mpf8iFGbEzbzvB4gp7NGQ/dTKbq3zCZWAWC63bwQ6j5kDRLVGwtwGYBwtV
G4OF8NNYe3zd20vR27vcp8pRH40vRhwWq6k0rZ2VKsaX1nYPvu6VF/SgwyVu/T2vwIRKrLPjzMmB
v0pykGfygL8bmNq4pw68wV1I9tUQgda6HoBpkVs6Ek+f0rLxt7dNoNw33pq3PeHbXNklZ9hKufaR
qOyaMqBO4O0w9+W0z9LsLstaHQe4oMSI/W302nZCEla2T6VMPJjn2cYHI8+qoyFasqvlq7NX2/Eo
W7xjfvX3UHg2U6wOy1ufnEIO51XrpmY7EOOtv8UGwoOhHe2dkSMmTMsp+EpVnzDXi6Z9MWX5Fw22
gewvsAvdTbgFrInMhV8pVicWhVnT2cxy+1Ez22db9Fts3gE4j/D2FNzbC30KAYb61ahN+34c7Kfc
gC/cFshaRSF3o8mGjB+ZoRuKEdlIxbSgfzctiDZV7IXrf3+kDJWU9ofXJO9GR7cdV3dUy/5oHjFS
0ll66Hy+ZSHPi2Oq7kEeFBykN9WUglp66zPDdurhfda/5uRpqh548qy3GXLuh6acb6lTDpycf5JT
tU+hglYt7j0Co+IALXppmqxEbl121KjARPX8rtIL8zoNzAf4ArVxl7LPGBJE0RVaT9WDNVmOTbbT
xsr7VNmCLGiAh5fNcjbru6TFUlQ24yknH1iUwA3F5M61tHOvmkfZSsK5+BRY1wtlT2b3dz7Vlg+B
F32P1SzfZzZB584chakGi5RJrD8/9KmiD1bs+3m3PsUic33NtX24rjPcaU/hHzwUJfiKUDz53PRY
Zmg60md9CvyjPSPkRsarflXnYKdqnf3j96mJw9fHFFOtqu+ppByHrVujAYFNEZ6okwlPFXVtB+iE
13p026oyzDDEgKxPH9zxxFrf3Ck1hmho3qhZ93orPNUKBgWQd3PEOPRdr6sUkKSpSx1AFYYpXpDt
6+x4uC3bLNNALlLyKZp1OZhbrEXytWw2ehohvh/87XVy6qN4Sft6L5uBUr1AsenOdlBrn8MEGo5h
/ez8jmSiZVhP+LhGx9LWXuRXTHaRm9uzvYnOTuE5hyAxL+aEwGIh1+No24CcaUQEbwv126pcjuoV
0b8Py3XFV2Gha5FLKZjP26ftpvi+isxdOELVi9ECkI2kJlocgqxsSBhyNhcJIrPSQ9/+V5c8k9Pk
DNmUBxQRzd73tWZL1h0ONPWpW913DLj4UfRiFwVouHmaj8kQ+J+96Rw6ffSiYrW5n/0cxy7R1L3M
xKhBzSh/olm0+b7PNf8S1/FXv7H/SIQDdWD7470XFtkz8Oc9gOzpVfYjLBjvdVP9x36HVxQ4DGyd
ZTp0tOHuy6bMicpsqBy4pU1vfd0MIpqiMKVRjaOv4qTMx08l6U3zdvDemr6K45pVmZT3iT5MfinQ
kKd1pcfHOdr5UOqOsB0rTDpMSjJn7GpHdmEABobqK/tGuKqh7e974svPZUex4hhVX81EMbexjqq8
mdXya6Wbx4gv+5Nrht718llM+3B51ikr2c9SyQTTEB+iylXelT8YhQA8QBS/l+UPrAS0czNr/Bwo
hphyp11aiP03LhKWs9M9R6NASRKDYnNAsnE1Rkq97mMSWLLPsjUyGM6z1xW/TcutF/DRuMOEkMQf
zekyE9wrlhqU41WiG9HGMrrwCa4IYrrpAj2YUojePv/7F4IqyQ9fCJ2AFSVSQAsAWlnsKn9fdDmZ
Arsi78tXOPr9MmP9tVd7QVAzpKj0eg460Nr3FLwv9ZBCQEsOXSfIoeuhtsptPEQAW5uw2qLcTq/p
hFI0JZhcbrn8wi63hdLAKRelUHaP7FaOxn1WPHo8qrJ+QdYzyLOu6Z5rp4t2t/5bKcTw16CcL2si
btM8dXiO5+ZS6DlYiSR6TmJoB302v2ApxDMVZQoRjnp68XDlpPZyDE9UWV+nKbPTH7NR0ZdywcPq
Qt34FkXMtwj5bSX0Idp+m/xhOfWhebsz3yn0CiJcf7spvM1DizHX2Rvbk8xLZtGAviMZvpi1hWgg
TtsDWgPvoASgPRQlzl4aoz5FDWmaTgaI86BFd8C3dKGVbXU2Lda+g66iB+cfbcA4uWsm6JSyKafp
lDIdSg07yMJHKEo8MHu4/S4HU/bcl6N6f/1lNhDd3BnAGdDY8+suD3CB2SnbWLUMhYpr5F/9t7ny
nteHRrGK6/3iAiJtM4c1rII0uRCJ1lYjGpx16VnxRR70LHqdMxMIrejyB8198JMX2ZDXhNjk7gwg
HhTLMOGf7jPmIO3//QGC+Pa3B8jQcebyKDICLve3XQsS1ibzw6J8BeSe3ROFDo8pzPMjhUrZMmHz
sbKwtGoQDNH5T8NyoC2tr/BBy73caLbeuaNi9SIbSV03kIAoqJVNZey0o+qPl+smN0nUn1UBJb2v
gTJOGm7n/jhawyr2umBlVGVBrflk31UIulDyjuuCwuZVO8/e2TIHzSFabnwBIBDfyz5bhAviSSFP
5Fdb2ZqFnz21dtQ2DX3JG7Ao0L3lOO08uuFMATo740wn8oApOoAZsdcGfRc+kqpe2kUwPMkZNZ5t
yyJP0ZOKCyqHQt1BBHpkUzNScwFuAUyAOeeH0kTZyWrpZJcTMfQKlSPlguqwDjpU5qHb5fZKDjWK
+uqVrnk3eUDYgiAI7yj+7VfBOGqX0Gn61Uxw5xKgpEBtyFks+grf1Y+KXLY7iebxjYxIpafhgxXq
pE3EoanIEsp+Nn0PsjUDcyaP7e1dO3EeZqXHY4OnqCngOvelkm21egj2XRvbuzD3H9t0bI6yZK2F
vrMLPURatnily4MCfSZJnOYoW7cZsuRNXvV2DzkjCkagNjzxi9t7Ub7sdK0Jj60P1Oe3ujDZdHo9
BKtwHbu9MuX7UY753Y/by1KeVeaxb9zaPomPVenGycEg43rPvpFimNgaUDwXFMu4yM57aGT8p1rx
5w6HoUXWVsUfVdY+eKnp/2m33/p8gjSvaOW6oILwR9Nqr7nt5V+DxEa4Trz7HiorpAzFcI6THjvH
2GkdVHJNscu15NFNoA+tQtEnB3L3yQ5ZA/aqIjbgYxAv814PtrfQ3Jinm8Lrj/wWPLpBaH5/O0mD
+NqDAvM21GrOWcEYfm+rqYt4vOnmxVATWgTag62J6PQ0KjhXlXCxyXEKfIxiy8IPF2xK2LX4xjYm
uAUF7vtGLg54+2CCAKxJcbcV9WuH2/vP4X9jw3ovW15ffX1zaUNXWTsaZZZDlKSfmA8j1uy+dQjP
Fr1GrN9C0XjvqKWxhkVbvToIFOSMotOiVVvXCH+7zjnZPlSCpHKwTHALPrquBw+Rneu+FgfZvB3q
St0ORhrubl2gnIatMdXR/Fmrm25LemdN8C086WQjH0ayrA/wE+ENjbOz7R0TTUThxv0mrGx1KYdN
MTEaw5idR0Ais4q3bpR6C5zEvW2c1oI7m4MFS1pt00E6fOwRmiwxlnG+VI71fZyt/GeJOQF2juRM
5mC6U6p6/AazBq5y1+BtRFB84fZF/VTge+Ppuv2YNm71VMRdtAaRkGzkoBG1ztlXvI0clF2BliuL
loDkTjYVNEh7K0B6mkEqKYnTpM8p0OYj0LUcaxDqcfFBULN1BPd6HyL22KugSlmmiVPZKQ/I0X41
E1W3kEflpBpvc2ST1629dc1RuU/8UEf5bNbRPebbL2MxemcfSey5F2eVHikokssJpBfNISlGHKYD
ZcHuxVkmfsRrxR2nF10ncTI6X8pe9/fBWDZL4URUZWY8f55z+L0o7eOLPATKc4c/24NC0PnSWiDA
tKl+vY0btemuh3LUV7JPV5s/3GKMWSg4wzQKOjF5waD8o7Ww//VsvThEg+qckG0OS35Tsu//MKMM
VG0zlOaLwfbsEhD/NEQcRLZiK3jXEmOsNEg5i5kFYK5bS4xNtp38zAji7tOiix86auauz1uVEvQf
iYRel+uy8Dhv4JeaFOz5ZXaaWk35bAElA0zYf/KVpr+oWr5L00L5bObWeKiMFHSomBWXg7OFA1Gu
5Wgahw0kjJLq4pJCEHlrHEzTBw1Yt3y65aEf+mJb+/GvvwEs4gwb8wTideLCbp31S5c58JjyKQID
apPp02CkXeSBdNlpLAtr3frN2ZIRuLohHwzynuC9WPxdO9PJKra9TibND2I+YbbC3kxP8ocSTiql
sMpwjjGBED237ttUDMey60CaaaOYqjqKt+1LtBF3USFo+yGMeKpL058NxWVa4f90MhcNLmiAZyv1
KNkH538YS03bI70buyWLRGV1LTRJI3zM5/5ZDRxsVAL3Xb+JLwxecMU3lFjGhY/PUk0N75OMtBSu
v/SiobzIFm5sL1oPv1y2dIKgy76rinvZ7IMWa1wFrIpsRqjTtnHk6Ct5N3uqJzzpQOpYrt/gbICT
lA62cjX7tXVQIYyea0ezF4Pfht949h57LQmeTYMPWKlnAPPA/BwnkeFiN71taiX64aSAqnkFd08g
upVtF07THRUy/SWdXXjwYkqcEG2hCuQVf0l+In1I8Zqe9f8RAzf/YTGJisrRXGyXbcvQPuzGDOo6
A80r09coAuvTV92DZijNJWn15L5sEog85Dsusq90QCYmVdptZVMOzIbz8apR0e6mwmuVJ8vuF/kM
fNCDzm92txNS6xncGtwXiUaREXaMttnLg59Z1aaw1D9mRWn2eeCM5UJ3kIqr4iCnyCYEf66Tp7eL
310j7zNO9X/YjCKP/Lj4dvgOof6hDprK1L/9fzW12oRDZgxf9T4HXBTgKGWI9YQmDvKsDFM+65Ha
XurIiXeyLxKLChgEDJAHaLaOgihfdnZJ5B4zHZ+NBJsxqskDNqO2dv5w1uupfu0b387+/+cNer1p
rWDeyjylRUEwpmME1uS2WDax9E32MjEpm4AO4ndNOXqbfLu2LXo8HH+ffGsGTc0fBOwZMpeGKWJR
FGc4LneZSO7LA/F6lIVgtrcEYMOndPbys43BmqlDcKyx+VpQo9w+otPQ78qETWTomgn7AhzCcNqy
fyT+ouGn/cMGjwdtZozvS41Xsl1CY3HHNH8JJl75QKo0kKQ089H5pBRO/pjrJOOoHDshhcxeorRo
7kKlQ2ogm/E8L8AMTccBxs1nI/8ZZ3P+MqR5vjfAuvALzb1QGkSrwlUb7JUYnUxl6YV5TcGoOrKd
4G8gb6ZmUbCRf4Nr08Rlw+3zxw6IzKXprROQbBxvrDjadZRHrurRsUhplP5DFIsaWYzKvvFwfAVP
ZeBuGSNLxmtk01hx/eo635TWCb99uNDvtC//vvnU7Y+//4SobFDntm7pqm66sjbmXcpsNnhrKp6d
oTxmVfJZ+LVvmjC2pw0kpK7v/D0qbH8f9tVjGATmVrZkP5k1nCBubdQ0RN4pA7sbBjPbTXbMHg+M
Lg4meqfB6ZibndFb46Wq7PKhsLFhqNPpIrvyYuyRPeftSjblgKl7T3bdUfYpLnIQ5xyacH6WLXkY
fQ3BqE9Upafkdx3r6JacGfxU0fnzeowp42ORGS5rtU0PFsUIX8aIqgQ3m56ppAt2VezEy7DvLQTp
SjkvddMBhyae7OsjLx/lqC22plnvg07VFxafpW3szc3ZJOl1PZSJqS/M1AKt/jYQijN5hSOukJPz
EpMHw7fRz5To4/qgIznlJdW+fTvDIYMR2SbR67pwTZ3vI1agZDCYqIzqqVXthw9xANm89UEbmCli
Osiegs/Ru5BBqwcVWTb4W6Gbh/coQJTPQey/mrz7z7LVtefULNznTPezR0BTZ9JOyme9C8e9qpqY
ZFid8hmRUrS1CbU2A5WTFwQ4+YV3dfzY8AMJE9V6grNlPWGCCuq5BOYg+7LS2xZtNm196GB7xVe6
vQJOa++lulsubm15dpvjitmyybbvFBJk1nttvLtu4kKCF/ehXz7LMgpZOCHPzBDG0Vh4VJpPJZu9
gFDybZ5VoABrlHhmeaCZZy3CqQW0lr42RFMe1DawzqDaHkW16f1UW6Av2z7BLqX3Fx+mxVU7CU8V
1HEq2PF90tThWR7yEVCeOz3IBtFAws5Elj8XnT6jnR8AacgRB63zCpwFYVtxqccvEyiQ+MgbJ76M
DZ62xZBCTKVVwpYifxGJt1F8kYcMHs5mRl/F8uKvPrMMWcuX7jJL+vCY19OPxu+N58QuXdkqo9h4
jpX5XYuc27XVZLr+nCT+u7EeUdSK0Gu2CoCp31u47d3Ls3YY5+uZ7EOHacDaTCnQF7x1ByzdvVHA
UVvbTgfZ83qumegUsxj4oUPOe+dW07Qbsy496K6PHk+Z/FM3ZPNaIdV5KbIyWpmYHj7nVgUEYCBv
MfbRz5j95Hcr1/h1HlvhGAusoI/YdDQ18KYkyMBQpd0hqxT3mx02f/p2677knpCll1r2XKASW/ku
YqR/f6H+TbkLjtzFhly8VHmZMvyhvCqx/TAfqsZ5hkgG4lCqccsOP+UhTu9l+HpUUKriK57ey0/v
IEaxMfo1qgojVjl6u1aO6ta46/SifPyn628XoK6HVVfX+gSkAh+uvA1zzE1/kw/YHeXgbIZ7fF1l
EMuNveFgAiHDsq7DnbP2ge569vAMCWbRUeuoKPrZNKPyy+xG8/3o4Noom0QK1bUbGBMvSUbtwKHM
u2rhcLZa8cWyimU1Vem2s1pvHbShfYf2p9pavW4/d7N1kRtBUOfhwqXg+SmGm3jXBGq1DdrYeVZ6
4xIhlboLrNDEpL66VzEo+2oplI2jJtKOppHr+9DTrTWWaf3nrLE/yyj329SsyX9NdXpfu051vfFL
MZQYRGOXeDRdZMkrDesYNS66feuFrOm6KXCPOinYo9EO7jdgexebh/Ib/KOfTjjaXw3hGurBZ/yC
ag1JpG33z6ODCCPz9O4pjfNpVQFtflSVtl+7VWie81zp8TGuw5Nfl+p27ExIh4Pp3OnK6N17rpPd
GwpEYWcY1L2Lw+7dZCMG9HAQ3HZj6ZzK2FLWtjvNDzpVoaQAh+6Sx0WKJbrbfoIgyl5ez4fPvLiM
RZeN2kvkQBpqykF5deb5hX9J/Z0FwNGZK+enNWQbsyvC+4CkzV018M/pzTw9T8AdgVpX3+C6a1+1
wFRXTaBVgBoQQmop7pSiPxvB5dXUtm3GwFG/hoF1F6Zu+GnoziMPNyC9Kb4rkUqjlAKoTFIr+W5W
3SKsku7nVLnBorO78jnyMTnRLcXYwzkOjm5gZetUrYIvyWB/HjCG/akk8abrLHNjF7F+N7GnWRYg
ky9Z4QOO6tR+71C7zQsxKDddHZZPTRbzugyN7JtVzRvAu+0+KaIUDEfp7kn8O9eDbNpk41iD4Gkl
BzQH7O1CnqpZzKmcdD31xOVGO+dA5t7dRk52o3aAbFGkOx3mLyxGtT75aqTfd3aubwKqFj9R8Agi
WDHzn0b4FYzc/D3nwwzKPVcf9WrO75QYC1ZTCfQHJXR59HBB/tYENYBsrsld989OV4vnMsN4GBAc
PrUGymxFyx0K1kO8v/1a5bMYZ/e8DZ8iufoQB0OsUmQ/9q5PVH7+6rr1k5V8ki0onkhb0qi53uP/
2idvIv8EfMVeMtA3SztyrRUSiOBT11fNCWfPB12Jw0+yy7ba+4Zk8lkVXa5XY8hGxf1WDsIthZIe
kwyQTU+fiMfZW9NRoSA1I0zNNjsZ6dye7VZpn9ow2gdpQhhL67H+1qDQYQI7vSCdFnR2rzlXoO+f
9C54N62bqLTMvC9G4kx3JWG6zBuoWdcF4A23wl8H2cySiZ+fZeUrwkfGgw/v6iGO7pHmEq+UXYBd
Xw3Va3/1zTYPOmUA1VqOssoo9//+PSHO8PsG1UUw4lLlSWqVh1PTVFHz9m6BXhl5Nhdxrj+T4SQZ
s+FdW94PM86wxN0eK/Ehnz1vi2zzV0uM3VpiTM5sxWd9/G3m36+TMxtxz7c/4e26KFHq7VDnM/6N
PukUvxtIr3gHtempmXTt6SR75AES8ASQKgVF8PtAY6fsAmSg2HUzdeXV+X2YWBSyi5QbD3hxsmr/
TrbkwWwia8uLol5qliBK9q3bLfGPnLZhrsGSdFw0gMBUHeDp95ERP0Z57J1llzxTItI1XTArfDH+
GiC6VW/yLJhO8ADXZjbrD7ibUDiSVZApoaJTdpJbT6EWq3vWD8liyvRvNXHeT5Hm/pxbPXyuIedv
ptzX7jU/sU6maYRUDAfNriwGb000CmVRa12cEpRzUuZbLOCLL3Y+xAerIzYomyP1iry1rHZTj3n5
ZZr1aKlo93ZRdifQ0NgpehgxEQ2zecwHqzgF9XrWGkpGG0XZsZRo1z0sw2I7zfMfiASHBe5+7ZrI
tPvclfrFINn6PetJoYwFigBKg+y7FKbQ9h9mEN0sVq2v6VuEPNpmLluSGjpoZvbA5Tor1ewz37If
6AT8n7r+tWu75iFFWWze+Q5+DrpZWkRv0v9D2nktN65cbfuKUIUcTpmjRKXRaJ+gJiLn0ACu/n/Q
lIey7O3Prv9gUOgIikMA3Wu9wcJZB8nOmEjJGsy99VUtlU04WNkPTcGOWvbg0yMxDnVw7dikr5rS
bJZhlrAEnyG/hNS7ZYq/wFEvAbmAOcVuRhyvEDk/7IITBnwn1L7xbm/IorTKrF3ZxMjGjUL/HWjm
HWHm5HsNtxd3WQ87mbLKlyxKk+exj7SVzx9zSZFhRElX6c9WmI27oQXKgpxzePQHNL0Kt3DPhBtR
fa6RBOB/DFEGg4TyGGQ26tN2Mp2NaoQJpBfGPlCV8Wsy8A4oB4+YuV+fB9g2C1lv+s20MsKBbvOD
a6iGD93UBGPBdn6CKWPObC3aZLJbgk9Alni/ebUnryZfISIK9VuA3ME6td3w1MZVfZdqiY+TYad/
11AeCVQ0yVW1WE6IuIGM8vRD09YRH1avXpMiu8vsxP6RpemvXBH1s1NV5f+19LU+MQt4VHmaYeoa
4TTVMqG7/fOjqsVFwUm7YnwBreM91uYX1+h48CKXcbB6D8ZAmlRvWFYjr6W03X0vKuNh0DWkNahP
pmTdjwLb9tpdGuWQYAjBE0sWo8b6WJStdtEeq6h88CY3PfkakpVhPZSPKVqWy4Fox5uRTQ+RxOV6
7r60nOp3Y5ffDCT/XhXoh8tMaNme5M/vtkVTXlEbkjddOf4VOvljg2LQUz3Xh4DxV4FpjH/1pyr2
i3uhEnqXO/oimVRMTnA6kPt9uf0nwTWcI7209nbqmO3WKhCZrywDM44UpWagkAW5SjdHM0oG0x2h
rUBL9ycnzgMWSLNotSz7QSFOwWB1ZCUGBLv/uUF2sUubIbIjUsvDGs2+l9a0LxJJKLGHsNzT01yl
QBp4CEsnRWLCFSuoserZddpqjUcemyFVLZEAiYafbQSrUg+s345bPcY43nxFUMBaJnGtXSbI6jz/
NWJxf4ZHPpgxOZxv7joc+XjzN+KCj5MxBved6eMtjD3OfQOtAJ0xO/9a11G7cR072yp1g3GFY791
vikuUTVFTx6UTlk9erm7QzwBiZ95UD6y+zP12j+Zodq+RsXONPzsq1eU9pEscY3JNEUMKZ9gm6E4
jyBQXvt3GFigB4i58lFoRr+S9UEe3AOqq56Ndlzl3qShKlhuzLZlCc5K/gR4/OPhVqc6rVibBVpy
ssutQRZBiuKHR14Cj7dmXA34SDx4FcKrLDdUXpRRv52dnk5BNRb7hGXhIQO5cDS4QXdG3HVohGTa
Rg16uBQx5kdjFg+Paer5y9LNm5ekxRlm0LTuK/5/uLNhlfIN/WBywCWm6WWzGRPfR2jW2roWWNSF
MfqLLkEbeaEWJGF8p/3RBdGTgSEy1tmAKfYyY4ZXMI57XfKgztm0wo0OPs+3B9lGRufaZsyk+D9t
Mif3r+O8BDW/XuT6lT3gmZjr+YUX7iQCE26scSjKECrizN9tA0dBhzQtgbryi+yePDXYs4wPfkNU
24d+Eb0RC9F4UAzomXupcVCRttngTOg8uTVZ7Ahpll+xjWghEgq1VuGurOfKI15kxbZlMXAY8Li7
CyrWm5Wejm9FFRwjL23PjZoYW4dI3oLAZ/AbyGmWm8ZvpWzfCpLLrw7awavK7aZ7wynHHXZ45d7w
O/z1lDQ8opQSbdKw0Y5GrUVnFdHcNaCv5NUQ6Rd0ALpfoFw2XWKG38YE3Y7SHsMLxAieNFUe7oK6
Nx6QFAzZFuvWd0f8xZIZukGaG+IcSZqCPZTiOOcnxcxXkA0ggt7PTG1El9MqpoU6WvalF+1bXXrD
194dx42Tm8QaZ0RJq5noKire85iK6gSvCUvm1oy+dkUMXI2fx04Wvak+d00gHmuUEx9EkTzpcy+v
MNJd1o6I0sxFgndEPpXwR26J7o58Al9FCRnpBpKaotEh0xwRy/8Dthq7fqUgOXUvq5zciXZ1Gm7J
FRjHNBkgXASOtzXLhieDmiqrRuu658Qe7IVa9+IvDMEeYn4dwaJU1kmSoOSYxygyGn3wvZ00SOdB
ZL6o0911YaAkP3hQf8FU0ngtcUffdVkermXR8/oOvynutGsrf5bAoPHuP6/T7X9599l4hqKFAIJf
89R/YXhrYoIibVfKM8LN6MT7hrEcq6m/V0WWHBpR+xvIwcWzX7AsMfXM+VmCCwxabuJb3xEWLw7N
dywL6B6V+XNZYdZZFoZ9656pKFLJqVP4jYdr33lqa2aT4BumL69E7XzqgNSn6bEl4vurbpGT74rk
rxad7GXUxvnFTGp9V7DvQGxeiy8BHGnsy4rgrwwedsCiXA7qhZMQBQWnMYGb0OcnQWll0bODFLk+
Z+dDBK+eE0Hyd36CyLY/pTGZPrfN40C5OP+HrAyQuc8bJRgnBkoUqm3wDwT6P68+CN/4JnBC59kg
tbtKujEpX1PLXwAxS7YAxZqjqwqYyPK07khHtvPh2pKbo7eUlSJtyEROo7sMMgskqT2dJc5FwmHk
2SdMzKeiENaIskFrmzsoUmgDdX3PArx3nxxNZ9GJ4OtRUyrn1CZ2v26QfXhBqiRYzLugX1l5QlLD
+ikHZUrEICfuNqrBnl8OapKA2zJ0jRf06Vnqp/e6XoY/OyHWrt5wl1RBsUTkNv8Fu++b09rTV09D
BRkui/Wojgkk8CSyz21sKjv4hzhMqkl4toALbMxJKAcvNL+EPgG1FJDNiRCddwQfGm+UbBLPOZy4
WYF3/OUDb25NfiDg8cB79PGLSDxrHXn1+yAC4dF1ENvW6s+gUSIFaqS66lSProPi+Urztul6JV9X
xLPq26RIAABte9PL1jnAzujL1Abf4IRpJ2HgizmVscdilyhj47OWbYYh2JlzDLIyVIzuq9G7xiCR
l8JtJJpeyhQtcxX8pqJo9tey/93MOPe2a4dNTTxlh9i/M1dXRlxc0Gv+mqHfjDwazPSm0V+RMfTv
ZJU8yKKXpXgiVfHpU73Z6LhdZaJe5+Nj0hnjMZwFEMmAQJ2fz24HWZcEfblLcMVuTbdn36Y+5ckM
OE5966TNEWTHBk+ru7l90mfEs2wdO9U61d5TUA/NXs8S4zWZvA1JOvtJHZzwoQ7FUzqTwAqz8bA6
T+yVMunGWunQAyrKGo164u8reddq7pjvvNHtrkXZmtnl3tfGrVW2v5ENZ/MCUH9DGMemiqISa+cK
/OejX/w0Rkc5YfjjnOUCN9Q2kYPB2nXNq7t2OxGd13u0nXGTIOEbrYUao57WhKCrWaqxywyQWQ6x
k4vD7AmR7I/1E7u+Ibeyp7m/1WXem6mf0hGEf9bCscVpZW3KTxRl5Z6lv7sSRq/uMH/gPyALp0XW
tu65TcLiRWmDtdxnjug5o4Pd5EuR6N3TOITltnSNeCMThX6SGfiumd4p4St7zeNLqWrjF9Bnz9d1
O1gvYzUZirphbewcMn+2cetbtpdxW3212uQSzLFOnMMONgZkbyLBL8dgXXZf+ZG/95Sm2UYYRzym
eaovXLAqP3FdMJPmdw7X4S0vHgkG41X550RRPtd8bMI1M48Rq771yavWeVMh98mUA9iXOUfkEG6d
f055Q8pIj7RgI1t7aJJVMX7H5SQf2av7/HcuoRK0d2nkJKfOKnCtdxrnrcvqdZO22o+s6NSFh8vF
Q8oiCSCg7W7SSHgvWds/yx51FrFhjdKXtkyrbefm0V5Lu+qxm4NvsoeD7kBp9eO55Jm2ame9kXo+
CBUyjRpmmBlq4ci+3o6pdGxjmXZO/JIN0Z2hpxWa8Lx8CkoMKC/yZzy33UqtEXwo/Rnn+/wQ//Pb
31Odf33/z3AbMj8aibp/1ekxLKVRAnUYnycPn2pNdPsoA5OEpXi/6ovYPkpihDwLOp8NkAnHaRU3
vgKWrPc3XY4kDeQUePjEJo6VObhkz9XnxElQMOdRtR3NNt7YPjY5EkwsQcbxrFSEgfMCBXUksBDc
Odo8Wb845uy/nej3sqRiQ4RD13MSEbXR7Nw/8NyuV0HuWG8wrn86AOUeSqwv7pKpx9oXhtnd6Clk
pZLhIWz7BvJf99NCqfatJrIGdqEfX2Oji5ZRnV6SMRB3RQwLPXLd4q72HH8Xa6LZ1+xOM/aQ67Gr
+qdBV6dTGnV/aZPeP40VfoBx2wcb2yOrUPKu+4nW+QIvZ22XaLGyq/z2+1ijA5eZWcn3ERgroXn1
N427PddL59Uc8QmBDpxv7arsHkK7PGM2p7+lmbGSeSW1RV1qFEV4ceLqQeAJvh+GyD76s/GIPPD6
BKGImRfrTHhCM6+q/40wuIr8ELwf72tY+AhtGmp9dB0E2kmJ8SrtIiz3rKHa1DhZ3dc8nZbCr9yN
K0AULGBtoyjUJc6j66v3BjC4bxqAmQXe49jNOWXJhmfcFKr7Glp5/911o2KBEU6zjqcu3to13qA8
AcSrZ9sRmthh/yOADl8HlQgXnfHc56b32+qVBzbFu5bs/Gp0YCyMib5sMYBbiCx0t4nZekeM0oYd
znEHfyrytTbCYk9xp1ZBV79OeTdsenBxm8Lv2IHn7b1egt9rAB1+7xJxcUm2/iLlRMzG8ZaBj8sa
ckHYEAKLkWw/OvyDFoirYw9tIT0NQRg/yENVqdpRSYDwzVWJotTLKHOtdWkV2lk4I/wDUX4d3PJS
2Xn5DCr3Wau99B4RJfWlULQvRaA5d3pcNufRqi8QAYD0Z3HMFu5XrHb5SY2CRw9e9z5wssiEiF2Y
J4UAtLeeQjt7EzZR47JT640sKqONMxbbQ1vvBb6z7bAIlDx/MxU06Wu1C486jgzANF3wzyhcSQZN
6HFWodmUlGGwzUYcs270moQgJuGauYusRAnrL0xi8lXvjy9kRvL7Ko1fWJ00d+MQcydNQjsI0fRf
VJcnNdDwbEuQ5CfvXfGQub1xHgZnZ6UmrkrIohHQM4Ggz43q6IuHfnCcQzkl38kx0kOgkLD3IjSz
ruUIRdzFCGsSw5K8X5dElr+wjOnWQO95rc1F27C9pepp3T5Hn3kTeeW4FG2jIHZkG/nxeuqYHdsk
VlzuUsy1ScALytUxAhV3pQi9A3Y9l2qMrXs3a7fsPtemZ/wshMYKL26/C9PqL1OblUu9cOtNHb1N
NUDfmJ3O2MXNb2E+CdcRL1iRe6fKn+AOVym0igRPJ5yCqgsSfv5OFVG2KLmdL5nSlRccFMuLY2qX
jIf+UVbJxr5osq0QOPnJIuCm7E7R6u8JKeGicaznOlF7PNLseimLThRMRN6Sb7GS289oC4vHrCuW
6VwqCxibUYAVw6AOyglLJIV1eP5+liZGj8S7/e1Wdet26+vBKCa1wdX/jHTs5giK9zcuye5hqJoY
UwXfgxI6ZLvI1IKziKJmG9ZGckcqESek0qjuJ7d21l6GtIcQwcXjzbwrsiI7okeMPxW3/66LCvdk
oJS60Ud1uh8qHAF9wB+P3ZQgPY2H2HOZPtS1BerAnbIHdK3jXW/W9R63lPZ+jDr8w7y0ftP9/KxW
3OlJCrZAy5u/4hrraJB62cUg7boDSKXu+hJHkKrQodsRRd1rNrMJS5lfGQI/IMfQvtlsLHS1tn+5
ZfaksYZYNkQFLwLpfsRFyt8mpLKQZ+Fb0PMJRZgUFyuPul09tncut9I20V2xHSywMqrjEluwQ/1V
tZrvup3Fv3P7DEoTgQVu5otN7vnNCY0ST26teUTupdtUaVucXAxovJicoB8ozQWGUbfMGzIBVTEs
w6JOf6kh2ywvZ01iu2a+gV5YHKfJsM46OBKsNoT21RTjmRiIS6LS03hkbxrVrr5FoTWthatWuIsJ
5zFvxC+4FTwoydqzI27sh6zp4iPmS6jMZf14l3nz9sWyvsdaGUDLaMedFrbd1g5YIiHQ9dCB0v3h
AZPDWyMbH8fMFCDMa3VT5333SniCBAk9onnhjItv9qDjDAoOoNmpTpDuncmz99oUFyf+L5PtqLb2
vWdW3ioSs1rREHu7UY/GU14Cxx8iz3+2TLO5OPVwSGCmCkMsjIp0bzC06Rk7c31LBrldS3BXwHe5
wiCl2kvoV4ewOUgRt0XTCOhX07mLDk3TZ1Xt80cVG16jbK2jVfeY5pq92HedFqwnV8vfIGL8Iusy
XCoPakdhhD+j+Zlr4TFT9kq5jHTisKOn2vseK5rtgI3uY6ALbI6Lrvlhe/iRRp32SyFlUamR81Kp
5rTWtOTNHetyhS2Nd8nmAwR7sdBjfqi+rejKgkCQtppqp1xjqeVdZEfPs82tG5ve4laHsBf8FosH
yzyL7IarpX3B/W+uuE6W2to2ANXQi+l1VIJw7eK+cVYCAoDwA1k/90Z68mLvLyfBGzcy2F+HzdOE
7fVSn3QEaz1Y7rV/cDxXO+O9ZCwn9LWBniCK76WNvs/7dLwv50OEG1aWb9gcR7uSncLKtDv9FbnT
b0Y9DL/Jz2GjStgyYLddK2m2aFo8NAWxbx6XaTBh8MiD2lSsh4HnyA7jtniFW532YseBs/MTZbad
zblftfQrmJl0NbkNCy61HE+TD3okMyxnE9vGgB5Qgj2uOjqnouq6HiWl7skqnGwn624HrXH/0aVx
deJqDvAvViMoEjbNq9tgzJ07ZvSlR9Qd5zTLuCReyBYVLAR47m1sTFAEICSA70HOU+hYp09Re8YV
kC0gEaqnjDzTAlL2sJd1WmbYi35q8dpS3EtsRM4vclG4IOCgFriPgcEqOdLVb6qijAeQp9PBVGCa
LHy0k6NxDk1UimAhmHxVmih9E2oIYB040AxcdgmAhwdQ6T1yf4a9TAa3Xttg6K0wIiEZZNFJLYd8
H03Yd2MdrKwqZ9JJ7Xn+4+iIx8BGsdSyAwyPYoUAS9Jt8agsHoinQUnG8QYeWwtt3GbVBKW2frGL
MT4PxDUIhbT1S4J1+Z2XmM/8fmyM/GDzQAf/B0PcmdViblSwil3cqupJAEuCuGyIq8a/a8sfsmCH
obouHJGsHKeeLgnSWFj0tQPMBGO6XOtQ+9jqqQv2Yu4iG9gtoJGioAFDTSniZKlaOQvgWSNw8Jzq
1HXp+1lqlAne6eRdcYtrWvKw9Lme8iTid4Wx9wbJfGTxLCQnFRVqd6Z5/lke+Bl4+w6mlYG2yNmq
bV4AWfzQVkrC7c9jkRWs86BNA+IofDN7q7acB1nXunjGJs20K2JXR2AKZleX2mThB7QP1RxNlWq8
I+tkXNRxtJaGHwYPIZ96OzpjulPYWlZ6MMFGG+cQwj0I1lVvqSavaZCbXqnDxYnNtx5S3znsf45G
QaK1G8uN5xK4LaPEOTR+w1psPsN7t8mvlbIsD61zR5Z33PRd1K4Jm5KiKGFCCiV985Mw+QszgVkR
RWm/8LzXlm3sB09gUaK1Gdc4J6r8KKLkG5srEvBdDXi/s3i1zEV5EJ4OqtbyiA7Aa6NJHxz7kIuV
IlL9YjSPkdlAbFRtpFd8vmAkEVBOVr063fu2LuBvYO+3LCfiAWZipatoUowHeahCKIGstrqNFqjv
dXXbdSRs9GqPT6B57Sc07Y6Enn1KCsvblPGME3c089BGRFo8NKyftdBuHkUjFioCrc8m9pZeoioP
80Ld7xrt1QCxeiJA4F+LVplly3gU8SbTS3yk8x4HjBL5/y0STCm52OKH68d4NOVCHLjXMH5szeHB
QkljOXopZnye7x4xjPwSxkXyKGBIml3dPAfjWD8XoJFKo9XuykCpn/Eis5Y9GtU8YSniwuJvtZ7Q
jN/6d1YBqArqln+Xx/ZPbZri1yCL632khmSEvCB5tWHLrE2M4HeyFUYE0o2hWYJeoRWbCbSKE+VJ
dU31kfcHMBaqB6eHtxgWNo7FYXt0lAnAYG8ZO8to0hUqIjaMqaRBsAn0GDxw+yUjlIB/hauuiOvT
Oqratix4vSuJYxFiCZFvBCa6lmN1rw+2pVZ26+vYDtAZb3vifHNnVnjNpphAxsvWpCf2Z45TdS0C
0+KFNQ7qRnbORUp+E8vDa6saJPm67giMXccOg79ySGhvZWejb/VVHbr+tTW1mw59C4xmZWc1EiTe
elJC8k9IJixMybAmW8x4dpbj9fc90vebLJpKTAyPoE+iZ6VZ9poqnhXN6Z+zevgCi8o7F2Y+7Koe
8qZiDOK+a5Ggi3oP7pAS2de6VvtWTeipXat6xAruTJLNvlqicxuzYwZoHh5c4Yp7OUdeRymaJ3m0
dfNhmTm5YIkXOSvg0+kxCCB+w3r7kROc+laWob4A5WHdZ74V76LBPbTtlF06K3np1CR4hY+sH/C1
QI3ZG4LXOmkxbVQtDJHnVsADDY5yqXeQrYVZP2VN0V+CyDW+dN+aKgt2elioq1JYNYohdr1q4K1u
m5gk58INkEHCLr631rGFKf31VPrTm1pW6csPHT6cmplW4idG+CCwHnGiC77Y/HlPngmMd/CCLwa/
tgc/LQ6ypFjCvI+D8VGW4ilHATMXP2Sp5o+Gvh1hWzpU4ZepRjvIHcjRyVnjdjI2PsiUVWwrxv3o
q+8HU9k7igjub9Us+MtD6gcvstOtPjU7bR2OZIo/NRRBrC4qH7bArbPsQjyCvQ46ZuLP5fyeDaOF
RfkLfPgNhsXjmzvZeEi3gJpHzOvOqk64C+z0ykXrBf57HS6jme0uD/gqvZ+lhuVye+e8wx2cUWSr
9ucsLTJvPfQQSj41yM6yVXRK8KEVsg/2K7ZoiEoQe73O2jTuIm0mgHsdpGICLOOUH5ALez/ELBUO
6XyQZ7eGW79bw6d+/0WX2/QTgPhkIee/jZPFW5/blf6LLp+muo3920/5t1e7fYJbl0/TN8EMzPvU
/OlKt2luH+bTNLcu/9v38bfT/OcryWHyU2r9WG26MHq8/Qmy/lb820v8bZdbw6cv4n+f6vZnfJrq
9oX9T1f79An+p7H/+Xv526n+8ydF3qFmdWgUSwRCWNpF820oD/+h/KGJVBSj8tR9H3Utd2aCjeA8
1bV8HfBh2L+9gqyUU30cJWv/bf/bVW99VPLO0/rW8nGm/9/rs5lh6y3MmNX57YrXWa/XuV33Y+3/
73WvV/z4l8irt3AgrEr0m9tVb5/qU92t+PmD/u0Q2fDho9+mkC3p/F/+qU42/Bd1/0WX/30qMPXd
asThZ2HGY3PXDaGzrkHEL2Ux7GfJADNvQO7QCkbLWqqV668Utyn0bdpg6tfUHivKuVl2HMYATBzg
lRMk9fqgF3g2rWRzgKmqmXpnML8w6GRVP3npsfJYBZZ6qW/10XBWJkmlJby/JWkGoJezXdvVzE36
ukk3Nzh7SHrKU2uYEmV583jTnfeBt6qbFZzvGzEqx036zY8aZW8i+bzMsyzZkpMiHqVmxSOozJ1Z
5e0dYkv5o0L05WR57UW2yV4Vd+7Gs+thBS08f5Td9AQrsZBgy0F20X2VJVLO0pRZZYe0LMBwmbG2
uE30X15dd/uLY+k+QdR/c2VvRHlJ978HuUEELnfFeQKJNS5stD/OsozZZLgcUu+9+dZg/ulimwpd
ioEuhXgfJsfKg+zn/ZnFqpJwU5iQd7USRotRx2QB5Kk8ECVEpPRW/tApcd0z6Mtx+2EMyNN/dP9Q
i7hi6i4HQxXI9CHhjvWbfddrkXMnz1K8K/oeP+xP9SyIohXrU35DnwYMbXjqE7yR/8whe8hDyfYW
FSi7397q5FmYOv0OGuSvT/VykrJxj3U52QfZKKucVGwydRT7Crw9mEnyhBg5WXxFzjK3a+9aLxtl
vTy7HYDX2UdZnKQAnjx1Sab4dfw+Vg5rzMhfRUaNT3SWDRsgAD1+ypPuLdDXay64TBMkwdRI4VcL
hJqwnT1sYq9oLyJQ20utlc7B6d1nWXWrR37r2cpal70GXeUhA468sc2gX47zSFl3vYac6VYpr+M6
wXi9jmxQy+lrVtTNVtJ05RmiUA/vfN1P1F1E+LxycW27nkvOrmTvIgsL2qFdeehyhuRwD2prGLiF
Z7MPslIpNue+gjHyx/NWM2p1Kbv7bd0Px1bT7UXQ9NmqiY137nSidJ5LdAN29O1glA1inUTzZdWH
Lp+Z17I9iF1I1x+6Goov5HBJxEa+YBHhaoFxGjFr04Ao3aSufQxnUAQOkepfWYE60GykcOsR2pqG
aLDIlvr+E+gnyQCfb2SlM7uFwn+1CICsij/YIDSNjrgNkzmaI4DcKY8RWVSEK/8hhIcge4avXNtf
RfNKqSc992vJhl37AbUQa1RPGqTjyuZhVijYRG0dr0Kk3sMlSMEcOEgWr4Tv1Q+lGOsHWafNdR2k
buxwiNFuZFk2f5oHz/X7pvODfW834tTDfT55ggzxQpZjVOiPrn5XdMWQr64NBJ/AAwxO9z3E3IbE
vd6jv4zl822GLo/f5/pUF87z+frdp2pbjZStog8P3R+X0A/vlXcX0dqflsQQtA9vmOtrhxTg8dpH
lj+MvL5khB+pywDQ0xKGH/q4ChnTLI1eBbywbT6bzclD+udslKZyt7Js7kVyHfGpXhbZQfdbkP9f
G9G504LAJ6wpDxJzZkbK+XbI/ea9aAbtogMmcpKNsv46toeNswymelrfhhFV91d9WWnLq9qtCeEQ
GpRADNA0oggQsFatFad5M8YuCw5t7ohTHudsTKMGY54prfaJkbrqo7CIHaiDmy9ln3rumEhGwuiB
jO7IuhGHvJNVbqgXSxajAnmQRsM43tNt9IoHZ9rxmtPuIbPq9/IswwdUn6LufKvXsW47ZbqFdhFd
PRVQ7UIbSmvr8LGh+FF5OxDW4y8B9b2KFG/ODMzNkekhVfnnarKumS85FAopGa52+wBhnTenvjGv
V/tQn6cV6Bh88cSk76c0qrbEqdUnr8sQqlR8+6eOeU3YZeK72+ZiWUPqv/h/+kaGM33qK5yvNZdJ
K3SRA40UQNcgjpZ6DeGkPNgZ6DWJa3NlR0QkQTq81xUQq4qhwmBlHnEdLOcR4RzUq0J30cwtNTpm
2krOaA/hTnb5PGSeG2pthOo7I2RrYVWrVHecwb4Hs56v3QahYf7r7J92CE9ES6pvoR2j62E16X1V
J3j/Yma4seC5PMu+Uq7ln/uq/WSRpgH6oOi1snA0XkmSM9DgegAZJqE4w4hVA1012SrZBrLVcQE6
yFY5tujIQ6qeYXr10meepUmefFHPflLE64nAV+CnbkXZWs1OVLI1K/BQqk0ATY2Gyq/XLUw/be4R
KoHBM5/dGm514dwKgkPb2jFsBdlPHgRqzNcGuBs/JzJ8kxAkUW8D5CU+zSQvMaJ2giI0E8vOt2un
84cCfdWcK2BNhmOWa3sEjhfZQ/wGDwrzI/Ut4AsgWRghNSw67a2yNEBW5fg0FgJ+npKkZMID7c3J
VYfkp+qfg3RSMUDkBzsPl7PmbV7vB+K9/92s/qCjjaEouFmxeNxbwrW2mt/DzAaftUA/rD9FehS8
huW0Dyqi/a0bT89FVSyHWRgN/lxxp3e4BgVzL0iLrJ1tPGZkq5foFX8KU8pWOSWsPHGSrZGpfpgy
H3MSxczhtsVPUgopGQavAEHvdI8qguP7zg3tDV5H9hdliu7ke/jWIwX4uS8jx9qEjYXosok6lVjU
k1Vt5Tp5iiPjaDr58tNaGVIlK/BJVY2jFb+3vtfJlqipP7SMA6+fxXWpTsJnZxTNUzLbNxppioqO
2RxaVSji7k+RpGhwlocpd/aQo8uzreBKyETFrtHc6FEePAAeZQIWT5bQttDPldkejd7EACYbs2Gb
daLnIcuAifv/0cnSdjnbL20LpOgwiWnVQ9l2zll2GXVf3NnutL0N0O0p2fEEhVUvB/hqYS1b5NOv
fa7XnZL7sijC6yQG8o734UjiU34KBxg+tu2+tZB95QHUdLoC2yQ25jz9pLjlcsAV4UlJV2qMtmvR
NeJpDGp9GQmMb2XdAOL2BCrqpzfrvcqqqjCRCsrUszNXCdDpm6S2WUXOxZJN36NhfZVtsrsZwyP1
Mig7reqbhzHz39AOEUcvCMRx9AdQ6PJUHni8Kwq+Fn86fO5V/WmRfWTRL9qgWsgyUmfRWrem/jrn
rU9WxKO/vI2W81r1+P45rlPIcpk5z6qog+2nLnaj8kYNvJfQqnFS6Tzz4PZKBHZwUjmVh1tZtsue
stlBKuu9pyzbt57XJtmVhMS41AJ0RmQnOYc8u10SbwLFWP7bq8me7FFDVAdBJqp6M9w7CAyu4kFL
1rLYeyF1vTHc9+7kLAQaFJtPDb5If4bkW/af64vhEJaZdqzzOrWxU2GSwX3Sx1LcBXrQAk7KnI3H
zvIBUft64deT2MuiPCSd+6iafXySpSqOtYfOGlY5BkL3xVzyzCB4gJh5G1KhwnHuOmvnj80ULb2u
RWXAy75p0L+jJRovE7eIjtifHD5feDBDsWmiDJxSVS+B94iH2lHDJ4gA4Cr9J3kwYrsFQWT5h3Su
cxuAqtOkYO4yF8nWd/d5oB8q03sfoPdAGCx85GQVVLRs7Uw9srFzf7C3+akvnN+3/lADgXfZmJvN
Haq+GpdBH447WZzasgOMZkdLWVTc1HjMyy9Zkr5fDVWkivCl7eyNtE1A3RQGQRt3dulDSzTmL4uD
FRLr+PPNdVFhASK+lc29AVEOrX46+HMH2UsW5cGI7BgcTRGsPjXcini3mJvQssEIfjE0F5+c0Qiw
SnFJNg3o2FsAH1etaKYNWXik690ofFAjdxH/P9q+bLltntn2iVhFAhxvJVKyJsuyHTvxDSvTx3kG
B/Dp90LTsRwn3/+fU7X3DYvoboCKI5FE9+q1ZF384aW5JiR5KDbnbvRA89Hc/3E+RcQgp10irld4
uz45r2sAFAwuX4DQPVD9b6wYHF5ZC8HIlY3mnZOriQCdGRGIBKzxeyvSaJ8qjPWKons7cdYy5tMd
HQRYU0912IHWXsi70kaTR5GGxZY+EyimIclgtcdl5KKM1mnWtMroz/HmpU9X/MWbIyX2bm6v5o7q
T1fqmXWDWnWEDqccrTdZ3e4BFwS3FACw91O8zhNV8FeWSk+9vT2V/5BrCWrDPsgbNwmuc6Kxyldy
iF7XIQfIjP8P17lee/rvn6cfZn3NLTCUNbnFj1XHtkPKrJ0IOd638mHgR9lgGbx65fyY2zzdT2gB
hiogP5JpJO8SQ+ENmnICQ3joJVFTKJLWpqE2QT3CbyIQPomskQEZyb1ckcInNCEFaL5qV4mbZK93
6VoC57OqTS5voIkRQP0uMddIapj7pCksQLdxzxcRHnmQmMDYo/s7+ZHLkW5QN0LcvL7XhFOyQ5ZP
u8UPJDq7fe5upkpwcB3/sunKAf07dOa0bLGXYN6BkK8KgYL554FZ9Y7mk4kmGPj6+PimgBZFzSfH
OBTu0WZS26TFhH6OsT4CK9EcZ8Oqj38bkoNCJFit7XZGa+1/j6WV8iT66thgRGvth1rj2prOTIBW
lrNS2epcg/jfm/c/x0EOVAMqGMlMNw8+cGPRkAHGq5UJALPqPY5MdGjjIXonw50DWpCHHLRtRXQy
nAjNZ6gvm2YBjPNkcgCY0weuzGHRZ3uJvfSahlaD1ntwJGkAMM/VMzOQhEcWCISjKhhv9MsaM95p
7lInfojQrPSMQ4afrYn3GChc2AX03rZV7dx3oQ3t1OsQvPO7IQKhyVbrvMUbgazsktqmdQRF+HQ3
gybFkrw/gARN3oUmDl2igQW7SZjvDDVuXlNqZ8fZfZ1As+jg8nyZSiOaP1lZGjiA0vi12+TIdfZy
WxkJv9RotAr6Gnky07IgqadsoWaKdV3Z3RJCDokFVmBmK/c1kz/7yDL2SA3zC0hN93oa6yejF26y
rp4lesUuQrlkL7STYU83gjteApHnQu4zjf2zRJpo1gI63azWdM3rh8kjcH2ngMXUwLAfyJ4LT6wb
SHxsl6WuH4bc9AFTJ18+yHW56tnwMmdXpiwCYQI2dlztJ91EG24A9UffloYt/epqNOQM3C3tFykc
mG9EgrR+ibkucXVcbddloPaTrmb8TqF1Pz0hhfaMhkrtUVTS2la9Wd+Ios0fweT3jQH4+P33gCmB
4EUbIS2jiDUmqaNPhoPIi8gA9djmvt0U74emGlIweSn4OiTvh7mVDXi6AMZ6PfYWPxUZ8EBT6H4G
vtUI95EBunQ08YDlq601iTRNap6Q2+Uniu4m4WctHw+V+CevLHMfg+LpgE5S/Fc1GnQq0RlatSAR
gxVq9NMBKSHyShVCZ3RoOzRJLZ6PYzsRfG8P3yFpZqMvWsXRcjRGEqlHK3SzT2UEuvYoGwq0QePA
ZyPWbqYGCfsZz5H1YDWl+0+em8UBaOAaqc+kKA4dEFHrzAmNNU3q3NwLkr5P8G5VOpp5glQvutZH
iQ5ApXOvhmCNkmcvDntIyXuvXksf2ssMaYATGvCeseusPvdFOq+MKgmf+x5wJGOo5HPYJNbKE135
HDqQHayqyIOKQqetNAs9uz1HRxPKBt7egBbz0qdtpmm4DA2iegBbzbvh1Ut9df+vc/M8StbOiC25
UN2fvAc8hreJgXcFzznZiu0E5TOg2CVqhocxagKyTYBczv7iVlOKoTKCVq1goqEr8AzWBm6r1Teg
T3GDDG27X1iWPnVoMbjoQ8POY9HkK7KXxWD6hQ4YuadAvWh/xquZ8TmcGwF9SkDqANfKvqC7rVt1
kRfeAgs439eauJA9YkWzyUPTQmIMF0k6selNwIkEeDafkxcep9OPcY4gV4Db2mWoxXwD9ZPmRjeL
6B7bQWDo7dL+kbwwAf4TigS9mbzYKWhhXt+swTeJzidoOvqgsMjRA5Uja9TiNn0mI1oN8kBKJz8B
jeecy0bT1lpk4Wn2dhaVSJWSLXk7u3qXs3SqTn0Jcqwksi8x3l53+C7yWzqgid28tdIQqo1QDlx9
cNBQpuGlrgt3R7HXCPC8IxNmAXM65NE9yP3KB6PN0yDUAfuvOjSOpVpdr63Byb+LKV3PppxeIqiL
BXObvY/oVInkP0YQT1SeJiDDjKEmGmlo+ChBtbkFu02BX5Gmx+dQbTi62HN8Swcn2CIZHtPmxFHb
EPKHEfobtMQ6eOAM7X1POcjr5S5+NHl7klrdoilE7WneTVNrowY8Hbr2JJTULhuQ8OWNV99LABN3
o6uxzTTX2hMyWEsER9PPqpAgHrJTtESVqA8bim8dItBfUXo2DmDWFffgUZS34D6/4SU+9lqvZLWx
JBt9iqUD1/OvoLAzDjRq+mRGT+VwAz737g6by/UwtyhLhhBzI6Fc0SEPV3FkR+ZOyE8OK31qgQY9
KrbDkFPxqcvZZY6xcm1bP6FBcZ3HxqA9JKGUAVj3KxudMqDFpUNs6/pes9QBWPMCdxGcAltrMrQU
9N8K3BtRKVAeClc97f92WkYQgWzRDou+10ZOl0Tdr0H2ZaGGk1vY1qNxofw5h6LcXCU9Z+Buoe7X
QCtQOjdk/6j6SSFlyqdDLmNzNYOFw6dAclyXorMo67bp21IfwjL3rHlG0SVbUK6w1BeF5Qthl3dW
nWOjaWbptmUi9zuWYKep52ic73XojJrtt7EuvA0b9BlSBA4UqJVsNdmEN8zrSZu6Czn+1aaruejw
Q2vqNYam5G03rns5GT4VHq8E0UvZ8l0dM4Z60SYcx09UtVzcC3f0n+dLedPkkKRbOKf7qrc3Q9V/
chMf5Jcri035aZTDEAeZhlZPp/xjmKku43JEhi4fxJZGb6FC3cfoZvZmpxVpRHaKeIsnu6kEkt7i
6ZIU6r3YDQiYasVaTYeqDu2gG9p5dbXRmeLPPLHKA40txVgueAnRr/86T7gjmoIocswaSGmNmRNU
TfY+5rqiAPHaFtWoH9BLsPdNY90ufw8agvUKbdH4A1z/RaiyLWFkcksH9/O3qcuQPB9syPh+DaO2
WRls1INO4M5G7AJ1x38AUD+cI0CLgWE1VsRB0EVNcTRN8IRSFE1yogHsC4rK/M9JostOr6USIzGg
9G2WaHerMwkNKcgzr7Lank40jiCPsxkkSolk01TM+0B0XQe4WznLbHIjJ2ygsoj8G7DXHMRD6U8T
lbedVkp+R4dZDI7vjF0UXG0t2utQQtSjVVHqJrbFkGoflXAYHZCtBt9qi5x3OYVgcFTCYbGdcYhR
v1DAO3M/GBvQ2RZrsl3XQE4OuKfOcZY1yGGXhndiEV411aX6t+sBBZRv5tkcPzrwzvEdpddhd128
8fAzqM0eXz6P3YBBCZQwSrQVpIbthbMKfdaOee5KCLxCHLK9qAAyUQAdUue9iULVRICVrWXi72td
l/99LVmJz16SGnuXxSvHtrp7OqRGBcV7I+xfdW1EBVIkNnvmrtdzcT8MhXc3FLHKUUFLZoygrxrq
iF7GSFyhFl8ar9EO2nHuKmxlPkZfr0czdLU+2aQ5eXcT1qdRXxvPSRE/T1niXKYRr3tNxuMdDal1
x5udA7rQuhP18BSpF11S40ADCorBTI9eRvMxUX0/ZEd0uM0GoKZaC81g6x7Seb7R4ZdDMygGHciv
l7oupS7lIIkL2W18GENU8SVs0een1tDReXUccZnCU5UtPSw3kR4DZAGc/l1cDLftnMsDmehQg9Vp
C1FsBjJHhCHzCC75FHG6BfBApjnNvpnM1IGSMGS3b2grkdEjjk7pAA7H0BeGYaxom0I22pbQ2dV2
nfHBRguYqPqtdLfqgxgNoIAMgS/sHWkYmkWdXavnh4VODO2ur4RhlWwDy2KgyBwgLrjR0D+5aVWB
dM7qYoM2g2zTqGrq1Ssj9n0ygKBBSS9Zo0/JCT7A5GlI3holx8V7hckTnB5V2niZ+8GxLKW82Yxv
MrQNkd1CFxE0jZ7mGkxdoQFGf3cwrKewZy8QZCrP5OwFW4Ekjz02RevdSxZvyRwXEOLjI/pwJ5bY
T1Old7tSrzOfvFbUaUHkpaijqQuE0D5eLrAsOTkfLoBi4rsLJG7nbkBlCtQr2lzE0YqzNYZIu9Cw
sADokwZb59mwB4Gne+xDmfidlSTfGjRyzAz8pxCCMzcjq2yQWlTZp0lrLxQAAKUDsouIn68zIQ8Y
f2sMbIK90Pycz4W1gbgLvlYWWOvzqQA/jMKsDArscj2QrYTwCuhty+3V7iXtuGkAlESeC+JgH6bS
UCMwpZqLPl3oRb0tLO/TBF8mq4/aetUrfQo62FWPRBWdtikgWEIdrm6yyTmK/XlEIogcH5dY1qlb
FIqRhfY5a+3j9TD2Q7cfakCX3uwR0EhHPoFoz/91ipbDYe7exVQimbaZ8L4N0VTdgiuZnVptQwNQ
Q0Pm2cbr+GJvii3ZyUJnQs0Zs46d8G5zNUcQlASnHYqsvy36br2r/bdFIwhiDWWXuM6aoXNK7Slo
A2KFrr2dpuxl2aJQ4UQdPuw/0Cj8GaJfwNMqJ/BlbJOkE7LFv8c6arUmTl6WHRB5l/3M0Iw+AE3u
IeVFg5RO2T50ORr4dG1GM0rROOARbpxHaaMzHYQ1/0DCzv1k4P6JHJ4RHue0bQ+MAwgJ/SL+gL/5
uIo1of/QxJl0vtQcq2Gvc0JDC49dlECaO6tkYIxyLYsKu2JktF8E7s+rASQu57YbQOehR9h9xcX8
0jngfgBfpFznHbgcIRhX+aiopGdAj6ed7Upty5yuuriG12Dngz4s7oFuWZGHyWS8m4aOff4wyRCt
BrZVs7qIFrwHrmTOzhw9WUB1Ai+Q6A9qnU1mlfwpa6fbXLr594xn6KTE29s9+DVb9JgiItZ0/tSO
wy3lz/4W8bbGv0agic1dl+gC9t0++wReiuKOgA59oKO69WTJrkUDWPxIgIoq1u39BI6tBeZQ1BxQ
T6hhbPgE9qoefLvbmpfDuqpMqG0rJERaJsuiNF/4tKgEWpIWJQwFGjudZdHekH2QQrQE0GK8pujO
eBfpTXmEtgF2IBAnW4YkUk+8sQZMyJ2AYUW97pBdmdpUL4+0xNs6ZIKg59pJNQN/ZtD32wA9ovEK
JB/RcbZZdu6UkF4fx+X3PgZiSnjei5z10M+x0VoiLKEPqxggHQ9Iu43dpWigesungg6gO1d1bsAB
GTlJ+dOr0QIPNmQuNWxdaDaKNs2KgfNBPZAj26+mGek1WRTnogaXKOma9006AVD1p6O1NewllCNC
Rm2ZkQ0evsXKEaW1eWQcPMSnCamqour07uE1vzNyp9hMKFCT3p0fDlL/KrJnKIUW35Hp09eJJ+db
A/imIxrYQRH2GlAOSdDmGvB8Wupupeg3li6cgy1Dy/GRLsk2JYgUgTKCxjy5E405hwT/HtAPQa8y
R+vdLmdoYqd/GWDWAQf6/7mfwPRxtYMbJzDzLH7+S7yt7CzxKiAbO3CRVaD3yLMWv1KVk6Sx7kbt
CmVjC4J2yF14tTGtTLsQkIxt+HOHyksrkIREcuA2bvt6RSyb4FkBpZUGvkMamrb5nyc1hglwXilP
SFJVoL9VBw08lYAXQj9DzL9sypFCpgyKMCNgT7odSLAb14bbHNNOykusDuVkBV1dgd1djegAwL+Z
dHjpVBav6PVzj1oxjUDpCD4OIPsgiRwdrqZ0aovDOOhfyEQHu/eqnaszsczskjbela31ExI9/QHc
n5Ax6qdsgDho1a9BhG6hxjTWyLcrI3koks6WcBqbUfGzzHUdeJlsOmLLZATNPIwrwloaI7pv8F4O
D40phs7oAJY08BZkx6sZ9L1pv6r7/nVC20Fiu5n1c8YcSBlpwnNwT9YY/nJ9GwayiVw/zbh87IYY
eVTLuzAdWK54qsEeahvagZzzqOtoqITQOnld0D/dQLQ6XJPXxaPmZEvnKzqL5aMFLugHyAFUbdv2
66rVzs0IbjGKrCx0Zzey1He0Dmvx0+msUQbkZV0/7g30u4INE58IOI70LmX1npalCCAhQdinNfc0
SkoQUWLL2RxpNeSsepDYNxI0Wjb0Rk3o4VnGgG3YHLNPIZpZUfBIQBMFJdKbEV/kHQeN7gld2bg1
t1H92IAcY6WPUGar8EcLkfCJIBfU+XqUTjd9VAJwoXKq2E4b6ySJG7DiYViwKuYroBmyEx5K4Gup
TTTbaKbjpyI11nlY/BYYOxABCJtio5cNVIBVCU5TJbhQleZy5IC8YRK3ZCKn3YHARvfMcUMR5LB7
EDnRfLJdFzGsHhjdor8lu95pIyRpoJmFfn3j2PZNeVPH4SWcNRPUX0RpFRUMRFYGOFLnMP1e4FkO
chXliTsPp9CCyTY2tINXZAR3M8LpdAkFdWUZ9D3KUpCn9j3vOa6EPF9TAFIz0RYQJtoNJQ7IkXTm
BCHsrvVxg+V35MhZh5p3ZTyDICPfO1VV4sbnsa1Z9N5tLaBrUFgJBBXCeV7rrZM+i9GtVs5chF8b
t7kdRyTkV9P8UmPDh79qJdBBMjQ/M7N4ssasfOk1/Neif1l+wn6g8OMy7y79UCEhYFrGyY2n+UZG
Tr9vdG+ESC/748rVZL6/sqWurMX1bS0r5Fmq/AVF+/dXHvrsKa0LfZ2W5nCek3IDEjOwcc+mtjUr
qX3lI77nXp8xkGG3bgCKf++Inv9hjzq6seVjqt9lIDRbO11Tf7a6/lmBtjH/H1AbodI5Z181Q9Of
o8HJfIYf/V2Uh9oW/dvpPsnS7jSJdA4sb64enTgEYXRsGt8gpPH6MQx8DC2Mom89RxLww8eQs/fH
x0hMt/rtY7R4sTlxvCev+wm/52aEfAWKEMUjqGCrCxe4raiR6ek4AMtXOrK8JRPetjrf63i/pSFN
j2dglWgo+LRMR1+3063VVDQGoMccpMjObCb+wGMLAvFGccFWC8AEYT1AT8B6GCKVhIEI0oFsbRQp
1K/iugLJ8QMQRsXFDl+nQxIM9cTEQjbB7PVjL8zXQ6fOMsDfbW0AulSN7GSYkVvJORKnygNyHqj2
GPpOB0ulT4INpoHsAkog8xFssNDU07+TGeqikIpRUaRTQ1HlLOWxbvQL3lvCdVLX4MOUo9keB8Wg
QgcmhgHvxyCDTkD/uLs6II2AaP0tWk5tUInwBnKd/Zojf7aj4l2egfsKDBMuyFCBsyYvOK+9HRX+
CjZDjtcFvawdhsECHJjHOF6F4ehuq8RouU/i74YyQlPB3ZKwO4nF0xl5GVjcVkJ5GwHsTD8KqK6D
JOw8x/yREUutGklbfyQKW/Kp0dWnIvW3yN/nQWB4iax5y9FIBlhYOFoyyAQ4lOgVcHkbJOOU1NAJ
US+LVCqnwxJtCo4uX5TmrwdPajKQNd5+x9i+SU2NA6SQyBcAu/w697JnmbQ1Wv1gJ27aLPHAZNHk
i92VimHMDeWLsl/jDWb+xOvbiHsYci+TYmyng8gYukXGPkG6DbarN1JxhSNmgB1ot1jmRXwbGXhw
CTGi00I602fPCyN/4gXbU3XHqe7mWXbPH6JGJ1W1xX2OHfxFw39az20ULtzEMX23jFHgVMKsI++m
SyPxX0pljYFhz0bltYlrziU3df4Alp1Aw/MGmilWf9Ry7NdIqYblBl7nWIwmIqVjA9mXEtD0uDuQ
V+TWXoK24j6KYpPWIPMAadFjXGANWpIjDwY8UlasirjKoGDVxw+1bBrQ7wCo1PAkfqhA3A+yFnc9
T2CfXTd8gKZhGDqbxrRfvRm21TSVTH+bryLI6aDBLrCgSYPegdYRtfqndAuBuVOZzRH/lG7hLNet
uD2Sd1aVcfKiOo7gGBSzVy/9mmgYO+z93L8F028Nd7XsOB7KxJnWpe1pj1ok/ziTE3u1jW9nH+K0
FFruU9dO267M+CGeXJDuqC8tcBD3sp7kgzUIfqh7mUPVEF/OFnTfHLuXd3b6Moe/4scUXKDzUI22
HtS2gwQRSEwOcxezg2TC9iEJz1dkuzr+NkQugTUrmnd183K2fRFDIfuDw1Dr53ji+sLlkPjSjPhM
h6LKH9G/6gDx+MtEZ+B189bglM+DivQyyVinHWhTbBcUaL9HJzHA7rn97WrmMkquVyic6vUKjgXs
lmKN89YsivOAZlyDba14iMZip2lg2UT3UrpqiindCKh8QkvOZTsx682triq9Wlx4B70HxEBVevGk
7e475Jwgs9BAt1VFkKPozJ2BHrJlEtqLe7+DuJk05vAWcqRipeVe/UXUKEdarIgPRTjUz9AjW+yt
hEoRBInMoMna5kuNd1XDqKp7XoZgKyokkMbKPqjp6ICKrtMbSK4+RHb/BJGLyof2XvYw6ki30BnZ
RmWTykZn/ztxWoX0QqmDa3qaYmPt8Rl0++qOZm3nQYrPJovlQerALJM1ywtjPY24o9Qxh35F0M8g
wfYgwqOBIG/TdqmxJaGL2eG3llHp91kxZXdJx36QmaLcxNW3pWnKzypK95wtL4CHqTTzAe+a5cGw
cBNAPd56IFsVx/6EJscLt7j1kEKo2XeAut5SBE0wJdKdSgD2gWxqwmCDvXXJA7gsSgDiywKwdsfP
gEu3u3BoWRCr1JcDuyWs9/YK26IXFf83+zjnUJ9twlU8xf1tVo7uJmNDFVRlXHwCjSG/gS6lt45D
UXwa4xZNy07krDQPw3QOkZSoQY9JwQYHn89QjLfkzOp0vs9AQhbh1WmEzpZfRBV7ZP2YXEZHjDdD
Zrs60nC22Nd4WOar0YjCncm3htV1ww9yaBXorg4Fm8R+CYdsH/RmIEIF9FQDFpa5nm7NpOqfhW9P
5visa52A4NSUr2gY1b1imNQgA6u8UCWtIa6AVhYaFhMUzCJrfEBl2ru4vX0iM/66YCiKAHKvsxZL
ulBBKyAEc0Nex5AvoSnFJsuxv7s+bpEdyeUqQYYEWgDvHsP0tL0+fMMpUE297wLIF5MCC5wzZF6W
ZzVNZMhBJyBDOppgd8ce0hg3g6qyFf0k7pM53Ig+js5k6nUXesdx+4N8ZLpOutp+nySmuTkY/fiD
4v9/JyU90GJge8BH6zsXeVJnOntpBKhH3Y28+Sbb6KCleNt8KENRPZZZ+I+h3roap01WLl4mT6AT
5MvQ/n1I3mswMlbd6TocM3ScGXnU+J62C03VWTxxd77DKKI+4+GvI+6U5WrM7eYekBC2toqYXVxm
yA1kpdsjiOCG/dhBLMdz3O6M/DL3NQAmPs0NhDRk1bTf3CbedQbwtqsKcG7wE0AotODfoLwTf7aZ
w9YZym3LkoOmaB+d8nXJcQZgqR+t1yXRUn6M8N1NRDd+1io2gJoRZxI9eCvoHIyfyw7XpLNR2f4a
V/EZNLEeCEvXkyjiDWmDhUirnGwHFBcNiJMDGrZ9C6FwKHKSUhhphtUFc05vdpIWs5HAwMM4S/Eu
eHJLyAavcGKGeP6sINWxnLx3/YcYHYCf/TAnfBP1vPfj2Ql3iefJzw7krPuxqp86o0pPORiiVxN0
PT5TWJJk2g4cwdDZNJ1VzQbvJs1YuI3RrOijMdkMkrHG/3Wdz73Pqxy6HzSWwuxBK2KawQRRIeiC
2nPAdWcLLNOP0JLRjnjrAboSZzp7s19NZJ8tY4kninsyWQowMsGOp2q0IzuZyPlf7R/Wx3f83ef5
fX36nB4hOt7WHpm18dDVtjE028QX8tdhAJGtZP25LzPwvjeji9JFmX5ruRNmAbDtyP+0PUhG1IQl
hs8phF5SB6owKe7Sfy51tbwtt0xPQelrTwUUwpUagllZ6lvU1WvPcPMN2Ug7oQfz6e2Y6ys+MPBi
41HKzcjYoTSqL7ix0c3NldW5/ckBy/ynpOGvD+C0fg1bYGQqzBNVfwJriP0p+xU2i+mP1X4Po+lV
GOG/2Ma3n8/YGEOB6SxqC5r0vHEuSZeYF6A9R/QP44te6cdcgNmCIjuTixvb5i64Ehk2JSq+nRNQ
HcYtuG4pRmqWvWo7oOkYaixLjLoC2Jetd1fQ/SU8H8P5CNqIO4qmZScP9y2+FIf0btpPDlArZqgV
Nzl0MJ/0GiWJ0AmjEw1B9bdtC5E8aFCkeygk96Xqcc1yztD11FUrGs6zwW9Axqwv3nyKAYSZyvKG
vLRkDMGNEw3VkjIHJx8tWYJeJ+8jcbKiELQomodkRbxmlDdRh64tABOHHNyRcil9VM/QxEuiDQ2N
LB4PTIdm0dDE5WOEutGDmS+pFApoG1A+X6d3XaOvPacPDMGhUhil3mVq0KrGlFpoPQ6gnXAEgMb9
APaHPyNGVxzaCY/6DxFATiEtrkoef1nDwf7dnxIOfXi8sxQsABIHKRWbmzjOinZ/SLUNEekvtsUP
Un2Q7DctWGCtUjO2VmOiKsHAaoo6WHN0aIiSyTIkhA1hauLRWkxXTM3bJELrUNSbiUYU+jaRoR3h
GEdopU5Zde7z7AD5QecB0GDnwWHsCW1c7QkksQ4kyxs3QH57CsgpHM07SaSshHKSqSzz28rJGVhp
MTtLrDRAS327oemu3hnYibbfltlqEqQ0toD3J3dk0t0BL1Ugft7SJ5gGtz/E0ANekZfWYKjBlTob
LmQaaw0dRKOT3dBHgLp2s7eYrQMA8usTgfQHql/aPVmEXkD1af4WpsmwowRcB4Lc7dz09ZLAGxMu
bvGgvZCTvmSoxkL0PY0v9AWLM4G2j9+nd0Vd+7HNQN9cZu4uwXMA2F13J7ymeLRYWj4WeE/iUzad
o4bjO24xc22xuLshJxDS8w0HUcKaJrxNx/2qAImrdALXrtJbzh8INMHwEPIB6Z3BvgO++6xBUbkd
p+QbaHC/2j30fUA04u2KGGqMTp4bL5hIfpooa831rRSgmdLX9JTtLAXBN7RG3qAsbijoRXdBXdha
hXWbb1ywFoyQQfrcZwkH22mOCkaulKSUlIuyA1nL3tl/j0fN8MS8Nu53aF2eAGHNgFRQmb8POcDa
Seo1T1DQuDreJQtbygQ6I1g1ywT38GGowKUxhheoeIUX20CVBa/H3naAjO0FHAHI+dto/Rpd70gR
LEyNu6n/OkvLSte5F9uKPvxn6Ix2urYUO3CrlqRYWoOWtJoWmn3qCs3AkLztod4dDmh6Uzs73Jds
yPhFYkfDlul+DFbYTwl2Hnht+TOMHhWDBQVtrxB/DWvUagRkfgtT+5hlNbLTRbXe7K4XpdX6AYzK
QzYCOAFhsq2Ys+wAXbD8UBiauZVAIZzjsQKMvTLchz5E6rphVvWFJfGXJB7rn00KvbvMmeIVnwCB
buPqZ+81X6QWl1+KpkwhjZM5D5Lhx1xrcX6GQMXrVRpjen8V20zSAHWwFvTHLw3XX1ljoDQ9HoDZ
Io6Yd2ZoQy60Mn+z0SRFweFGBiQ2PDfIkXt7gEhMtbdQsoEwj2U+kC3qPovRHO5HA48Dz4LscDuD
C+saD+krQBo7HW+prdFelsPzIGaIllbmnSUne8/Vy6oN7MbGyGSKMvbcnVFsn4B2/d24iMeTkavI
NDD3U+e6P6pMP+pgObmeOLaxWLxfJ7/FVKknnxLRvNA7Mr0t04uyHCA234X6juyj555j7gL7kM9f
+giyA9f0LqWBld1kEDs37WhDnQdyfKojKFVAKsLwE9QZITmXzrc87PQ1BVjeUyYacx2XaFZvuyhf
d7MebebEMm81IG6Xg+Gx+Oh1ZjAUIdJb5KCQEXJL6xI/sg3ZBvT/+bqVRBCm67vzMIIuRFjZtKnK
Dn+/ptKQgOzkHi+N8jPYcx1IVFravldDxjaNNznPNchrDpYL9b5YaUcbxeys+w4U/rOjlWDCqn/W
kmsv6sTN6tcTA/y4WQdBEMtAdbE0cuOpcYXw474zz6MBbYGsTYo9CgZgdAhnL6gZVBFSIyzXeQ3y
nUjJ05XqrHeB9gaQB2PdQNEvnXQj+PcYCqRDmoLtJFbR18XoLC6+lqXwsN3iR9pyDlU83zFtPpIM
WZYyead8tMMkX8vwbVGb0zfff5oHPhSw3E/mSwtZhhWIj+KHmIfuRrrA2IygMTyx1EuCvumMp0rr
vxbVBDXzBDx4eKv7DrpnvprUJI39mgTw7XRCQ08KZk1Nf5qnaZkEWdVlUlshoQW4iRYO2SFpLG2d
z2O6Rs4pO0ThBJJ28ogwla+n5JozHQkUq5j3fEIBrVRtlZWGRvDEgPA6tMCSoxeCQUMruvZeM9N6
XdVd/CKL8exY6PVaDePXoXPFT7RM/RO7lvvk5Bw8zO5knjNHz6D71MV7/GXrUyY5CzrTdR5Y2j0n
YbSdVf2IDmMlPWBrYvSN0zjnKBdn1rQ3qAL1LubNHbux3NNI6FCcF9KbtwQJqibolA8tMnoLQkjB
h0DJ8ndbZ4OBgkSpKZjipre5hDqi9SjuX9ezWryju5k4gn8D7Sm6o/nXDMtg6o9gSQfmRiVpShOg
wMqyQVWm0NHqQJNCaDsFV9ucereG9tJg271PXK/GLlnXJvwNI38ZTmNhn+VYpOjcTTykC0CclKgD
OcBkF664Vcbbd9F4W/ZbmQ+na7DlKGLvrH54FwYh9ySYrKIFF/gzCGK8U1fVFl8J5AN2Hg+fa8bC
W9lh3+IDfr+xORjIlhD0XM2rNAk13F1k4QNPBFGD6/1pYnkNMuuAbkyC7KbszdsyF4U/qmDyhDkq
cCu9A0Aw7ZbgDzc/Wr1g3ADZItrSFduhregRI1aiL5NOdSI+vLrIOBqpCVQfsBlqCmngvYuLB6OK
fQq0EgPtQbx2+I6Z42JbVuCyvmkh02bGq6IuIDdhGOZdks3NjZWIfFdyS55nCEFCIy5tvkyQe3S0
SPvpjs2NXTHnRTjFtKZJhf0/rH3ZcqQ8s+0TEcE83NY8u8pju2+IdrubQSBGIeDpz1Liz/jrv/+z
Y0fsGwKlUqLKLkDKXLlWWu1kZoB5JBDDnYUpp0G57p7piWDzdocYkTsNCoFruwbpsDah0LfIVaWC
qyoV6FD21RJBq+Bs2dIArkZt7cG1EYP+CqUHIGT88MOuCcwlTVkBb46Qz+JzsF4kcgt9NMgbI51z
B8xwf5czWZ1NFwr1jZm7EN8BBYqe1MOhCPQbtVxlojPwlmQ74aryBDWUJqEOrkVso5eA33lhzT9m
CbKsXZkCkdTE8MNkzW1sNHtmgpBwvhRyS/g0QNDsaLZ+SHdhmjaXBqQKa9+XyZruqELdVnrCH6Dk
Zp6oVYdBe+aVAO8f+ugQVLpcu0BcrNMi+LChcvUWFpo/3YuoquXncrTuyJ9uRZDHN+soltV6nkiG
zdWCbPGZ5kFwGPQbg5ciyARKlVLxXxks+d3I1Ls6HcS7mxCs9WRvXMdbGrVhHuuI909mGm/bwTde
M2lAyZrXw5bcGFLomYGNfT125uG/TTuaWrlwJWi4aNo8lPxgESyw1oS1Q9VguM6dsd0QCxk1U8TW
vzRj1STKMr2uwvXcG0oEJXT+O8Jr4amDptChYfiW1LRjRMsL10chgupNHcURGZfAJaqmngJ72Cia
fmoiZZCcWdmyqRkNUj9HpfZrmgkZj0sa8R/UihrHuXSt/uyN4/jU8qa906AjRn2xYcXXOgsu1NcD
uXitBwucAbgiGDWqGxZYuxAEK0+JNmrAFA0b6ss707h3QRhI44Qj6oehTZbUV45R8ujmv0v88rYy
BdZdhLx7kDlnoOXKuqOryJ0AG7Z2qWmX0NIBX9TkgmqaynKcG7VSnpnAACbGhpqdAQw3Z8GFWjSI
Y4G+QICgO1KTpvR8cfNY+jgo2pOsq9m9pqK2vIztLRYYHeRu4nLfo3b/Qi5IysQXaFDs5wFt3uhb
FAIAQaEmoYPIk2aaJMqrbm8BurwAw0SAVHbpLtIqAJq5tG1tYWpODJGtJljZYgyvZVaEV1RLZrsE
8kYLnXwqE2V2vBQX6qUDOQ8HHkTudXJiNR4uNX4D07wsAFOS7rBoNw+ar8XVZYwUFLYB484KBVfA
kASRbh4d/HE+1wK5TIDWpvaXt3+fDNlaeAiCl62+TUXW7VxUCz1EsfMep2P+k+sBMgde8ZSDLu1v
Dqz2noKhKCcHvHi7XTlg06VmyLBZuvfAI7NIXGjacyMqz16mWS9msxnDPHkpq7669EkEnLYyCy7j
LQNwfINklPUyD/poYrWeIpI1jsVxejP2ZoB7JIkLlPdBHunLQYQAvMXdAJVfdNTq3UpnkHn3Ltjw
JFYfrMgSmCbWOawotmHGoYbn2AFkXbNm7TRm+tTkWAombdS+F4hVaaZt/26Qxiq9IX11WgQ1MuCz
sdMW2B5i+X0wyhrFdmp4CLGbafjo6/UTUh7dOs2w2q8VFsJV+IimtvG69MSFWp4ONoWxZc3SGAzg
O1Sv8OVHbxShXL5yCiCm1NDP8YHf840egME0AYU1YgEohO9UjUpmgVYFN8gD8vY+uKKwF+g8U/8u
5CP1h+B2W5lWMB5pYKYGtlTcMvaPVZYMB0+VVVStzy+OOqNm5Ia4T8PuZIzQ2gYLB/gZq0KeyI08
Ri0qtq0AWewe4COx9J28QsZz0KbagDBLi0Vi6PJqdH55AfZFA5oVqVNXlgV+n6USJ/1nhBWx4AZC
QHCYZ/ZPr/GbI72cRJ0EF8igbdsYb/plbUbdBkx69Wpe6qkBrszaI5kkaPo2um8BJI3waJO6/fcw
K/cg3tF+GY5xgnDp+NqAWWDpod7/DrxZ2s4RerdDeSlQm2qQ56BuMdWr/djHxd0Y2nzBBh6fM1WV
yhLAoyUkgabWp91pHN6scpkfuAUuxZlkBrBQ6PpowgO7qs4P1JHh57UuMhs5fjOEkqvQh3MFhrQX
8buUhniJzD4CRy5Y0YIqsF4a8H9tUkP2G3ICa+vHGNOt7Bfjpx1lO1nx5CYqK34wcwvA+EwHfVWd
Jg9ZU9QnPHFeqXOM4/IMiuoz793sZA0sW0EZFwKLqhkIvAEXdEqHUEvxCFM9Q8/Q40G4Uwn1uGsy
ds4bIHHZzR686pIBP7pou0D/Fte9tioqk++pyZCxgDqmfGKG2oIBZ7uIwQzzLUyrHtgK3d97sZ8e
UXXqLrEcWgjWNM9jHsVnXRsCEOgCBgAh2XalFX50KFRTuTXKTY+q+Ix4JTTRohrJMKCwVqCyiQ/U
/HQz1GwAi4EbjUAFY/2Gyg4wbJXFj8BFTF1FzFO9lkBaCf/SB7w4oSLOXX16ICWBEoBUyqWrPMIW
lPLkAU2i4kdUfcxBHhoU58BFBI5kPJD0+xbJtPVYoQakLyrjHqX0xn3WBJsaUco78siT1ALiIOgX
iE6BZ9dL3XGBp82wJ2fbQmF2M9TAXGEojajVnAhH1mu7kGO+LF1t03fOqwlNrT0DHdOiVcwwzhiW
R2pCpMZ6ckTz0Yz6IdkkKFVe9VXj7koOwTDaq7v41rumkMmKNvLUS03arc/OdivDI4I66YKyWq3d
gio45d0mqX0NIOVcHBrb8o86UFtTdoyFoOTqkWGlAWSn1Fk99Ml2AAZommke8OeciBRBlXDFYix7
zAxAtzjv2DVgeKP1o3erQg4TMATH3vS/z6YudSGJYOdyGbWZSJdenDerVGvZZmqX0ag4yxNrP7WN
EC/fquAXmqLIXXYdeoH9oRoMvN00f4YSW5DU9YcsOeaRZCesdj4Oo58C7PNnOy7K7pjXR7LTiDYM
LNCo6kQ1Y108BTYfuxCCwR5qKa1QMxdkc1QH/v3FkgMUtZ5pQOgMYXSkUYG0i5P8YXQG57FvAJMZ
kjvRaM4jWSxt3IM+QlwbZeosvVqkpfCO5MGRkVjVDZTQaq12saJCqWRTgUOKhsaQkj2gGCtYUBMl
scblf7iSZ1XimgDiUiMLH4jMQaX0WOXHVh2S3kJbDHEOzNCYH+mMugtb9CAntnrwNn6Oicid+smz
HEvw+fx5Sv1a3VVrSGklWzuL2Ip0w/e5qg4r8TtZmbUuzwIA/LOTZWyV6aZ17N3iVxMycTKk+DhE
qS1OZHN98Os5dnakzlF5CLA1II726UI9PSroQOkMXrVcu81pqrHz4qM+VK/NZ2W5jTQDmShNRQet
BUWl8qIWudLAMW6ngVNG65+55un/PRfZP684z2X+c0Wa2eTcOqIWG49PPIwqhspbQvD6n01sd8yn
tMVjZe7FcuJrk3qREI8zsz7bjibPvdmEe7zaDq2ZArFDtunUB0BlnxrGgWx04G6JemZ1QJkBSEpf
4hY7CPB2Nd7wpAF+76faS9lWxRu3/BcfP4Q3UEFPJ8CTTif/6tLD3nuGVMZBdXM18n+Y4v/cBxJg
qPICf/faEY5zqnrXXhDRQx5n8aaGTu3EDmF5UHYpS925tPjKz6b/mIym9fK3QaFv1hM7xH8O6tPS
eoksOzlJjuJLkWv9lQ5t4mXQylzOlhGBuKubqAU5i5Xoq67YLHlpbI0Ee1RXGsOXoZlYamFVhNOU
nQGuDr1XQQl1BRXTu1ZhbGxZCCJYstnIUC7q1uOgBuXlukNN/T70mux50MYtr0yAWpVdt1gw22VU
fNg9MLbtK+Drnp0Ce8hP++z/b3tRoX6NsldT4ktlr0B5CU3mYUqWVaCtPYmgfpzzZ1lnVtvO8fvl
nD+TSGEiCpv4mzkpJuzoNYvs/kimyR4vixAVZZRzG7WQnWKrfJwvLfDA2VZVPCznaeqw+zo1dQxG
Nk1NE+mgcr4K11yOBioEG3dEYDADJOWSla671OomRx1AH16mHjyhhj3qWp5yZSO/2gyhoAgEyZZm
mMbSBJ+zSLD7oKBJTfp5wPJ0mmk2zXNWCdvifeMdqRM4sPvUycSpQxn/qs89rLjVQmZaeeDFVw42
UrPK5INneldkA6i6VJOWKw6PkGuTITuSzfVBcABQ+B11Tm5qXhep8M1s4+bveVpt8L9OS4MCDcGs
VDYM+ygsg2jaDozW1EmH9nPasMFWYSixqupbzdmXLVZ2tJ7xI+AgqEnrGWq6fidRiITUxNykXtSy
4X5hJz/CrqdDBfE27McfQYstUeTp3QmE4ljjUdtTRjqjQxJySMSyektDQ7Cs47WhhlB7niEsQPBv
dfX9H/Zp5i8XGbIgWXg+lxuEOLp970UPpt3p3z0IsQahk/zMRdot6z71LxD8bU+g8UA54VAEP4zq
TA4OVImXhQdO+aovyzOHjsiKOtytBY2pNyg7Vyu3ksk5iKP8Eo/AHiC1lfx0zceuNMYfForSV9Cx
5WrZHG6RIkbsoYFwJ965w/dct5tFwqzoyrlrX6gDWwDUVqgODSV2U0epgX85NFFH0VcHz4hBrego
CFTfyHuyydYBym7ohvsKkcGNFWnyLsxi886o9VujFrUpUknUkq0WbzQw5kMRGCKPkeeZB0RV9lTU
Mhe6UBPqzs4B5OdTJ/mTnQ4DUksHJ3F3f9rVtGCH1g6F0e6++Cs7XYCNWnxEQc7U+cdwVO8if6zL
6ePN9TbkBkgkP45ltp2nNYGpP6e+XFZa059dFwmdHpj8uy7E6xqFZsl9wwLAfgsoNvR1wJeGbZQv
XlOjjE/W2XffBwpASv4zYCBP4q74LWy+Yiz3oB96j2RQil1K1izLwAp/I3UGGHfG3vrkHTV61ZMt
xLCO8Wg8VTovjgayq5vRt7GoBPnAIsr99qdlRkttzPLf4OB+Fs5gvwRaj+A+Iu8XV9P1fWGjdN/D
nuyWcr9bylY3vg92t5eukf3WvfEghqD6DtAmBLrAfuiJZhHLbnzQTZ5uQ7tih8pr2J3tx9HKCDr5
HUj67VCy7Jc+xN9Elg7PnewH7D4NfgoMYZ9wZxdrr/OKF08gHKhcrXbcJ54fH6s6cZZllApQYDvN
MfGN8aFtjAfwdDjfodEMNafQbk/QDyvvQdP2RnZ8GURlukqeOWjrbnUTA0id+CstQHEdCDCji5bz
5FwZMTb7ltW91c7aTRP+E+AayGQpB7Nxhy1qKON1ajJ+RfELvxYhCrwQcCgRr3fyqwHtNX9R5vjE
Y3ZHJtRwachMy8CKF71W7CKtTTdSgT7wr9Zupp8lC4SN5cFS772pI0S1wBgWV2rFblicczM+z4Oy
Am/9IU5A4vk5EUfCeIWbKd1oBBHBgvpjYvLxYqNZ5H79k8jeRsXHWTIxHNt8wR1F+TYRv01H8qHD
l3bZR+OxAdZVGP4BEjYLxwWLR5FZlwmzMEIaA8GBdEMYh4ibzRkFGs/USSY3Ns6m1X34N0C4I00W
OUet9p0l0VHYRf2tSGzj3kTQ7PQXe1fxr/bUbL85WfPhXwEAtCT2CvxuvgVhat73EaqppkgWD7vm
g98VSZCT54IblDAJVKqWg3+hrVtwT4T2FX+Y4qmDJNOuRQn3ph0s49uIB28kvPgNrzDQpzRMOw3C
Ge+gUu2DKAMFyWokcrrFU69GNgUCQ5FbTiPJwQlRBEYjLSAq7kQK0XHvn5F0Td0DRJFGOrGvf2sA
PiIHrPRQexGt86i274EQTzf4ZwQnyRLwDUO8emc1Vom8QGxBLVzo0KO2QK9qmewnpIs2Q+mNEWoS
4zU4uoyfqY3KQiBm02dn1OUqMKV5V8hI23Zj1x7cqh1OyLNDfNwrqvsKj3mU53X8FcuIx5AB3LuI
70dRgzGs9EqlKmK/NprOl3/7bKOw/uOzRaX+5bMlmgaRXVX7RaVbcd/ky8aK28NUnKWaQM23Byr7
akztHnUkzb6UjMkFIqugkKNwnV971dpKwBgwGV2kbdd+H2sLpLE5dq2tt+khZraM+xB/dTI2RYJ3
dOScRqXi1asDF7q3aSKInXtlv7V6jx80QELO0hX9mc7oINICDGWh667mjqoK35JGDxd57fUbK42s
ve+V8b0/qJK2AVS/QJ6cUOJZvpDHYFsm8pvWE6p/5BJ67NGhx6PEmtP6X2L80yk5jXCiFICXJs5G
9jG2/WCjGxDcdTwfNShhtq4UrLixmnZhtEAGdoAFPboOINI2G7+RW6iD5tQpS0TgOuw1kqRtL61y
6yLU8qnhf3PrcedvOaCIkLHyxFOd51uUciOvhztvYzrxuM1VU2blMoVuyAvjlX5gpgvZcW3UX3Wn
/zWkgX9Form/A5s2KtaVv2UE7rIRHjJXatpc8C35D6n3MW2BuPFuzFHZDmptMOxufGDGlsguJnva
2lKz1NN0P218VS8qNpIvTcQyk31a6chEV6gu9Qm4GiVOtzCMzlkHPNBPDqFd8ZLo3A3KM64fV4Q6
zTFqEafJRrM9ocgE9BI5iKpPEOgMzU1Uoqi88Hq5oX46aF7yI3VLc9tzU6CGBYeER925aKoCpfyZ
AwYZ3+0XZEyK5sPHcoVYlk2D7K/ypg7hRT34L6G0wEokb6G1Ls5ChgATQl9q2RaQaJQMaH6k7nGK
lVe7AeNbu/ARmuwXZKxVD535QMrsi8q7m+2lYYL6Y+oV1sooATTssTJw8Bo/NnSj4RaKzy2zcc/R
aew/lFaWQuEMcXM6IEeVSYR0/2m34Bfi4PUny5eR1B5ZYkCzfElzzWMgJIRQvDqYuWet7T5zswvo
wdqNDi7wS2mE1lkXT4aCe9GBzHQ2xtJauunA1wlWKh72IKF/GqN8SS6MbEPAa+j3xPZ6nqFO9Cfs
TmLQ9PmCLzSokh0CdaCziDktB5OCCyP2c8GarO1Y24DvKi/Hs6F03gw78iGT7RT/jKYp5zb5ULMo
csdezj2u4RUrw4WgZC2RMJI8+TikiEbWqJdHO+v9CoRD0a/JllEPuTu1V2y6XPtNEcgvQUqWJFD5
iUGe3gLNfsLe8Ws084/gJg32nehJS7RnoKCts6mBH1Ba8QCl+CE9V0PGwb0ktBuK0Mxl1cYmYjxZ
tABjJH/vI7YGSJED+5FAuMYJ418ird6KyG2/1QPy9pob6/dY8Pjgnmx0/B8LtsdLqwMLTo1qfo+t
XbxccT84HH+LVA6n6VSzhHYwaqypOKtQSaR66OBKILMG0OL12A22iYmiPdBhvAJ4eYNYZ/3gj2Vw
QrFgvSS7JkC+WNRxdcdCa7wGTo/1ixoQgysAGaPCOdqoL370C8jpSp0/RcVYL3ow8p3oMEgtP+nq
MNuoKaRolk5mbooRgHDJm3PjRsVTABTsfeOHS92sY+BaVrXLsyenb4snRF4BbyzFPTlGRXYBSsq/
o1ad1u89r4ZpEujVgVY1i3EfqjkLtaHFg0juqZmNzrgCFsjeUrP1S6QHEeDeUHNIwga7sdpfWeqi
4ApN9shuWEvqRSZeO1QF6C2o13e75Ny2WKFSr96b9R1CBjfqxNI1WZTOoO9yTbNGsC2zGgUZ9aHF
4gChpJyFZ/y2wjOdabL8Br5suTONwhkXZhV2CMAPYII3cmwMcygzqzM6RFAFOIQJDnPzb37zMBpB
LjRsbv7vp5ov+cdUf3yC+Rp/+FGH10ix74yHMIbIsgaVkGJBp/MBxB/OqrDKfgGhhOw4d3gJKOmr
Iv9nCLXnbl/NODfp7M8LZC0ykoYHlsP//zRx9fnB6Cr0SSbjfFUyunVlFwvXNm6jSLB3Ux9iHkLN
yYVOaUhZpi9Q3qz2mpUU1xbSkA5SQSeuGDvpUA4OUCBaWC4H0/qwSTpL2UaDqNF5UHcAsNGi2dSC
oVbicyyNKFKg5XrPPM/2UUft9pjhSURXnTsG0OtIV7IL92OszEXcuWtWJsFyuuLnxIhSoXAbHN6S
rp0Jjl1yZaSraSoaHIvXzJPx3TRVJoxyHSdaNbkEWnCxQEK0BcOEOLhCF4fpzMu6j7O/2Mil920v
w42NcXTgn2ezzVXTzLNSx2yrwBK6TG3c8aB3C+7LzgM3VQwmdWqGDgvuhQkJbcnMu1h5VJBX28Wt
0y2ps7L94L5AvCWvpH6eBkkBpUAU8SDyBYgoFw2/8y3rApqU6r0cnYvm6uW7LbxL7OGEw+KHaXPy
kgzcTIEe7r26fyJAOsHQI4VFRyRgss8m8iB7Xo13qDJf6AM2BJmTXkGgZ9/SJPUueCCtqUUHbQSb
c2a1790QMWT6WiDyyqBqlr4bgsXAy6NjndlqP1+5r+3nGUuNDxuddZntvsbxkC30Ivdep95oqxvB
AxOC3RzHYTfwXrunph2PZII4BLu1AOLfhXiWQTWvj5bk1nW3GGRMV/KiQ1s3O2YV8kytPknZrebF
S+FxMGmomcnUN+CscDUz2s+2rrDqpZ/qbEsu1JGJHEUXBYp4yEZzxhXkRKPWZqv5qpEnrC3rwUA9
zxdZmbn3jB54LcPHB06L0T/abnujYfSVgIuooFRafpndqEDDm04fYf4KDDtKCfavy2ziYX3tAy8+
zZ9MeGGyMECTiJpU/MHIt3HrcKFprvflW1VmCBipCboqcqFDMIIDpDEaY/pWNKnXBRDdy3OxnC+r
t9zfaRVw6/M37epOO+i+/Db/4RAgBe+/yPbzp+u5E9wV0SvNNf0Pg75UUdfhbmqOpX0Aw4ZUxTRy
75kQSdCKvP+RNu2jmeXsMYVk48HTdSB0lR16dpZWtJcR63CAP/1m04LKaO/npf0kQHRHTrprGsvW
1etzYjnaSnOKfCEgwPfQ9cazbAd+lqrllsG4AVYEzMlVYDzUbl9ffZBetT4zHsjUGaD2ivIoOZKt
76JylyeFvpwGOGb00BubUAgDTJyA6GFd3aV7mhycuOyAqIixoCYNCPBj0Vyjv5GpGxFKzPqu3tLk
qDbJT6nFf1EnfVwtMY5I4UZ309VbSwJtlrhrmsz3mLzodnkhfzoEafqjYJ5xolaP5eE29MwOdCL4
QqPWRzcgVVbUSaYCEpkLuw77AzXZWFo7L0GwjlzoI0hUxunjAxk0DxovQTXqO/oAoPXQD5HosZXE
nkomL3pidbfR9sS1HOV7KIPgG6TdhzUUAYdd1KMZC20F0i1gNNMgOJV1DgU+VFB/A0+hDUrcvD2W
XQLomnmbzB0U+ERVgS8EMZrlx44bFGq7Cac3Y/MZUh/HjpeLL0A9K20gJm5Y9xo+dhmFL5S/jnT+
JhpRPJZIsu1EA4kfRGmDR+VAqW2sAd/s5ruGIOdb6gAAyaT9m1nZXZsN5qtI2wF6oCa/uVbSbf3K
7A9h5TLEKZgO1kC7f2QDlHE5BDp/quHQKLV/Jxju5QgG4ycabkIrw08j01GSoOrIE18Ds4XBUHyW
xf0zNCrA5Qz77CZV9XkWeEgjIqA2ubmovSc3VEd8zDYot3m2JP0ZEtEBJI8H0HyjvENb5MN77sVA
lwbmC2SHK4ASjXzX9C17rjr75JVG/IZ6nmxZAh59EZ6pnwtjQGrNGpK3z5EygxgFjSzcCLBty9JX
WpoiQRTx7JnOeOSy6Uz+xfY3v0g3dDw3y+xLnk1zreEIZrDdl6zelGNzhgfNGd09pdemXg9ZsrWj
VSgz+czRkTPNklXNjux9mi34iMTupezKcuuCfuDFzMuJz8rNfGPNLL/eA4UEcd6smPissJaGPW1B
oG0G2rPy9xEnQ5UaYArOUIBH2SyluVbY+WXsBuDBrmL2X9pymYpFmIjwGDDIjgAqw4pLPjpIuBhy
RR3IExaXBBqC1iod+xUwVOFxdgsHJ94MUeYtexvVnBJAjaPIu+4xliZfg6Ws30zNEURstlvjI5le
9yikMYLANTtRJx2kB8IwFHXdqEWz9cz4mM025MdskaVFm07wFhEv32QL4syC/NBJ+kZ9oVajZ80u
DfJ6SU06IMgLYs6oudhVAMCm8mhAILa0lZQI2f4yx+ShBvx7jr9dxaqg/Vp24J6MB7t80JhxJG6G
EOqkO4Zaq3Wvbgpo9CUqFi3vKoh2P9hyPOoQf13j4egd4yaKl60/2qeGFdazDrr0ibZO8OIAFspy
FQE1943cwqyyT4YebX2z6FBU777RHdM0EK6oELO4tbreHtuo81d6xJI3kZ+Lygq+dwy0q2M7Jgc9
z/iDGkj9NSugoWMCLmQlzN2zDPO4jem+Rwj4xHEr35AtlcvODuIr8w0DYq4jWEatYoSIMvvwdaDI
IiDHyFcGkqcdGHrB/WHrq57OLGxVJRc+wgU4m3rVmRX/cNoeKu4+yoTUAaSYIto2APRundZGUlbg
SdRiGQF+f2/cBnjO3CoPqXXFlzb9M+J2WDUugq70v8ziLr1BWU5pcF2dQHe+Z+DahZii/G6Ovb4U
LJXQ0ovkrnU7bacj03knURK+RF5ufK36/kQc2gEHe2dSyO96lUEOEvUXmkzzR47Se5Ru4yyqS8iG
4pH8qKXiwzb30hnX9WYteQ1mIBsPSpRo5Af6yKGbZSe3qn9Mn1h9FbcE2Rd55LHYQbEgfQry8lQU
WvCYgvDpgCeKugvl8F3ZMx1vCzOO7YPrgSrl3/YRiYxFYTTVDo+//owFf38eHVdCH9outswsk0Wl
9+mwoB4vTsZFWznxtpADdM006CD4gQpqqeZs81g27IBtq2+dOjQg1kf2AjZqUsdsKxqv2VSh2S0J
5UZ4N+yBb57thnvCt812zUvHrQ7s8CIjmtZZ2Sqw6htya82aCzw9Is0w7zhztHWiziJ3+Dgj2996
ASwFfQ6wktsUv56Dj9TBphm98qmu+buFKON7UjUbBOLkdyMP2Qr4qeEifB+RPaNoNjzz3KXJR20R
+rlx8okRgQLF1HYQkcM6JzqQiQ6eiiLTGdIU0HItRwjRAry6ST2BamVVcEcgLrKBAAD6N5Z7RiCn
uATq8cuF+WqOrb5LbQeP5FLr2d7WNbwlKgYN9K6JbIjpGOl7iLvCN13nRxnE6cpwnPwSMN0/xmPR
rHvBBWq9US8ONc93u8l/D0XXPvpx0m7DsMj3Ue5AKU1NRh6jBcX1pHF+ILSfrkJv5CtP94cdKAQJ
o06HgPNqHXqOuaamRPHevfvhYFvO1s1zwMWH9mHkIUr7WZLvkdNAgSEUHm5QBvmwVd5ZC9M9j931
3zQrQguvWtU5qlS8x2N9Bcii1B4QXcNfQSZRuaLaf4bU1Q65XhOvMKg8gUixvsUIxkw2alIH0O3t
zlpqHggQOrszn1AG3h1ss1Tc1D7ChzWkIeamCwJF/F2tc2pFQEj7brBkimEcUq3PblNHD57TZqdu
YOGSGL3df+yisLJTYSl5JkTg1+DyzSBKWC5w2xpv4NsQwPyb2dUT7gCuF/wjMifpHnS/BuGQetQO
8YdvF4PR2DJFfB8bIK8WIRJZ2BuO320dyjy9GF4gF/NhJyAGODInO/mPPA3XkTaixqBt2c6WSbxB
kgN5PX/EcxG5crDboCiEZdnOYHn7jTziNrG3KcT5Flhs5cuJer7V9H771zYRzyNfhioZxw92pgtq
uNhtoH5Gf1JRf21SLyL+ck9//yqR/9H7x9jZuVNTVb4mtmM0HuSApCuk0KtjjwjAhteG9cABCYPM
MR/fi/Cu7GX4yxqr35bj+08iM7CzjPrwBBR4PY0Reamt+YBKJbrf9MGut6kWF4g9qTWQUAseqQ5Z
MFpLXf8x10zPddUlyCT2eQVxHxuV19LNGwgUD+KjEnv2gyYD1uZd/mTrjY7fqazBTZNbm8wBuDhh
VXlGETxfA/ZUPdee8ZNKGzX3Jx5b7H0eoydjvNJC51W4+GdS1RoQxtVmbgZNX20gjxxvMi+KTs6A
0iunfyH0e1F0kKaLw+Hi2748mQIbmaQKjR8Nmxys/kHvjQWyBRUQIrglCqwwERa2yxPJ0OSq6agm
9VodajupF3tF84l6/zaWuTEyFzkHgarGL1gmYF0JAVqz6v1jJXQsNZVd1i4IA4b2tRJ+Yf0WzPPv
oUe7AsNtlN/iSBUwiOQEpm7H/slRQ7wCrYZ9p5VQ/Rs0jz1FWVGvoSQ1nlHylR3ckrnbsSysq5WW
zrJz3Pi1M/l9nhX2bxT2A98YiPe4+me4FwvANzpmgsgf7wrwIwQIxQT5yWm7EOiB/pluf7KbNne3
XllP6kPBYOZX1HYfOYcw0ixIlJdxu3VEDDLcEYJEc4dR2hD80K5gsAETVQnUPoIri8pJ5JGa7VB8
NKn0EG+Hr73Dv5vUm+ooD/uvY4sRGJ2K5ytQ256cxuP7QC2wgEaEIptf5fGZ2nRQLmEx8n3KvORk
YPFJfAapkL9Cp4ivruzte31kFyJDsLi0toCNphvyGvLxF6r0oivWtpMXmc3BglefwUutXD/nAn/F
5MWb0t0Iv7HWiFACINzX+ktigRsO93V443EDPm48/M+okUEOKuxiBF2kdR4BFYc4YmPdt0XTLguD
99/SwPrRBR77ZVYthqs8lJNV2Crp7N0NILTaR44OQbYI93TUgBtFDkiTdEZyDg3tR6aF9rSg7JiR
n4o0/kHLNNog+KhyXfhWxw60WAts/AZRDF+uic2LeL1EH2ZnrcarQjF/kb3t/x9j37UkN65t+Ss3
zvMwBgAdMDF3HjKZ3pRXqfTCkGnRgd7z62dxs/pkSd3TZzo6GIQllZVJAnsv04LaMddbvVzfulI9
bDo1XgyqXEGwd9qBNJO+urAXz7gMv6U+aNAutNiusQ77qwSBGlCDJvwWwxrAZtDeEG7k734dmfBo
us9S8zXDyuYCCabsglVvdsEOJN7bg/FJmlF0MuNoG4i0fNI67u6dxAWgpYcz6ICYy7ryGdtTq9HZ
zTkI5JellY3OjxrkjxMWR9i1OJYBy0tEyKgvHSBct7X7zLijUlQqx/vXf/3P//O/vw//K/gjvweM
NMiz/8ra9D6Psqb+73857F//VSzVhx///S9LSVPatgUNC1tBfcRxJNq/f31EEhy9+f8IG+iNwY1I
PFl1Xj81woMBQfojzvwA3LSgROhWWXtTzaoKYNI/NskIGm7buj+QOkf6PPveGd6yjw36MDmBsbJL
aIXV23a3B9TM1ldnCtOdJF052KVaq3Aso93iMphEzS9l8IivIYAwt2VGnNixh2xMCoMQKBPRIUj8
j3XUuUy1x/AdP8KeGOjZ+WBn6XAx58MQN9U2x0MPikx/tuqq/Qwx/XRvdwwrdjt1KuCRZLd0obHU
mSaAmwJb/fNHb4m/fvSOYzn4Ztk2ctCO9etHD3m83Ohr13lq+mjcIwkcADXFp01qGeVblSBpMi8n
+gk86FJa1T31cMB5AlWbASb2972qzDeOaSg/zNOzWWbDHFqYFRtH267DNx1VwovNpL+4sMQ8lQV0
Mkbkpj5NEH3Gx+v8mLtCfxoY77kr8+E0EujxTD8zXo13bRibR8sSeOaC0uD+h++lMn//cCyGqC8+
HQvQEMd27F8/nF4mpQR0PntaFulOYYOXn1ufkKHIH+Ao2z2Aqv9Cj8OozowtPfKoOPcCXCt7GAt4
FYtQfUUMuN04dppBNQ0PpjCrYdZg281n0VYXd14j4qX4mMUsf7WNApZBRY+uY26davc+NPLqHkD7
LRL29lM+q+mX0LaF3EHin6gOkmHJrimg/0itNKCKhq096/IjagbX2iqywNsz0zWCU/FhcjOo9vsZ
KI+DD80Ms0+qde2DRRg2T/Cut59+62vx+9oRBwnnjt+W9uQwJ1pbHedGsp+bugDspB5BDyx/2Zlb
0R9Vr9LnZj4gUlhUdgwBMBTSyOlWHaiHx1QV2bNoebU1+JRvqJVG971eRucQ771b4o1WIdhGWE3y
QVy+a9z5qcybLTWUgoX/4RthqV++ETZjkuN/G47ZLmjIrjn/nD48qfBkESOkZIInG68o2Mex4dpz
yCsTzzAqP3FVi6+0CLOMbjgHtj9cjVBhiWZUsIKMkwu5yi4usWQeu9jD0mmliqJYNbPbWwQQILx3
yhjmMkl5okHUQMX/Z90yWcASf1fXEiib0ZR67/YTPzFL8hOdWUNilqssGoG2QqKI7S0ZH27Nf+mz
VFhVu/sPz55fH/vzhwkBKMdijlQCQnTK+fXDTMKKcZ0y/9Ed6hGp2FStOPgL9yIyFEDfKd90WmVv
ObM3tNalHlUVgqXXWz0UbiE8izRiIcE97op9jTzD/Jyt5qfrhwNIRpeuhZcbOlA1PD4QdOIhwmnB
lK2rhEPeVbD0gaskWlGwhRpYarw3IDsTIUoAWXfDarN1XBTQsvGVfnCAc/nnT0W5f/mKmZbLbJcL
SO4yy/ztU8GKygqyRjuPDHa5F3M2zIC0SQII2+xyS5qogRPH3lA8RM6kvQ/SyzkMDUgumeqgnwdi
rISUPEkr++4IHNzgNF5dxQa0uNN6TVDA3IY8B6yQg5M9IwbjYOe2hft661U7QKe5DNaN/RwaKvwY
ohiREeyp2M51vQRDKRzNv9RRv2IONS2d535UN9YSS23LeKtmee+VG0zWEx7D8BURQQylLqc8UEtU
wmPLr2DDRa0feiurrmGQa6lz2Ir5KzB+wdep2MainvaZDaDKXM/ywcEzAkFFqKZgxw/Bfgkwvi1X
Xa2GJzETSAoQkZG6xU5pLs1t/QgHJd0gLAeLsDDIIO/cc/8Ac+/i2jYRZOanxj/J1P2ss7Z5pKoc
ry5PI4expSI1cA0KFeNf//k7Iuy//HQU/DYUh7mAsi3swuf2D8+hUTG87kazfAxDPkeds9e4rqJv
WQ/QoT847B6ZnwjwPACAoa8XfiugiIH8vv9WIK20hW8qVDJcJ3r+daSqOoYNzHhWqRGB4wotFqeP
K8SkIFdLRRlNm7Bop6cudKEqEmTbaHbEK3Ijv0AmFlDTuYgdRrOX7qxyMxfTCuKjpbSHPRVBNHqf
koqwQt5EgJptpIlvOTGCIl/Um2hymg/Ua7DFsTKqqoU4hEDVdNAWqG4L9dpOISQBJzC+UK/hNpff
+ab9gXpdBEO9afu0XS5B1xlBzAHuWyTumxBu++AIFdwlHfivA0g8b2Yr4BTOWHoGQsF95kF58MOC
v0FVpNnimervqFscQ/+8QK6rbyTwTh12EFTvWM3X27RmMCECPA+naYs2DxCKL851a03AjcK6cSy7
8Bma6xbwOYjWVW59GGtkBEArcNdQv4h+YPmUrdKp9F+SbhKebwz6LgM2dN/mnTjQTHaDDOBtpp6l
waMqBpCT4ZPV+cNawDQOwWlwk+V8oHq7asZNbZvtmjvTex01UL8Bo0zGzGUOGe1gYlXfyQARlMxq
0y8QgD+SM2QTNyd7mNQbQIzOOnbHEPwJ2Ke6TcX3Q4SAPRemiTuQ6RcZ1cfaz15AZkjuGB6HDyM2
RvC8gMG1nXfPyHMFsLML8uc8nWrYBBTdjopOqdtD3QE4TkWYMJv3dc22cWvmD4iwcy9n2n0UZa7v
WOnu+Di4j1Q1RH7j+cKftuZcJ6yyhnPH0t3vdXYVRXagYC1Mg6BuqJ0DBYxCypDNdc3gAhvdMRDC
sViSkG57MzL+EFU2gnp5fTD9qvzZieSrGU8SnNfaX2Obbt2X3Kx3lq4N4IEmyDWAxbktojZ//Lt5
dHIY0qLcIWDRbcoOlnhZVDwWMxsFMEi4JM9ElMzIYdpY6ww/KdTRwYZxAPV1JjylZFQiJz+Mn2We
e9OYjy9xAoKGLB2OXAt27FjdWiBo5HiRzuKGti48EIuGY181FTJwfdcnlzrOy3XNmXqAPmm4M2UR
wXEmH8+JQHQekET3yRFIFDh5KL+BU7XRaWD9DFp16hpkZGg44ADqwQrCaAdA07T95yeh+fvbEqsG
i5kMLwaHc45nyq8PQoShykYMRgfDeI4Qa+8jvUSUAchN3auw5XtIhSEiQnUdvKPCpnueGqeE4Q1U
8h234A9xl2E90Jfp9xzfSoDLrNdbD2D4AySq/WjvzhIrpLPSQmQV+59ObUhUpZ0NbOkMFo4wxl0H
dZ0u6wgT6ON1a43JtQ0bcU8NDBmQ+3/+GPjv69L5Y7AZ1g3zf45DO+wP7wN3GIDzlqy9vmPaXTUz
SfGTZ3A+hogXwgCmmKCXefvR68D0rMEsf38Y0IhCA+RPv/6wgJ4dMmXx+p9v2eK/rXNcLrmU+MtJ
PDysv+w8wTTlMBqM4uuyoJ98t4ISehB9QUxYz0F5qO0ku1L5bPdnNb3jKw4o1V+rA+g2LtXMbKMv
sNq49a7jxvXsqMyg0bShMGfqquhF2NByyfVmDGsIByPl4WUJDx+NoHw/gxGC5fUtaB5ZwC1vnM9u
/TJY5P2H7Tg3kTv59XOxmZAu1sWmQKDAkvL3YAiDOWzuRmG9021iHVu4Tq8BOAEQqreDz1GqoKQG
/LJ0KxDurCEC8Qf1AJK4W0j6IY8ZZeFnBaFdeObYzpUjdP2SIr1G3bLczk5BiN07FXMb6sZ13DNo
A0ZYdA1NcUTi5RswO/HPtLhi7YEHWxaYSGz48m1WrF0jwNQ+Wr5utikry3OjO/eIXGS/ayprugfF
N/DwRBCv8zxd40c/p+l9HmFAMNBBTqoorjwI8RyCEGF3BV77IoMkPwp8SfgcZWghZBS0l8l4qSDf
cKVeVE3FsS2nPUi0X6meqqiRDmNX+h7H6nG9XIEq63nKmg/dqs2yYEd1Hy4m3WbXjnF9+lCXdll6
bljp2X0J20IaQpeywSHaCV2lH+uoj2FX+Wyl1WHf+9e7hqMxthaSqR1e2OUhYBDT0yAgwQyQg+Yn
deaBNCbsc1wIRH0T7kNtrTW6E5VzmQfrJuARFknjRvu1A3OuKRnX0OHFg8lp0ie3Dd3LZPl3jhWi
NFe12uerumE2LCfsFGmAwDoZVvrz1qO32U9oKbt4QlgJlh0YiXyOe2hcuPXSHGqeCPrb4L639oV6
WLpM9gixIo45N1KdmVgbREDC++VKqRq36ThO3jJHhIVTPMV3brWL6gSCY/M4UctswxV3N8sMuV8+
mLBJvE3q8inywBcsdjSrNRX+NdLBUdrMztdglcHYoPDHvWbLdZrAt85wAHml7jTPgOzwqoEe45GK
fiitmfwBeOB8C3QoA8gyaEecaVQgA2NfFfib0F1RnSmAakfK9Er9IyuCxoPPQ48+m3Hwv5h5HZ0l
JMbuqrLbitCyHqEXaD2aExSVYEugNo1jh9l6gJE9jD/SB+qCVLUJJhRMLSMh8o2IrWanOojSwjJe
91pvh8mKDpYhik968vEec/VXAOlqz2lycYJ55fBodN03XvrJV8Br8EbKGn6VgUrusMhxVtSQOcPP
rnSNh8jPk/NUN9qjCyDAepIzKi7vxisU36CGPuBPQRfR/nMOsjFEPAe900WvdrVlFJ/h4LweWeVv
ha7BUFTIBhjNqY9LhLBbxJTWeLrEB564DFRdfGQIYLFVMUSsXPt4iPk8yB6olTtR5znYQO6oGBoK
sBj4dy5TVfgOl9jqX6Vq2RN8FaKtLxAPomKZVewOzLj90rcZQPOF4ny+9WvzO83mFq6xg1ervcZm
jj8JA6mN1DxR21KTAVCfAji13Ko0muyIpS8cO+Y7NzWW6dCiAPukhiEWwnrv9zyH1mLkfHZ0H23O
rLNpZe/33DvyDqjUbLnn+euwBUU+39BVtQ0g9OS6SMjOF5gPdN8IW/bLff3TPdOgoTb+cs9BUkH3
HembuyYbtr2R2Lu2UocCKR5QmdoC+ACjwxuKTkfdVkA/IrReRK69V9QijRykt0zDHWzp2YAbENsy
gPnXDC+Y5+gBzN36kXxNzBB+xFTHoFIZnul0qS06wVZAbPmZkXhhhBeAmTzFdQlaQAWxMJCW9RPo
e/qpTGFs2KsH6oDcs7lhYORsqFiwRDxiMHWkITCSkl4f9tmW6mqJnGMbreGoOR7yTq/fh2HeOmwA
72hLyDeLTj/B5r65G7mzu/VIy7HFP7PN9zRXOzXqgk8Evu5lUZyoHw2tggGuXmyoD1SXDaw/j1b8
NpVTe5BmqT0ECOOd1Qz2kSVZegmGCgu+wfOz4iCTHC5JLEtXOizGP8JpqzO3/jnq6Ts2YuKTzBGj
jis/A7QY+mlTbWF/IprgYfAhR5J1Iv0iuETKEYOAu8SCuRFfY9uEnnszpY905WHM7WMcD84BCnO7
QjpQqRGTe2ri8A+zFyWybQY0Eh1pXyK8NbZWEXCQsuC8PCalWjMfqXOj3pQW9B00kvVfZcCuUGKe
s2jY/MsBH3KMfHMYifyH0QbfSxiEfnYGlqytfvSfasgcelDzZ2APTO/XBhm8OP523agN5ANg9WBf
hWH/CWBT8GQ5EtO/XA9Oz6CF5XWxVWMBIWyIaG8rSEl4voYTS9ZxrNvGjn8Fv2vld6J+UzUY2yHE
x/YMW+JPynKOZTrPWim+lhP8csyh43dZlCAlQCMR0vLDcnzyFS+OLjyJNzQgzXaTiOUXMBQ0fFb6
+gC0t3yelHNP7ZMTIzTIy/4aFojygiQH2+z5SqkKoBdluc/42TWHgYXJthSV/8WvtstAU3Yb0U75
kTMESuAV93m5EYAvV0aGDy7BuvIikAZY5/OEwL8c86jNPk0yHPcCjOJt2rTtW1KMK+pgmKB5wQIu
PUHDp3xUEh5GdKnaBge4xqrhPkAq/exASNGjBsOutwpPzddWmtZOQvFyFyaD8Zpb+MvP14RSWulN
odTIBAI4Aqvdcvm4cvhzrwCbCB4dA0Yn/uxFSyOqGMARxCPemskJdsNUVHuYWYyfphx2HfMHnaSg
50NHMb04k6GA5IrFasIr6QU5j5dyhBFEhLT0Pg8SuE8t+VMkUW1Q8BEWcZABm/VEqIEH7pMxwONx
fptWRmw/FvNBaqztSjM2NvT6jFSHBvk9dIZ6eaEWaTTtcsjHrGkQ9eoAAh2xnLxQyRlaBfOGHq/h
PBc7LHP5EUSclQtwxYu2DOMhCYoT97vgdXBzfDjgDC4hrariQMuwdNhQq5MG2jOQATpQDAuAxJ+6
kOxKpXlGgWT8SzbPCJUz6HMjDGaXuO6fnGMdwrYQ3IIzIIzy3NodVqddOYh977Z3Ym4AZQpcpA/N
xlDs8dB3DlMRwwoN8B559m3x5+kYOjBrmYYfAf/SWwE0o9suRSxFmck6dMNmLfGO3JUms5I1XP12
opPmtQZt4XGqWHgxU3b33jkzkDca2tRbygJhJxD9ygaGKfNkdQY7SxY/6EjpR2RYETcO1R+to9Em
WpluRFPja0YXqq38e1s0fANAM9sANmtC0MmJX3VgOJvUUDn8UVAseyh7+2FSnKk4mGIPKBNWUblv
P2VTscnHLHkNwgoB8dkbCgvp5BWi+3JXMf+9NdZD4kH4ZzxQa8fcr1YeVnc01Ag2k8kAfNdlcY89
/AtdJ82s8kg3lc7zg3n89zdFrSmCWHRTBoQisVhIyp0/TuxMYMEFNjgXM+RRVz52MgvnnLosbPQP
AMPA8BGnnTu5xEm/TbR0ojmjuZOdppNXNsFmnIY10C3xE+AE04sJ0HTSgGRKJdbnWKJB1JtKkpsH
c2LJUtLFeDaDvL+nNr9Rd5B9kndUEgF7KqFQuJQAznttB5dfqS0L0m88tKNFfJrBqBwhdqu/LJdg
lV7ht+GfSWIaOp3VKlMjcAXzzfltDuo71/JErRne8yueWgj3UytsxPGb0gBstgF7cVyl1ym7NE6V
HJBhyZ8nx413icG4R8VAs+YiK/+zy5wI32LYXQYjRKuokTW4VG7W6pjVRv48JF2+zWJEeqm19830
XI94oi1jG8htSP1MXdMMiteI92LhPl80bPtuA+MAjSQuJlIg8h8BItdVX1+1CYV6naTcQ5q2vtol
7GKB7cBpHCJVP0L4f7tUlqFCE9wt7uO0sw4iyEY4i81zMOAJUjP9XPXhYZgAdYbGXvbEVZ9eyyi8
MjjJ58AcTtiwcROuNHOrHdXNyR8BXPLTMn+iOvglfbFTATzPXBWpHt7j80ZopAlGDvC7yGs8fTF+
4EDg+CE8AqlII0SxDZOOPVIND7HWG22dbKktHJP+vu3GpTv16Af4JreFneypKBE9g/579zi5wxco
rjRnqm4MoOPwBe2OVAzq0gJhBahzKtKhr8Sz2Wh9oSupCSj9CG8vMF9wo3RgtgcLBw9fFH3fWwPb
mKztNnjSlNusyV2PBnY5Nx77P5Z/bV2qyRvBWQa6C7NMsSnuEh3vRDhmT9TdzpDfE2wS77cvAwt7
IPtVJbAtWoN2CFp3sIZBEASiXdO8T9wZ4GvI462KzpLB3QIQNlyotFTBtwHZp2HYgZf5Phxy8SYQ
yGO3BmH+EBaDu9EW4PIjwJT3XSzT5eDXctbt94+qzaFWktZQTRuG7L2fqdp+27rwh1NhEXl9EvAL
0qLNBYCy1EsGHX73DxStvLUzq/vHdhqPV3OKzZ/Ot0iWuF6JTMOpbUDxJpPtW5G0WG5FMFCgYjJ3
BtsNnbH8frm10tga6D6vUmw4SCRC7mqT/6TMoiNDKH1VlbOjzCJWbZcRevaPDVah1MuP3Zexh+xt
kPZqu1jxCP7StVHzoCxVPmhTfyJARREHcusWhdq2eHUis7caHbDzwFXNdze5Jm1U6TnEtiVJorAA
mOTPLiTVlAxh6UFRZdiMfZ6MK1dl95DPiw+Es1nqCG3jDE3tLR5hsI4GzqAYIKTtMIkPDXq84WQB
+ZmBfwH5OPOFWuFUBZ9c2APopA+2Q4A4XWH0EGXkImeXMFEbjiTLvTkfRogo3Adp8W0UVXKkEtXL
VrwPpTo6MMcYvBGbtjvbhGRuBI3j0+jW3bOdtPWmKcN6289Fy+DuwYmDaE2tuRWru7KyjtRIVUXX
ecpk/IFKsF2ByuuY5idYeX+cjfFtFFTOAwyXm0cjubQi6x/47KLdp8jEKr9hK2qjOicw4IYU9QgI
zf2pTiWXpmrFuYvT622gMw5sRcXfBpqZjewqBoFW1CNMMb1fiQbEaebvcyGlvmZYJ4C7zxHCCty9
YWTilPm985czrPC33PUBImoQPUIkDVGKGcyOLHNfdvaZSu1g2Cf4K3ylEh2AHB/XMQyzd2baQ++5
k8Fjh3jqPJim8aPGmH/dkdfVCcSb5xmb0LbPfW+Ej04IrI3OYCU4fRL0T4qhjuxZoSOhpImPjw5x
VZ20aRoXKo096JhDzz9RqXL77lzlctppJGDOURDCmHA+JP8+syPV7pqkfKMempfvPag4ar22rSKG
u53VQMkUXJIJzqcrBdHla19qdcfmhnRuyC1gIqErCrZ33qs7cFbfR4A0+XMqBFgftj50c6bb5JP1
YEFEcRL1Yzpnu1082vd1gTAKdaC6ftaUMQCpXAbVuWE9uGqbuRfHHtZOIiJgbjPrSodeDXDzghXr
toMvDzb0aAjljJcd5xYLNLjBREiN+lErMGrPHcy99iTQlCkHzhqOPJE+k+KQal9RA5XnVsMPvgM6
CBp3CEuaTPXi6XYWGGPoFXOdEaDVStTH1lu/IbfP8Ez5FvZ9+Ybg7LDq8ee/In0nHksktai+gpU5
wmZ1sWdDVL6F2CalQ+F86loseKDkiC33XH8bnsHs5FQB4XvfCAifTLADesVGAjra81k119EZ1VEr
9eu7Kvy9Var+fWxe+dVa9aHYGZMJrlUTQmsHgu5H4Bg2VHWrp7PcaYJLK616p+xkera0fzHg9fBj
PgHyrqcTeIsvNW4FQ9jF0drHX6KN2/BoVPxe+9hDRPSXo9NaTfB8kWOPAAn+ps58oAZzEuFR/TlC
4l96XRglLvw/ABUwJ0/kQ7PrZcmf8ac0dr0OMo+KugZg1UbYZkXFekiwTcNKIagi0a5NQ2z7Po4B
QcFQBaDcqsQv72Q0Jn+miau4RGB1LoYOJlYZYu0+IryQmx3lPXSqNkUohquaOSbJAKdJZgdeB/IM
MqJ+Y5mvEJ6CMl6SFmuutPVqOBmitUZWgi5Vmq9VUb+NtqnvA8Q/n/9mkMFH5mW5cC4Z3JkNI06w
VvKCAOA9/GK8iE76ycMby9k7pmNvU0NkuxFQYcTH8fKlollb2FnNL18qNrDlXE9pWD6Mo7aOQitj
DTWh8TOD9s66a+30jJBL9wpoU2ZBep96hYVlgLWkhs9KQvsVukHp2ewM6kWD/66XaYBSkHEnRDQk
6V4t40IzFE37flkq/nZZ9Kp1n29Lo+feKER6vR1iE7JiBbvcalKO9/gK0J51VdnFmRpgUpFdwaFu
zwz6sJ+zFL9lvGdeYDbl7NOxtLeJxezPXVV7eoa+xC608IOikecYgqJ3Qwfn7AUTg5F+FScvumze
R3I/XUZSB/3vkaVIzWUkgWbgVPgw5s0+guXB1zrbDdA9+lnB0HBVFp3zYkPsYZN3fXSpSiM5VcYg
tsp28idEWpDbcjvrezu1KxqV5ONbG07Ra4NgvAdwUngNLb84chvxO3Apk8e49sN1kOryW9RLiAUg
c5b4eKMaRf15ilQJ6Y86vIPqYHeQVf6GRX/qlYOFWBT8eyAbNMovWHACmtlGP2e/jATkqbcs5e7a
z+3onje+2EuZOPvc5EgSAcYNt9d+eLOcHG4oeLfC5/0N+njXltvq6pc8f+6ARF8XsJrYc5Xnzwyp
KrAG1bQurLB47see3TUw3cPvLn+mHvYg98E06nuqcipVr2MpwwP1n4LO3pUp1x61IojfXKGy9UCX
oioZDh4cW9oHKjWhqUBbgR0GzR1FlbF1YM0LhVHcjBOYObCUxRfqO+RpdU0jG8ThyDDhyRKlzwhd
XTud5V/MCFBbC8owx0pKQDQncAPguv5l9EeIQrYWvhSwhPhcsG/U3eCAuAwSC3sqgt7v5k3/lptt
uYdBW72lathheo0Vp4Dkp+KQi7Dc0KSdYR9z/BifnawBs8u0DoAiJY9JbsH+xQJGuHY72BzlnY9X
YYl3NaLJj0UDsEo4duAKZX2ydoKq3UMMykCCdC7/fw5eppqv9rcT8ABmknGTQ8RjJv43IIhDFuEl
5tC0anlhr6g+48PkFUFvLt2qbPjQrZH6YzcHi6UDwzr5MkbkLI0k4o8oadSqdjlk95vJemUwcM0g
K/yJMRXeOU4Zrqb5IYr1QbdTgPhvqOiUtr1KECg4U9E3X7rAaT6FZmVdhzRIkMbEZJ1jg5PaQikv
7lZOOrbfQYr2mMgQnAA+5hRzpb5YJkzJ4MDHHqH50W2HpDFOvirbEzjCcmtGhfEQj9ANC0EV/mJ3
7VXQ+CmBmlAfVT+KDE4Hg9v0EPqEhW3hq+zqFmN7gBryuI/9urlLRwPitHC0+IQE0R9p3IU/A7a3
hYn7KLl4kVoOMDXBb8+YuUpxXPIdAObtsQknmH52mb2JICH5zOYHBXbvwzfDqSGJjJgYbAe7fWIy
fz8aVeA1tTBfsqiR+6JEEIKKI5BJ+8RI4qUIr0xzL1SdLMU+wK80hYOWx/LYetFsQLbczDK8X1Fs
7HhA0cmXzi7S1fsSfnxLq1MFzd5FRGgZG+Yu1nk6hGPdPLZwkD2pRw4XwfmuwBJJ4T5mdEtraoOP
2EoGMcO5Vaki2gfcGJdWrXxjF3ScLa2Tjv0dUuzA9M8zVy4SIXCWNpdWm8Mw2BbQraapwoiZO9ZA
jpOKeLfx3dTWYL/PY7Ohn3bC9uG9MV+Xd2LYwQUMjJ+xPtSyaPb+mL3AwmYYViDr1Rc64M/7fhab
d249Deffe1C3EMzJFRJ5ekfFuoBXbRba8N6ZXQhTS8iLmhrAVQr/Di9f04XGhhNtywAamlRJ/egQ
5PE3NwJAkUrU6BiQMWzTfhvP429dY41YlI6RC7vV0Vkj2LPI4Ix5m7uGwedJhvaxjny88aibH4O6
WUJyxaOJeYqHzyoCCTkFWfd0u5ifw8WiNPL7BBvyD9cHE6CGVk4Wb6jv7WKuSA62rIvzrb4NjPQI
CeRPdOXb3FEm5BqBMb7M4T75LgfjcHbtoIMRwbAjVDBbHmdy0p/VWod2s6KygOPCv09tpNIgAwLm
ummkHgPA4rycUtem0MYqbGDrRi3/MF2jo53wA6QW5kuO8zxO0GJXRGVrNCSUKpTY8FhibQY5VdVz
dSgDfMup6NiJi31TmF+YrYJPFazAqJ4P0jyUFcMyth+nz7wGo8ipgZoFWNZ6SRENoPokVcNhCgdw
zGhyuLsgRwJ4GmIgWNBypALoUDSxOlfzgYpNY5db5oNvTHV9WSJJjRx/sWKCWYhMxe4ldhv3kuja
a5U5nfASthAbmxsc3+02CHzhvZJkWGdTR2rhEdz/5t7hPPZWT2fK5+/DqLiMrQL7aOWQ7vxW6no3
jsI4A9KgpZVe6DBaEXSP5gOdUV2EhJEHOG21/q0BitXgsc1jqXNsdLuRFfnxt3rqQUORJve3FZbL
yxX/7mI0llfqGwKIc2QOoV/d++OWzS57Nx938nsvyIdPg51wcAK2qah469ObAVszZfQ7UbvxyuZ2
BF/iKji4Rap3fRjoT5GfPBAzYar9GF+L5mMPBUzzP/fwjbLxxqmByqiCEKVqGwSvmiA7C+ZuLBOW
rbcqV8fg2N/KtxGVSNq9mZcXsCzSM9Uvnd2RuV6XwhjNbtvmHpLlIEhYMH4YEDtRSPdV7h7uRvmq
HO3mfqkssnrXCzHrgaIunw91paMN9tjMo2mWBu7ChiSBKPPEZjeg2SJoMEa21tpv17e6WIauu5Rz
sgC6NXEOVc4VjaTKD+1UrmtIKvw23d92HOY7oBY60IwOl+91tyJ+dXixUx+ZwY4d7hjgMXkKGZdh
VQRjcRlg6ofMTl6yUwmKAzNDFKml9WvRekFTgaKHv/KWKp3Kmb0lRjP2kgoSmmZfP5YRw7NERO5B
qgThkr5KHoT8TG1UA+BivHcReVzf6hwbdhBRBlIWT+zqMQRW4DF/pO500KbCsp1Jd7kG1Vkhi6E9
EdZ7kct+z1MGDEya6guCcfpSI/axDyEmUPo57/HdlThSC/WJhqEBrLeDHPDcmxpAwePbvDOhPJVq
ccztpKuf/RS+sXYJRzUlg6fUjoY3ngL6XNlpgzx0CW8zHQAgkcFIfSzBzcbCMbiHHiN8/gwQ+RJs
nVd9ao0/wNdeg8vQByvd9sAamQqYJQu8dB21z4aPJF5nVlCAcKHgzHQSH4x53QUKTL75v5Sdx3Lr
uLqFn4hVzGFKZcmWnLe9J6ydmmAAc8TT3490n/aprjO5ExYBUrQsiSCw/hWsaZ5eqhZOcuJi0G74
2enzSuRlAq5E+Ab23H65LK6RknhxdtXFckzquN6cV1SH/tNe99ZNm7Tl0W4tPIPi+N79ZwO0hoR6
YliTiW8edL/9WA9+9f/rXDXVYuG2/c9rfL1UZP5wJtptt177q3/d++pTlZ/cJbgvL+/gX3/pq299
M5nCwdcnzO6fU/3CTg61W+DXFDvtPf6i5J17sbWffNnumlRBA5ePgYceUCs7/6UqzIeKFJ+bTiH1
pe0NFSqvyy/DKIMXFfXtFtzF4zPgqN2O7t5i+r8zl2awRLIqDQrOeqV0aAziR8SP9aCD48xTxO3C
nPuuyZyKNK+YW50Ib7bR4opKBQouw9ped3HbHs8wWhf5wBS8yoi46Hwar2sLReCzLPTx9tkSNsCW
Pz18tlzvKFWpP66tIAMhcZGfF5b3DRoz6tOxU7d1Y0KE3RWRpUNRoK+o7b8PNDAqSe7w/V2nO72L
UHw5gjdHGDNCHb+uUCM3v6WxOBR5Qqb5P1dGYx3sCgv2ZUCWI6oZae+wsHIfOkg3D3bppcfZ9hAo
DRXUkmVjgYrcSxLMzYjVCLNS+norPliNmpie0lrPTRPbDBs3QfVMSsxDT/ZOqk13ejKPWwmy9RMz
l9pwfzYYtm31TJp3llZ513mgrLYeqBEtE/+ofwyjgxRQEVYvNf8wt115lnj+4yX3tZs6UHAp67Zq
k8Zmee4MlwioSYtOJAOAOaPLc52mehFDXlIxK5oT4F71IpngHBoSlbfrUYlG7b4Z5RtgdN5t+lGF
fp+0T9VSVMWsRIWORxjgEAd4yyO0IZ2iL/Rza0Tqc5MV4383f2rKlfjFavEFVAh5w7IXqVL8V3M9
8K++fDmv8guSTNeXGKrbMbY4xwY60CQEFY9Zip0n9AZxZZI+Gk6DoKJu65/t4L4Ek269ZP1kHzPP
jvZ5NUTfNNjoE1San7XCubIY5u6a6tK6n6h2bupmKm5TIvT2EMcImgpYXtgqjNHJaDMiB1szejCX
Daum+joueqgUuH8HB5ZJejsSPsLB9TQe0X+Ar9Pzeo11I9wEEni8R90IL03YiohsHPFsa/5uVRWG
jRTSCRfq00MywAiPBkdcU+wArmUtsA5tIxckgubXAbE0pd1BfbLI8vk6oLlOfa9B3PTqAgPWovXe
rTjCslc03sVFn/pt7H+6S3dElNCpX8BBqgR1CIM5PhpIJjFSGjVCNl3tDg2qvRtjSeFnObD2rUcd
g2Uunt+cAx223mBlF2pSebeggyHue3byU5/zp7autZcKatexVba5z+tCey8cbbOeMBPUvO3rzL5b
XxkVUHXWBA/SKp6koVPf/TtRoHNynnaZdUtdx7yBSI77WGoEUfzTt+41qag3C5yxn4N5QIrGymiY
J58fJq9dN06Tm9egfFkbVskAEUpIf6ep9H57zdxnO+bd+c5GCLb9elW9vD62qiFs58g7rAfWtxLB
fSAJJsarfAlX9lB0a30r3maiw29DZcQhBX0A50bNB69uvd16mh9RInDtgOfucvT//SpnSOrXngwf
zTKHBzxuhgfUCDhGWMTtUkm6++rvk4JCsVI+y0FOWw9kua7fAbGe1het/fy/eAd04wJxedaNajcI
++i733RHf1+9WdLggHzd+6PFLS7whl+9ea3mbocAfp0Vi+7UEjx0hJll3Zyq/fvVfKLvsIf/suL+
D5eL7z/t4lYjOW9xOBEOYUBJRC7kl8PceqAbpluRZ/rWzA3IwK1/PxuYc63GRulgHmI98e/X1tq/
dK1nBUpEh8/Cr1mUEP5sVzxXsxk9avIJkrB4XjeKZJ9tWk/Jfm1CF13SeOv5UKcKf0S/v2uNbr45
SuKHSNV9gzJHndaDiTfNe8J8i916lNjU6SIL4lzWo43EGGqGx7UeXLtQWkC1tefb2nIiMIaovYtY
3hTmdoktzpdUhgFC6TaHkL5Zm1+xx595KWt7Ws5pa63brNHIuudPSGyN+dn3cX80NfIwmfKqZ02X
y2Jiep2X1tqlm+YbbqP5/Xp+y0/2QNo4T53lDB8a0eMgbAB8LhYgpsCrAaaYSRqLmVxJWWIKODH6
VPnjrLvMHu3knrqUvuUNjY+4o5lMbEPGzcepGSrIlWa2meVMbJs2YDbfv8edEzxkZ5fB5tFDIpzP
M9XWXHoHG3R973uBu7fL/L1KKw2SvqttBOXJI+XYE36yyWMQMbgbSN2++wDddofRr2HaFlYJ9nRd
9zQHulFd4QNounytqTZKUsCrxTs32IA/8ZQGigU545E86hGhuW1kb/3SBMXNFib50Zse52CZEQU4
xMb8fZwU5vJsmY3avJoJYmFcGM7c/1MIje1XiVPbU6Vb8Sn25UcwxD9EGgeHKDGCYxZpYFssh3lK
JvyK1KuTzPnBXdgMfjud0qbif8WGxU9Iu7WdcMaV6KFC0LYXqOezCPZ5bbz0lvE9MEw/1GGEbe0+
Au3UvLCxKBDpM8SfMe43w8jdA0pQEF3Ukf6E9YT+EAQ6LtrUCUlyFwiAKETsID176Berqd1S6diN
Y89zWc/TywRtMRRld98Dx8cg9r8zp8CptLa6XVwa9b7qNBmONgRTMx822BNCdEo+DLdXP7q6PxCD
d2qVc7OqRr8ELdxWHk7DLkiaIjSS+a+o/9EUmPiy9v2DozKfRfuBWd0hDYpvg4RMYlY9is7yyYSt
Fo4NGeWm9i0uso3T1DxW6o4UK2H/yIt37KP2Fp9MEZC9NnntH51pwtax31AD1Gcox6xOyAwJ7XQA
MtC0cWOqIodg5Xw3E1NB+GZOGSSl2HDCB5rEXVXwgJ0lmUV1lV0TF2a1iqnbORlW91PZH2CL/tDG
onjpo79qnFgPddO+aqCjzBPUtZoAkGSy+BZNOQ8P5W11w7zCx+Q/UTXmPsALUCTHP3kaN1djtsjU
yl/6YTBeLe88wKDcaJF4MdCFbEsE8tuJMQDE0z6RUn211XQuhU6gUyavY0d0kIFEZqcyvgwKvcMh
gU96TuJTUHc7zySDLyobklbs8bE3kobJZ1cfEhfvumHoH6B+bO1mHmEh22ej9LVQTxIJ065/9lRJ
wXIu1baPiuYs0vHU9HBzceyhNAt9Xev14ziiMSvtAuIrvC7cz6n2Jx5JHBVloq4ndGzA3D+J3Kvv
QXMmfEX0tXvo+gQLxkTfuDAgBQr+o1LoGGySZEIjKowzy3J/M/YaU/eoOYFhhzYhV7A49HMaCGTG
dZ2Yu3qu23Of4b99W3drdG95+F/HlKnTUZTucGj1/lRWAF2wI3nVehVjPfx5gZiomTQyQzmp8YDY
o0A0azchieETdgyqPYsgMfdOr990s6rPEMkVd1jik7rB+njbzpBMenP+w7PKRSajgsdWLKbkzAxC
nn7x2TXR6BfxJqo8ooxy//cTsUAfqc8Cjsz2JCzMn6brPYuoD01qeqcYyePOS4dfVcvXIwL1UNku
PrAVFsBU4Mti8VoegluTZwk2tOR3uuKlSFS9y3uIyE3/R3pYX0DU9XDfrKqd0hL/NjTRSSpfe47w
iY3m5GJY/WvhdOUeA4yPrsi1nRe1fHn4A2IiM9zrrhgo4VOoNtryuU2G73FjdxjiJe4hcymoVGO/
j4am2PB+s4uU0yFI+EBkhfWHKZ3hvi75sIxcvMiRur5Zs3SJxCFL5V4BKB9d0d5JWeIQk5WvY6Vv
xBIxQtwhaUNEb1HRzPZdGd01FeYEGTejbgwPVWS8J6YHVNM2F531xqZXw7BDueicNVMTYPaZfcoF
XglNV/8ljLIMiTa29OYvzF7ScLJTEq7bnNzN+LErLOOI0WsT984WI93Sa5/1XLzVtp6EgTWx9PXl
NfHceN9YIza1MdzUJpAn02CSkPnZe9cEKuwzf9547V3V5aHvzm4ogoLccFn5+5Jyz7WHstjEbXct
nB40F1cLPLnQYXVCx9qw7V/B9NNQDM67VcYosoCcbkIPjmOOdYbfnktt/hN42Cg5wYczSlIkrfFU
UHkKE0G5mIfztJkd6HylGfgbYOjpyMorp7qGKUou60s6dozB/mTvyWAww34JjLRy4w1d8AR3tbmz
Zz/YptVABEOGOFWM6WXdDMJJL1RHL7ls3DMUKAmNd3j2MwQWIEuhdLWw75q/Ust5c8b5V2N21MAS
+w4y9qVChejN4Ii269db5PTfWjIrd16Rv+BO7VwnHvdh1+TNsYpb+SBneHha0j+KXoV2L/OdZFK3
NRFm4a2UEhRljHBppbvpDQJ6a1NY+Mr42bGRfnxHukmEaYyVXFQgnVPETO0sksw4p6OFQjMp1KVM
s/FY4KV7BzXcOhhCzPdDImMms8haocfU+2EkX49ak7Gr0sx7kF2c7OLmvu6R9djCpZhKjiAWDEyJ
i5q4vAQP2c3Cgtx0mU7d3IYS7wjhvLhWQOqcEvVr2x4HzcW2vkj9146i/abxnB7T9gSr2h4akDWT
7IPTuv5N1aycjHoo37WammiQddOpcmxni+S1DTuGy/fJQelDrrv7jqy4g5wM9wGeKuFxvbDeeYAR
0IdU631y+54oWKET0egQwwAu8h7jqxEyrI/v4Oks2LJ6eDeCaAglLKn3wMFRx1F+8x6XDBHY4dXv
SMgmvJlxCos160xunXnFxjAAkPCi7dpMhTKvhYaKaEreVZdVG3RJNpzuuNvX9sRD1rbPicuaOIrt
4UrS+nht+V8vk9/sIZyxVuYBtK0CidQy95x75togSsGDphrtpcv4yEZ7M7i8S5xqMhyhpxGrXbxF
+thaUFBMYaBGQfuNCWJzJ9vYuFDG97quteRvtD/8IafEjMUEUvHymZrOvB+wpdjCFHI3hCpZ4WBY
+a12Ri+cRWbtMiDg0HKGg1lmAdHW6bhX1XXI6vnYt2l0VfwvWurewVl8zZNIPACk9iHWRjyyGk2/
4aiNMVyhHlx75oFdNvMGIAF2HQbQFKZYyepD2m8QM3R7a8nS7It0gytCdnPHvjwFisBOHAKJ8qjU
97Iviaso1aEm3G03V8Eb5OBt34wpwhfu/0jB+J1rX/CvuHBDyK3tFGxtz91FWRKHUQ7Q2jbYqQh2
92mKZEhEWEUZY/7gatnVXIbuOAe4cmXfbHssKDXsvHhwC4QPAAJYekbOpg+kF+qypBDJ46FLI/dp
rAJAdUfu296qwrEE1CiD2N9m5IiFLZXlXZtU7nb2m+GM34N7nwqD5PVMwVtogcsMmwG1YAp988r0
rrBqSLrW3YzD2W5w5vSCtqM+MPF3eGc37Lfqo4HxgtDa6NJxq+IxVP2yPdWT5yWc44CjSZKkQMiz
Z+y6LioPZSzyjZ2+tq5RP8TzZIYgat8Zvakwj2I+F044zEMVJm2s3dyq7a+TO2lhQbn+vhWj2GD9
yz+uB+eEBIeiBObJuuYBtBtyQw/xp2wwMiwccpg9w8DgHOvEEG9TXzeyK/LGPT+J6dq1VBtJ4wvO
ceQTvCn9e/zAD0Os5eHg6zcbQGdnufMcGp127oLyVQjXuys67U8z8UVNjmHd21Vd7No5+91a8Hca
vKkJYHko+ya9y4dxCrV09sIJs/qO576H9DwMdFeeyYOOdnNECI0YUEr3UUR2Fw4QwtP+2JM9XuwI
+tZUJZukn5xNK/id9JUpz5oYkIBaAKPzVJ78eSBgwi/rO6yrrnrDksqCKmKRrGeS3ABZlhmZkO6l
mQKCQSYmT0YztAdEtrtk0pCs1UIdpZO3UCurl64tHzUdwhs+ze3Ba9sPQ+TmxmoMmzss5+YL7Jvq
J1RyKj75MeE3CybaD0m2w1WYGXxszFud1UcVJOKMRkmneqW+t60FV45pwZabAg0Fcd0bNU2E2PTB
Rx4Vdth5A1gHbj9TjsVw694olU7XCZIh1jftPvfjNw/Pk90UmIRiinynpthlMTzwAQ2D2LtxpO+E
l7+RKzNtayCzHc6d+i5PYBOWWoxfh1ndFRO2Sm3EI0q6thV6OIvttZRI+k6m3UZEyQEMLj9nOLi6
uulemOPfkZnY4YadPliGoR0qbqQwmh9yCByjTMVjy3o2dig0Wz51E4GupKtbVqx6YzLTZ2VXWfF0
kJVrbFMINqHwcSVNb7GYHKY37bCRMCS3jpc9JoG4uI7f7DqcVqlbS30/IMc7Kk8PUPzilcEYjpRm
yOS+xz9c9W6JK1SKpT+23Pto1net5zchcuV8HwUOI0kk4h1mQR8G9i27um/HZ0MCC0nUN7VpkhgV
BERfWvhH1VE6bckQfOar8sFY/B/An/leaAQmzNbWy+HIxIBysPW9hmCMBl80M5LQfCbxloDPoHPd
aHADIbV3zWZgSrGvHYywa5wgYIeX3VOdI+GyKAQG1PybCQZ9PtlzqDOTtnsSphh/fmKzMF5Emj9q
Ua02g25E96K1PlybOrwaqnPaZ+JUzAzXtgadq6SaUXkXj1Um0tMLEa5bgzCzTV0bGOuUEdK5CJ5S
1p47s4DkNeVYA8Z1GOHTedA11ixD7TSfG0fBgrBLScKO6zxGQab2aDTJVMgQpPZKY6U+yRQiQFCf
SE7sz9MohvO697WJXbs/yxTqFJoantQecDv89sNc5P6BL7c6W7lenV3wrn2nyuuMZ+wZZx11TiWL
tgBd0ma9mt9RDOjz6VBTYMSh7AJ64YdA/VdhBM05q4u3xpcAKIU9NkeVSJbIAapmP59xt+3n82j1
WGJ7LZGqriFl6DhFyIdgnwZtyVWrDtOsijNPkYJF0BTtnL58cxNYAd0Ql1wfqKUlrlXa5UZLyoS1
lB+d1w3TV+ahSXZ1gN33kaY3Z9U32C6NzqFhODw3egZ3MWFaGtZN+ZJm3a+2K/rPz2rdWz+mRDlY
aM+R8kOAR3GIllDDdZ2x7vlLc0l44/veNlUx8abZuFM0nt34FVFTxUC3M3CMZ3VBVTbw0jeriAtj
0+p1duo6RcFdbY0xezS0ICUUnX+M4puDmyFOEMzg2zaKNgxSyxuob0PZXjON4QIn1k2SzZEMEz2K
Diqvj2NbY6xQEK6XJqexQ5eoMVmDBjtZ5/UdYOZBXdhTr5TtKmIPLF9t1t3WSCqWv5EVJh0kSqxC
kH+/lEXA0mq0wWvINTpDdDDPAo35pvLQsdU/fZX/BHfx+WQjrMgG0/FZHdMmSok0zUSc1u+qMqfy
3CybtblubMw8+JkvX+X/OhyRZ/5fZ49e0O7nUQAuFgejGjdk9n6wOOk3rY252M7VbAxGiuw41DKg
qMMJcUWMdOmneG7PYRM08DOFV0O5YzPA+NvPvwXRBFQAJ0Pr7qK8T065JnEFv/Wkze37ZHgsouou
Yxw4Y7ZM0FYlf+BKFgOUt8i0eqJKlXlrsRgHDtf8nZc1WggxmnJCnKqnqJYFY7eSe2OMHz2qYpF8
Jr77tdF96zAsMIHuOPI8xbgNNo15mQ0SUg4IEbznvuEeDgYfvqQsX4JVBomLfREjpBzGk1a6GbeO
P1/FjK+X42ktsyZwxgDzhnrIz5EusHfuNKZViLEufDQnvGA0J1RUnUNtgqTlW2aYBbH9jItkUVXZ
OSjVb75sYk4grZ7ssSCi0Uy7bUKJzBy74DoKZR0AlStUY5uUJcTWadrypktEjQPLqI3IqzTs87i8
OSkVZ/yQ8H4vDgjt1ZYqTMBZ+AZbEwapRKWYvsreYf03l6hI7Q3JusW21VR9l2GcYRml9lYxzO69
qfFPOfE2j0QwUpN2VPdrysTBUx0R5p397HmiPHALFMcIHP2tLCIcE1LtRx/Z1QaX0wHGqMivms66
pw2GXZUn4kdcJa8gSRuCnO2PIRaP+Gp6f6QAT+O5YBaae8sjpi9FnNZho5P+ZbfuT5B5HyyAMcrT
u/4IWPJEaRCNS18jtAIt2ZZxm51MjMu3nrTVETNMdVCUDrawNK2t0rp2x/RxW1ZjetDrBe8IQKQK
kNZO9O4Voj+pd2J4KtCTWGmZfERa5aIEp5hgPmeVXi7ilWSnW656akf9o2uN92LsakyuEUxS7acO
Q+RH6qcBPkBjscW6N3sUaSYRt2Yzg9Sum2V+qWU1XpwFvZuh+o5WUx+DodFeSVDeicACUkWxt436
fDfFafwKU/CnIK/o3m5M7cXSHY0UBn3c+b2E2eiUyT5vJv+jAb9uAh9ufRvNF4DPeJvb2CkNVJCP
GLtvfQzBf7TBaG28zDNurACsU1Ml7aFFe/ac2B2qdyrhfxpcaJ0g/d2Qa8t82rAegzKvlggL+xhY
g3i06ghoQxPFr7z6g61AQo00qULVuMEzbONoHyceguFaEdWkMnUDYvg9m91JzaJ7HtvOf+wxtkgK
+MzkFTcHDKUZjtb6d86bPa8174xaWh5+tT8Pr2eunWt73aynf736q+9/XmI97KpoHecjU2qnGOQT
9ceSjfu5W46k5q7tdW993gyJzklr+792v45/nb72rZt/9a3XWftmoyu2ll5NIWu7PA+hBFc8VJdd
3WMKA5z6n15rsJkQLMdzDcrujlivv9ufL/3cipkyoOZo+zgT9XndVMtjdrRLzMfWtt3O/2ljgsws
ckjvytmMnxxD53bwpbWBRBQ/rX2VdBndU3s8rH3rRkebridjdPfZJd3sIWYY+3pRRwDgycYU/rNv
PVC0qqG+s1jmLhf/7Eu1dkmC109ffaw4N3iiW7fSzo1d4lfxwalwrC612rnqla1fIxkkPPqm7kfj
G28SIvKzqWvTWUVC7lxybB7LWbF8iucQv/vyI4FxcUjJETxSGEG1jDqRrLatYQbDdmhysJSouHfL
ob2z0/zg84y9EAjJFEll+Qnl2CFjyX8pcP48YO7yWjS5d0V+qO80ll0MK7F7P3ZTygxfv8+m7owZ
irwQAitIZoHIDYtK7azAcMnOkPjHleqH8HAv5IMOngH074uu0T/wWyu2YnSLna6MB8rNPUvMHre/
Mps2LSZ5B7spqfToGDIZJkI5pt7bbBj019obIYx22aKmAEnKiRkiySi23tPqt9X2LStlCI197Lyp
0a62Eu3cU55gUlBN5U+w/PmydjWx2V+DXJ7W1rpBKBzvW6Tf2/X8ta/rzdfAGZq7tTUkpaLCNN13
3RzAU+vEtpTZ+FSIqEAGm4w7LR7Hp7UvKZnsQo66rq2AcMdLUss/2ND8fYKacDwGlYSDslxj3Ujz
r2R0xON6maBSyUknAS/8OmHoSQ2wtSY/rX019+1dp0XXoKWGP5fbCfXug6GkThZkNu89P17gCYbt
tS92kkdZUEFdu5xygHWbl7/WcX3tSkY1b/TKMA9rM53b8mkGFf+8QkGSsglRaeW8riRX6KAPaZV6
x7RlfMWy5T+k289TWsX83Ii+ffX/+zwg/gI6pGXu1+t9nTgYyfNENY6VjRw3ODiV91gG2idrWvxz
6mQK1751M5R6ed8tmzjVoHOas1o8n5Dm/HPg62QjU96xMvWHr651b86j8v6rz0/lHz1omP00SRD6
TZvelyYlY0Hm6+feV5+rdZAImuC8nqFRYfo8rYjr/KiZkGE6E/PqtLLJ1NBl9xoDBO0i5gz7tWmI
UmKq36O79pz2VUTRQvJZsMLl5GQU8pgKAal6aY6irwiehWeCVRNrL+G+WkEOv620QZiXpk1R/Wi2
MPe7sXdfp6IZj0JjxrYezac2O3ZNNW9jG6380LneOWqYlLgZ6JyuGQKTtNx98YaCJVgg3taWI43s
eakTrK3Ej9wXy3ZwSerk49pV9jGzCVmpu7UJY8reEAX4UePzsDWnOnhxkkHDEizRdk4Q+C8GU6Oj
XjCpW5slVi/4rzHJWU+2GC4eUDBc1oMRjI6XbyY/62Ezzhb3VVU96MtFs47pbhcExd16Ium2zOnm
noAd8u/CtW/kybMTLS5UAev7IKkGRDQ88qb1wbY+m3zTi4A7lzJONyAX2ViuqY5e3u6FN+RwP+Pk
UOAW8hKPj1XVyH2gkS+cj4vv5eg+AxI4FH+NflfCynrVsgF0Kte/9XHG030u5KtjTDPzfEY5skdy
5uKWd1EJcmdvaQ7aRLEliN5wFSbJYcJDOOjtw9qqq7F58awTo2Oyc4lE9GAFnT3TDJBvZTgaF5F4
bSeQrLymJIWMxjwaRextBDWBBeXzNgNMl12S2/0eGGvBxnym8/J57q1iY5syPgbm1l1UqO4SK7Ju
zPxo2drNKppvvamR6OLX8403jQ1HOYFX56xdNAtZZErxeBO7FVJDEw9BXLPKH10xPERRrb8QiLcy
bsLGDqJnCa6V1czVda3m85kN2EXLZt0TyxzDLe37uIjzzy5jipIzye1PaZv/qlzfOrakIVyFgz/c
zBT3Imv5zty7/eXb4jpM0vhDWsM+C1qHxdKtnVXIhLyght110CWcLAzw6P0WL/xrUTRhTMTCq522
pwQi7y9DYgynPeSkYTyZbnnB4LXYlwY4baGlxc4f04qid/KNSV99GHyEDKILBDbnWfdgD2UDEOAm
vxrxQ4+VewhaY2HnF/521sEIi1SU5C/7gLY6zFhXmY8qHYuXsU8XdWEuzmszr/EbhTRxh/LefYj6
mTpUP9ZoNazpIWnsRV+WtntYwemxrfEIcbTiSGoQWQC52xwB/ZqdvcjKWZlbT0z9+fOKGiQFii0k
qF2qUeinqJWHqdklgDduaJuPhNc9xYoRyGKo3ceRWRIaXcD60ozq1fQ60oZk8eiwWnsdlG88dq25
X49hfRpceqKYw8n93TM4v9rCC55lhcs7SQuvg2PNhDGT5bscmzCCA2smHHNp6fgtPtUDyP3SGigW
PxUEuq6tuZHVUxtkexFVzmtX1mS2FvKwHusDR3/0oub42ars+rEbFfmFmY6thXnM6lxd5bLp9PGi
0s4ErqFV9e2wH3zNxcvIdK+TaXiseWcZgujgGbB2WsuR1OEZM8/yIs3GveqjwdFo7tTOTpIBw9ql
vR5aNxQwSQsarmvj81Kybh2KqiUwqhzFcRwksGQryN3ynUYgGMI5bG2Wyx+gCODy6oX2TNUCOhHN
qTM5W/m6OvVifvlsrkeMphrOiZNdZT6822VaniSI13UY6r83OGB6O+LJ6s2/Dox6MN2bvJWvczvL
M6ywnYw6hECOtchylaQDDJrMFMMAO4pvVuZPezEgpjRyPb5xJyEScAc13y1ROGvfep5Pwsxtbfq1
/YDiDpRhef1Xv6pb7IsaV8OXMW6YykXGVsyRQHHKpki7AoIxEssxrygiL32JzeiJEVAMncPtXqRT
vFZRLa5rKwjmaKFWEmy9HBy7VDtoo5uykC76F90tzHuX+AgYIx2kF86ooaWyOH5eG6KhxoTtubpb
m0YHlQMxXn5Ym9VcpKdoDGAOL6/ExlPe1Jh8/uG1y3XmTdLk8dPacuQIxDriibI2EyLEd669ANHL
y4XrVGe0GG64NnPTcx4aJLhra31/XWwec1c2D+t7lwvPa3JSjVjG5X0vxKLZNKrd2qzIKOenSVj7
2gxciQ1SihHUcu56tSQaHvIKiJfCMqU1xyj0jVa3zdmlWACQPNeM1XbZHnWXylBMhuSrN5VzmMax
9wMC8aVhj2gz7qfWUX+BW7zNIKEfVY9chKK8eCYumkc9U8OQqMfqCoMjP1alG507S4lLFGnJkTpk
cSwx8byZMn3LsWf73c3ekz0T++351e9Cli7Jvdl0Niqycf0U9g3YT/L7RCG+BcFnYWDEfnrNpyKF
iRPHF0qkh3RSL64qrBA7TugbVe7ed6ovVShrg583d+qQy9u60Vw3v4GGEswc/fBweNwMGQp0f6yp
p8X1AOEK6jkaOh2PzR4VS9BNF8jy6tS09U/SF7WTY8j5xelrfnbTg0Gs+BvxXb8K5W8o0N8PcxXt
hSv+1L3Mbkma4Fube9oemb7+VjmpwaS12xu+6b4K90BJLP9mKTXuLS1Jd76WX2It+MV0XT/bTfLH
Tsqf/SRsyju1dzRgjFJl88lfwmhsatIcBybED4Gwsu8jRaJ8dnyoSDXFSo8bO6unYGsKyks1RICn
sjyAyKeU/MjO7oqUDBHciakSGN9qFQdHJ6DyCfE939UCe0zbg6w0woVv2yG6c777qL6vY2E8Wfr/
MXZeS5Iiy7p+IszQ4jZ1ZmXpqlY3WE8LtNY8/fnwnLXoXWdm277BiCAgqyAIItx/0VwgolcbslDB
QS2IiFnIXRJ4GYn3qszNa8d4HMdvOsYZxnPR2u5pyjrkD0cAyvWWOKNy0hTyanCaqgPceR15EN+4
/ADqoT6kRMB26CvZu9zOFzvS+cznEYlNO/haZW79Out8tKnSHx0S94C7nZCIKRvFHMPr6MU/phzv
vnFAOxfHvt8zNJiy1T1M5YJma/Vh+0zyVjtaGA9fAisnKh+V7i7IVeMTyM+/Bisuf5uoYJIL+hV1
XQX5OyRYX5SIQwxtt1ERqTtjADdgg6NFTxUoFSnJprJa7QBxnuDY0kI2fqmDdBm9Ox+yygsyKhqw
v/gENmIfI+n/2Gum+jqRWt17OrluKVoIKT5ksXcvpR504etgQMYe7f4qVQbsg6MT2dWucRPt1euN
FpQnAKKlJFWaYSH41qbJRU5Yvj5ngy8zc5foVGj+ovZZdq+TD6TVjMpnKWFtFOxT18eJZTk4srIh
X91epOTpWvcaKSkIAaefbnU6VhPn3sttWDScIBsmJQdeDVwqlxMCV5n2SZWooBFowaw6fup0sg/L
QWXZjAOBPwXSwFlaEOoeLn6BCtR6ycBNL4ivJre/OYuGYht50+sUE+6YLE1/bXwctvI6vKRZyJeu
aOPfdmujK83c6cUJ7Zd0+FlirfpGTHM7GdaIw0VuvJVj+SNMEJqQY4Ro1S3ilN4JxKj5ZmvY4im9
N+ylbW7owaXC7WQrRweVTA8u3tbRN5/43peAYeopu3ghMwioaNGLbBBHKfZV4hf75L91+hThsl55
iHfbevQyBSMoL99D+9s8pmFkvLpFZ7wms8KgD6blLMVY8bqzNgMPkSbaYBuvfMAmJ4tu7XNsBbYj
Kq0nezm9CuoDcHcfQXS4bZXSOS+ySeKG0a4ZxrMTxM5Lizb6wxgr0Mx1AGiFGcCOxtjkKI2JCIbP
aMmxpvHbfAvqt9lzg8Y9wOa/r1d3v4tM8fcw+wFG4b7xApdOxymt6W5FqWvNeldrfM+khBdmcZwr
AHa3ou5z1pwdfYAbj1I1GjPpvC5WcYeoglepm2b/ouW8GFKqW6U/tVZd0IIflU1vT48l4JD7WxUs
SIyRBm9jOHn05Li85i3aWfakmxtyu2SKjSF4kY2nhke1MOYHKY2+2zxEtXss9DRKtnOzRIHrytnI
0SLiK59aOqGzJokPa53hJb88VeWj15fNsxbBKvvlYFE5NuqLbOhHKHj0ZKvXOt8c3utIHa8o+qgv
ONTH11qzv6wNEtYpKG80zXGtc3G9asfbRZt+QLACGaGtNdrTVY/ip3b0sge+gdkDKfRLDwniIiX8
Fm11I7teGr5ordme/6iT06ym+Ktu/WCnlVUGyCd3nmXj1kQJHQgBMNSpK1UFkC65mHrYJXBUX+vY
L1/9pCS85sXRUeqyKCdWGQMxD/Oi3E6Vr27o+/5ZGpsGVp8FKsWGCfynVHFVShlm90EX1a/1XL60
BArv0XutX4sEkVszVPytCh0Ur4fhzunMnhvAwRD41I5EKkgpza5f1amOH5vYPctBqcKuSiN433hn
bRrKh8kc7+w67Hmeg/HemEN58ca6AxU0Bdl9HZT7vNwr6lDumsapd5oVzACPfBzbFcO57xMoGnHv
J4uL1R47sM+N4Rfw4furX/b3Vh+g2B6Sk4KX8JffxQcrRPAgsVjpFMwAvFKrTmNk/5zdHARbfVb7
AOaEEoLpVnt91zIH2TbMPnIPmxo928yghLdjpEAk9fmaS7YPfAzsehMMuqoMFxAT71rtRMeADwIB
bhVIOiDlvtfv1BmtuVZTDJILsJNc5ZiO+ifWXQw2oBd2paE+ZF16xtNYuVZdCT22H9xz1kOAM4z3
uBliln8u62TQnlkfuq9zZmmXiYw28Y6WYKJRbLJ8auFMbdQRQ1bUiUnfTrgBeGWfbNqZbySL4Xu1
f9bCxntaRPgmSAz2VJnwHgPjajaxelBwPN0U0ad5nt/ICO2iVisPhd26d31mTNhyLbvrZhpQgLeN
6g7Rss8gLEbMzNr+UDohdqC67j/0+U8uE16QWzE26D4PW8c0yNwWinbNmKtm1qg+GylXHqpsvrMQ
nA1CQCKZgnNfosPJm5JTow31pe78eo8L4bBrHCe4pm4979RW/xyM+AeAmOr2wQxFQ53LZwv4x3Ol
m+9KHFWnDLXGKzKJ4Er4puzTxmmvZVEQJdEH+Fuzvw2qqb8CJDh1NYKMbZ1s87o8etnonXNjqnYp
8waWVma4MTBl2tZ9d7KqBREYdNreHOzkAED4L6Savi+elCeTLPmWu9VvgcN1W9TZiODRb+xGAa6X
tO2dxhadBOBaaEmwYu8MvvaGDdtG/atK9AlenVnfDQANzsoS8DCaZ5lRa8u0mikK3agjD5KGCLPk
CZIR0dCq73r2vbeVhzSF54s4yjaNn0Ev/55do7qQf1P5EiY1mmvqZSoq7cWE4WHS7Un32vWQgL9x
qq2Rh9G1y6vgEozMMDKN93cKiy30zhK5vWHpvWVGyMrp0aRwonf8XplgJsRQ7aquj6E9/eWaqnsd
3aTdEgpsQ0KhN7ADFl3klmznHPQhjhABZBotx/uqqJdIyWeIAPl2iKOfTVZithyZJ77lfQJiBXmr
+sAN/V2nWMSMhOHJPmDK0VbWE4ERfRODLtv5cfPquQ0cM7fBREw1inNYMw7Girmdh77Zlh0xgTp/
QtNUvfZRpF3bZeOY+B46kDDTfBPqgb83O5B6oaazQlGcjrHXavZBkrhbQFmHqAh+KmQeUGKIUBQi
lPGjt4byU4usOR/tU5fjhua4cJr0gByIOkJP9Zge3wcNQJ75mRVJuyXvWZXmA+7Y2QY3gPc0VkN+
3rEWCPVuglz8OHoE2Gu9m8gKBy8Iq/D5bCsQSr7agcM34+sI8nKD+xKzChaFXaLC4TFbgtdzGhxs
b1GfrfqfgetnCJQZwBtdPQXEYOYAD/1jOOP4p0OY33QaVKb21wBpMAL2u2884Hy17RB1djZm3qpb
hKaLvVp0IJQ7BQMWTVWQj0QvJgh8Egul+zpV08sY2s2VUGO2nbsJUbSsfYS9/EKkudlY6MmfvUkH
Bar71tmx3Yvi995FSXz3Yi04nSruvjeudy0jhlmzURjG0qo6zSgs4cT5bQCIeqy67hveBwacYDvY
K2Uy3Q94FV0dgsfFQiAOUv01ddw78A8Ts+zR5w4O30ZW7UQ3AuBLcbzXjc7fNAUkiiyuCFS0gUnW
rbROlVsVGyux2yPQ9QJQnGcBuuFjcIDMfHFyklJ6geYW0rGvpdW5RHkKbZfE8bGcWvPY15X3JfXe
4DJ1auv/mO16B+edb6m3QGSUH5HRb3MrCy46vvJbvVKbHSt179QDPDta4EDBnZCSUnwWbx2Ee8cq
CHqo5o454703WsNTOqBR5FBCTCbZt2bwlmeKfbduqqFwbkWbmf/ZrqGI1bP1YPnMHb3BAsfoZgA9
K887+IHvbUMP9TWNoW/LknmjqwGvom8ad3MdkzZl9vEzzfV9HiTTBfv3U4dQ1LMWB7+sxSEKqs4V
3WLpjKzO+BAvm0U8x8xH7aqadfs89O300MbLyE3JK4P2uY6Y6lZ1eiwDRw23qcNjBBN2VlrWH12f
MvOwok9JqqNzaBZPljHahzGPWH8vG9+9n70OHlqrxfume06dJrmELA8uqe9EO6OAAAAbO7qzbPNZ
DwzYG95Ij8I1cABxRXwv3g9K/Tzjc0hgj8VZtwicadlJMGD2kpGGKgws0bQWrysQmP/dKB35oh5t
08LDLsMIkdTyS5AaY+a1hFnwa3CQPV8SAcqs73Ufd1AMt+BI4CnpwbEOetBYUzBMrDh9ziU0ckVQ
+kxHLe4ac3pSw3mE2uHbuxFVmu20FJEpmLa9ycMyUxegmROm8Eo6pCdnDXSRZxZ3IDJOwwQjBbjS
Q2d2z0qL/1NuxslOx4tx3gpmLlwI/Bb4s70zTDmcgtl9GFNNYyrYZY8eqblL3FSfZuBG73htgDYs
vodDlL6rOS4xXvvTLXw6t0QJnCVUUM86K52UDuV4rnYvm4lPGAArT9n50hoN8IBJpWwVwJ4+SIGp
zs2LXAbzw7eoDvJzFpcM2WPn7PB9Bh5CSgEQXDFvCxTTIqeweS/srcmQdz9oUHprgAJKB7Aqafg9
JEf8+5gA6ymZw08hUnCIjx6mwC93jjNCcF/wRgC0d4nG00X/N1VQ36p/s65p79ohO9ZjzWcSVGDi
4IysJpCEWnicdX12wq9FXhqfkZBHkXN80ZPAOqWD8jITBFjoreqxMhfjgfib2hmn2BtDsvU7L569
cxhZDzGptG2qI6vUqjnCfwaIcfvONfXpqqXx26iySsVKHhnFEMrwYtJU+ejaJA2/BxTo000BIsjq
7mCT8AbLVdo34Yh0+t0NjvYKbNdFGluZWAiYjNPagqvP077ZFantPcECcB7V6W0GwfdkAEaw86A5
VHHyuWRigHxlBLSyJJkqxTnVM+Z8+NjHuaIck84NmT8ZKfAXa5cHnbGtyqI/wY4o3jqzbk4jbJGt
FPXEacAb1xa2k0pzz3SZ/6ft7J1eBj8nW5mORZzOdwh/PPUzYG/TtZPHACmXx6DRajLDSGE6vZPu
rdqujiU0cCOAnaEkSMxl/HkLU8MdkAp2QpKMRbBx5jHbs4p+NIhzMIrvsgy/d8Bi33P7DdOy9pwt
mJlywdWFICzOpvMYLbjR2pjUM8CIcEGSymbSo0+KYvj7+L9VUi/Ns+W1qy9lwH31Wuh0m6xI2QrQ
s9FBTmt1Fez8w4Sx4MkK3+IGpID/OjZBegig89qtAbdoGF8RKkfdEM+7m66GYIQEN5SZLBjc2EHJ
exHckAOdn0KSHP+a3Ca4gMuy5j2TVf4S2ZU32qrgkp1kN5mJIMHC4t8b6gK0r9vqKAiVynFaIIXM
ZbNL0QO3Dhq8HvxNomhLHIHaACzWnqzKV0fJd4kaYLT60+wHUMzLjWuWK8reik+0tUSd9wJVlMpx
zqbsJC0jp+XOIIsY/H1+u1xEWmmhOm1sJ0t38lcmaE2TgEX4bHH1OwaNehSFEcfbQnIfzmA4f3TL
8xvNyDnlqFFLDlg2idx/2Y1ZIpPSwvhOillWHcNS0fGfWf6mHNxngHfGSX5S/gwMfMOoGhAn6as9
fuo/5bx0DOCYL4/x9oSlUvBSuU/WxVpIo2vdWOrdEakVPJkAfdywv9IboN2SoR6ndNyrev1d8MCy
GYBRdzX8OuKpSI5k1WBjRlQ5KWO82+wl6X3DeYVq8K2Hubj3mpAnaiMhemiT5lWevZ24jwNxn8Nc
Gwzr1hCht8fUnfRWcUkdln9tiGbb+tDADutAqJtgJ49LnobslVilJhvZlV5ghbpPXrnbeEWfX/B1
9ECfye6ygYhA31COFZbhjC1DMgNEAOaMY6057//YlbMdHClAIrtGfrntzmkPGsqOTvJ7Y9MQo252
cZt8nkf9Infudpeglm4KK512cq/lriRtwfq/1RBfWTAA8kzkDNmTult3kLJsjBTHkKYLgWgi+jh0
L/Lgb11Tbs3aG+RITeRzU4Fh38mtkD9S72vuTxsU+pYIOrNcq/qrXWxDkLu83V8zd/oZ4JVxyJgN
0OtetSpvYdqGh3yG6Nzq04u+DB3y2c5i2znOwQwSGDu+jQqdEyXcBj0hK8mL/++H//gbZBfbK8ju
eqjfWt6eHmoyOUgTQ9/JECDf9w658ZMNIGt8SeHy3m7uDU7xx1vzB6ji4x00SOMVEazJuTkYYa7N
+9gNvyldpu7XO8wgeNEdF0r3Orio/VOGieVB/pberx5Te1YPaDT287bJwms76Aowj2UcWl5rOVP2
/rXO68oZ4YAw2UlP6OP0wBSGpcvSEfQRaScTjvXafZYGdjXTwNTxqw+mk/TgsbOG05RbLEuqfe4M
GB+5C7jyX3/XLtKzH4IV9nIDuMICSFn73hzfu/oCYDQKu17kbRjelmFZepIU17qC6M8yIln67Ox9
pxrArKRPTqAwRkp72axv6x9d9LYrx+fKG05eY26lJ9xOwVbgqHxqGxIEMhayYG+OKHSf1zd87ctS
J8Vg6YVq3x8aQHrH0IkOcsyUzi4t1vM/dkEpy1OTvds5Ur7tfjguxQ91t25bVrb999CDrRwJ/tQ8
B3DlNinwmCIF5NbbIJyXD4fuQTQNdBaqk37Ah4I8PfMCeeKDrWMM6jzmc/vsMDdgfXjViVjMaoFV
c/KcA0oZ6u7OWrCq81g+54PbHUxzZirR6OpODQpiNz0CMxsSvAfhHUz5YhdpzkO9C6Ly0cmqPx68
/Kr0g9vrtJalcu0ma1+RJsWQtqce+0HpjLKpl+Fa9vQE+pIZw3mSuy8XKcAzTmBW6Ha9D61+K28J
rHZqZfeP2sE1vuQWIkqybplwDd5DqvtqC5ci5IZ1sZKeiYNDDYkXfMOY6O9RD9wdGZO93GPZyGOP
l+kJQrmskaf0r3zSL15sZAd1Hu8Ss0SgzOtOMshojNotnN0S9dxdWAS3L4DR/oSUn53lgvLkZY+R
vl3YMHY0/JwH7wmzOPeGWfYT+9XH8+yQS49YBwNVU50z561/n96O2q6fIN6vd7HMHEbSZPnMZG5m
7XwLupCQSuAFfAGXbDAT95AflSbk1qCcGOiijJq1v+mYyWQLvG51nFznPAHMIZ97hB6JRnFkbzMc
w26zq9sqKtKCgpybrt0GYbjUD7WRGAe5vvxdvh2N51Z/nI28Paim8SxPdX20spd33Y/YmKLNWBQo
/UMh/3uBtg4cinz7pXyb2LE8LXGkYfkAxn+vZXYOO7/Nh3sE2c0T0LTqIqydIeqqC33hdxlm2e35
ypNYx5j1wfCB/pVCzzQnr95ZEKSRxXAMHE4KXgKXEXyHQuC+5JbJk5FuHajEHi3gwX6Bb8h/B3Np
sI7o65O8dehlvF9vwnpU9qTJ/34p5moj7KV7eZ9kpiB/jBRvc/G1LHu3yjnC9oMJLcIMMtFVOvuk
4rEoTeRnb1Mu2cVhk1fttkte+29Y/e1DKX/nH7OM27ll7m6BBVxJCGKPwYde5q8kRwhdy2syF8jB
bIPJ/IbWCvHksE9ORROG6l6a33b95QsaAQbpgvQ2j5OeKjO6dbPWTXNGykFDKVIDJrZMwuTfWTc3
lKSU/5jL3v76ch5h4tyPBbpuPfsN8PSDTZZq3qLXW5CE+suVP8SsL7qrq2e52TKpk7313q91JILQ
vA4ggKyN5dfX4nqu7K2PcT2wXu/DuVH+3iHUwRjGmCkDZwcQID9JWd487njCMn45fvvj51IrNpEy
qH9MI+UR3nre/D2AaH+W7hqhpAtoenkGYdchuSE95Z935ezbUAUopzm5Zbr7SAUJYIqsS7gPnBAh
eMjR9cC6BpQDslnbSXHwfwxanZ9vf/3Sk29kj/Wduc1nbp1Zaj0978if/Pe9k71bK9n9WJaTblf9
o9XHH/h4lqKR2GjtN21GalbGlXX2IOf+U93aRI7e5tmyu27keaxF2ZPz/vWqfyxnpLU0/PBT/1T3
4aoffilYBnyM5uouhNG3vOJ4OJOrqObbWlVeeNkQSoGcCY2IxfsSZls3a92c4QkK/Y42VWuwe2sk
w61cfG36xxHZ9c0AhBAp+FuPlpdlfeM/vFTrC7S+aFK3niZn/Gvdh9P+6fK313XOF3J/EYP2G3cu
Dm1Ma5e5sHy41s1tJbuW/4hV/FPzD3W39cRy2dsvyHU+tLn9wpB4V00ZfqudF25laJA1qOyt32gZ
Q9ai7K0TsrXxh7oPRWnn9wgG9D+0GkmEpLAh8vFykntneitd+LYrtVKeCWWzrM6q7KB7xes6vAOm
gja+lpV5oZFLWUZ+5kIBESUrs9xb6MgPrHbeyvBA9B9J1gZl4L/pardBw1aJIcjoUpQzJEzE33by
JGWzDrdSlK7gyKJ/bbN2g7XuQxdaLzMGTUrIwoXpNaizuescPZ23sv5NABgQLkrGt6AdosPtjZeb
sm5uw+paltv1r0U5sL66UgwIpPw9fEv5wxWkbs4SsBNawmu0Dva3ifXtuDyf9cwGrxIWb9nZIjBi
LBGSP1aOazM5VzYyMViLsvehnQyia90f/7gc+XDK4FXKfjbuQQU+1VApcA2QFkTKDQ0kx/LhKnHE
a19l6PKzJMtOcmfKpM+z06w6myZzrJM84fWJ3t79P4KZf0wV1qayJw8/KnoierdGtyBX7iB6YsQR
Mik6WtnD7JWkY1Bz0aYHeUVvcUrpAeOsx80XeZH/jmrVarDHOpvUSUNyMM+zc4JEMCxxSGuyqRuy
lZu17FuBgv5ZaG3KRXfYmS0MyBiQ18iHpWvB0dT9O+FsWyQAIhXtGrmr8lzqDCqTXhVvZQzPRPjk
+vKA5xbRnfYWz/xw++Wm/vGIbkvX212XNYvs3l7ziOTk7JnTXu6y/Oy6kT9gLcqN/VB3W9XJkY9k
zrWlHF7/JT0M9a2Ntd4GG0Os4oLc/9QV8Xg0EALc6zBmKUI9Q4C0OOMzyVFLJ3dmOMj0LEc9D5in
niR4N9XBa6RlR225hprU2X0Z1O1GWs1dNp6UuTR3ap8B0huGYtNEvOqy8TLX3NoeAE8NTNE1TdyD
GoVWvkcyCMNlVvZ7opKghifn3OhB8wgni1wzorEQzzMH96JYvab++LYg2l8CZGBf4N/UO1TjRlQ5
KEpdhuBRlpCeqEdUIGK7Sl9iz0FZ0OzupxgtBAfYwkEnt3/0LH9+SqvmB3zHU29q5acxN3HVSv1v
ecmUvMYH/uIHKkjxrHnrvdn67hGtJ7PrByQctBZ1nGHYBE1df65nML0syct3XU3tLYo6wKsiZLvU
YrEFMAklz7lVod+kqrsKiWCUoUpw3BgxVg/jcoRQEmYCA44CYaIdm8IuH+YpqR5kTzZZUTjonuU5
wsIE4a0iDnZlhfyQPw1fTZJnx1ZdpPwytTKwI0GJY7cEgDeuz8otLmJUr1UIn4aPkaiKguGuzQow
QV47sB5uCvcCUoP0mkewvUX1a+qn6GlYNhBdoidfTb4hq6mcparMMOlGdxFVrgLhM8MiW+METw1q
2E8qmdCnVNG07TSOASsIDsS2B7QqtbmXOZaieMhupmHoHrSk8x7nZVNnwPZs+hbsalqsB0I9S7da
6eCKNpCdMSfM5sZRRxfG/zUl0fxwK4HmQPnXoc+t51eR5T2iMhNtq7DdoHtq7B3NMnfT1ORovAGm
LwzNvNgOUGdgrdpOt/Wk3WAFjwwGDuClF5bXCqrdtVk2a5H+eUwKYqgD0kY23LRSv+SzmRpbzTS0
i2yKKfhPZdFXynbyYLl7YUqwGVGDt94HMOraY/81GfIvBql0cOHQ/Xm3TPjMIBNBKxQVKjH9/It0
5+cwT/SvU5OAVkAQ5y0YM2DX6GA9zhq5ZGtKrLvKzfuL3sftKU3j4oFHoEH5b9WXZlToXFlq3qtG
/1ajGnTvRsnjYFcN1Felfol7EkcOYo97KcoBUqHvyK/n+3rc9Bh3bKaleaylmPLFYLmW88hgU+Uo
0G4ZM3Z/nGzl35x0Nu/kUnVjag+OF54gh+HUmSGLduCDU+3Wv6ANkt9hOCe369bG3D42XbvPVWRt
tj4Wy32QvWJUOBO0LxrWyrZ5B9GieYF73j8QOj5LCaPd9gXTOshQ2YhY09JC6hyj/HhS4r6pLnpc
uAYC1Ib2Q8Ri2VVg0F3RT+uv9UBYuUxRO5EDDkoWZ2QwE9Bs3ArdVNojYpvaVopye7JUXT5VDpiw
5f7Y4wjQpVomevHRHn/f/p00yf2jXdRwzpb7h+o0iLxs8vCnp8+Mg4lyiuzKpgpmGO5rWXrb2CIh
+UelHJYjHeSO3fAIcAYEXjBswHVhqVBWDEp6/aWug/DU20OAxntYfSvLgxyPh7A+pDqqTdWsOASs
FRe3cOKB5yaIgmu3bIYE3RPX8I9/HOj7FDuZT4Fvx3soDPFdOWZ4GC4b2ZM6k1U2lg02imqxFjX4
Df5LQznl1no9uxsxB/y/nJK6A/gKVTt+vEzbFYjcPo8PpUo0cPvhr5PW8iNTUerNNW0XHgVpR9Nq
YcCiSHkfLZscgYl7KU6+j2Jh5A+Q19WY4PpyuFRRLt+sjWQPB707PnwdeWROjl2iKmFZeXhiTIpy
cT5ZQPFRlpKjH06Vovxwi+royUEI/Haq/NofZ2S6ue9KABofDyx/1VTGkB2f58L+kmJPCnJpdtO7
dqrSO3eMAJxoKG92GXlGlWzFPilC7VUtw+Hq6vVfeaipr4NdqK96WD90DLAP5KZhuiA6yNevN9D/
cupWv7OBlnxyMy5FMqe8T1Ez+BRVymf4yMGjHDTL4N4vYvtJjoEU3qcQ6l7ypeVYf0oGzXzT/Kh4
15KzNOGbk72qTQP98iGs0+naB1p6Py4bxP30YWMmNbt2M28Ys0HjLUVpA9GURI7v/lKTAfdSl9gl
zKX0U+bV6GhrRruVotE3w8nANXVXmhaK+Bvb6voXbKyQLrJGfR9BqPzU9NgiqPD1jgu/8hNQsHJn
Z755GrHMfCrt8Q0ITffVKr/PbuN+thS3vWRlhHSSrXdfmxkghepY+RMiOmjphv3vwLHbr0C29N0c
4yJuN/6bBvgMDdt2AO/JXhy2+xlrWPjC/6mCFvn3wQ91uuWAis3mazl49R6/thKFOad4yxTLvjRp
N6G53RdvOozpF6zfN3JQAcb2BgLjM0xe9V6qbL8hv+AO5VGKI2oSZ82bkq0U69g1n2aydFKSK3aD
eq+i9abDiL4LphlcQmGFxl2NVgy06NpHhc3O7wm6x90OLB6ynkjL7it/cC5ypG99b29qg0W/w+1k
9hl5EIyJPvVq1W/h+EQXKTqRagNTiPo7KdoYEeEDqftXKc7K9N3lm/8gpanPnhiv8ycjBt/jj8Ep
jAblOc1a9T7yoRGHPnZVQ149AfTZIzvRP5de+57ErXoHWGF41vWWVyVGVb5K3Ks0kHp0EQ+lUmcP
UiUbE5WjyIbAUHc6hqsF7rGZHTxL8xg62lNuPjdNcXA7t8KwsN4jY17e2ZNT3EUdZLlFLLi8U1Q2
TVe5yMyq0y72ekTH7ah5DDUHK/DJekMhLP2qWpW3RzezPEkRjg6Qer34VJojkpRGD5Zgaab1k79B
0w9UTT7irqy2AMWr9Cso6uwIHd856OQ+vtqWcZe7ivVqhplzXyYWAIulWTupvybQkmc+bdo90zoN
NyL23GUza6m/JYLXgN/9T93aRPYspf1V9bp2/Kfz9RYATGfHj/U4Nw+jUgGXLlyk70B1mXyJfuWq
/26Og/2pcUb0gXK9uGahYaNsXKUg4ob5c1+5z9J0NNJrHRnel7rJ1Z1bx9Z9WnoYsNQ1ainowr5D
R/qhIH61j4utC2zoqpa8VO4Yf+80AGKW4TaPntkFF8V2kmOUhuorqir1Ri7vzF/U0mt+dOSNgBGZ
MTqMk3EiZluiultaz56N5jivu4OwpZZvkqwuUMZFo+paMqZe7TLc9b4eX2rEyf8+cGsjh8u1Fh4J
4Gdk/HfqHKjxTo6H4B6vcrXYcam0K+iElWOeb0U5rHtaMh54taNby0DTny0zsY6qPcDdXi9hOead
Dbz84oSWsk+1QseWanBOFnjfM143zVUzTOdgJ9n0NOHjsutbtXnnbVSB/rjON+bOz2jzKL8b780d
EqakY2Ednl/ttjB/wElELNJknKf38dJmiQNJJZj3dVXVD7He1ifTqIZL5LYW7r5+iS1B56CPBViV
gQ9mpl4ii+X3/tc4GN+TyFR+KSAtbz+U5RpScYX1c0qH76GiOF80u8lQO9bm19BGG5wpSvAIhdo9
ZououKr46V2fxtaRcED66EIFAuPcWMTPGMhsfw6/MgB/g3yo/NQDfJBBJzHDZhKeBK75K0MZWe/6
twBrjqZ96Tswy+gUN29ey5qw6yvtEdxGBzwHhyV4V86O4Jrvn3TdwINqdBZJAzXFLU7rsjvZc5ya
FCASCPddgqwL/jUvmjN4b3nqfdGmWLk3e8/jHiDfW4dpfZFiZ6A8lztxd9bjHmEqjXnZuSuBuhWN
670HENI31RCq931V+u9RPX/VrUB/kNK8IMAd3XqUpp7m3EWa5T9JKeyDY5uW6YtZ6P67P5NLLKzm
tTQc590/jn7mfI35VB7bUW2PTjsE3wr9WA+1/a0EkYVlTlWfhmAovmBzt+2tyH1hHXnF5KF4qH0F
8fwA8kbXh9rmVrcciAoyzjjrLkyW8YjY0cRLhPCaERm/xO7QQkwtdILufW3QGLWxq+zOOgxYCj50
y4aOMe0avJF3UpQDJGyLh2bGbQvL6jvATvxy0FWgGzAc3RC7Kx6MZWMjxXvnKsZ97lTzC1GAL10Z
Td+maAF6tPA50IFCci/Vv8TzMH0b68jajkt9tNT/z/Yukktre9/1uQ7wtG0TuAi+/ef6a/2/Xf9/
tpff1asB5rZn7s3circDC/bncpjqZ90x9aO91CGXUT/LgZzF761OmiAU2TyXS92Hc/lyImeleMdY
55soG2thW3pVox7oGdnfdSr20V5uHtZmcnCMPW9T1/ANgvJRyVoLwiScr1Grh2Dv8K7venRsdtmo
FY+yGU2eV9F/0jdaU+31MFGvQQURj0FKCii0q9d22UjRNhRI97dyVu16lmtoPf7nqNSvRTlD6tC2
u8sjAG1r1e1Kazll0JtH97Hkdn3vsf9Akcz7msBnolOV+dnz4ZLqo/My2b333UCAjmihNzxarovh
aILeSpGqEdlX2MQQj89NqRwM3Zs/o8gwHDuuKoKnn6BlneU3wgw4X1+11j1O2N6D32kkupZrY17x
qHPX3sGNWLgOGMZBb9rxotchmt2L4Y446tzMdaywgJzL4ksOyKZHq3vvArKCid47ZzM1S8R1Wv85
cxLlGYHobqefPGzEknlG08VAOwYRcsfcMAWBFxOP9VGpsv7I4g9ZfON3ZbbfkBgZPkcxTvDJ/2Ps
PJZjhbYt+0VEYDauC6Q3ko68OoTMEd57vr4G6NbVqRevUR0ikySNEGbvteYcs2v7m6jplb0ct9nB
H1NxDQOVTAypnJ/SMP1GdJh98+aQOPijJAR0LKJ/78iT2WljF1yromnuimWhyQwPwwJc4rKBpi5W
pAbJht6WVyXFFw8yWd4MdtFd1+3XzQh42hAaORGABpwmWTLZkcyTJdsndwGwDnLVmvQW6BABETrB
aFonj1ty0OqrHnTJrsJac0kyTBXaKOazaaEsxh1vnMxsiA4FKOOTLSL9QNmjONrTPByzahwPkhyV
p0wrCPbx++icND6Ip8G0zkk5kfVaUySJusTfxm0rk8Ag11vLLkaMrkCXAUD1t/Qnyk0am92dD+0J
bjDaQa44qIGqvr+fO6J+CHceHyIdPHInnL4LKUoFhfzY0IN2w1HWnkbLguUN9/SZ7JneqaJpvPjk
UIGgzlOvmsIIEhb8OO5NGD78dP5IGmvjk0f2Qve6gWsTLV77ObpHS/odGfL8ISXaB4Vf7OV6QKE8
sNRt1nJz9gex65dPsGLyO9CBlUQ8jEyojAlIJxKTjwJdotqJdxutAVPAbDjBRh1va4LUFxr/DHSt
vtj61IFC5gxgZlTus0YBJAO8b7zG0FoYlI/7XEjRgy/Z5tVUcNOuQfCh6LHc6f6w79NhehEGcydF
CR6sgjNFmfICbIA8vkQIADdBOfT79V1qnBxqbVCOuakMHrXE4ogjKGaquiiDdZtADr91flaJCSDi
usn66J+VxvLKuvJ/vvK7+ZitfEK+4Pdz1nVVZeFDo4HnZiQGXvWyJcqxlbqnjgDL4+jLGfgKdkkG
b5u65YDTY3kK0c7eTG1BzuXyVBUTpiWhF4f1qZ/WioM7MXYIecAkZ5hMCpaFmofkPZViKk+jnVQk
WPBoXfxusz5a15E0ztaNikRpyFFj/X+8bwYYVWJQ/38+e336z1eb5AgcGAk5/6z7fcv6/WNUzscs
fWmmMHzgmus7RWzqB9XHW9Hn2r1sm/5OG0LJnXP+zaZdxLdGVezXZ+ubhGbft11mX3Rd2oMumq92
12ApbPP2uR/NytEGM3hvA+kBQ5H9JRRlm1tcDuCAu4GSqxEbAOXtsvibYsYNdJD4o4rqmNtO074s
cfduonflhTr3SQbifsEoUF1ypQq34ExnJxFydfl9YX2VAdZ/thNE8hSt6crdExIZkpuXT1jfsm74
+7Q3RtMxh5qe5X+/5H98tDQm+IVU/ylFowowc/mS3w9Yn6aDvKf5FR89a5DMczcGBBARHUrii9SH
WEhU81ZAcrxNjeXqqxQoDERo/azD6UukUmrtTUoFF1MmuCSWQf3/PF3WkdQ9XKJlsa5DgqlsyEWj
C7K8+vvCut26rqrlbCsGUgHWp62h5ZsILIzXxRPl/ar+iDAu2IVcvyrBhP2tL6cns2TSXk+Nf5/P
ee8hFevv1C6GhmmO2Y2lAVWJgbhdJr0f9gWqWgiOEZp9YqsOemrDBFmu4oMpR9c8lattxlz3Voa1
S8WA6nWq1xKF9SJ75NeFLjVv6zkxIKDosxBvZIq++E1qfJa6f5QpZAaQcPA1JXXCUPqxKFsDfB9F
Bhoa3fc42Wc/z4tPrYnfJUGVmqslAnpUQ7rek4YlQC3oID2zORse/XpoYJozgVhfHc2wPIUZVsD1
1ZwIz7Pfz42zvhqnYUbmJUy59dWpNdJrLYm3ZPkkOh75TVpX9+trsbCoOQFaYkwe3ZStLF1jkoR4
HOhzdLM+WhdyFrzOqlwdfletj0hDDb2YHJ+fd/2+KpuZuYtpRDnrOrMJwU1aDb5T4KDu73a/3yMP
2aURhXH0Z5Vt55hUKpxI92Nil7SIfJonSqqcbKtTTjI+KjzrkbJLZ1Ax6wvrYrSgBrnSsk0tSVO1
/X2P4kuf5VxCtvvvx/yziW7GeMjWD//9tJ6YDrc3p9L7+dz1ZT+N+Yp/tpwNSXKJwxKeZtgYwZaP
l4YaiyAO1n/euL7w85XrDwwz2d/aQjz9rNPWX/D75ZOdcAj6ZicfmrD1/te/6Xfr/3yu8pUFcBt+
fsOyF9ZH//zY5cf9/Kb1lZ8v7crsJgbsilV8p7eWfCqWzdYNfFFT5lkfrq+si2nd/etDYXWgG4YP
m47QReqGLaMN4tTG5tIkUeXWBFgEEVazoMnf9aKZYOihaezlgxH68860u7/IcicvBawoR5+9mhAd
KQzyKGz4YPbQHcK0/aoz394yZjpZIEyjSo08xZgWlK39aUhEZMedI9VcyAHNCnD4lk2NsSHdyqqT
J+aZe0x4j6LpbafntIPrMT3UfoW4uHtUgpEPw+YHETu59nJzNmP8lxWqJwo6m5TqViHU97AYzhJd
z6kgEnECwVAuDb9CoumQ4Pfd4yNmmmonp0hS7uo2kW7lmClvSZ7RbeWfBGMR4uWWVcPYY5NKk8vP
OoUQF2cuhuzw+66ASp6X1SCXyE2VbtcX8KC9tzOOq6rtsXLO901136RiuB0YCLVmDQs9Z0o+zEhG
gJfF/JDgUSoJWSEhh9iDqjMhO7SjM2I1FTZ6Qz299spIAtiymFL/rh7w8WfFyQwGHdU/i4JqsYvH
bNyqBayxdV0OgWE3k7JGwfT/rutmBhIgTdVdRYpeYen+TbYswFHYpVndtga4prSFizMyhrmdl0WU
auXemszJWZ9yBdFuY2gUGIaan1W/6xtDPEd6qx3XVZZUqXDJxpm40KbYrOvWhab6Km0imI3rJv+8
ADFPm5qfL15X62pBf3cq8sP6xes6Pxwcw241r51qOtbLj1xfjBI5P+kGAMJllU5Z/WqakjcEYXxX
lJsCQ/BtqyjRHT3z7zGq/MOgaBdA5Ol5JKzqdl1YM6x/sFb69nddOvU5IW6Q+RNZiiUsjb5G5nV3
TPREv6XYr/+8t4uMzVz4pB+FbUOKlsWkzU/JGJr10tr9PCchqdrWRSpcdL68Hpa6eloGz3Fj3cw2
o4N+rugVVZ24te1EutGjU7A80aL4P4tRr187qpbHSaTLtBC/D+l/CDN+txsTKEfpzKV3/SBTLgyy
K6JbAu+6a1lM3s8RNZdRgNa4daAiNzdFnQV3giLZnRoX96UfjKd1s3XBkEx1iAUq9+vTdVsFyrqn
VyjH13et63BUpFgSkgtzuNG15cC+TXPNvoXLPR81rXsL/BpKyLJeNbOeJKnY8WML5/+6GQTMA537
8LJuwcjvVo4U7RTNHH/FFLV7KbCNW8yi5i0JYtVGCS2yDMbZvF1fUFrgnnJJc2Z9ur4AMEVcq5QB
I8kbEuTYsKWVrGluH3H9TXr9/LttSO2UMLPG3KVqFW+tCcUEOMvwrsQN4RHPkmw0EzKaa7aVv9Vs
DXI4/JY7UM/RnWgbvKFaQv1gpB5qaSmhQkuWybpg7DKTlkWapzqPjDbKgDg8ibAQfyH1+YCH//No
eQpf7zlvyfIjW8NGf7dEq/iEQx/XR8Q1Z/Svj+3iEuoWCeP6aF0Mq1ByWTCpRTi5rgRd2+1slY73
GAN8KaaH8Ed4tei8ZYbd9YuszpRZWmaxi/Hhd8EYGavD+jxbXQ+9yJ7FYjzqFidNvfwEsolwHhmr
/0ivALtBg6QoAHf3uC7Uqh1nAo7qhb/x34dqan9GiQoDo8nBPq4v9/2MQ3R9GIOdAfmfxLQ5AOfT
tIOy97PHrIkIkgTOSGwZtBDXvfjzMrCX01KV2cE+Ie4Ahxn2BbGRJk3CYtf9nTrx5UOLSItqNxL/
5enKfUCu47Ho+heT3XqKiAPbtop4Cydhb8ZFVZvwMYV94oqTbda/93dvr4/W/wA9rHAjAvaVREra
Se5Ur04CsW8JajsaWlEeDCYJSRXXjiR3u0EYjyl/ta6POPQxdcj8hzkElJoxuQWQfpZ0L64xMS+m
tHxRXJvLP2t9lAFt2FRgQbjv9sqxgWwRVAaNLq2ExJek4/mfHYNFmf1m2A0IRVNxJSnzqfdTcKtC
/VNkobTR9HMx1OOxCY3hZ6GJaDz66rLnsuktU9TqiOW3Otp5BXR8fZhbdq9s1odr9Or6aF0kpl+h
drKhYSza+WKJYym1CoMOg47/9cAqbTM/RBkggMUjuvyZ62L9g3+fdpkGWUYhN9NfPEzzolFcd0ex
ek7Xh+1MwSvPzMn7/c+sx+nv0/WRrQzEW2Hg5eJdwAlkoS2yv9+F3olw1wn9lCza+/U4WBfR8nSg
xbGdo+a8rip9nXCHwGI0ssYa9GuigSH1/H/7oviTKk1N+qiW4wFbXGM/D81OHQ4JkC9M8uzThQ9R
CWIM1sX6NI6gECuR9F0zpBxOBEO2ztyYPakoUjyeTKvwNGK62mKcnCAjWjckn9qTrYpZjCr7O2o/
X3Y6PijlAtZlPEJubEHgHFb6idb5Rs16fKPJJSuq0IFRRqN0LsOzgRbmEvidS7+9cYYpu2YKt4jc
rnTPhrJ6kqvW5ZJR0kKnslhW3QHcwDK1neU73Pfqfh5IEDIsMmnN57Zu862gCYOKvevJYmmCbdQS
RClyR+oz+iPIBD1uuFw04huhKoY7KZO08aWWWJhe3cL+B083P2oiPeRlSf2OSKKoEa/VUJFZOKVb
8EvRRsfoV7TdOQxq2eHmiDM5LAqvwZARdmfAr+hJYlq6kkzrNYgpquClcoGyRduhWjKiWw0VLiUK
mtPuXKoD+cZW45UgKhqLWmM/fjcmO8bqbaJSeP/c2+dgSmI3ImDLz2MZrikRpZFCubqXAd9qMXR8
QjOr/jv2cWTLKKnccdatnQ/rRirbfauG7AQ4dJEw2NMixCveDAJdzPBkW0vpkiBIxmPNl8mte7m2
KArsGNM45MlOkyaMwBJ6/26QdowoZpf+4xuD53BjTfj3S8lIYBMh07Fmxp4Cb44FHg35Jn94kNvT
PrHuRhBIezqe8hkxLekZFgkMcs4/usSli2e+CwAGW4Elk7XVCZhTuJ5C6bv1yZapx8tyBKmx0V7S
cP6r86KbN9woKybZkulfC7X7rDLoSCqnqKsMPWFN00C/MTRJzJFj4VEQPRdJQwKugU8MB7eXUk7Q
BKbwOZFT12gXpAisZWdU22ef+4UH5dUhl5l80IwWjsV3GZUdwYSYexdVzgTRS790lbTNgsa/myCu
z5X1Uaak6gVy8D710ra1mAgOSu8tA8De0MITWrmtbodfEhxWpxjJJlbG+cWuKFhQgFSkvyYRiXCN
tOigKVTy7Fi+g7hgudqUen7YP0yKtSUIF/lIiBRLEjLdVmZIUvKZVEq3naux86YwLbeS9RRKee7o
ceZv6jSnPtPnW92QivMc8oFDS2UwUpSbYIxb0JTToZPfmfmHrj2Z/aar75uEqNaavC7q+RvDLl+V
tgfPAiDJ0gg9bvsnFLkasKM4dEnxzBxGg4o7w191bAJTnXYaMyc2w70uJNnpQXYZsXgCJFYJRJJg
vlLGR5Xs5THpKxbEUFnp9ooW6Lw2PQd2/+4HVQ3UqfiK55dZTYCvpeEn4tzMa9RHIhQfe/SSdF2g
pQ4nG2Tq0ttox87yqLWNU2dSMkMEbPjqN+UbECbGazzo12KkaZ/aZ6GyWaYMF01m9M81Pd70pA63
ZXP2544A2XzaEc9rkC6bh/vpg+Rs6tUPSd69KR2B8nI73YqYkX83L7jegkIg0eg0+gRX6BzIZIdm
GLBhwDHh1kUHECx+79lJTl0SCixp0qEcGWSFQqncdse+l73UpOBPpMBJK7d1pvt3ZBu2G1o7sTtW
5qMxZp6Wd1wIJDC0afpCxn3qKTYN76ZuI6dpsmf0opgcW+bQYxKRl4R606gJEl5yYlFGj5tGSp+A
+d+BTrOc5rk3INBVUYLvfjhYkfpVSMlXFqmfTaURFlhD5peZQ1Hh3uVDN22tjGZBpKBlt1J0ROEU
vChUQccM2N8wFfdyXF2rpVCVT0sj9q/WmEQvDPzgEKls0wsH7l29GSVjsTuXN30YO1FhUC1ZhLpV
MB4KhZtChkbIAN4H64WrphG4sXKos+jGRIjhlGlxzZLiO9PMQ1UZ703ExGsUt6GVZp6Q0z1CFepB
fktey+Djq7eGY0uaWQCq2qtQoG86LYbIM/SJZ0ik0atSOzmSno+er0mfFmSj0O8RokfaRhAqpbam
sZvG+oGYN9rQmdhRBdjpM5XMMH/MR3krSPXeWqGBfhjNSqRzmEnFiy0X8bF3g9BaGGJ/ei2ENp4+
TXObevBnHsJ6/ixG41ktprvecNXMqLZGMF5m0JyJAXmuIX9SMYxLAcbaKho4g4VKR000h8T3kWkb
uyGSPCsi6/51iso3O0gfjLI7jwaaRnl4Ctt036DBSUaOibhttiDZQNP05xBwIII2wGh1qntJyQxc
qj2t5vyEKq+n+6opBoq4E8w4+NBAA8iuCPS3qR3fyKbOHDOVHhsLkE0bqa9NlnwO4PS0anzFX/YX
2S66WG0399GhE9nDhI3cTeXiT9kBL4/gMPUJimr2x70gRGxX0AZA86dRO2rmHQ1IYGrNIei6OzKN
yBC0qI8Prfm3EQ1oCu6wZGwT9Z4LkL8AlB1JDEReyjnYpvSstvldAprHUeZB3wjb3o2GfXjNGgB9
0IYOxai38PYTxPIT8oiQHE3S2E+EYhRXfMNI+Eyw6SpnZOlT2aEq3OqfctaeE3l46fhRTP2eI0QY
kD7TJ7uWTlz57hGXlU7Xmez64KqQTF/o6q6Nh/1Y+Ntm3wz5tmG3cJFg5k/vcHTo7UWM/wdQwGZ5
jahS7Vvy1OSGYLHRPicFrM9OS+in5Nsh4uwdLP9vmhKhnKBPy8f62ejas2q3t52VuuQ53JVt8KZn
zBuxkBHdMKSvJp56+KRF79KaIeVBEP05c2zQEQAbnzNsqJWBEc24sTQZgXG3E8wzDjaz5SK7Ej1a
Mw6IZGpVnC7ds9FSVJ5Ta3Tg8Nyk8dg4lQkRUBYIjrQseCiM9G/ZjrWTtengVXZHYiSmwzqUD71s
/zE1BpFTCDk7D/qT1jDKLjv/rWs57+ZO3RrAvM2mv2hU7yCnJB6IO0NK6YZWPihRtFMgd59hECJ0
CiihadQO615jJ5vsRiJPZi7oSuZ1qmlj+Lcsp4+HzMvumwxGVJ9I8lbVYDY0dfSHAPjWh23PDY6R
5J39JY9dd1YAkTEb0/eW3z5IYgK7aXdvooU0PkkRupfurW7sbdCDFG0iMortxPZSSgQ1DY4UYbyX
yxInD4OwSsRuFVAR6GQ5o2Kd7LO5tw6ETD6bEfAe7uBdX34pLWPjaeD0LODrxNFZSAUJcwMMxZjD
pYr+KFx+PNxJqJrI75mj6hxExTcho6EjlI62kvboNxZBJfmHArnOmmtcEgqJYH5kkc+ZX7qgOhkM
FoM2v/Y2TUPyRUBdXTAQPTHWfrJoWrh6sGRFqOPnpDMDSKx+vFo2txpj8hKrWxIGuZsbBEjFDRzV
6jlRK86OwTXqWb7R+2xkMJ4mjrAYgxkpuo0g+u6pZ7cnvVgIWfoI720cHvVi2CiqPjKwIjQjMmE7
GN2tNIzlIZKSWy1gQE4mba7q+U6jMlVV88CANux3mLS1xsg8CkKPRhh8wLeCnZqg2QuVijOAg0b6
puj3HhXJwTe0kWTglm7lNSvBmIG4F06K2nY/60HtNRAx7SF241m/1J2NNrX7q0tHopbPEcGsOUVo
gI9o75Jyg5XxNu6F2Mp59Qpk4djlM8TnYkE0v1WC4OrRVjDrF+FjKUxGQmigLIoETiUHjDuLCMwk
EvTc2iFa0omGNAc3NjD3GBOuEP097kBA9sNEZruhboU2Paiyca5izsCQPZwIQiXoSv7VTb/30hbi
cLYJFWMXGePbPB5RzjymKFIdckGqTaawn4gSv+LEQDYyM1838Cq101KC158lyHyLts2FHvKiNidJ
2RoEHjm2Lt2LQmx7ALfLRapw4KBihZoQUO8WuhzpHwkXNkk7gQ587UPtQzWkaeurPbBkLKQQDZme
pil4O0aEus3RX0h4BxiYEJsY4l9hjN9GIYykRPvWjDZ3jJFyvw41iesmJUQdvKAq30WWrEKVM72E
lFNHsjlKTF19p+Dylwzl8tQndK1VGvcTUUWJqvwB2Jd5SGUwUGqKJyeFvrxhE1Ej9lSVxr6V7IQO
l1YZx72p9BbjgLh0Qc010FPal1ipwFG3JyniaCtq4TRp+RinOXYk4wgY05sLxs9Da5PqS5HCMdJw
N5A4DrVzvhpI2EvxNSn2Z5nNsYeQreQw7e7MfHg1m+ETkuh+nibXUJW3Yox0aMkDiF7MF/5Y6/BJ
htylDyKX4r5PzLuusbBlxNmltzoaKJVMI9t+jfWWRPtMe/DbP52QQXXDECVBjMQd2fS9McwvqS7O
QjE4dYOWPCf6GLVs3pTMOvoiH7wwkm8JHHlUe1Ix7S7fBuH0J/T1Hi2geUdDhQCX2IfZPL9Y9h/L
kBCJqAuLL2tHt21jBtgMMMHXBV6sFt4ExZaYc6evO/oN4U4q80uePoLNs2l2+nuOSbcuQ20zxgoz
sV5hUzXKN5JqaK51bAKAnRT90C6QDW53aE5yczNU8ouUprRaOnXnjzD3Rp8wvBQMWmV2btC3n2GF
9F7XDowvmjxlgDGYjs6oktnXcCMnB0bSOtThlJSqyHaVojf4GvIQUltyfbS5eaUprmXFX5MZvoT0
Kaepy1yphw0Y2+p0MKfnQkTpxld3qaAhneNDxYMabAxyYArRvSR5sFSomfn7Mf8126hdbgj0SmqF
Sit5ddIuxkQ6GcnjOHL31kn13pYDQ47eaGkTNrSHQ0KibdOGofxV+mRkJGF5bYNwqxEksrWn8VQm
6kcqYdgNY8jvC2+oaj9RJD3SEC+2EhoVp+KM39iSydzQ5lQahuaaT1sbCvA0UW5Hz1V5fhJAZyuw
BVY4EVK6WnGD9y/1qYVE0Vfhp2fZlICaxyXJQr5O6ylq9iGADQfRkunUhfo1aGCn0kfFMPNdUChv
piLtzXmkfmKj5tHKr6IAdQqv+wvezDsj6mFbqeF1BjkM2TdJXNJgoRDMN3VIhOvtyN2UUxHDYf6O
JAbpd/9NvuXVt4lYjrhGKQSdZ735ZCvjaaqBkcCZI0teq2/6Wrzn/LNAotxFia3upCVyOSync6rL
UN+jvNtGEfM0mbF/WQ5PnKPIQBDVL5dDY1MH04730QXvAsC34YFYocdEUSWPBKzdE0ZS3xkqH/XQ
lz0+V5b2TG37wcw6RpsIU/UZxRnR1VgnTmliM03lEuVrDHg5NxHZUuutauQ1r7KhvlUKWqoMzQQF
2z8FO8/JB+1OShNKhkJ76elbKsHQe6T/LDwVOziHungIZmOvpAzQRUAoH1cnRgCQ9pjDWirs1qrT
EBpDEqZgdWuHwV35lwuvT+dnwFk5hv1dKpipGTV+mnggFkXIL2FNUMOkFuRBDQ8ASNMtGq7b2OzP
tBUw+knpVaRB6zEJPA8LuXXS7pX3ILfeza55amQOzER/IvviXjVyTwTkFBIBDAWcINnp2NScLdi6
UIjvG01+6Vr9QzJ76soo3RqN7LpYphgTc/8350jDMdEfqu6aVHDAuQAgg1vgzcqrv0xeLSk4z5AK
QWqfE9WYKdw1n2U1bitTekqJJHbMUBvcoWDgLeuoGXyOFkYxXV7YWMWF7OgiPRZ++5ELLBRhNwOl
RP5Ud/dmKk5aZjSuKnWMqXLk9zKA6jGWJE8s+bydrWywghNFHxefYRbuAVcc6yjcyon+FVo1daqa
LiBJqkQpRjt1Kq+JQaBoXaWHsicytZPLDarw90RpkIuqJHTr0SZOaDzHLfo3PwccrG/4CacuvDGj
HJHwcM4lBb6ToYQOpkd/0P74LRYK3/+ec+lBJUpoNIrwQUreYCbm+qy6UiCjxhrU6wR7zNNa5dPs
2oNqR/fFQGcdB+BX6y87O0zfJqV/TnJ81aQtQL8q+Juj4Tolw6WIkef5wTtDiHeCVUPHLPqtXk5v
Xbn48mRu5FJmowicC9jjKmo7xuZLpXLc0cULPW2iNCtHKgHwKtWE8M3WSaRImvycpcQpFfqfzBoE
HXTpdQ6Gs1yBkLbzi8olXJjWri0Ky80GIHd5u4mG6CVKa+F+V3r5qWvph1+WaC3V4i6D1tiaGRcX
oyZtSW/B453mfNj45MejcsKrrZQnfEb3qtQjTsf5i8tiPw1gCUOyQeNYpqjX5T1HI5rzWWieTE8V
BleAFyQfXNlt5zEmKTFKtnNgnnBQvhuiekvn+aaH80VbzbhwhjwbCbQ2qfPsvECDaQU7tY5dc+gQ
HEukRcXzFfPSEWrtvKt0baODN+D+o5BHmbqWytnVz3K/J9MBij4y8NHqgKzzR5Wa/Wc0Kd6Y1FMc
jREdR3F+0dKnTiQeAaq3ddi+hD0t8OUQnCciphCWyNvA4EDBP3GdU39HRfzFN9srldsbH1A+swR8
aGmlbEghOqUiu29D9TUbDcFEL2RYi5/KsqE8iZYbYx7dr1KBQKYoQ/G43DMbuydU+6Vs409mvw+4
QNsD2HwylWffw/fyopfnuvRfGR6gxwgZovgU6s8SjZxaIWylm/RkY2XqHpURZb140hgyVAH5kNK5
MEvpylzzecyo7c6duSUvO/cK3RiY04/2NptB0cwiTfZ5fckLiQYBH7CxEumTea8z4YUQkW/tx1nC
N5mBrCQkKxit4NhHA5NGyAn09iW3jHViiyd9NzWZcpRSOlgVTgQ6ESYTNSuUsWcou2myqwP2uMip
JzKYRkXL/khTAzTeTJrd+vRnHRj6mPOySX3PxMIBiL9UuVe1hI2bWUGWwZL+NL5YIgLGTYCFYY6T
W9nToTCxpGNyejOoIysC/ampddKev2c7KwxUO+FT6QNiz9TmaU7rZtczQq8H7mF9TQEyau/JF37v
2nRxdnH3maXhIJTe3pn+t0lmpzulyjs6Mu41DXK3WBYBOcfpq9QBVC00hvbGoPz1c4uThhF25vsf
Wiw6lxKR5YENELYGxFnO+ZsMLktWdYyGZcgWSqfQRMPnm5+hrX72DfLtiYuw3/kHSMwA0qlYtbb6
bCdAv/VtOUmXavm6aOnAaAbyqQHyvW09wc8De5iTLDHnbj/F51k2/mTlTRmL3onT4T4P6D6nlnWo
S0FJ07xJVNzkpvVVjzoQ/6C6nfT0Ll5aB7aUUTYc65OQg8Ftao0zwiYFHlfZkXyM3KuCaqSH33oM
rgdOa+2Q94JAHZ3Z214LQgFsAmWHbEAkUMwSJmqimRAag3oT6+VNHfcvY7YELY5xv/O17HuI5ubS
QtoIKG/LOjNlLbC5wU4a/QFN29ih/BJN5sUOvtVGoydbk4dmMeEsIyvn8hjfZ8OTr0XQhSzmaGGg
BQ4Wa2dsYTmMxehadszc2dQHh57qLo5k5TmxuVrDjmV2S4llzMiHUqKT6Ki+GL24Msd+MOTsucms
dCPVIkJoEbzAGMHCbqk73Eyyi9CDy+AiOjSJHaJySJGqc5ey56ZXMaur/I/Vpds6SwRD6kmyI8iU
d6knjV7YVraM9xknfzZQqvR7misgVLC403Ef2pE5nETukpWnlpsYhoKjqX9QUoCAsgbypS9KZFUU
rPTyK4kr2C/5sE8n6sxKqtsHVRzarO2cKaAx1cwUn0wzee8o8nG3KSQnR/TQpEV4COJ+GUCrrzoW
F4dqZQDuZKxv5SyjsaLqH8XSevLfKiosrpJIjF3bc0PNEplsfQywBnYMRu58g6MyLyh2djK+k/7a
469z0aiUGzvXoaRPtD2MJbGmq6j4RXM30C/jgIGMkOzqEEoFwztnrJPuriIz3WuIN1qA/Cfq8pdA
r9y0o24zQtRQBsqajKXKQ9xXED+4I4SV8N2qi+RLO8jbjDGlM5k4p6OZxHIh39il0HZC7qothMjD
XMWmYyT5JlQJbJkDbg5BIJrTQL09sRC4x8n4ZOSITOX2ka4Z//98RvpDRdaPmviYFpTVmbfCqY0N
olf6LSwGKBJVHp1bk/5pVVO0L7VRwhQLDzK1s83catyMh+YFRM8m15fxZ4E1bu4PesKVNI2Kp9yY
tb2pFqiZRTEdRbP0hGrkNMRvoOEzk5pxbUqeON6NjQg5LKRBYMBuKARyojHNMvSnLK0z11Ry3wW5
kqPlxPVaxi6RbTkAqOWUvElHviKZOIW1tNZdIcSSp1CddRE/twb71ldaYx9HCQImTntsPk+1wV9c
6XwlfiIqMYHBZY2WjGH1z7qtIyxOsjOoz/EUFHcyJRSOqNzx+a9swqQB993UTPf4bqWctgSN9HSd
GWWZ9Ho2hlUWbhz0e8HEnXjhjIjVTuQ7msUajJit3V+KkPAWvLLvsiHaP5nqb/p4etYGXJe92T82
Pl5PZED1LieIhkt0ezNGMxv9H8bOazlyJEvTr9JW14sZaDE21Rehg8EQ1MW8gZFJJrRyaDz9fnBm
JTOze9vWjAaDC3gIIhzu5/xC+WbiEkRYJ3gtDbtdOW57FZBDJXDo6QijBCNhc7t8Q7+Zr2iML53a
KphPuzBgOhfbjRxiQlWCp9WJ0OmYjbQ4bObcyZaP3Bo/JFj/5dEcG6abIdf3CJUUE8sKi3vOLLW3
IbBeVP1bN0xvSM9gboFQuFVdptpWUcbxiUP7L4hvcbWp2xs1hUFByhD1mhqSCXEPpe9OPTlmGxef
OOzWdag8e8J0160mMFyLkuJI5s9Zp5OLO55JToe011LVWOmwz4Hcy4qVfe0WYR9ziSZGsuKxvY8N
f7yyfZXcBlsfMweS4wTFsFHQggeHfNcoqboR7gWNCxaG6vjYDdpuqlWiwoN4aDoyInbfLPUgr5dD
72ksFNOJdx8cw7p5Tm1SZMY3vYsuLrt9NsE8FbtuAGrEdqAdSECHnsKafSfgjZ8D/EiUAjNrzJ1W
fa28iaJ7NgJ8vVL/mLRgK832rXcJ6JcxIXjQlfcNQQH83jx0f3Ob4Ifx0PlsD2PUG9YQdF6Umb0W
OuNhcLAuyOL4RjFL1POtkVtuKotFARRlpXXs+ZxZE78u83fV6F+bTmXFYvc7jblnO4tu90X6CnYD
90rUT8n3sjPWHXHLJ4q5q8KY8IuVbkMkcAEbrhIl3mUqhs7CNy5V7cVXRc29bVSrgC95MZYe8ECS
4FrlWeuw6ftT6a4N0LMrdzBx22hfxrE484SNWQUbC7OEPieKHBxIuRnjmbDbsO/AtA2A/FS+xZCs
2CrEd7rq+cuwIvQaFlbEGYGTNCjac27DzFW+EmvvvyjBjuyrirSTeepq0mzTkH91nFmbxWRrJGqA
dR3/FU2dtoE31edoPlhE3zKQtFeyyk4rrIyIPJSJzaetZwsaf9hlwB/B5OrMpRiru4qHir/oxlVZ
MQ/7pXYft1HMfaA+1chLrDRdd5aBsXNt21qZk/cURKEJy42YdlFn/Vr4bGSyHh5EvBBDUe2rob7v
nHLa6rERrTuRngYgY+SOyc4ZIq22/HgwNnbbBB3hgVwtmTiWcMyxsPSRqSA6vDZE3Z660r1Nc77Q
fEoXWamJU+M1JR7eG5eHvluiydKQ3kB17Cz8kSA/YcYmHF77VkNF3CEtH7fao2GDLCzrL2WFkguM
LpZC2doTzjkjI7YqJ7Nesmhd+1AHO1KsaObMRhv9eyzGlW93DfaFV4lohw3C3yAX/ZM3BcfAZq/C
tmyT6GW47JWEeIzWX2n4D7DIGd6ZchGPctyLZoibqk0Iw9jBYzqS/zR5LgUoSAtl/DbgHxz7hnaK
LKNbNXkWbJQUZ4RKc785FhjNrHkcms5fmMggL51RXTr1yPxsTG/m4O6EgU12/M2xuUGnLP1aDXBr
Vadh7adgYpSPwaE3ygeRAKZouLn0+h4ex8ETIHwCP1z7kUDFo9UXjmd+nRknLMRRJ6k93Vj6unOt
g7xOyb+su8Dee0B+riAqPmizzXhQKmTbC74Ax3yrU8iW8IgKgq+bwXcRtYnTe88mT607eBShBXJl
F+O5M8geWKb/HF5AoDCrLP1+Wrc60P1OHMc2SbfAMvZj55+xC4H6Qiwi0QagOg5jBuP4lOXWu5iG
o2m2Z1apyBaHh8SnB3enAiCo3iRmy909r87Io5ztODRZztYZkRNjV1nNXhvwQc+GO2WctGMLFkgH
B7wpol0mWOI2nvGuJ0a7yO36SSmaiThXwsOA702HmVkBehJueGjIpRFze9HNprnWMIuNQ3fcKE3j
reqpWHpmyN0S3aQoMywD5vpCbJFV2oOZ5FGeqDr8/vJLamMn5g8GjtPKe2C1L4mZvDYinLj79W1f
8X8xI8wL8Vvf2FP9JTAIQsbxTKePyaAZeDzphRssTSTKiDCQsbX4mjvRbQA+McNexU38wP//1nkV
pfBWAfECwrQE/WtPXSg92yoreB/q4bbWnfcybZ7csb4jC+Ev9VhBJ9/BOMtDUary2Q6Y2ozeIY+q
4Bpsm0CysTxwF202VWz5VbLOjm8cEEp71fzeXVY5OLE5m5U30PPZqaUrbHf23WAj/nA1GuPW4ReU
B8U2Y+L2beUvo42+IW6WE3muhm2hAmuD/h6K99ypn/CZIhqdF+fK3Gg+T07mdNSVvV1mdqgf5696
4oJNH9atGwGpU80SXwZ4p+VsP6OMAOx87c3R30louutw8o4DkLRVriGNAPQ6qlQwvV54NViTtoij
8FgWCq6VRnZtw1ZL8irbNqOlroHNWawu+mWb21utHwLUxsoKC5bqVmdgFNb4+SfmlWBTGsDoxN0x
hHjtVQ0z/HYs4/ewqGbRqWZv5AqfG1dO0yaKw/KWTdjsgTb2j9oUegciG8uhxnvctSJtPTj5fViK
i9FiBIFMNW8jWvUZWFeXaDl8b+toJ2yFKtLly2hUMa4ykms09W6AfyP6N5RkrAaSGAPmTiCntlWj
lOu+PDeTqh3yrNv0uRKsqoRFWVnvilxj3UpMOMoj/ntDvnbD6RhlTEB+WOVrtWyuAhfj9kDFdgHE
keYp9dpLFejK3V/pINaiq1kCNMFF0Vj093nxFpDQq2LMKL1AiVbKqL/YTXU21WaXeem4bjTWu2mT
2MSDDMhCKYosfn9pAuO1NA+BwayJT6BDOuybB8ahMC1o7p33jkfKC8Evs3IfyaBsB2zg4LQcDDal
YcAyYgj0M4SVc9ir56hvQXto+zJIs41GeMDO7MugezOUh+VoWWGkOIJ1LYX+VA/RPQhLlqPoUFlN
B1Ejt0/5ZNz5RnxrMqdsXKfdJmLaeqV25fMkhyy6bAsSZFhTruOYaCSOnXEkFno1GCtglJTcgMVO
CS6mzoiaw+WOinA7dtrGaRpWJQQbPTwLFqWSXpuDePPj7i2pyVXE00KrbtOqbfnRQPnzi7/00H6L
Buu97Qr0+vWVoablFvF78mUjwgoVu3Y7fCUkS8K+zAXBM+VsFNN9aDmPsTPsVN3YVyFLVaXRr5Hf
ge5hgtFpeSBatdsurr9pprKu1JIHBtIQnWdurIonrNq/ihzZwOTVNEx82JI9Qd0b2yESlzbF0+R7
KzFO5jZstAcPH9aq8p7DdkbER+G10gOkAGiHC0Q2XFsZvqeFToA7cx9UVNxavzgjeNSBvOruqo5Y
TBNAhi0c+whxDEM7v7zNIDIsvGm8zltvFU0WLkp0IWNybaCTQprV3ViuuDWs7EXUeJUpqoPWPoA0
tbv3TMLLhgetwHLv+kZjwWatmHLJQKORAAzXfEgw6IRugryYZYiXXG1XCijVCtfQIdLPtubgGYpu
YEzMvS393fzIIy/wNOWJtTDDHG46VB+/sm4qoz5ZYnCX5BrZdmNat1Aq45K2dr3OwfT0LsjHoTno
LdnggHSKUL6i5IDVI7HVRS9QkASXqjv8a3vy5WmqsS919oTgmRsjreS5Nm1brX3MVEJgqCLNjPSt
ArG79mwWJSwUe9gqcxoQPakI2Qk1GAkOsPr16y+Vq21aYV63joMeSokzZMKcjaCFUxDQbJtjX5rN
USui9kgAYiKt1ys74CP9olbKYZ/VZnkbm0pyy7Z6PpcVRQ3/EZ0iHpu2jxakHwbaUlhqvf3eTEdl
6NbYGlZnWQUcgDyEZT5/DhL3Qcw87g5ra6rLW+Iw1S1wsbtSRbxDVhnYu54qT919dJh7pRiYbni3
4epzIALpsPR7XdnLfoCth5uhwr5+HlUe4JbsQgiVpK15Z7KututmCcLOQsbl77o0cpcaoj5n2QPt
rhG0S0xA20r6szl03w/s7W5cM++vfqs3WRsgpdOT0Pq7v1bZqFiY1+RJ9dNndYq12ikAYSQHlfVp
MWI9FVoX9iKbUq/8S4yn533lA5wqyr65kkXbK5LZA25aR0Pc3nsiSA96RSwxD/qWJ0fj3uCBsEyh
3zTL3BmOvcrkKy8dhVcvA8B6e1mMUy/eQmwwVx8DB35/jVchQbP5ZUWK6lyifXSVL+V65RNZF/Mo
X6mPsGycfDcgIEH3vq2yHdtpZSmLEczTY+/pD1ml8D5U9WxUWn0nx9G4klCGqK7lQFYOqK/KPX8j
W5vYWo5gemHVpMWNPFhpJTaJ4KeFVFYYLlu7QOuiz+qlbAbRXNzwgtFO4MHMLD73yaIpBHVFUutz
nKQeB/YD+ZYghb5pGiM6E2IPN0U/pBdS8DNyoCxvkKhzVkUQdbcJkpqrGlWFu1FU9tKHfXPP2kss
g95OHxuib/zurP4pnNCzc1LL+SsfrHyRKm3xxRTlO6ay0CVF/uR2cfZ1KHNog7Hxlk8A2VO3+NYM
rCgycipkOIplp5ZMHJN68QdWNAtxTbQKSG6GCo1px8APsCZmudPReyq2IbmQdxIRB6OZqrdUODcO
CP/XqI+f3TwULyp7AlZvtfesk7tdJHE6bqIywBrF06obzOTR1UwdpqDZcFnWBUkJpXJSWPx0VXUj
G7RAc5gk/HIti7JBRASH4iBVWO4w1Ee/MhjWNhCzlSw28wCFo7vrbnBR1PvxGng9F8CnyaNZfVWE
y0k46kYxNFSI5z5yfI+c4HaorO7jrcqGvPbbbV6T05Jd5PiDooLz70Ly/UUFng1G+m7qEuwiSYGe
cQvKdm1lxViCluGRn5mybpQhvkPEIFoKzWq+ZKly0q2yD8gR30yuH36rMusFgLf31Nu6iwVyA222
d1KiKl51UPLCODh6727YvHb8/jOdvLjR/dX73V9WgZRLaK1hD/APmpLpJndK+3mw9WIZBP1062lR
sfHsDLmdrO6uQPe7W1yb/TO2pvXKqBL1EURhjGBSeKnU5DafdP1klBlCC4bdk5ogF9gmYXXixiFR
FBTJKWHrtDXQWjgmiZlu2wqVlDQnwZUl/XhMLKPZGjmogtwk+d+aWnbU2lHfomwTHDVPt7f8UJzr
JIEIUDDh8iu7ygGdbEuo/TvDisMbViMs6TTH/hqkV+hK2G8N+/BF3QTjrewaWZNCVObvrkNX/9bV
gOZ8q+Lxve0ai9m3Te5AT8XXeJ9tex9tU9SWCWfIOgKe264q+3DdYxe6KoVK1s/vbzK9xlk59qe1
Hk39jTxgL+ssDeQkNrKozf20DiZuYJTWtmRqw7g7JpaNqk+w16Nq+LgujAkqu7ovrkiCv024+SFU
RaQfrP+lKT1kb+ApsRt0dwUuKmAse8jA8BJuDFSFV4B2hrWs6wvXv2F1D0YfxU1yQvSTdU5vrPoR
eSZZ6kM/OyFRtpMlORD8NG8X454HnJkx5MEyLR/jZn5Dn3XgOQWpXFvftz/6kf9Y6UjbnWVV6bk5
km5iVwgs1Ic0bVaq3oOuIIDSbJTY5H+HHWS4ho0IH1OZEmJZen12eCwABJgriU0my49yXQkE+Ijj
fvSURYTzCTXNh88hZENhBc3ZJqWO5rSLDExfnzV/VHcycJ8rKW+CG/P/URlYtrpTNEL88kLZUR5k
AzxU0sHzxdNUAh9PPHsfzBvQKhTGqSP+cw6yClgLqoFfiBrWJHms4qKXCFVYE3ycoiXhaDj5e64X
3k0UQLzxKuLpsj5zvDvkPtQ7b17uVhW0GCVs6Z8Xh6JEFcoacZv2x7xay/o2ZEfUt+UTWRwHcaIB
e9WY1GVmYTmrhb1yqB3upoU8bUacS/OhQ8rcUg6ySsQJrbL8cSprP9s7D+JaminffquXxd/qLN3V
9lmVrHuXGCq+V+Mh1MfvB1Wtb6KWzzqZ4MWz0LH+0mLIB2qZlF9I2r1ZZmm/KE7+2Ghaszdtw9y6
WhyuvcxA9QMN+Eez0EifwfDIdZf5NNDQZRJp9ITjJabGTJigMpR1bYwHF5Utf4yNFahw5r98OI1V
lb2PJaKeba3/FVi1CoK0cNmx98pV/7TTtQ5ZUZXU/ULtjWDnZzlb6wZql6tnL6WnPeNPrtwimF0c
ch2ZwciZACQM7abKyvSpU0mijUqqbRQoXF9sf8kA2bp96kRQXmmVSDcqBLF90QbZozuOe4KR+YvW
GwWsJ98/ZGEX3/pm8E2+3KS7/AeroTg7Rdad/IAswzBfML8PEJTktGKwgbkdmFvkJF9jJEmP8mDk
Q3uszBZ4reUicaCwS68ASB4NPTKHhewDl3M+BaYNB848fC/+GEJ2z8ryKcvSYvc5dGoACzaVrlm3
FdSAYZj26LZ4J1nKEwhoTofsvSzGAhQL8NR979Ynh4Rgs6+JgIAOU6NlUSniaezIq8a5WT07E3nr
aEjrlyLNnoB59F+xaD62rEff686GkpUHONgX06JwoQksFDbyczjaC+C3ZAMIGTcwZ7p9Bk+8gac8
i8sVToXCnK6Viwhr6a0sfjYkqZLhgwzOsiPcfY4elQ4bcQNB6mvXDitvU5dAfPvBrveh0V7JkjzI
LtbcTxarmV1k9gHxssa5iQZV2ecuvK4Mljq79A4RBR3y1Sqam2UfofjqMk2JiQrLog+P1a9s6ZWr
j0t0LV0KPbDOH535P500nCUsYTk3EIYY5MdrfFzf+5ngzuI1aiAFh6Fs+s2yAYd9GyRZfuvPW45I
FWB1ftS5ddusEkJgQHeQhIO5ol+E6rrXlR6La7gsT+yJrXsVWhV6Y/alrB0kZWPw5A434rVstFC1
X4EDKXdqCU6w6YxymzvgXdPGCB4iv3DWZYc4gh4P8Kigd2Ke00F1GzL7fkpB2XhFoLxvyK/573nH
ktQQjXWfMdYagGxyPVhGuCrjFAIRSIE7opnrgbEuhmVYd5PwCZw6OjtMSHbszRF1N8wmXshWxyDT
OTaOf016HoHRKEpPZW2LkwNijRS6iF4rJ7sSeWw9CqN04FQEyIFMWfRUKgQQ5g7Or1eSS60Jqrvh
K3iRjyttZqxlOdb6hdwSEXenSu/7FIYSAp7RTez76EZpTUGKJHW2/Wjrh5hnBHCYrCWjHRfXzG/N
dsxU52Ty/aydJDFuihT7u0hVnPthlixCj3dRVaa7rVt/GhfZ7MHQOqN2JNWZErhEdWuuykHwH8v5
8NGvEWaBt4Xy/QrZ0owjDsm96WNBCLmdHPcaRGJ7axtteFfaaFZECL2tZVEe6GA6dnvLyn5mASE8
9NlB1tFBMwkHEgHp977XmjjTdsHBzlNx7MM+WydZ2jzqUfxV/qs141tk9eFbzL1KMH3E6GK+xkWq
6GDO16QOMQURm/XjZMzpg95/N/OPa3Iv1Ra6m32/prLBpSRpfoBS5R20ZvQOpDzJb/U6CYkqzoNN
wrNB4IZNUy6bfj9lEWyslDbapEOVtZgUmPD4cNVd1Hx6VJ7xUR8DRBgWlupyzOeKz0OTRhgAg3q9
nyDSrtsBx/U6GozrIteTdWTFyhMk+XPPXfhmRd3FrHvjCd5CTlq8/peuftae5dLVDIdL6UXfu/42
qjmpeKwXVUIY8UUXufGg+qK8D7qfClH3onW2/tGieT+1/H5N6ZX9thY+IJSp6nAWr9WBZyyMfxKi
qrmWp4mGIEA0H0ovRmHSPavodh1EMu/X5GmOBq2Cp+qvtbKMMry4mgxC1t6oXOVWcIAyYm5TUsVX
ZOWVK1kP8Z3gqazUssFFF3nuTdLPyxeyV2trrbWTHWpZK0/loXItcmVOGy9KlDO+95ctoxZ8aT0R
Hkbm+UvAT2OXDgTmtKzKL36u5Rd5xir0sSGZevVZP/iBtnMNEvfy0l/7gjb93rdBu3eBxkGL7LAb
HOXBQuiT+ygz106VoV3StHC/5elnn3ok3fF7H9lsqxZiLR3GMhEww+BeQfz9kOeNSnx6PtUVEF/y
TB7qgGcX8KRw8VnX6e5YHT/LiT0lmzhDx0xeDMURpabfxiFcSZKmrm2mK5cc2U9jsHBylvk4qOBr
SrhayPV1XnRByCC/BGqYX6p0dOCI+8bKG/Xs54Zd0yHg91lbGoazItNqrOSF8oC0cn6pd2LuKSvq
HnyYzZJjC08jw2nmaSLdeMQMoVrIIlSmYlsbKC3Jom5CGVXgal7LYmRHKx6Q+n3p6folycx7Wd1H
aLc2Jh5y8ZiPT7VGqpcthLOXrYqlnnHSnG4wyjbv6nz6GNpLzfbQx22JnhIXkfEY1+gKsR+d35aW
oiZYWIpx6vFVetJ9nEn+9d2a87tlGRZuyCQNT5/vVg6Z8G6zGoHmCpb+ViqhZzwuNk0RgIuexdI/
1NFnPfXPYlWHMNE8IDSyVTZMQ8rMLsupmj+nWprvZGnMqgNTJRSfVFt7MWtdaIFRdEHbbVjVxLPX
Q+2MQJnCbOkjVHAqWAphneRbpB8E8lmy98eFjhGCna7c2dcjulhKHV3AmwVsLfqbBP+LawTkD60y
uE+qzsuP3gDryPMuVZc81HN17sGzEQnp9KZN3KehMeIlgfjoWrY2downxpg8Bhro6cbEYmfoFfdJ
QBrb5CIeNvIqXe8JR7ZxfPKU1Huc4mv5kq7SqdcovZIBnF/Kj2MSuSJXtrI4JuPzhO8sGlZ1eV8H
/lq+pNeQG9MmnK/bLtUfTVhjSeQem9Qg46GqkIsxsjrilO0c+8oi9xJrtg8u1Lwbx9REbuhH86CA
Yfi8ZJqmkUkUiX2LR6thwToJu7sgbLs7jJYIHaaAQ/2AIpI3GMj048tnD631H/rYSI+yP64n9dbo
IFrKopgHnLO481jyml5k1hJNEW/rGda2aUdxHnL49iwAgNoLhV+rikhma9jBW3jThl3xhodTBk4w
mL0GTNi2U+NC9O/jB8uuXz1Dyd8SXwf+Yld/GbpVrRuUCa+JRtrHctIqPJA850usVCvZtXLJ8+m9
6t5OKd5woxrxJLFEfzuVXreQr2dDUkw7u3rxS6CKSjWwGFMS61BDqlwXke0+ARw4yq5NrD93rgoH
Ubc13hQRHfkZCr+vlg77qL8/Q8Ie6uMzFBlrKvkZBKyhhyivXoHvdhu/SsxNqibTDnBAttIR9niQ
xU4k+UoPVf3BbOrvrZMXGD8V1USvdiSNsg1sZ/IkhhI/qvikr9RRFSfA8P2+0pJ6h2wyOqJKlK4c
dPP+GsfuCQi0+c2tD3WqTO9NxTSBCHkMoZyrJ88Xp5p4ZtEiuNAb+UufVeEWvawM+bu0L6+JzGEZ
NZ/9VmwRecZm2GyW7APoXVX9CDsCG2i/yexTqhlrf1Cia9JG7jIl7rqW9ZWrgwWC6JxfG1axLpoe
y4ig5QrDizB+8Qb3Y4B+bzgmrlrabK/nOOq1aYIFnUtVHIDiKcT40diJUFsL0aFIMDfILrLV6/Ti
QAIBFf2YBBVKYJtUBNbRJL55tOeDLIZpbx8mzCVlSdbLHlpG/oikj4MydR5DfZ+v7Qs8jkIr24S4
3iylADtM14cSof+7KAAwWWvgLKQQujPVD7bnJnek08OP+jJ1lq2m119Q24Bt3r2hNs4zDPjLTVCa
/i5AOmjrhml+l/QkORpF7d6MXl0iAN2+qKg2rZBx1E5Ip+KA1qbRZqiU+lGo2kMgkh5JHYyyxtx7
smI8VGLNSa7bsurxADFGVPvH4MIeAzJ2HtxAK++vDb2xb6z5YOrgFq3iZowje1YUa49AMA/w/8Ba
CjMRe31iWfHZv63raKM2bNlknbysC0Hhj1GbbWVRNqiReEe23rr67OaApHLqIjtD3rRv0sqvz26n
LD87oCzD0iwev34OUxtOtW0mSH3yItnQttGwStLQh3LBQLJOa/IBs+so28tiV/j2Jo9K0BAq3jhe
YD25bOkOvQcIQBbrcQzXKNWoO1l0kuKhId11gUzl38FQ39RNaz2VYwCBzbvVhtg8krpAgj9QvwHD
UrexKNnSyDp5iKK8voZzBW2ZvupUGBt/EuW+6fJnsMBQzz1fX2mqG9/2Y25dTP21JbYAcQa7ij0y
ZlBe58ZCFMmtakbqSiU7tJZ1Hw1++WyMunaQJaQUrYuXv8rusiayNHXPovXnceK0UEFFNMpaOF0H
kbSpnwM4VB9jsLkArl1Nz5Bf3KXwyEzHpP61eQKK0Hu9+yz5/kdJzlUDKhefbd0vpR/XyUnuR095
HTmn/k7vyVXPE+CPnh+vN7fNgjv/5jpvCEA/Bv0+6MfkCLMxOVqJf9tmY7dDjiU5ftbLs4+6aiBh
1oNsoPtndS6Y6ReyXE/d1zQAmI8/w9HPrOIoz+ShrkY0VfS0xUDs7wZfU6Php7LpRLtCDbKruMeH
8mOYzxG6WhnXWjxr983jy4Mci0VBt/jjH//9z//9OvxP8F5cinQMivwfsBUvBXpa9Z9/2Nof/yg/
qvdvf/7hgG70bM90dUNVIZFamk3715fbKA/orf2fXG1CPx5K76sa65b9ZfAH+Arz1qtbiapRHyxw
3Q8jBDTO5WaNuJg3nHU7gSkO9OLZn5fM4byMzuYFNTSze4/Q31Ui19q53nU8YIDXyi7y4GaVu8wF
eN9qoUS9x0IFk4B0E8SJeRKTZXwcskk7mUytV+SG+a5RSzJPoPLLraIF7eKzn2wg54aBZhEhmVxG
BEWtfFflbn+08mw4yjPjx9ncA+WUnGUcuNOQrcnR17V9E7XFTRkBpfXN8aeSl6t7K/TGzX/+5i3v
92/eMQ3bNl3PMlxHN1z3128+skZwfEHkvAlsXI+2nhWnvlXTE+4W8zns7Zr8xlxTra0RZzJgGwPS
IfPhe3UsPGQDq9o/KiQ3V5mpWgjeDPWNFzkCCQXqBt+2gJOqXQir7+9y2YqvVSpa3GfCxwq4/jki
G/6o6o9p0rQPBqSp2wQst6x12yY+aj4UQ1lMNZIqg6Egnj9fY8E9WAdpLSDvt9YjWIt0OTl5epCt
eZH8NP5Q/jS+Yqj7vhUQLX0N11PfbxDrqLsj0ef//EV7xr980bamcp87pqtB+TLNX7/o1s1dFqxB
/k5EpEcvhu9PfsNB5vGlWkhZQOxDLU9+x5/NfYEsap3nVx/9wrqFKYyO6FVoTuKasA582IQbLrPH
FtPMubJzZ/ywPPV9cz519O+9Sst+7yrWXVVQens0q4x15zbTS9Msxpp4+IRBzEbN9HbfZqZ7b/na
RbZn7HKImOslTE7fPgnkjZd1504vfp3cD8SY75kDfhswBX5wq3oGQMPlkKJbOlnDpXOc8Lrty6Ms
IRI4Xr7Xdxd8nlHg68rcX3QGyo/AXIyVb3524dLGzD8u1RVTrCbWJ7siBuURIh2ChH003Kp+dT8O
mobBW0csyW3mzxIofznOemwt9VlF/X8HWMj+KNpjdMrhsN4ZLiZBUWFlGKZy9b8bdb5cGGgh/Odb
w9B/uTUsfnyqhsOTYxhMgnCzfvsNIi86YCJkJRjmCRU4BKT9oZvCbQlgeg+p1bntpx49w1FkX/s2
uXSpKR4/e/iKOa2HVkdkJ/DLq1EHBBEN/FeWWHm+IvQTXI9GEd5Zaobj99wqi/IASv91xBzwOjTV
8O7z+rxHv3GZaNqr2h/+88fV5zv9c7KfP66pzpON7aJ95jj2b7+EzNezsQ3sYNe0rBrwZFj2Y9eF
6zbVvCNcBnTiyUyK+ZBMQX2W9R3At9xKyWMShxmv2PCNVwWA6IUR6AYwO3AdJBxYhPxU/myX6UVM
POQn+e9fnlu1fI59LcpRREHY/Fb85/a9OL1k7/X/zlf96PXrNf+8LzL+/mOXY/RVFDUQkN97/TIu
r/793a1empdfCuu8iZrxpn0X4+173abN38/fuef/b+M/3uUo92P5/ucfLwifER/HVTf62vzxvWl+
XvOYNqyf/unzK3xvnr+LP/84vXcvby//5pL3l7r58w8sb83/UrnbHVszHdNWPW6B/v2jSVf/+EeO
Ul345x+m/l+q6s4/CtNyVdVxWTbUkKpoMiyaLJtabiKyd6wY/v6839cbH/+of7/+0CzT+fWmVEH3
cSvqumcYns0j77cVSNgAGMlFaRxD+ERxJ6y1I4i2Qn7sFkQIEHpRkC6JM3VRhi9ti9F0k4TWtaiQ
5Jh08eDjoLgAdT1sbMXf5rPoG1geDAsJQtnatGxEBblIR6xI0YYXLew2od/X67atUfE00SJS62Lf
KdMuxc5uUwzOA7rvI4Em8lseEVa/xiBGc6/YStXHbrQXemE5KxboI+oqyFgv1OmqNkKYA3FzZ7Ss
HeH03btGoG2r1m820JSC5RyDXMfIEqhs0NDWtIqN1g71YxOIe8toHwWqZU+G129Ie548sIR7r+0R
Suv6YYlKN7LwZnXmaeJjpQuPDBGlr47Cw9/3obkB4dUOvm5epSorQcVFNY189soDPn1obfSB1DiF
/wPQCyO+FWqqT2yOyepMBw8FNnQ7ymdciS6ROh6nMgxXPSqKeKD0V26ID3okUPdAWeMm6Z8tLOwW
3BL1GrUkRD4n7dYLOhiY8xV2AAfMtb1pqbsAwR0LKKkdpnDxagKyzYBaCrTXbuknF1weSgj6Wb02
NlofbbUshS9QmXzZ5bf2/zJ3XtuNK1uW/SLUABAB90oS9PLppBcMpYO3Af/1NQGdusrMc/ueUd0v
/UKRFAmCIEzE3mvN1RnnptRxZLeqAtxS7GdRLJEF322t4uqHlyqLhH0ZoPKSsra1DYTdyrpDfpf7
RXoHlRmnHgVfoM0D/KrhebTyGkVB6IdJTKUXTE3cjc4uQZW+a8it2MRFpk5zgBiX8AOk5A0pIg4z
eQuiWTSYcksd1duWeotmv90XKvXN1u2JfMuTQ+yEhLYwwtglM2S5XjPuq2ZIb7hoJL4LLMrGkoqS
PxV+FnqUuYBf34cJeSAZUM3dsm3KOcHSFRC1DLuIpNVqnw09x4E7dcBQirTaOWaW3Ve1fgmssr06
T66ZhoQblDlQq59WQ3kZnMXXIpbpAekWsojEs7E6RwOGGv0zzk5a5MAS2DzBZda98kR4WglWnHim
vhe3QqntkJPWK3BqlTNNHhS3tN6wjzZWehkxWWeOJy6JSPJtEVA2NGQxYaUIP3r2gJUQR/at1xK5
HuT6rRmN6hApM0dCPfY3Db/iEHfeIYpNJM9aOu7sWmRHXWQne7Cw9Sucdqw1dijoLOGQWf7Uo8sj
J/pzGSfq6pYl8CLxQWRR91x3xVMWFh91Xet3UHusI90etZvHC6LR8NIYWgUlt3GA2QEgnYxh/mTH
iFahcWmvmsA4PyBFyXRP+ZXBOcQNepCo2imVQr9t4m6AaKs5ezfOP8N0L29yEzRxVUJ7dRziFbMg
ErduDj5TmugwOV0VmFhE44fhrDHGMW5a3e1+1F1VXh09uM4u1As0gdYCi4guCv4BenvqYLrWgnnQ
XP0QBSU5hggMGUqhSxpViFg8rc+B24qNPcGsnDUyHQNQ7kfbiYNTXMkMfAPqZLAT7jZsVL+zWq33
LaXMHdXRDqB2ZO6CBtqR1o/9Rjcs44C0P9gl+QDwPQhoGMnkQ5eXqBhcews1ibTn3Ha5tmsHFar5
nu/ZToItgfKFoBsT2UKSX6nM2G83WUIqtBWcFKLomhbvQbMxextD2955YvwBUN16SkNEr3nSEm41
9ZeOtjJigepc6/YLYavoYsL8wrkf96sMsJ5hedgZRa6gmnLDlE2du0gxAnt/vN5DqAcqPXDBor/9
n3Iu3rHl8fr/94dvr1yfpAbPktZ//XJ3/ddoIQRWo3G/LmJ9yfr8H0sEkwhaO4UK+2q68OA7Axq4
R8zxwgciQ+ftrlZyd3283ltftN68vyd12CMghPBCV9HXpyn8P4t7f8/7c+u71384AG1BI1jBlkzn
bt6uT/77NdDW9Vpf8PZx61J+ufv2tvVT3u4Kcsk53HFzLl/mz0Wvj9dl/Nvv+raIP77n+p6xCcrt
6BD3/r7c99eppn+arBCT8/t2XN/29gXXF75/9Ps2+fPl6wt/+Xbre35Z0/dPfHvnL4tfF+qEinru
+xpWVW/uLPgARDdrbOn1/euNJOFXh3f1rx98fdP6r/cVrTx5qtDJHjgFPodWb7694e1Vo7Q3aQDB
vBU08dK2mPmQwLpJ8AhtS4z4WzeK0WON6IWX8DcsuuU5qTIFyaFw2V3WZ9//1VJvOtgB2pvl1e/P
r/es5c3rEt7/+7YUFTYs65cl4kPaJJVQ57EmKI0kDNRJxDf0Lkz39a6GZeOvx1MMj3CRRtML+deT
RZD2p7T8/PaW9R/r+wg/NfajPtwFaexxHtDseplWl4ZPLAKn/ijdZa53QUPELEplcOOXe7i8YTZ3
QmGIyRLkmOe0nG9jD0DQ+yGKq51TQWXemq1pckRSvvdmLlcpvxlj4OLkKm+rVP/DUT84k8tNUUwv
NNcxPRsO4RDzckPAzl83dgfl/989fH/d+jZ+DVyzfbGtHKcjD53gOqWck6wAO+gj2fFes6ewk4MS
mSPw1WJ4DnL7CWxUsCO2vWGNOXcQjLnQHfnI9WFNIDLWtQK40EEwxDm7GFvOOmjCs+ckaktxDrYG
IufzeqOWe26Zhvkmz/sQ8Al+OMg1vDjrz/pyb31YkT596N3ypGFeuqw3Q5l62xD+37YEIFSCdXYL
uj1gYxi6uQCoiA9Yb5xZ0BgLHDCIpHCM/7qBrvuzMkhuqMqqLDce5JGDPdr3zaDiyySASE3aiNuu
cnd2FmhHKNGAj2firinUzNtCIx0Sd0EKs4ihI13UZlebhjg7jhJnLdQweQ+JvosEaQ1JY4LaGBDC
2H39bFT2TcOIhMsZ2y0ZH3ODel1URZnpixQbm13jthwiOzjpQJKwpJ49LcJdJC+OHLC/M63fwd3i
vUv6wXpvwIbdCFEesYeQj2AixcsMvfQL5i3nPOxMrljaX/fwATHIKq2bvhL9ef0N2LPr9hgiC98y
AIAPuWx/Z7kZWoSkdfbozhyEOiWWM+ItkhToUx91JLGHdR0m7Onn1LGibDMsd9fHiMsYGjDM65ZU
ElLyirNVB6DwDXJ1UIOJEHkcoSVePua/3IQTttmtyOXtoBVY4CyJS0xb9m9rcuN5q5vUvpPI28pl
33vfAdd7fzw3tWC/o3Hp5C9nQ8+BmqGFe/Az7NeiJ/3BXL7SL48BN8Y+87MYgNRycrGX7/32dZaN
na1bfLlBtoPhAi03KDh2rPXrrTtcjhA93bz9Dst/SOqWkaOf9CUhY/3C6733m/W5NtVMxLriS7AE
bpADyiZZvjM2PMJc3H89Sf243/StqnfrUbfuQuu995t1G6wPuZowXE3k0fK4OtNrrM5hzVl/vXl/
OGX68xCGpAVM+n1LFOa8JaelOr/dFXKEeelaculz1WTfwsJJ1r16ufnjIfaoPcEgwaGtrYaT2fDr
zaRFDHeW50LTrREF1Gd3EGO2SQfzR6tPjV+IoD2vN1GkKn8M+L1I9AmOEphIqLqfFUV0ZAPsT+v2
Ay381731ufeHbVacldkYp8CS9qGz7H2fFuxGszDhejnNxe5sczNW+DGTwST/NLQMdZi45q1fSHJI
o1VSu0Hv1aZQTALhEBKlZGJR5chCiEUVcZ9QSMQ4dIfdFrF979jneJJQ4Caz26WRnl1G7AthnHwY
hjYmWKfKfKORDWa5JSkodcN5GywndNe0j+v3eTsUsMb0BRDKDArKbqjD8NLBcm/CSTuue0cr8nQ/
RiD2l3Cgt196ufe+Mzi1SM7yqRiLBWQB0WBc5kYye0WQKwi2KayLs9xoTAa1ukXsXxJz1K5XNW+I
z+goYU15+PNr9xjr0Z6G9qeu8rQ9qGscwRmuy7qPmnxDhuk17uAxzdGQXKixdgdHVQ91qjVbOTvY
7+NMg7MhQaHiU4W1SoyE5i5ZLE4J9mk20yMJdkejUieRmB0TggFa7XKyaCWnMhnoGLzWx0YAsNZL
udR6dheci0Lvt9JwScR2GTbry1ibmLrmTK+CmWqnfRIJbm6zv83wg/uO8u5dInzwTzUfBhtkPRbp
t6XLkqezNHBprfK5Aw3Mba1f88LZhc6ieSL+2GhbRjp2iVZID8mV5equBhKUIqPUSFAxrpWh6/N2
fW7975xEYA9V+yHqONfMc/gxwH5DKnFYXpT8OkttOpsqNC45ZD16zucR4fY5rvuPiHpMjLDUsinV
JWQRzMpfV6xwE3XoUvNaeuVdQ13A12eHUfjPCMr4JcLba6hwwoOAGC8czH2Pghri8hL4yJlyvSm0
JaJE6T8kViI80TD/lP7kBjWOuDPBqS1gJG7We92UtsRcGe3Zlp19cvo7xx0TP4mibkvMYOUXDT2V
txdw9J5S+xVtSLcH5r4kFQa7vo3dox6o4e27RYB+tvpIGg1iKDbfctPnxPf2FFl2BJR5oKs+l1Pz
iWIsPKh4JibDMdg8dvqpjezMn9IAjKATTzdJW7gE9jpbt+XqsG6dfFrOuzI2ycCE/LrNhyWlackm
Wu+5Lqg6rsn/86S3/EdT0yXX9OiwPm8uZ9n13vvN+jL7/b3r43WpaVxQZzf4AZdl/vK69a5Og9G3
bPvn23vX5/JkOMWFTi/a+pbqeeeXWVZj48XpKyep7ZSVPBV5OtOmMNLHqQnmYzI80iMjFMosYGU6
SwkNlrQIFvY00BL0XV/DIf80V5PpIxVwd0Su2CTi9VDuZnyIo119RqB4yF3Dp2QBeDDq8AsubN5a
9AHh1+NlgDf1LRgV0QGV91ICdIQLR00p6GtnKxXGKAqpja/p6Xge+ll7nM3om4F82RXyRQlYQG04
BHcQj5ubwNAMolvj6RXx9ZVkNfujSe3rSImp2+Pr6F9S7bL+fxDZ4NvGkCHRaoInUlk+2uMMGTdS
EcSbwFkaTbB6sQasJZfXyCwfCzT81zCD8F4pksHbJbhgqce8Kh3xQZe+Ki/N9t1swxULneIjJu7b
dalsNXb12JI3Xlxisl1cHes/yJ55jhLYjwP+/jMYktTPJ1IJdPD+9yUgg3j05ufaGJ19gUTkCBJo
/jRUEZk/fMmpHQCcqFhcK1Ub98x+FpjGcqaxIdfhuMe9qjfBA1BX40KKOkl/y9rO1BRmz06/5Bqk
AGdsjQMh69EXC5f8ulaET4y7KEGrjqXQRRPp4ulctw59hk3cxuK+DyfjWogpfFvk5Eg8tZb5aSqS
9lhOGP9S1Q7PORzx9Z1R6RJRq4Q4K8tJn7p+fFmf1zOIXbjnaYlPubiZ7XbYyuWjjKi8dUnz/Uhl
sDypsYGOoNnhqzW8/cASD6EfN8o+9YPefQA19rgucKhohPWW295GU2UTF+9Gbz+gBY7e1CPFtDDN
fNV16Rk74Pj2A+oQaCJzeCGWtoWfI4KjqTvWR1CG13Wp85KWtu5i3cIgW3e7dVvKWv9GNdp8lPoU
XyKXmIF19YnRW/KRyk9kpmyNnPimqa7kKXIweiUhBVZvEsW3opNnUCnm5xH4E6oHDF1h0owPIV3o
t1d0YXEiDij5osUy2UvcveeKE9KDAqzCMZiX3+JRHiA9TF+6uPD8SNQz4zeqo0ZpHz3BjrZ+Eo2r
/UhC5DOjLRNPrHDPhheo+6l1KW0uy7Hi0k8GrX/OLCphmmPljB+K6L5pQhLllleEeYlutw+eledU
flqR9M7EwLijTEwG0vJ9mlFtFW69l3Ay+bkJ1yOYLK/vdJgpb8uwHSxfreW+zLXj7cbKwGBZUocm
MgoH3fIpHa7Ufp7Vq6ssiKSZbCGSxvqtFcD7XD9l5BzgJe5rVpIqVoyauCJbrm4dhXVuXYS3sBpE
dl1foFed2jm0im5aEDk3XCKCt1c5w6ZKJudr3xFW4NmOuknpKLML0icdepV9y/5aodIAZiMHcSPk
UN5kfNYubQbjK3XNt/WpEfHgCYtuA60JrnHcdjtQWtnXXLus62PMlVjoIe1t1Tc6QIlIJ0gjM197
+Xl9AXZvNCJ6jULDmKqrVCAd27DVIV/w8/Q9ZWqtar4zJKcUObT6oxNGOG6CWRFWUfSPs6uRAgP0
B+yRByy/k6+1AL6YxSyjZv+8FKwjyLtY+6S14ePb0jwcH25pfQq0jEBEYacXqOHylp3JY193g1eX
H2t9aSrI3cm7uH7EPdwfyzTIjqKEIFzaNDTWl2Cy3RYUZ1+lM+CITevm1jTkcEktJXyzr+rPelbf
ry/l6PnQ6U37idJKum85JGC+uhE+VI9MJr1QXwVhQ3L5xoJJ7cZube3BmCbzyOCJKDBbJE9OSEm6
YJT/PWev1L1eQ40qix3YMk2Ft5EzyksbwmuIAVZ8ljPEsmXzYJb+1OtN/EkCXt+P4WiczbhALas0
HapRtYyMPq+vnLtAEvxhGA8AsbwjFo7Ub/vmMnZ19zRgKnvb3kQp+KX0phctqdSuh6wNxiCMrmOn
0yMLoNfP3ZIavPx6lfdFh2D/0YlQps6oKs4pqqI7w9EQ2VG2+Wb0N+sGqpnJQd+bm4deDekpjvrp
0Kah9RT3UMfWlwTEgbq0q14CnXO1a3rDjWOSGgaHqPCtWLVfjNy4rC+lUvcaRwXXyRwWphNk+cHQ
xvKES999sGfAkFEl5Lcub3yIhtpz2okAeiiwuMIyolsrIZ+KQWT7NXcfpi63vo1axkWRbOQ7kevm
uSISax+Uffe5wcy9Litq9Z9aEiYf6C84BzV24xE2u8Zu25Vc21gG2P/jOAXGF8+ae3+2o/GSIJIE
wFHqVBFZn/VmfdiFHjBinZ3JWE5N69uW96+vEOH5f98b/39pe//WTf8/Ndn/P+yNI6Zy6Wb/S/32
t97451h9KwumtL+2x/9611/tcdf+LxduvmVYpuU6qENoRv/VHvfM/3JdPOCeJwUkYXvpU/9Pt9z5
L5rlJvIi/oOwQrAaf3XLaaRLTzi6Z9nS1F2PNfzfdMt/lzKh3/AsxxK6iXJMmoYt/uiVm4YeIQiN
7AvRdw3M5Ha8gwZqGUVztOqR0LSyZ4cvaH8bWOWLsFrOaZMfO0IHSzDc/LL5/o140EAg8Iue5G11
UJOgIjCwjyEp4P+/iAeZP5uVWeXWRTAi3E1VVO0TEM6TU93pxSuOGuJ+3LyFE4dJn+bL257+mwjk
V/Hi7wq6vz5e2mxd4qVcd9Ev/PrxHtk2WGsdeWnG4Ll0++7JGoOj3cLOGnTIGYPd5ru+gtVr9fHh
H777sqnftTTrh7OrsK9YFkkPf1OVNdEQhV1KUTHNB+u1DKb0AKwCwyy5gEkTmx84f1zmfJOWznzW
kuQ7jiDq10l+SZQEF6E4/4foIZlood//h5VDE/K3lTMAa8MO0g3P+VPVORAEPekQmy8ZvVU/UfUz
ZJdqTynIwAwQw9NVIJtDGe40i5mgFueHrAuzHYy/p4w4HUi5m3pAVv+f12vVU/2x0TgaIF5YtuHa
7nK8/vqLjSWwHGeM5SXqA3kI6wADT1sRzhh4P/U0DT8So3kQJsCTZJbDTmW9dc5AheCfaEH/H1Ui
zaNQ/R4MJ758bIl7TSfcdYD2cqdT6PV6hq9d84S/kDwKh7AGO2TuMNjjdztq7IeufKZ74xy9VEJG
hj8VxWH5YrfeRy0x5SPMyXsOsvQG4cdObxPjwdaTPVVLen0eEqAw+KkK2TwEpO4BIHfFKUqcZ802
F7uQd/3PW8v4XZu77GI2Khvb1l3DsR1p/qFOS4wo6LIwkJe4LIHxB0ruUPAuludM4bRYIO1jja+/
JKPHLZpvJf0b6rv/dytiGJx5DI50Dqg/DjRIOnoWTZMkjbql96BHNzmZnI9zNx4qs32a5vRAroO6
yADkNvw1ZoXjh/+8MZbv+vueY+uGdCHQOTqSJGtR8v1yqonbqoEh1skLTrWfmnmks0MzjHx1gvfu
ZUwOuFn90+nt72dbPtM2jeV3wLOyyul++Uy9T6TTmkumh24dxwaqGaWlpzJ078sg1/aJp8+X3Ero
PBkUYWfnRpfZplkyWWAH/sOhY/79fGPrwgRMBi6CH+JPubAL0ZTiAenxZdoS9jUgTvXaG7Ixt6h7
kHu60zfLAQJI2Y04zXhghNYXNzSo5xOZfPFORBVszhYCqJos6zwQO+57dvYoCMg9lVOCZKZJg5Pb
luQLq2mPG25rGYzcOdy6f1Cdm38/c9s6cgqTqix3kJH9/msityZ+xE7lZZATY/u5Cu6YppGYN0b5
YUx08Jiee600sOAgt+UpU1bnB5P9IsqqflTzUmvRmf50aQHgjxgMMTTkLldRf+oGcQHQq91mGAMZ
XFISIPbA17t0AgQZOvvMgYzf2ileQ6oghwQsyD+cfn9XtL0dtxDDPQk00cJm9MfhkmaePeYphEWC
lurjqFV0r3RWdyi68kKZsUOC7P/nw8P4Xcn69pm2zXTYQKyHoe2P44M+W1NS4BKX2PJoiYXhdF/F
zb1R4bP2LNyHXu5GhygT7mW9cU06jd/Tusj/4aJs/H7t4UIvpe7p0G0ZoTh/P1KrqC2zusYc3QaE
T5Ag/UTwUHZw7BDHyhiPB5PG3h4jrk3dRBM3pqIbGhKxcHRN1R0Imd2FYRM+FdCp/+Gibf1+Rl3W
zXEZjTHo45CW4k+tYZXOcJINIrFqb5mSZlj/F3ZF2ufUs0KP+lJHS5R1u9EdQusMJsIVBb275bqC
Lsn0zdrRN2EvtMtgQfG0x3jJW0HEBrUqDSyP6Gp2Y0pdzpFKre8xKtvEoVqgD7wxmSy5MacAQVVn
XccaXLiX1MatG9s49VqXgoIMHnSiCavQ9QAaWsTJVjTcElRCY6TrAEIY96VRHuPgJbGoAbvM8Aim
+Ryb6NlKHzqFd5Rhpd8Px9goy3+SEBvO73sa+k0bpZfDgestQlJGf78fuwVFbIl8XZ7DEMaHsuyP
+hzN0H5tbW8X+Z0Yg4GLdofdWmtxjrHu29K2ielze7IoA1xn5yThOlLrMFBjsOIbvayncy4moBXQ
bbN2Ms9xOySA1+VLLvPTnJDKHI1Limo1ivOU2HRhHPthHPT4kKVpzGSbVEuD9nmams65cFVyGGB5
1WFC9nLYm/zYjkK5D6wRN1WynUHUoyqiHXhOSBCet3Lp7q2PxyQTOypEAH0aomho8LvYC+dmKxBH
nkh46WG8ivISR4IwqbjxzsN4DLphui2GeR9kXX4xh7CgegaEluEBu9BAtiu40u08uUfOG/GD3Qrt
QJPJQ3n4OasQTWAifyxd65HzWnRchkVN1r9MyMEoJaunyAQS2uP29L1aG7eVTQ0vtRx7o+fyvuUc
ejegJtuRiRv5tl4NJ8b/hzqJ1DUHZ7aprNDxU5GBzpuUd0V0Cv6TRhW/njmeaTqRHDFncusAztvp
uYYZAnFsUptfHJ20iZj0563oKRNzEX7KspekSL4IYAazEfsGkTE7p4/Hq6K6tJ0H/XPZh+GpM6zX
jv6xX6mEnt7CCy5pQR2UkxW70SHToc17cd6XROVtZAWl3upvYxy+NwpYIqXv/lI0irx4z0EdP3uE
gQb7moygg4cR4jzN00dww8MV9v3RtPTopOf2jwKH1F5FXu1n+AU3AkPQXhpdsnMisLl9jz5N7+Kj
yFT0khbTnSQuJg/gD9L02sG2YCDfwhJJ+/QaZIVNWxPURQ29hWF89EFi7HxAxdds3ZCBR543B8g6
7Sl26wyqb/YTzmX4CB7mZ6DDf0HIn/t9lBEMDJyB9kQ2YwL8lFY02UrONQCgolvodNPGnF33CxV0
gJDFTZ0MziWIZHVgoNpt08AhyDSD8gGitvnQ9R1gxYrub7AVrpoe3TzCdh+NtxpBBoIIF3+u0GHa
7NYnUmObbUv0nu9Wt2Y9AxnOrPnIviZ2ZdMxnjH4bQSG001kFi6H0pKmGxJYsu7hTaH7bR6wp+KB
8o06+OlRsL6QcPLdo7qz8by5vB/c8pYzmbmr8KweQgHGDgbHdCY50tgp9VXj0PgYiOekGB69NDav
xASTbcNM+lBFxJUORU/+ZLYfUBE9KREeQjkE963dwjlQtGGS3KC4+SOm3ORbedPsSQIztl7alxj7
ZjQrlEFlkkTgvJMQS2f9KsUIjkF51VGFGT6ZZMMJw7vtMQPf8wXLTZc0zikwg1fpBdOlzcufmuyH
m7AzKGuWwqXLZhPR1nTxhxDL61jEZ2WQUCqDp8aM2SvIEf3egk3to8fSpHdSuQy8JbjjO1Wku9nO
c6TYhdja9U9vMDQyM9WryhYys4Poq5u/hkC2zkU3Kd9KBTkLcfMl1k+0s5zPqmxeYiPYoTCJ7sBv
0lsPQrmbYGDd0JYkQMURZ0vxgSMMn21bcwqcawoAaZfddrKZwBXza+kAsjeeHunbwtGSK6SqT5js
IDRQ+ts2mdpyIii/5QwpNks6CXHG1X2Fwv3Uu+k1L+PgBhQyqPm5eNLHKNhDCl5E8i+RRUpWUpPw
YmhOdqrB5AV1/9KQPdHl6uAVykGUSLcdrPqwZZPa19g1jhMetcTDmSbgIMBL39stMUHSahIOu1L5
dHqZhpam8aFwjmHrhB86Q/QbK8s/NjIZryTYBZ9qKX/Qtpugck4p02jWpC868ZBVYK4JrfA+dV6K
cy7gjJSgvtkVkU4rFRbAMUajOjYZwOeg/kz/xNsYMmyOTdeN17z3PkRETnG89QcxGvJOi8jUkLm7
I3aBiBiyaj6E11HvGV1LXW2cUEd37pGXF9YwG5NwD0BIo89tnZSqtVPfGvd1gEe9lt01ULj7tPmm
6d1hv07OCmbGexMy5yZpGvpLhhuXh6YrnO1AYhLjxadZEa04jrI+eZydHgiMbMti9HGXWxeidu+B
IbLJTHTeEPGJU0vUB4pjziXM3dKvU+8FqVn5mM8evgnayb49DKS0mKP43Euj3xM4gE2Qk5OYU64Q
pvoxTyrcER3ZnwqATxgl4O4NVt35RXkYmDPsokhOfgn3mp3EfAhp/G5ti7mEZ2Jbo9yAWN1upV8V
2QcHrTLGuevUw7b0yrrbkS4STpdurpgtVuM9Av5NI6twG6nAulam9tFrDFStCJVphYbWYewqpvG0
KMhycTS0CJxT7IbYNE2Dn6c74s4cUrJcHXLm68H7UqvpS5/FzXHMZXcwvfpZqxlmh5NEIGLktq+D
ENvRQQiO6UxsSbVMLlw5qO9TYtLmQj9wQVkIe3qkalRDa8oxdOxcNGrXOnIeWjwUd64yQM+31bgH
I3vtIaI9MA4nkAO6tO8F1j6r4PRkShJ1YjTIZ4kqc0YUSBHzFzH5lj6LPTmLWrYpBF08nIr+EKX2
aZhGZpeixa2g9Qe69vp+JPpCG3GxmO04XvsmoReVwHWzh85iHFQy+5fUb+CYgK51tbO16A9RaGOw
mPvhzHlYL5gSezg7mY/3w84ugeUbnn3XlDWBGyQzbhIZtacJ5+TF7DMMfM332hTTS0zMZ9aaxFGR
szYq6cs06W5VAOYlMFIPBr13m9SCQh8pMoexEISGtpS8TGqpXPzNZN+OcNHTidNi2KfukYB3epQ5
adyuMpud5qHwSUQeoHOKkxsQJAa99FrDpLp8YlJH3QGMV7xJrecMiso1CTx9SyWPlq+ZWFfabERy
5o15ldlZ5K3ctsVkEQ9YuH7Q2SkYxLY7CBvDw9jQW28ybc+V0fCHGa596/6Myn44KVe+9IX9vaoA
mHFM+0WQtDvD07+mGmZEU+W4YLT+vqfVtyeugf3f9PZVg8w/aOarLvrbAqUooTbts6l5J1KfyL4A
B2uAIraMF+FhfhCmbZFFkRyMkX5NIPGwQQiVff6lK9Po2Kdksur04sE/PI75OO4DIHXwmaMX274s
xbAxEtHBKUfc4NbPsSBiuzfzrxDyP2MPODm6vbdpr+NNyEMGcdaeNFS0NbN6GjlkfeUU8XaoXpRb
pQegEbM/5bgr0JieCIIlDZBuU0M/BKC4cSPrhoSiRN1opgvFvtgXnQE7/0M/kKPUjOKTy9/J4Gcb
2unFGlN7H0fjybXwVsGrnPity1c9n147Izl2k/ENYYGBLwsV11M/DeGuchO49pUkEuST1sUEBKae
t41prsEy/27Ci9uqFGdTYgAc7Qh4H/kxSqkYYnv4xEHzkAI/WrdTH5Vb1JYVA+MUw2aFuaRINH6W
esbNSJIoTt+HXq+JKsESbgjEPEIzdm4Ff34if3FONlETp37k1Nd6pAGbJkB71EBWe4GchFEktPOu
xCAi0a/F5W2ZgFRr+71jwt1oxvapq2b0TjVmrp2HMGWnS/KfFNqhjQRtG7Z9tu/n8WjYaN3mvmLu
EZJ1ZFVMdlp1nMyUiyz5b1pPfGWlIZUEUBBswKvKjZG0zbYewd/GxHoy6SsRETKWzSJio0k2see7
Or3VRPrcpfpLHuXuXqK63bZkdgmruNOc5tAFOiHQHid0Zmo7xoju3lNxt3OlsSHd9gcz3qMsotZv
ZFDs+kZ+4sJwz1j0u5ztknMSV+7QwcnjDMOOZK0HV4uJokWZKBqrBo5HZALkMV8UkFtTN9ozQt+M
JBbkJQyLjuwVKvbHSqt/TBZTDFGmB06bn5tgkBuPUpJF0w3kKXnQZWg+AQ5odrAEvc3slBeZgBrP
RfrErOKMw6z0napAEx0UmMMBktiLJgCCyi5RggRqRfBD1jn5IUi/Q1j5MYyoKyKhO3s1JYdpdD7E
QQ3xqo64ECSBD69c7OwwvOqGqPeiNXWUmUBgmOM/5FV6G7vDY8UgmPNHK5lTet+Qfy7h45TpafuE
e2/c2K72baxtrHnWk1j8gzqRKkMjvkOQLi+io3CeO9muqeMeRfN+9FJcUDZSrBKzdFhy+VGtjRyy
+yqK+zmL8A57mrVLHT/U7O0wF9R3LWCqObSVTVl+zbSJUBas8cfU/J72OBfpopMKTUqiQySGMQEP
IbFmM7TGc29CTAelcA0ZCKIC7I+F45UbaVUOZ9ox+jwf2lrdusSxkxLkhdja1IMJUtjXgipaVuRk
BXwLpdtYKolIQoVoz9iXZNXc5ijIYtd5KHoo2jZJEJiKsrNlP1uNsWQil+MdyuIgoeEtEjQsSR9p
RPaxjdl1XbZ/emv2IWhEg+k4mkG4jLlEvk5eYm98jQmt99RGjuMrTEIu9XCXCJnk6tIJb2NtoVsw
zrfyZKs3ElododgwLB4BRCClTwW0jSkiJTi0r0nD1TU3rEOaOZ+FgQW+PvQh1nOTiHXH7l8b60tm
tt81L2V4suhllyyXqduFSl6UiLMtsxxxKGfjGjeYCCK9JUsJtY0coqOTh58KvfpphJyeOwIqk8Fj
Omy529bNbkOucnisoy0k5XutBQSCSYuU2Tg5wpiGnq57j3DcdtkCzKIEOjzhcjV85hYAtz2qRGKu
Gx+hD7FrWpr4ho5MwTDSeismbxt48oWKp04SDnmLtAsAWfdddjRCYsPS/2bvzJYcZbJs/USUAQ4O
XB6QhKaYh8yMGyxH5nnm6fuD+KsiK7urrMvO1TE7NzKEJKRQIMd977W+NUzqoVcKZZchSvBqqA4H
a4x1fyrrn8R3aDeoL6+kfyVnLWaijZj7oA4Nbla1lHsbCvgtx0lut61sKpLbKMzvxRwtp4/9bWcQ
Wbng5TBkGbOiUm1X0/ldbHe3GxYlFVzMNayzEi3ZLQZGp6kl8gskIKlpQqQ08ks85HUwnrp1H8J7
9s3koUcFkdjl1IS3o64cQ7VVz1YdhbfbjfmPLQks1JvCmbDR0H4Ro/xsZGI49jCMVb7b0TlFoXKl
58Nda6xJDzE5hcjwdDT6BHWs76s4IyvqUFZ9hZo4y49FjIt1TmZirC0cdb2SEtiUq2+siiGhast4
cKrCSyX/Qi1Ek1H9aIskd+006QhrH2DXHx0UtFytjfRQKQrlFY05TEQQ0Nxy/ValheT5OBTtoQe9
4FHavmkIjgXhk+wymocMnLmxs6TyA+4YZOmoddOQ+pjJZSY1+6ckCbHjR6pvlBGpK9odRZnQg+CN
fldzMtelS5se4kQnCmeYn9tafJ3jVu5YnvzqkYG50qj5Aa01xkgw+6+jXW5SpfYoiVJIB1B3ao0l
erS14drqIrqHRplqpDaNSMenmIqoQHF6XUfKcZ4FV27IOqJIxEUJR5OCSAslJWU1WC5t7lH0sC9T
1XdXu61Vcr2LOxBkyy0hQaXPRWryY8GPJ0DP82j22tHQR1KXolo/tepkXrJ8+bFBEuheIAvpoqtt
18oRbhLzgjlw7iSxMmbbPKip5RwbphYkk2rWk4Zzdwf4coA0nuaX1szvWtPkYh1m4zHJ5/yYprPD
iN1NvlU4zGhImxNRHZ7VWEtOU0kiOfHSjNBL5A5tFPuNPpT3xLTE7mSVnpU77ZXYoL2lj59ycPc7
2hvmFUjIk6zrOzNO0usqhm5rsnXGilx3W+cjIxe1fa6boy/r+0JtrX0U2NqDGT2ivK33YxCHn4Y2
v7UrDTBvRSTYRNFNYlWuaiRkik7YKb+WL6WSZUeELIsL7FXxrDkDSG+9JFbH8D5Oyw3vRVh5eSDP
GLlaHzdPWXLKdKO8AF77vnEdDPLTyG6w8cHMXF11c3pzBuuVCISJBpCWX/jT0eXmOjqVKTyXozgz
USWe1jYkKxRDXhDFHywWt6nhhDfjfK8vwuLXOIbwGQMHZpHsvbjVAo+OIME2ZjM/VkzvO+wxlzIs
P+llTu71hG8Xi7VyteviyZnTg6OU9cGWa9RIl+XXMqd+Eg4sfCYn/ET6xlfF1mMU9fbjPBrNFcHF
Cym/8KgmjKmSGt25WpQXlfTTR02IE8tte1fWxF1si0+9rEOAWvKGSlF437dwuFGIM1CLsPZz6oc3
lTqoN5mRAB9WMf3RjwWe3arL7G47t+eMhTnc2E8F2GfFkO3DO7oDUM8hpge84kWx046kDc9F3j0M
jtEhyjczglGzst71pWFeS8LpQMaI2YWDV+BFmegEiH6kOlKEvmU/a5XSoKmkjLGUMzFHRNVAhe+O
4yifcVk5x7rJoaGVmKEoi/rVWDtrygLFlESjrwXE8FQlLJ+zQPdw0VjrefwYLdpndfqcjEFPgFaM
oY4ks1YlLR4qzBpVNCnggYJoJwqmngxYKutQAHnEMvFr5NMyyOn5LoSJcKzs+Dgm0P/zMvoRC+Id
LYJhjeKGdj5G4Ji82txwdn1z57Agc8dpxv1BGPZ3IYHuLQrCfYhxXh9J52gT9Hw2dOTxavhaDT1h
iOsNv6NHAlm+g99jJLWnmmGXUsuymWRHavbbVjmtNfwq0Yl+om4ABx4Zv8qiH6ZjMPGDlTPzcpNv
JbMpaUZLOZ4HKL/Mxs6Lhk1tGNamHOt+spzMvlR2g41vZRxWlMGkuviHEhYY1E9scZUFvw2VoVkN
lekAOAhkdWSRlpdlp3Z1uOuzfJpH+b0NLdNL5Da+as9jPZn+oFUPY4OCemK43k/mdBcnITWpwY2C
lq9ZDIlbon5dM1IBAoiR1X+fnCPRMscTXbuP+p95bUwni4RmBdE2g/kidzI3TymZB14dljAAUIYz
+h+pwlWu6I35mNp+XLHkm6UY/aJvsrNdOS/VYsUPMfHENkGFvVHLcznziSdTSfYDnGmXJZkLqie8
0SSJrVXuAI9VEmZZRVK6eRmI45pzkZEsVDNyulVMkm5UTySvNtkNhaZ0r3YEy2355GrqvIpBQYed
KU+gwNcKiGspodw7FsV9G2IEfTLnjiAgQtqy5m1gLXki3s0fNfyV1sDJncw4ZXsDOLVZu9gt0kOf
rdlkierNY1ojaqEMNuvzmWWnC6VyuRfaScFF71Pl90NpPCI4Jm5u6Qma6BGWIOEzu9jZ92TYUwaR
2BcU+hhmRTwTcxJ1Jt9csxYKm4r4Emu66itgvTujyU/ZpO1o3pJ5WuGSRp/pRXkl9/r0ndIc2S4s
nRrJNJT6ohWy3kEV/UOlSJRnOJxAKlLymfJuH1VfrVSPbsnOWqLZOC6peq+FVeejnIGqUdi3cU5c
dalHwa5Xelcpxx6gY0MbW0v2ld6Ee4ohBFHF+S5a1PIyyJ6/zY6Y1WHTKir5szby/mA56YNgnc3C
J/EypfwkuTAcQqS2tmYcAzP4kjvquK81Z/QoDoQu7ok1BrBA7F9NMQmJuPNYV3MwmingRHdmVT4M
aUAgR/WtpRh+lM54LCMnoP76GBpDtuv04EcjlZ9mSGj4EEDSZ+L3FqPncRWHybWR0UqrLdZBcWSd
VUTlBwaIl0jLn1TdBtEhgy9jLpddMtiQoRuqBGOLriFl2Pcb4rx3XW4dM6ydTiFegzAkDVqMXiVm
TFfSDiG7xtqudGJGBVarUUz6eBrQTEUU2in1gFJmyvYL6/a2FfqtBda0iwQdj7R5TJr++zJ1nIq/
xpjZQk3bSY/H6kKwkcVIcbATiiJxv1/Uz0sTU8KP69VqjCeoIo9scYZ4tXnvrDBPLyzg5TR+d6q1
xEFHejcSAJM0xF4qRAbssjU1R/XpCHPFyybEWdp81ShRrJlHL1CAs93YZq+mbKpdzMzKzU0mzU61
RkzkpKOmmXxYFONtVnGsgJnTzyAAyT83yj1Rs41H3XnczcHqhxXr6a38MpNZ3TVNTd74bJg+xWlK
HtqFhHLh03xljJ/rH0jE+HnY7Q+MR/pu6qbR7RIE40Q8HoBSsUhkPe5YTMAJgGpPqn2ox+VFycsH
Z7F9RyF6Et+Eeq6rod5Xxgx4TL0k60SS4lfD5SGmR0pVm0bc1CAB05KniSX8ZSx3Au3cbmbqjdUy
YU4qndRDWZPgOJSmh7nOOJtxwxkEd9IKu+4FfIt5J6NhzYsOH/Q2ODrmmD5nnk1jlWgFgi8yxoRA
qRJfV+gnjyqT+NyYB3LuKWmQ+H3o8xNCS0i1tV845kth218lEbxHe7aOddpZd1WJ14E6/WGJm4SE
bxYWuc7ySWuzu3gZLnkvpqeclqGbFd3zEirBJTIK+0pkLvMrYzcKJ/CX3nCAijFRqgj+oOQkWAfr
rI7yCuNRXO/LVtLO3wwvNXGATq+9ZME47VuS1OG/nJXBCJ+g5vzsFRgzLJqLm7ycbs3eHv1ZFzXp
ofl3cgtYYiRtexSK/RXJFj64SqivergEHqYXmD4QRKo49jBP1jTcp/uCCdc5IpHHMJxP5drsCPTw
TUzlp3xsNKAvY3hkVvpdL/lrkEgPnp3ntIzwN/gdoTfAeGGUlFK7V8NKJTkDPjkzwO4YE/2sDfss
Ilm6cAzChKEa4FZzPIdSkxfEgFCBCHfuwBs9w3/4UVr9d9woqd8FKzRc2leAyscUNcmpsYmALonH
zaJS+ESLjHsiXFhHDlSe2wgfG5Gw4ZEMFtUtUiLSi55oW3DOLTWrXvPRxXyjH915tAcfbMZiX9gE
0cyyrjy1bdAfko/jJnK+JagM+yTetn1D9TI2Kzpck/EQarkvBStRMoEQLzQ7M2Z06w0mP3OQM9sy
an0fOnXHpFfz+9h57EloPAchbMtwsuUeYarX1jm8lHH16KdntDoh1h0rd8m0oS1JP1yLct11Qi66
4BKsg4j1L8HAfy5CHJGRNovOID2pjJwebBptR0E3NbvstAyc7QHUwamhCskcmoogVKH2GNRKdBa4
5Lic089MJoKHqp4AFZWpSEnnxoMsxUV/SakXWCB2wTKIk1mE2kFXm94bFuRRDmYwrEXJJbW6UzE0
nxsrJ9Zv7Q0aKpnEZpD8muO5dqtRfJvAJx17ewEdQKrthPV217WzX4d1dm3WvHJC3i3smlF4UpRU
eQpq305x3sfEZVKOzu+kZTVe8dNSCi+cKuNaQo3aIVHB5Kug/5SmTurooeC/dKcQYk4QOBdv1DOe
ETVHpQerOil42qLRIUancrsWaHgkK87QqGNaSPCCqyod+go4S0hzMNDCQhel3Z+SlAWVwrIo1GmJ
K+iUPGrjLBAwtB9IkD82oWXs9SZ1zjYF43tEVM8qqjS3jPXbbDSUg90xg0sIk/S1WtvLz/qUa3vq
M/mVYFuOmHxhlY030HDUQ9CYv2q70PaJjWRQi495nId0QOL1stGipHbGMxfQ2yEjLpplKSH0A/1R
rb3qDRyVjLikS9RX10E2N0MNZEyU88UYSliheB/ddtEsKgdEindoyd1mnoadHMisBXIScfGatR3u
xBdr5qdiK9lLpfbVSkWjXo6RbGlBB0Fc4mo/mMttzzeHnqY7GyvCpWoH8kgce9kFc0hTLe5JZKuO
od4dhVPDLq1xMFKQaGg9rPanJu1cy4hzTmxkV6tqHtgyHZS5Cb1Ey8v9nFjzPRQoJp1Ba+/tvr6i
Wuj2hbHcK7KAEMYqzNNJFCeotSs8pzXy26bSZn+YZQU3xZp2XdKxBBV2cE6H18STLaZyq1QS6Kdq
e7AmFCTRYLl9X4uDblB2nyc6OdVAz8TOh0fwpeFT7uiXtOF7q7UkOJPD4VVTv2+V4VPM1+epIQGs
1dLsktC5jJPzYi7JN62PjswLey69ye83277hnx/Y9ikYArkiiMm11VTZGxXN6BX4EG9chA0AsW1u
O7eb2iIAmVgL4rGbovFxLp0C4lzOiQ6ZRVm0DpbEev9jJ8Hhzbnm2pUx02Zze2YbcJ5FHU323LJY
f4+MFm6QNjPde16dF8slKLlMpmoJhGJ7Z3LN/r6p5kV+wnvABQS/8cdNPczkL3/ct2bmobFMvitJ
BMOFP++8mOojtpr6YJhg9BQdStT62McT1DqQLFsr22tpybx/Wi1cWogz65+43YChw5feD9ehjhOm
9bI75/rEzfq1j/z8szydj9bKmqCt+lSnIj+Y6z0nRbsnYTttj227gESUhzY0noyc2PfUhDMWEudw
iqmwdhThl9wvxRwfh4A2a52HX+Vi/thenq7/pMqwG18rnltDUD2ZmBwrDpKHTc35F0Dy/l3X/AfP
8o+7/1fkyv9XLTy2LVBs/msHz+5n9pUM1p+/G3jeX/OXf8cCTonfRmhSMmLQcka8+Jd/h4csG9sO
AELNWD0+/7DvCOdvmAN1E1mjgbpcrNrav8Mu7b8ZBmIHjB6IR4Wuiv/EvgNY9p9U7CZDuyk1zTZU
DWsGH+8P7WRKTwTsolPT/GWZYOPgX7RhLXvZ59GMgnOcm+0+NOhToolbFYnKIPdjXBdHDRLkLq+t
DqlsnbimljN+Ki01a2b4pUbDck6t+mImRI4cVORu6O668DIU0V7FFUSPBIDLWOodgRVcQNLo2reg
F5TwzZYY/zqzk14rZX+J7TD0wDurO62OvsIMJ7XLkrejOZOrTjMzloZ5SeWqrTFcc2HFFs/lz7TM
F9/AgX9A5LkKah2kOe1ng45tWfFncb1t+uzNUBobsHDvT1PdsVKTtudE1uss1HCfRsEtqH2FaWaR
MjtWLZq6wI+XABt5Yfog0M2nMskuatjQheiZzuEFWC5yDimuoiaz4vqm0cxgj1bKtXO60726HC1C
mQ9Gm97rYUiaYaY9sYAr3dSmkJsz8tHN8NT5uacwB6QR334XwawQrNypqFlcVuomcZdQ/QInlLUj
ZIRFN5/GUYevYqTpUxBaX2KI7wD5GnzzY8cVtjG0n0thjV5iVbdapqNXY3Shx9QCsQIG2bTxW1/u
iTbDypxSMC5zjflG3JGLPO5z2qUIewCeIiDlHPqVjmVJIYrQwhUxWjGndyXTBP7Pevea6/h2lqkl
SmcJL5EE5WeHP0wljdwiyCNmlfpDM+iY4PvWc+B/wBSPBnh+pXsgrUu/RY877lDI/JoNWhHWeRlU
BPJamd+QXuXmhnwGMhq5Vitrr23mi1mxhHOS+odWmiazKLKTUikxCyRw4HkjKZiZkzdz05UoO3td
fygUcn+FdQ2GHpA4AVfRVDwN2PC9OFjjA7rOm8aK5JyUguiMBg20y4NuUwSe86upfmuqHPZleqZr
UaCGgzHAFJz2xBy+OVCeZmzylUKDNT1lQjykc/pWm5TUrLJ86lE5WXaRvaZD4E10CTrUswLGaZCq
9J0t5divs2EiGDw8CJSo7yYRkMWVrIA2/vKB+bI0O93Db08tTMM+RUIImfNL5fZq2JOCcwR+XO3z
SfeaHmXjQBUSsBHqu2qYjuU4GgdZW8e+alj6UJY6DSoxONROPQ17ui8KYDFW3aBugAFCXfAZ59Tk
Fl1XI57IfyX2o9OBjRxpFNBTugsMhPVhgIOroccw20990453ssmvuSp9a6mepDJ3j0qQHZyhdgut
iV4F4JxpjH8Reh/kyEKz0TwG9mJTAkST2FKHTWbSgES7p77VofjB3hzdWJls9pROPBpysd9l1eiq
TlV6bZ5cZbD2q9e2HVxeWKk1uTAS/UKbMtSkzRCfqm9NZgb35i3Mzu5MyM6txaBzoCJAEk28UNYN
wgRJ0ScaFyXBJsNjHlvKTl/rRRadNeKTbbc7t3QBNOadu0CWFWoEWtWjrB9qutlXAbwbhZRDjkw3
h5ADCghIoDH9vARlreHvWAbIW7WD6CRWPRVN0iFIBVlmTGkPRqTeOcPiUI1wx7ovWZJGT2VUL6xZ
i6e2W1F4Xf4rSwKNGBH4hHMEczc+K+QSnMcnZKXHAb+fWqDaUKAVa/dWrWUY6sfbYX7QBTQfVBKu
EJFc9QU7O1C/J/EqIdRN2i0F0S890gLdoDQJk+EijcK6JNOgnQjogA2fh4eQGSitnrK/VPqSH0Y+
gKi75hL3eoPGPMHQrSw/BniqUQDVZJ5eE820GRtAyg6m7QuKJMe5jx8sZIy+oyGRL4mRZ1Rq5EXX
zfBUoWGycpShDPw6BJCLqk0VK0bsf7lKKWcp44sRZxoq5MTxOFvSq5lRHQUyRorewHR0NH1qEBOD
DuPo7MSsssqCNVwAyTUX7S/datGfQ1S9UF1SLjFOHh89/r1SmOalGGJkOTStaRjWOcaUXvUAY2oU
e6zkiJz+FgtecQTlfCOmWb3A8TJ3fBW7MSQwLqqd9GoV4pMDFNoH8+5c5qGuWIfImzJB+ZkUc7KP
GhpXcQdxcfsUUGGUy7ZVL78iK7HO2528Q8TPifb+KeERTpe0x3KIqCdfKv08zDWCh/fNOpbYpF5N
p1zOoRTPJb4tBALRccZMhqxKf5gEJJyMMmuUijNgBnpo61axAu4AF7WU1EyVTunwK0dAdSiJ9KWe
jYaRvYHMfNwTi9foRuXSzrgPC4MVi7PcbMaIEN3NSctCDxHy5I8oS+uJxdP/n4D+b/jq+BuZF/7r
Cej/aeKlLL7+Pv98f8nf8eqqwwQUoyLucUPVhYHB9a/5pwZ5nao6/WA8fOvcj1nmX/5xgX9cxUxs
g1THq2s5TBv/PgHV/iZ0TLyOJWzNdDT7P5l/YhD/w5ylOrZpCQ1bMDoFDY/a6jL8zdLIBJJc9VSO
V1tkLNXqboGZxc00pQvCEH0561gvPBJXgDqvq8f3xaW60nX/scyMl+xT0QFwGLsU6cHM4hrQ1Qxt
ct3Cz5OjnwSHtlLaVoTftrXdELjw1z4rHyFPbTuVOsX2pePgmBL0GeX8jEYTtpuz8qRUQDTNZ3oo
Vz3q4H/ZgNo+bkiJp+e93eeSy+Zg5J8MfbH2/Yq2g7UHDBDVZ0pHD2oasxWETaGm6LSymV1vN3rd
TYu3rFYgyOF/39Qz53uc0lok3I4u4/bwMCzjX898Nw1laTLTp0CCJIkLg+6yfmMYK+sjxS5qOyuZ
dNv3/vDIGNcC0VQP48rt2sCs3Yrx+ribZREr6kKJkjO9tXSFiRVLajIsrpvhuCo5ts3tRlnpYrRH
DdULCsbOBfv/ylMqzh83mlz//FCzwXel69dvLtBctbyydhuMdoPXWkNSqft3FLEZSsbcD6btx7PG
Rn81R6HsF8o48IDqx3kFxm2Y5m1rYyZvWxh5Gvpz//wwIUiBthfQIw/KpD1vcOW0q/iStidu9/Vh
/SJ/e+jj6L8d853qPHdr92WmFvrHu78zYT92bsd4f6dt8+Nzbs/JEabPnGupkjLSZ7b2vqUYnX4W
WBCEt21uD283mKXeWOQR8by+4uMm/8dds1bmY1Em78/42P/xXLMFe1YiGV6Rvf+Cx/sB7N34ve3G
6912/o/3fzvUthnX9DwQEz5/vGTbej/On4f4jQP83zYT54cAvnL68x1+O1ImZ0lylM6K6QNR/Nvj
/+bD//aC3zY/PvRvL/0fH9+e+edH+/OZlKVQQmYCIir5Kvo/eNvb6b3d/Mt9fyK6318SZ6I4/vGa
jf+8/XSA1nAN/zj4tlVh7oEcvYGujWaSvs6Q9vGaj2f/cdjtAbk8RHFlnjaULEgCal1riUtbS3If
d//YVxKU/ReF9b9tbk/dAK3b1nazHWg75MddmDWMgNv9fDvctmmOHUf+9+++PXG72d7GNKJnpR8z
LNt8cD2FY/h52xySaAA2TdnaV0fLFxk8Ryo5sKAXBwMUNY36vO3cbmwUTaQGbg9tz9r2IpQGvGot
NeYILHQ7o1OS4bI9tKiQQp62TdVk6XX322F0GaqATLV0l6chrZL3YykCZcClaeLgkJJMtJvB+jtK
E9OUnL7FjfElWKoO0xQIJ5o23tT031JkQixlJ8wO2Y+ZAEaWeNE+V1DDzVWhe6MdXyo6i6yxwNoh
Oe/zs7DC72IZhkPBdYc0KQ0xflNb+98+5fufMRtEs84x0UwbDHhjMW+01u3uv9z3DkrdrsPrzfaK
7bXvr1gvFH/cddoICuQfh/5fHAZjeu8bhv0OK3a2i+126PfN7f22w9jbdf/ff5JcjUHAzaX/+6dp
WSZWOlqy7Ur2gXvdtjYG8Me+P5/z8fDHcz72VbWkm/Vxf6PI/nFYfWi4fm47Pw7xn73NdtiPd/k4
zLbPSdIveQo+lWDt5h3Eil75LyTrtm+7yxX8XkvU+bChWrf9yLHXWIP1Ze+b20PJdl3dXvPHEbe7
uVjnJtvD78/cXrSs1+tt6/3xj/vvx4ygbM6KSb1J61LqK8qtSV+GSMi3aFJYvy2UbEZ1YHYxh+7U
jxNhJKNgDayBUwQHXNqpulsCQZKuQcUIXcG3dEDqYbNw9Lg+U/4CfIbrNsVIn+fX1nHKI24630Gd
h7XbfhNGmO6q+Jy2b1KxTxoQvxOlEd0rAz3Cgvk4w3SEB6hgYmvr78mCInVghrGPxa0tw+UekZrf
VpN9xmxCfzuun1VLMfyobD9nsfId/0Hsz1rv7MvFvA1pIXuJvnih+al11nTiGDENFkrPTCPfoGjQ
Z0jIhoy6lezmfVtH39OgJKRnlEfRKuTcBuM+QhKcV1O7H6ZsPBSWcYQud0/g7q+0wPjBioMyipRX
lghQQ0dHUkZJv85IQxFipMUlZka+sxEQZyT3YI6YbvO4ooPWEju8VlGl9TSQI3nCnOFEDezdskbx
4yjT3uhmCNZj/EgOkoLxAVvN16EoEQ31ZcR/UkXITevqGo/L5zKLv1rdIvba+EVtn/qwuq8NeIT1
Eb1mvq+sdZwzI39pENtX88BsMqaSZdoBxZogMV1rmTzrwZDZlvd41vVG9wS+Ra+3y7dyREhi4/pg
WAyEO0eCEskPEqTFOQ+i4SWzLMTU0fyYd/KKquaLaWKC73EK9vNDiL8p0atLUk2/qMHhqcOtBL0D
f6I5ViQsdW3gAqhZXAqV8akD/cpUt7kp6LNji8i9WhUFNWCsJT2pLzYpe5SsnO+JVtLSanWblLaV
oFij53XK+BRZ5DdHD0HTwIKI4x79E2XratVnBQiwQ9Pa4+3NCub+JqXfnjouNonxBPHhS0Gv6m7A
IvTQf7af1KkffIC7I6o65aeCs78uCPeJ1NcS77SPRgVtcoT1aRH3IuuQex5CzBqYnxBKdOZkeBo2
2QFrtYs0EKaAPVLTM8QhKggsQvRKdNEaYlTbjbWDYAzJCdVwQNLRuEYeQYj5EqZgv9cwJEpHPQKv
uwF53n5eA5NQz2KmGtYYpUp08mKHxIo4CJOm6geoUrxeTnZAa1e59RrH1JHL5JDPVNTGPSUr7VBV
nA4UWMiHMtZAJye9rxMCnkziKGjCUoWigwhAJq+cHT7WePU0L3xxrGwMmWtIQhDdD2RIVWuYFMGA
HGcNmErGL90yPciOAmQbY9jq9f68vQLEWLSL1PmmIK+qWIOrbBKsYpKsOhKtcn4f7RpxRXSh2ybJ
Q89sH9RtZl/kGogFPN9NoffdO2Rl1eWsXfSEkGb+nnBvkKiFOC7bY1PKPDOcq/upkAQ1OvOxyRwV
A5vwiPbrHyp+VV4f5wNXe6q4phbn93PMfwKyAxKX2X5Z1rAvdY39qtYAMIxDml+bxrO+hoPVlPCb
NS5sWWg+rPlh8xolRjGdBRlT6HqNGVPtcx5FOGFFdj/RHOeftPpvS/MlUvri0CzzcRhpWk74j4Ye
VgNIh3ZfwX5dkuGrQd4dufMF1sI1AK1co9BIVMs7HXMJGWn9GpampwUen756UfrWQhApjGtQDwmd
CuQ/KKqJvmQ8rVbaODVd2XCAeE07Cklpw+R60OxLytl4Mhv8euawm02GBLMhoIvMtk+lOntipM9S
8cl2wmhvMOoarhwoa2NKDwmUpjhKtfEz/tSc3sF4rPjnuiQv/FyG4GdRRjfAIo8ymZ6Cor5vg4qU
6865ZEptHSqN4PaOQHMXt+dzqSucFAGKaFXJIr8T4mkQGn7R2DkVsV3sGQqRGCQUIkWs+EPKoBtF
GeTOnGppVRqRJy1U94HeH9Y2Vph1+7qebgMhP+dOonmA1DHpOUh1yuXLbi70x9qqXvn1JXhMcZCM
jlrsMu51TnAoR4P1KHRrL6Qfgx7EnxqA5OqMqBKM/EvMz9TvxVet1CYKKGibtXqVv8TL00TCEyiN
iNSqLjoNiBooLctrGmrPWs+0rHOGq2q+ORl2uEqPjk5n9F4ewNrUmvxJBPnikukdekqBYwjnpS+d
znyivzAMtn7p7/AowK3hB8YvTYAHiXHSO5ZHYHHvtrlzIRlCd01wJ4gwH7Awaru44jc5Bi0Q/1rR
T5N5TxrsLQBi0joszj1s2IA+MaOm3SeKyCkgNk8NGO7Avb+xQCi9mQAAp3OcQxlAzjZlleLsFo3f
NUkM/tg4kbu56/W5vQfSjBjESB4Ahe4Y7ei6rcixuEQEyw9v14cWugXUcSRXJDdiwaHVOR48jMnr
UXTNQ/C6yLmEvuy8zrq67I0M9lEGuqSbg69Nb14GlAq7MUWjX6TyZ96AmbOmGZNsgRo7YCWAXE6H
+h+TKR/gq8+siy4j1TWgUbn4ELQDXQGaT1pMcLHUv9R2T2evyUPXstnVVKp9nC2lIlKn/EJFDXDN
wIyol/FqQX6ZhvkgtfylWBBLd5BHspD/sNVSKI6cBSM3aQLQZp+BKjduL4hQIRr5NrUxlQ0zLpZa
ixGR2YXtLpgt8N7cNY9qp0+3MLsOVoIeouS3YaXBeGAg6Ui4+Dr05CYExkTkTHAvrAwpfKibnNAI
NIkd2jeULwixnY9xvybHJfFrkOOkII7u1uqNb8YwHSJtCc8qSYCcGY5roAw7LDNc6kbJfCMmE0zO
sFL4pittuC0Li8VSxcg3dp5WdeO+sBubbmr8o9JiFHcGE4U2zlYRGpEGTVk1rq04iqcPIE2S4tmm
QNQzHp+hMR2iVhtvCpombmDq/d4Yi9s+UiWNJ/rQs1o+tcwc6lo2u67r7h1Rw5EaBMgYvbozpf6q
N+oFrfYke53xLGXGujJue9VFxUdnULvyJP5t4mEyIRkteXiN9eFbhQwKDKF9ADU/e5ZpnYnXq7Hr
RY/GlA2co91hTKIf6fQqx5TQ1+lXNiozEjpFx+qjndqCfogwsF4ARu8xe7R4EH/h4EMUX2Mt0S3j
xabt7QkV4vJg0/2wccOuEjy3KBDz9YjdvDgtglPNFFptymtVwW6BaNUeCSTMLHsV0YtTT8PE7emB
8I7e0jegALWs3RnozE+1NR2W0hBHxrh9Dir7RhbJo20M31HJcQKgEottvrgoiw9Jr6BodPpLTfuY
Oq+80EUpsjk+OULFFokBbdQunbMUzOdrLyOyvNLRyzllJXyWD4CH30aavXettg6dWQEKc0Kt0A/f
C+TloQRyWafBbgntZ7JqKpZ1ftlW/hzSleFreZwQzO6UoroJhfqoj8RUQ6V7Mvv+R9iSPa/iKKwg
EWeJUyEhjPSrYqB4jfX+GAEXWOqJoTlKootqmbcpZeiJ/iJ2589NHDkIQmtJl726ch1kuoXkILIr
pLelA32JiUJlIDIwRGv4dDE9zcQ+0dbIkUP1DT/Em2IOh1AgW9MESA3HBjgFE2dXmATzZMu8U/UG
EWmwIC9D5L5XB/0ukc19FnIxjoRy6lMrucGRc2vGPxqbdvuoy08C2EcWnysCVfZTSq17SX7OCzF4
3QAEyHDMaG+bC+coXXrlv9g7ryZHtXTb/iI68OZVIOTSKL15ITKrsvDe8+vvYOXurerq7hvnvJ+o
CAoQQkpJwOL75hzT0qmYEPvGEA1DrY1rKULw4dWjwsFHC1GKU0Ymd4oKfikJ1BtYzQSedrSUwwDP
cYKqczPgfkZLTaVhTNbOdXoC8o3fqFm2YzhfI7SQ/SLMXqJ+QU3RYHDvuf9RqVc8dYiDVaTrHF6M
DgCXedlIuWNCFtimJLLO8aMcomYpgvEXJMQry6GHqczDLzN8ohyf+mM7/xpzGAJGVMMzInqLgSUu
qBGTxSbBbH9teomCdSXUgxPw66uqI1Pcob2+s6Xr3Bk/nblNgQSNfmxo+lGZ2mtisMHYLOEhpCpM
EGbxQQTLjJEH/8IgH8woIBjA6b8qu5rxV27JSPkxqCkCdN2kaOPEeNHH/hBl3U/SXh2Y+tPJno1N
XKuxh3M/Bvvl/DCl3CshI0qNc21Y7U7HL2s7pHa0QXhnN+lzqQb7UbGf9HYAc85N8kaz5scmwOWT
9k9KOLGzgCgaS05vBrm94iwduzWCP5ts0Ewtn0td/YjK8Uoqrc0MbNqdbZQAKVZJzH5YQDsFUISq
q7vG4SuTlLuGpKMzUdXBuVrqDMzMCZu6JRHxyqpxGg7NlK287nWdYoUVcaJjfrg8KwTY4uXNRCt+
3ZN4YFi0j25BR1l3A5zI5aGFxJTp43lUxl1nNeqGG1WU/wsi99FMEt5I+CRVQyhtAkaxSd1b22Ho
sFzFJzRQm5gSAbjyKbzr1smcBXewXOwCZzmuGOMsJpQjFzchgNtXS+uvdXS+a7TyEYf83+v6xYaD
Qi7JDtIJZjAjuMVrE9z2/Bgrqz5zUKic8rvGn3JVPS/rhNKsUPDPCD5YpJmvnWE+xbcj9nyx6rK+
NfWXmOHvUayypVo9Z9W0eGB5y+1lW00NMKeGBhrmdZPfHtA2tsbw5bLGwOG4QRRVHMQLiweCaNww
GsO8wmjfE6vEg3EqFyfDnB/EKiOv4hsLGcQYRskdtcLSIoO9U5T4bqynX1NcB4dR0a7lOcmupsnQ
z2KCVgl7UGca/mVdNg/FLiBEwE1ReUtIVwOIoVJ/TI3UOGMoMb6f28cm7RwkNXPUtW5R2BFfagYE
ZjEqTKtiuYGN4zclgLhKLEeVoTIyms5Ja98upJGhIcdcHNe9fkZhJGGEJcqUBQgvf024tXrrk2g5
zmQ4SIxCltYDHsPF4e/tJkRjIOXI3xU7svClAzSKz3mV9zdVCZtR/KKWKg7dCUiFk+XtLZ6o8A6b
IHqhpHyognA6ic3ExKxLlTyRotqLRbGtYgNYMGqyDcWzxDp1JppKKtNrQnQm15FD55wVmnMOU96w
pvXvYdA4Z7GeRNjh1iS6LABryN+xbhZAoa0sNboWW3AXeMZNDIhzsWaSYOJuL4XgAOqqtM5VEdVb
JUI9zT2WdRYPKF2Cj6bCJioWxQNhKus3dYbvP0k7SHlO1PltrmnuEGOcTwfj6rJtVNcWuU6ttcvU
Gv3dnITeIgXRXQWWAKDknG41KygIfe3qwNccqm9tXcd3/TrRu7bDyZiumixkW/+nIvifqAg03Vzx
vf9dRvDUfUS/awj+esLvIgJDtmn7m4rxbyICFH+qYyiy7tjyGqb+l4hgjWwHDmzaGP1NBY0rStp/
ighWfYEsQymG4QweFu3r/wJCrxr2v4KReWurxlbWkNFquur8G4a+rMs4Kmd7vkaGSFKiaJxYa7/m
t1nT6gu0XDGZd9+zf26gg1nBO9wzPkgXciit5YyfCzwxUA6MRNzZmhDdhhJKAs7pq3AltBWzdI4s
Zdw3MLiaRhoJONPtraQsv6ZSis+QPBuXpA2EO1Oa+NykmPRuMfObU8h4u1HnXWLh4llGdONR8hZJ
y2ukJNYGs1W8r3QUBClDbjXvaz8Hces6Orl2WW3SHoK8wa2LaDKtf6qdO0V5K/4oOrj28iBm9XzJ
hpPNRdcbAuinkVSZdKXWJxDz9s+P4rfdiId++5TEVmIlepFdvLbEOG/SHRMSdFAg9MzELFjFzNfp
qAlVu1h1UanLa1PwP63TRddOPJKJXp6Y1UWHT+jbxbJ4+mVRrLu8TCGeKJb/bVY86b++utjRZb/h
2s6kqzUdutXULa89WTE3rIti7vJAu2bGXRbFHLVS1BJi9vKUy27EU8QioorIleNMdv/TxophLsv3
I7/t8XuteDr4VF5HzMYWFcs6+n6zf7yny+uJV/njpcRitP4oJFUfGDv/8++phI9dLMOFUN2igrxT
iTi2QkzBwxCrpyf8OsVstsbsmXlN27cpd2LV94bF+sBlk+99iK2/N1ofviz+9nAq2n7UAIghFbNi
qz92Jxb/+8PiJX57l2EXhBQ2yAvjUl2gplxbkEKBIrasRY/QGaXKazpl2HwvC92K2EhsLhaXVQ0z
3ou1YsVlT4sQt4hlCoMog/6eiA0L0Wy8PMeWABL0uZpsmojwFxhVx47sjIxewt+zfVCgCldUOs7r
yolEOQ9+jLwZJYTxhpJq3kC9CUCPNMDAuEOVbhwuYeFFzCh/HiTf6lCALNjIuHVH6WSveXnfs8qq
azL4NGkoonX/a1asjToLBlYY7cSSmIgniu0ui7/tUqwUD4sNL88T6wI1xeqXFJFfh8sqrc3LT6SM
EU245oQRXkNfxZ2laeDmD7Lu3RZntnWi0W8FXCFO7aLJruTc5+JBh8bVT+NxdOIJR1hg7otFxpxd
3yx6/VgaGSwI0SsV7U7TuGrylnTeNZAV9eZf0axi8bKuMLXKK9VlwOjO50GHCexyXiec2BvtRU9q
ABLo5vYI87VdGI0TxkommYnbEU7FY5xPIyweEDTHYAgeHdO4a2OIGBXKclJYG20Tj3XsicUccb/e
8VeooL7deZW9JerYMWC3lRLfQtK7Igm3WuOZraYGaeuQyYiU5qD0z4Y2fGhU/fy8DetTXPR4I9sm
RVdPvGUua4EPZ++BiqxrVr28r+ulPTpy3R6NFT8t5lq70fcWHSh0nFxF1p6+YYK5m1cfmJBftNUa
8S1mLyvjQb7VRjjblwhm6B4oh9Zzw2XSzJLir+G/3x32tcOfRk0L7UY5kEo855uIzAkClm9ruZN2
JpYFT6pGDoE5p41ghjTJJBlyatOfVWcYv3+I2vrNXX5+Yk6sq7MGpvSgkz9pySepLLOdvaaJVojJ
j1DnaUxflsVcTRNk7VY38x4JoidZw3RMK2v9hrUKn0cRJdtYLEc2D03Y0V3ybQe30C0Ao23Q194s
E5iO6hinobzo0/F7tqtBw7XqIVpwmI8NfPKGDiquZLBrmLzsqHDIX1Ho/K6Tuj/o2NKOZp/YQNZb
+9hqIB9oFzTUTjQc/dOikbsW+lJKBPJW40DGfzExotkr812b+PODjLw7OrQP0zto/R6iBpkghbs8
Z3vpVwl6QvNqyP/cglD1+ImXIj3Hw64KX2EuVpPXyGizX7c/tOoGKgGlPTXy5Igmsepu4Wlv0R4a
YeTiQy9sQE83IYwIWDD6zz74GPJ11wlMcipWBZISr3seIw/zjBx95NoVyvIC3Md06m2qzHQLvQSB
fvkazYd8+VJxnQCXq6JjPPqowAcTJ7Cb2pTz0XEP/qg/mfpeNw6adhrCF+sLX8tsPBk0xXvwbfsm
uS7N54gWQnYVUKlSNznu0/SqiK4b6DMyMWde2+HjwZa7gxO99J1HpbDl41QlgktA6/G2SPir3d45
SDZkdVf6NVWQdaE8jv0rwE3czewxqG4jZNcFxCtX6q9m+77IdmP/gqxm04fnqvtpDjsklycr9SCk
o0g34mNC1ZZcvewQSYCpIK73xy4/hum9lcERcQP5JhyOpr1HmRPYe+0DjM4Gzq3cH6v0oEI/hs9Y
u6V8Q0h2C6OFz1d7jLVnosvo9GHfVhmj7uRy0/2izym/Ns8gWCd5r/3CNaIwXrtVrvPWkzIIGwga
tuQElM6OoA68qafJ2Y63IWWhp+6aUA5aLTDr6RrhqV9xrIdJA4t9INTWaL4wtS7ZKSyv7dTFI1xC
YV6ubPUzWRhSc5qka4OT1rmDXFOaO3yJ3K421jntT0l8HBaOC20z0ZZK0l9l+EwPbgWGnegs83kn
gAvDXcLfZpKAS6uQwj3nMImf6RQdgfOG2tbkCxx2S3WCPpoB3/sZ0e2lSgSqqzsqv8rmrkgP1UId
e/3A+JwknGlBd+TXqUJPsKH5Qx6hcOiadBAHt3vHymBMwJ+gvvtz50ooHBy3SK5BahRwPiDQ2yds
B8rkyVfVvSFtFf3RoR8h7/XIaw851u3Gm7D0lqeMymXD0OHKGpdN23gV3FqayFdLOm+20/v0BG0i
ISt9mxl3nXoYqToMw5WBbjXxwY8lm5B+D83jvjuMmMgwjHwlaEp4qxMh7DtV9kb1fsyvLNOXH1UJ
78mbXFzH1m38ihGL9pM5HBWTEbibv6FiaDkUQviv54rGlRzfL9SkFwILOGqb5CDjcwgjT9F92IXW
jF/VG8eTSvgohFhl06RH5gmOB6yGz6iTgBh+AutOQ2RoymNv30K0bpJ9DiUT8PLPCjv1k426ZKvd
kFEMsdni2gwFoDlGAdQNf3xLqTdZu2SmmeBXOaoNt3xdMzk5cYIHMj18yOyllXZJ5DpQW/YK1V7X
unZutFO+K/YwuSVa15w3+w1UZtrpG5AKkwWrxIN1rQFtBMBhbbCKVaf+1dBe635vZdtu39+rPwNt
mzZ73hoV3goqVGZj2d7xnoJ2h69LxcCmbRw3fKpeWtpR8U6js3uSyXiR/ZIWHLgK1NScigEAD+OV
KfvRZx/fLGCl+oP0kfF11R3MQGnXgiGEz6HS23Hjp+Ilv66P0a3+KG275R7rPnV5tX7XtNsVpQPK
wywYw0HMJisBnSH5OPQSrpuAetUmr57m0q/trSWdnOxuIPwZyNUd3nVgORKuvWqD24tG0wt4I+dH
+WydMn0/7UkFfsAgRzpqeLecUlh0ynZ6ccAbwWJfG464eTY5xzKpVq8yhpBlGxNHTLWrRZdUYTzC
BOmlC0TYTc3RR+7NoyG5/fKoUy+b70ZuStsPR77qGi4MLtGSmsGX7LI5fsuwQQq50cuHxz56nJej
TWIqhro4OZK9YJmAnx7C5Nc4vw30OrifBLvzktPQHbprNbwdSNnG1zjIvobHHeeJfS+Dl0PAHhAc
ux84s9CmkL24/hirKwUXT0oddptyKSSHmlIdVjUb7Q0tE9q8GzxlqKqGn/YH7/I2eo31E3tPCW3a
ROjA8IaZm+jRdOvdeI9GAUPagtMf5x88P+6z0ahsCUzpPhVrU+6iZpf23iMFQdM1j6orbUgEwYLo
/TASt3qhsG+eMYoedBhH/uInXnGaz0hGtPdgT6hLabjWll8ayRejK/+k05g8h49J7MoP1s2YbHnn
isvBEL3AUA5gx5AJ/aSf7Z/QDK7D66/mpSd5/Sah8wNVGWVM4Ur8YlmQtpILMeyeEqYb7HOXz3SD
nW8T+cb9j81Xte1/tL7pHWgdq2ftBpXweeakwADgCdYiR0zxkrzg2VHyTfNi3ONM1CyMlqTJboNH
mAb8H2XXbDriVB8OtHLTHUTY4BxQZ1ef6NjZyY5qrRG4mJIMC8SIC/qJIVRJ0xe+0xZz1gaUZoSi
6L3dVbegnMhklndhe49dosQZiqat8UkGPKKPc9Hx0hVudH8obqh4Wi6S+k9nA3Ftn6jbXvWVl4Pe
e+N7gDX4at6GexQL7Y30Q35WgFLHm/Yj5DBAz35n7PM7+Sk8piTbcEkACwX59WboNuVTuUt4V7v4
zn7DEMpjykuebmsyQz4t3vWWBm1CHbI8lC53WsDlmbIOVLkX35FRYECS4GN/wXfM74wV8pPyCL99
eFCf25vCK/zhTKoO5MZzeiILw+PH7veOq/OhuUD2rtqb4dwcgt07AQXLFR33G823azfcEzNx5URb
GLnE0XKwsTgNm+axC7hmbPyFAcIMpTDa0o3bcKdzZfjRW0dgCX84gfHH4PjefhAkcDN5Rrmxd4w+
rtRjcUXTfPGhCLipC8beczZI5TbJdeDmGzbxyOL1HV91k3N3oC1ZPaY31aP0Gt+jfPtIHkGfPVob
+Vf9PG6rg7Eh1AMNyFv4Yi4bw3MeUeSYKHcSjykhi42n+Fw1XjiT8dPhE4Yfn8mcZfnFTpABQQSf
l/vmijzp6gBEem941pXxWHkIxtxi55wLN/YJs+O5nRddm427vPUuor+N5HKGkhFFbcw3SduXrs3F
5S3nr9qFOwYlh+zEz+E5eeyuxl/pjb0bruqPjFEPla9X+ddrfhPfz9vgV/RW/Mz3Mp8E5xjjZJx6
RNUuMEXOnw/9NSJpv3+Xn+I7s3RNzi2bloMq3jzKX4XHhjIW6SdlA6To0fns3zHl6tv0VN/le/tD
f2re5htOhJwg9Y/mDXagO95QCZ8e0lN6Up+wRZ/rO/0JOp3Lh7pTr5m6iyfxAp9V6nL28el/eNQK
jStrb7rlMXpdf3R76WUq1tMb8pXVavquM3sNSJyV0ya/U/bFLZfEY/3Fb7V8yorNYTklfvu0nELO
Md1LmW7La65O6Zf43XcvyW2EeZGrC0eRN51yvq8EBcOmM49aQJqfS7s7AHTCPekXTdbuhcc4mEB4
m8rJ5h6Fj0ZHwwCMz6UjXHLN+Fw+kwcSYQhKCEZcGL6CamXeGSCSbA4T6RO0JVRDlw7RASoMR8vZ
PILeO0x8IfPN9LN5q7kD3Wg+v/fiEa6P9oMeEPzJZ+l28RU/3JdckRJlT1aX/Dxqr+lOPoSH+DBt
V1R07S9b7Shda5i+4611n3/NDO1aL3J+oqFA75erXDKnc/piW/TB/Ohuvpd31u1yhbwzvcbSyql2
SjlW5LfShR2wD85fa9Nrg7onTzfK4pGmhQr0Nr5bXiZxAhRnCTBynFRqnMdP5RfqFk4qsKg/cW2v
oKOCAsYm5jL4OV6bnAieQRh500HhVu2ju62PzmeebSXJHUmmce0P5po3YuSvaPFM67terkLgK/dD
B3zF5XsfHqwX+am5TXGtAvW7W8cH78pn/c5bTFZMm1d/DfPV8sIFcfhc+BqTjYTf2l5PbAwRxuuW
0xI5dBu12czHefs57Bnhca95jzzZQ3/EuSJyIQHdci7lMvm+5CBWd+1TdsspL7sdr/lc073sgjI8
9bj0b9UjsOwNQyBXeSdBBifalbO1Dxz4uEdh2Gxrr9jTmfXMHZjFHYnce3DWxmP40viVN0Ow20AD
aJ/D/WfkVVskh8C59ogvr4ZNyQUvueV9TzStOEmCdPK5G3uh3xR+Wj+XN7LujZ/Km3FLdJBH3sRN
8VKdzEN3ikAN3JOgPmLES7Zc0tQzw0HqMPxon6a9xum5OYwucRAneAw7EKy7hT3vzlAM7hlTjF/2
+teHx+FU7pZ9/zVwntjn+9ZFLrdP/OQhvkvvMBD74z2x867yAuaIo3XCQf40cGTeccwGz9QW+QL1
Ly0GVLSVn+eP+aM6N4/pfX7TXRWcBa0fzm30aD0ot4DllkNwNHdweO8wo3jJ22fiSfc0FDmctf36
z5w2EX1OoOjP6kd2hmqLmGJE8Iyjd3Cl1xXXDfWZIZQrxZtXO7rmSiM/t8EVYhDGxUfzmG5halHe
PXC/cJf4yg3DTH616pODGp1A702JjviRPIeDs3hF4qs22KMvsIAuPc7UnPkWl86zHrtHx/GQSfE7
Qs/wWN47L7yJz3DHAD9JBl84LtKBgZWpWhr3RtwfiYqbtBYiy3E1n62T73XopzVbNakV/NNWJOYu
7p7vapStoJAckzvuQqg6EfL910RUoi6LYi6cR3ujjpruilKUeD+2nB37yKm80VIe0nGZAHWPZD2O
1UGrRhcdt3VQRsaCQ3xqpfeBYo4Cfp6WyrYegE2i+QqPNkf1+s5jacSxnZZ7WQ5vVWryu4a28lFM
uHUxZck8hLVZHpu1lCfmID42+0UbPXWiwdCSEcTIZzUbUQDCZyRm006OuQogrjGztjwUEYj02KaC
aT+FNgTOJQS+PhaktS1EU5Llwg3vktBPmrX6DJpe8SGk9EdlXTWtftgowvmAEP9T6UyqLysPP2JE
XU0hDSpUggzKc5dIoms4FgyD1ndMVQvHlZzIq9EgRnsYVPFuWsobFXTUFsTWLYVaiGRNxomT96SF
WrMxypdpsEDhpTOC2tXe2iHfpba9zvYT9I4y1ivOpqvNSRR6RV1XzFmiWTfW9SkPwnyXaJS/xWRe
+3cqPtrvRbGuIr9j30TwCYoZE0mvjM2xqw3sJ+tELIoJsEUb9wF3YKIOKiag0SHliVkzCO66PieO
aC3Tftdq1dXfqkJozzZjZEr7uIICS+APJc61Mjz/PWf0IbXPdZ2Y/LEothNPW9VGpFsV87tilxS6
269Ubr/kiYwvEmTB52LSk2SuM51SnpROVY9Oc5MJ74ywvAizTK1o0y4pl5sc+UUPtkLtNc5EOmXy
au3iTC2dPTGX2s5pgR4AZXY6l6QoKFsCKEAtIpEZTorW3/ZAtv0BmOVxUSsYWVTV+TbMZ0sFQve9
JB5wZJuEg5Ca/W8rxfO+l8XsMAFBtaqTtlBzNTjhq0jSwYM01I8Bn0f0xsS8WC0mxeo2zdbJZfHy
aN0GVFyHbCc2u6z/3ovWN83iXh4yx+LO7q3OR3aKMgHRg0vqtHEdO3RB8VXMKVUGtJsTKj+EQOUR
NRq5SPpAiqEyvZWZAc/MITH478fEXFixlS08kuIJGoHNBIasG4lJrUp8aXqLkrKsgBqJjcSTqF53
i0ucFj/9dfNJeDC/d3VZ+70sniCeKjZNLLgTv73L396EePzy9Mtzvnd/efnvHU+wLP2mGR7+eIrY
42iB0BsbatqX3Vy2+/Od/bYs3sSfL3VZrg1CS1QnofO88N2LXX7P/vnXff+h4plot9hWzP72St+z
Yu33H+j03GeaGVVbsVLs8L9+JuKVrTb+545/+1wvf+cff8x/fgeXl1jel05/ok331q79jGI9+S+G
8dfkj3V/LIrt/lhH+Z+61h+7UUTT6rK5mLtsI3ZRCqPgZZvLw/9p3Z8vI3bxx26/t7G05b5b/Y0C
WmCLBmy4+h/rNvmGJwiMgnhUEBMui98YBcE5EI/YoqsqHv+eFWtLak3q6tD8T7sQW4jJZTdi8bd3
81+fd3kn///diO0um4j9XdZNaxfs/7RH/yPtkSavaLv/rj16/CqKr7b9+voXAdL3s/4SINnKP+j4
WrKlKmQkG7pJfPdfFBNH/oemGJplqmTSMyS0URn9k2Ji/sO0CTKx8QDoiow84iJA0v/hgNhzHAv+
iE2eqP6/EiChd/qDo2eTqofICdKKhtwJnMm/YkysudGkaDQKxocWdwbraE5ZJ6OudYdOfu7XkUip
qRW3+DKOEakuiSoWw5O/J1K+jl66dfQiNp+kqP2eE4viAbGu6NGgTz0FDWutP8VVeWwHhh9yGHKF
Fcvfs9DrDnBDUC+Z9MXR13yfZKy1eyrOFWLSxzKnn75PZl9CMy/gJb9xTMYAa+BWrK3XV0nJxOKi
huVhUxpSA0ws7o/RKB1QMpMoNIXpFr7ss7FKLGpspnhsYNgtp1FLt1MOm1SRrWzYLAGE/UllQGKZ
q6VU4U6srQmhdVBm6I7qp1H4QYAy2RVT9dQoYLK61PqBSkKX3/LZjG5mNYHtMkl+qi/BPpLWsWSv
t35VZbedPJxHPUq32YwIfVaCntp8Q8ItgvuevkE0hPIWg8JOVkMSs/UG4ili4a6zfGTYRKgV0Svp
eqd5HRTrUCIpaJP8EmbxCd713ZS1u1jv6BTsIG4uvjo+pdEQ+bmBln3ETSOPla/m+otsZo8tIvCt
iWOHixAxcwU9CyXP7+YWmTwkQ1zCUgX31XmwQwolyUIrflHs12JRN1XVTFuIxtyjyw4BlrJMjdaW
9vIMySNuW5osPS6gcbX80OvaEkaclDL48+geXdUbzn4AZDQ8dTpRdSArXqoNiu8s/eitYjL0r2RN
rF6P3hqv1NB4yC1aC3LcbAA+3KZBr/uWkkETi9e4RqwcgIQKbhfsax3P8h5U5S9gWUjtY9U51ll1
1tKmvlPTo8HVi0A8DMcrEzeULR2w7YgdZlZ1GO8KWghpubfQKmCqoU8329IuzpwTBqQADxstjl6b
3tSYvh9eNwUVg03dIDA/x3Uv5nydJtNrEdQd9HAqRNAR3+NAjTEBoptajyA04xm+YswwZ7moVnJ2
qHtRPGq0gPUfYWfOm0GjSQt7m4ZHUmHMK9TdTIJy2wc4tFTzqOBAavLMWcfj97jZKVrUQUu4KFDm
Ipy3ZHL66H7pY6d2usfos7UxiB5JZfWNZjwsIHKrxpyuYsnOveDOUdODYaNksHGkmo3xoMbDZ9YD
BZ6X8q7rwNYpC7XNXuX4IXOzQhx4iLTFU1KyjoMK7a2kxq4Vt/dFMwKmR7lfYnzbSIZBsjkFfj6N
AkDxiqeg4UO7Ia1qhTik9LHBb7xFrX+CP1nr+k+cKjU3XrmxN0v5SunA07U6Zu8pHrDgaeUnvw7c
Gv1IkSKmTDKH2LOLmqaBRAABzqENv2IvJiV44E7nhHISWSHoD2IwgrTQMeCPm76bR1/Bo4tLEbww
cRduoeo4Ku1020ohwaKoq6lOSGXb7Ew5c3x+QHcl+g10YK+EZtGM0DV1O69vrC4IUuzhx3EnjP8n
1x9zxXxPraCiFhhDKQNl9G62juIWGGs3Di4maofjtaZZX71hdXtkqiSnNwQM4h3B6JW2Lxk/s72l
Da0LxogzFKBSgopPgRON2zYHreFcK/iuvJlK4WomcIxil8gQciLHoZuuTsnOaRCUWKPys54PYd68
piF5qEqlJSRWRrtM59CI0AvUUXFrri9SErawDKO0iyyaKIF8LSsS/eipMc69rP/MDM6pYY+BezpP
Q9zdkEY6u0PThIfWeQgIHnpuLWPV4sXTflGKQ8NvTMZbR0VipnGk0r+e4xASdWJtFgrChpM63jjI
P3Ca0PqQww+c4U2sI1hPyU/FwG3nxBIH0f0MwnGnRpw5B3JTK/RXXpfBmiIOQI8gGNRrU1A3n2Fp
chzEUkEJP8zcyS5Uj9t+xE6ISKQCeYpVWPgUMOKanYpxNMhiqmwjIQR0GIuR/sA4m9thtL/0idPL
YNLjmB2O8+rQY+J/p5V6qAKuVNQ2Xg39l5QDsVcwPdHojQ9Bidi+rH7ZZaEe02AAxaf0+3DM8HFR
25xwVO0KqkweTnTzbERoUooWaaMUHBaF82b/s0J4tg8W7dmZrcGbUkWivzLS+ygcdcuvevAphYaV
rhApMx8s6z6hP9EQGu7aitK6o4E0XbWl8VDMHVxNJR+uAG8vFd7fVOuMEzT83FTfh4Emb5NAzVWA
rNY9iUVySsvfSYrPyRk/ppkueJwT7Dbd5kO1GsycIyDq9qRRFrXoYs1gvg6WGrw1pTwe7KjnKhMp
BxCqO8NQyS7tVs+WtiDuIWGPWlO0Hw3AWySh52epkqizG9wircHvuVW2hwgWthd1zdGZTq3CIalN
ZuA1+DrmKRnc9rkhcMWXGIN41dJhrNHm3eRMaNuMmsa84ezhZHGLS/NoIVi8iEYSidLosc65Fi3q
GOwymbAsnDkx2SW/jHAotvmI34O8OctN5B67ysugV3tnmK+rvuJEM887E3QbsnLDrchlznQUMUZc
/CochA+O0cDPjEj2KriohO18S9T0Y2O2uFLNZL4aaBwwbCBYVdH0+1CJt4m0gAIGwct5+iY2q9A3
tPq5If9hN8vmjZT4Q5tNO6mVCTxqIsxt0DU1wk/ctgCzYermvSQZhHbgHi1K1V+HL6QRBZAqcjJD
5BurMB44cl5lO5tJFKmmXZNGR3Rsw/ckZSCRtugELfW+wuwg6SnQ+rV2pw+INGqoHl5SI0/Cz0fp
zZGP5TrRIvU955LuocG/ngjeJoWdk/qSZndRVfHLi5z3IcqBXlBdnEJD2wXEjnOu02t7A6L5UR7w
zsPcfJNtEspG0q4k4kcJgZFzYiDs4qNaweT9CoAfUkljlJnn9zL0Z38mEjFMTDonlbGvbTrmFrFn
gfMzmNt6ayhBu4lJDoSHa1Pvn4o9MtNPzvkt+Wj1LdmyxneF0JR0EBSjQ0ABWVAkF2fzpqlt3M/w
9N0MQIEao3U32rsiTqG+StmBDqFsDAsyaM7fyViu7HyKJGpB9wa037221gnHVKUOkuPm2gSxpcGq
Z1SdavdmYoQeVE4wzivVXY6C8IBDdNPKhXzMOzxmhIb37c40xttYRuilZQoBVBTuEIPTqVRgtDfx
tVCNWpo67CZubTGGGv44RTB3ieaadXXV7nd0QJJM3Zdkc3QrEV5HN++rCBMKqjsHLX6Yo+cQ97gn
90NJ05q3g7NqPcNGB8vJYz/Drks2NlTUKSCtg/ZAYVLYK+YodqGEMSZ01MyXuuoxcdaqz8xI2u8n
6XpxUuOQ9+rIeU//LjKHACfw7tOnVhLlqzakbpvmZnSAI4jht6b3WtNNIvcO0UU8EB8ct4A4AmQF
onIarYXUPHjX2+CJBKTWb/U8ROXwLGs2qBOq0SMsEIKiW5/+7BBRfSf0B6UK2ROb1NK7faKQNjR0
pOw25quQuLaApWms6TSo13p3KeOItuz8PY/ReS4Z+lmIDkeLcVSX85MKi/d6eMgT+2uMOV9EcnlT
JApZVWp2dGrtacIjmNbpY4zBH9KINhz7Vks3WmJ+OLGEeG/lkjs237w8B7VHGhJjcw4nJcyeF3Jq
eOO6G+bOK+PAyHfU5KosMLynpexn6vBFWBS8wALFLiqMWY5+dVN2AleuoSp5rGxVO4SdNh/19SZC
B0gemQiCMrtqMOgCZmY3lluQIo8y9NHQ+3CLK5sWZAW+sJjSO6k26p2RD1vDlmtEOvCLgqxEejMM
FW61Fr2jc9+AyEGSymQMf+Ceng9LAE9XrYtn0ESYUORFcXZRGu5jCQ+uFEaNa9dGiz+FBscYwYzL
qjdGFISj5ZxsUH93HR79uqKP3eQLnbupeKo52fqm5kXAcU5xXAPlibJduRZ+JZvW9WIrhxmN1JJJ
xzbuPhg9PGc4aTis2pPhYDzrE93HLyuP0XxUTSTnKXFPXh8ZOhxNYxfX2bRvjX7a4o4hxT7P1KOU
ltbBKl/IH5xQusX00teDWh/zO7VWaSJPDvy09VcoivikQ6W7KcOYFoSl4lvDu5WgbP5/7J1Jc9vK
umX/yos3xw0g0SQweBP2pEh1lixbE4Q6I9H3TeLX1wJ96/ncE7eiqqKmNTBDpCU2IJDN9+29dljB
OMxN0n6jPjtnU8fQ4RkBwwqs6+i3ujop8KFxiEIiBleBjuk/BBGumDxGg5VeYgw0J32fu1mP95+n
g3ryVOrI2xHOoW76fKYvOC9LvgSVtgcCcgG/R9K21krODHhLR8mtEeLNoC+LdZHFvHZfQUrodXKM
QvbMZRt8r2Oga5GFvPh6mmuFCJeBJ90G3k8Zi1eVgqgedHUmh/jGw7y3tZv5JosglY8uaoJrhMc8
u6fGZEktXWIwqvFck5V8VM5rXqACwr5JdLP/K+9743S9MU3FCix07YcxnzlHl72rEy1s5OUmq3ps
Si00DwPj4/Wh2jOBjaih2l5vQk/SpMui/myaiGlYpG9n23pgIm1PVh11JzvlIaOr31ybyLEgJtJi
MpCgmLPbbfKiHk7XplI2KxoCqVceRkoSXg4wAnDytMb7MOy6l5jB6BTOpgPTNXd//5SO3jpKCb8s
mIeKFXyJZhsVJvpgAzqLPSlj00Vjf2hrZ4tDhW2lU98TRan25oItn0m6BpUUnPDX/PXm+liW0F4i
DrHaBsuv1GVO/zRJHgsYt+jUS4K84gfh5AiGilB/ONRVCNXx3VNSLvCZ0gtua0wV+6skvSRUbNPV
6ASKpR/kNGBI8KP8GK20Y24IEtRQGIOt2PyqDlVo/4RdnXC5oOteZY3iZPb9B7Zi9ena0brehMss
aSlWu8kCub3emAlYmaIXG/Jsc4aNkmWsDCHgLjfG/FDb9A2v09qfhwW5Ti7XkM4JdTKXm7mvnorO
CQhAXwTpsfMWtmm0s0Ix3uCkRms2M/jOnKMHgIPHeU7Hm8LDfrHrC0S31YS3U3vIf4rhGKE7CEWw
YwwwmV1oONoqxze73OSG+W725Te3k8TEBdZzjX+TiTOEnRKsdJrEN2WDCGwQXbWHM0PL0XX2bZLt
CQefL4ozb+1YUbGxU8s5m4lsV1nyPdV29HMqHo1kVfQdqqKijDb46uI3Z+hxuWVuexPO4YMqGvmt
qlgawEGrFE3Itgjd+zCIGVdV9tk1xj4MBv8UV+g0amcuN96U6K1HoMq6YxWBJtG+cWUEj8thYzCJ
MrppxOts5kc/DfqfRUuKIXghomfsl7ZKxMoRITxGOy5vUrPmYEUwZZKW9BvfnI6u4351ffYEGD84
uP2CwbPlXo1sz0JVTo9zHB/noniDcm99FHV5oijwokVuPzZEJm3cpHA2IhLqNPrIXGQ03VYxAY1L
mlE8s7UsO2jsFHbIhyuDo9sJeYGWVe6CXCP18cfgHFfv1pjZN9XdlOXOIzsQAcUkH3dNHGwcxYhY
6rk6JoKdb1RZaAOjfoCZxHpCewV08FH2e3a3G+LFFpFl05zHcArPkZM8uuObnlT6KhxkQ2YHtGKy
n7zAe/NfssgKbpkVIwTPrvWkXAPFVwCQp0K/UalCn7tsbnezEbh7qdvgrEp0qEnbWesmtzdBlMs9
Us9TVbkWPLxU76X9q1HFfPRAL+1nliNsQHxEam34VM6aVazJAiORznSpW/JgbTjFG+WP75kRt3du
0b6o0nfWylomXMOkhEq+04aqJevAZRI2Fli0jtN8SfHeQfyziC+3RjS9DP8L8w8CAgxhMpqerg+x
FtKn+zoLeupa3GjdD6dktOH7CvxF137ytb18bTQbpU+Yl8vFF5Dwpud0DRCDYdAyy13iRM/pMnI3
A9GUBLABWKVNHFz7x6K5Z1c//n5ItAs8uhLeMxSmaCckJObrjbn85Hv1ruzqjGwIZpxa3bdxqY/X
/7eZ6bGLJEgGCsVaITenau2JlsX1lXN6FUtcb8REmFfI6WuacJB6TzXoNakgnK6LHuz5//wps5Js
lxbW9+tOp2RbI3NlkZICiXniRCFU5tOqcZlUcX7MBxIbDK8C2BS1WLKGJX6AskpoCcotukgOFUmc
4Cgyj1Vu0B/4eBRF6P4AoVp5oWL8MO4nnGwEqHQWnCzM+87kIV2arBtQoze+n1iU/xZQNDCcrHxU
EXG01ghapQCHkYTpkzcjP5wl1eNY4FawQwiqVVnfJTWvNdQOKuDavY9EFBIC6qFV1WN44WytyKcv
GSJJoFdbI423jT+rO5+4mrEgT8Cub+h5ozCkyE75aCRMcBlqovvelvcJEuZtn0abrBbiCLv/MUXa
TFEr3fN9p9O0q5QJtmmOsc1Uw3OaEOzukLOnfcR7tDWMVcNXsGoMPPGxLgTEa0vvmgRJrf3V66Jg
c5SWK+gLb+zj7/po2qdBSqWnBePWoMETFBcZHofdRAjAWrZTuOJbSi37AOY7WVFdHLY25MKVs3jk
Avza1Ep1AbGSgw2bNt/INkXPYcf9znbRafrnFJf1pp/le5EGxy7IznmtoflwrTbB/AJr8kTOQy2m
9K6GeMAHsNxN1ZJOYZYw6XKOkGGyuEk9/hpLMKLL+YYk3HQve4hiFuoHFq/JNompXrdoj7Pars4i
zSltGol1BwWPRArElaYfn20Ojmc5DOWeGHe0M4jGCuqLR600M5KvyaSmOwb1eaIfgJs6f43HwD2I
PNREDEIF7eZbqzVutI3xpO6MbxT6vy3J5Wujsn4MLWXfZRlbjG8mu2vyvcz2EQTej4hV0WNb8bEh
91I973IKziwH4yz6xkYgQVWo85GquPrWziS9OCEzHp1UnLL5kyeii2RNPMDTuEzLF11rp4a0sp5K
JIyOJz5k7c/4Mb8XAWaXLJfElervrkP0suodZy87coslpRDCZLAR+fixogU8OUJ/cRMrYT8nj62y
xKEgmTJLmM0Kg1yU3tz5zfTSJ7E8GpZ+8v1sZ3k62FSMWcxqzbkeXAJ0+/GQ2lNHMd8CFmmB7zGS
8JC53qNAtrSKhyDcmoi2Z8u7IIpZkXdH2ySvsKG244qww/AhDS+9Jgh4Fg3mBbomZjiC3CMzBIon
9pqR0EPDxetpWvgzI1o9eWAHG2F/GUH3aRM1LAqyaSKjzFgY/4zUveojknNg+VE1jFYmywNgjSMF
LOTkPkCSNa99tnIbbV07bmkzE0nVzDUHy2RQCU++0by6jfNr+ijoEq6yqLgYiD/OeaReiuSDnaqi
eNcRUZJydmMaIRCBLVt1r2PbJkCQqhWZiRNh1U+twwki52814AH2S/bGIQf7po9xC6Fmn0YvXM/e
j8QaUYhpe9e1xK4kKVjBPvOQ3eBlgQ6yG0ZKAo7CDRcR8YWkOSJrl4+SJ5tG/CjRxG2S1H6G6f4e
2wW6yNEkEW8uvxc5pXKrjxFiWeqm6YElQnFmqUw1sdDWE4rgutE70tGJ9OmdpzAOmkMoh3Nepk+p
g6MsSOZi4w0sfuBD7VSiFQNF8RZZCDMr16MihW7GpnMC6g8TmnUYWfW0nT3uvAIVS8yE5dAeiqvD
XJDR4kvj0TTD7ptyxEupg58EwGKaslRACo+3a5V3K8L4VwQrjwTsCP5MBebST0hvwsy8zhUrqCQi
QK8l3JCrn7VHqxUOJXoKW5GCpBqpGwc6IaXSLuO1UbrNarSCCIPGohmPjffWaPduGG4qq412SVxV
WzlZzhbrarySw571xwcX+0Y1Jl9jMXmUFQDJRYoMTXFn5zBYuNLq5Llmf7YiwbjclybNijayvsuM
WBX2zMfZr85R4R6deFoKeGm5ccrmnAZzt4dswJrmDjLrtska3Im2anmay8zujgORfqsr+5do5gOd
Nd6/HH+OEpReqIL+mNfZRT2hxWY0vPHcgg4QzISVDHiKQVX1JUTh3hrZq5mmLFZiBPM9Q0ltw+2i
OHhMSuOmdrt45cwDMmhUv1nW3U1KIXEf4FSAD5SonSuXYOnKwRjGVU88sLfuiKLZwrShM1iXu4H8
iA5ly1rNlXeJkvk4LBdUS40oNHASBc1KgoTZ9W7FJcI80XqUegvmy5UrokXlzh5U9xBRU4LQCIjb
jEXYb9mWcxbC1M3kK9XNj5qwnZ0T4xkZj9IKzKe4lLSDMoxZyyIxsj9i3d2kujSPjDXkhOVHz6RH
FMho639KkgwJg8wK6LtGspSM4I3l0G2Uad5lInmjw4bFuuv0iuo9VEYj+daUeHhcmT4OmlPMnGjY
FVzSm27WmAkr4sfTAtuO105PjixPeU5qsg9eazMpOpAK5WPedg1Xl2JQhWS3c/Uq7nz4dZD2okbu
MgkV19GsK8lW2sB2Q5Vq/agzl1NTwE2vBwsbHh63rHhzPhI3s29FNfw0+gZRvls6R7dW63mU3hZJ
AqLXAo6TSwYvjuH2F2MMwEtT+utiGm66iO7CxJixtwYqr2rugQMH7yUlKjnTCk5GHFfSv6WX6+2s
pXRYDk6Z+ftuwNkaLmvcPzd/wjb/9tifu7/zOtmOReu6wG4Nhqk8FVe38fXH+Jq+SRWhXtPCqchk
zyNM+4sz3L6iHf78fgPvmpA4sluvf379nb/8+Pvpll8vl2KCJxaW6PIUPhpEa7Zmunj85/Xm+rd/
7v5+E39e7y9P/bdf//16eiQ6JFp0ulOYjOvrH15zXsB4U850ExbZ15e2PGXhrzGhEEfi2ZzteC8j
EzBz1H1QFNNYMSvcZaVfHgpW19sq8T48nR4GIljrktnQhi2rVQkhqzlldfEzmUf9qjKGaSUlxtge
s4aYqVgtu5JgXNznf/+xqGGq1z4bnK7vX0l55ReX7cv15i+BLagOAgtwLP+lREAiyfXH1pTJKXep
9w7Oscxv/v7/1+eTBRXr37EvhFrh+v/v5/9LSMzvB52ZtaVXsnJmDv7ze3/e1u/n+nP/3/3Ov3vM
MTr/CLCuXgroLslbp5FS40o62t5c714TVa+Bq9e715+uj/25e33s+gTXn/788t/+9m93r7+X9yXh
hzbfRbM0R/47DTbi01ID/NcE2L88aFeLHPbP/5dLdT/+80fX+9f/9mp2P71/HJfWQdNzStOv5sew
lASRXX+8/tf1xo03lMiM458//9tLXO/a5vj/c7T+4+v/RIVGwpRDtun/WoV2eYuLf1Gg/fMv/qlA
87x/BLaH8swWrufbbvAnR0ta/wCE71voz6BsBa79R4HmyH84BG8JXwbmP9Na/ycCy7H/QfCWZHQ3
mQUdQcTW/wUCy1pisn6n9h4//+s/XceXhMWaPBGyNoRoHm/vrzFanUxMo5sMnCmkDCIbwqW9Eh0d
qZX4sE7Na/9kHKGw4eI/jtFvqhqZvdFX+c9s4P8ooJCXcdG1//WfFh/wby/uW57r+hZ6OmR21t9e
vCxchKhmMB/sacJqvp67m2y8pbTodXsKuxClfe/LGv9fXxaV4V8/c8+ua6DKNR+aH6hZVH7XG/st
dGVwCCENDHof+f/mJRcV378e5X/9oH8LK2NL24T+wCt22OLnB0tilQBnTGuNxO/vfzn9/s1RdVAv
/v3lUBT4ZPYKgT7KssTfjmubGVUSDXVziLoxPCns89Kx7ybgeyu78OtLDO6U9rXPUjRAGaPtNLkE
Oe5sJdmPliK9SHK06YqH/o4zl3WRpg8ysspbzw3BhRZz78puzR5TuvnCDgKpDl3uHeQVPDvO51AH
q4kvfmWPsjhQ+bQ3jZ13+xSzeJjWQEyT8S7EP7HJk/HiEPNIdkSbbNypZftR+3j3BrhS5lF1LPec
UjxiknAQQKIgmQjIbGZ64raX34ZdrBgom03hNC9pgG/KiKdn26/wMGn5Ddl3+I3wVzGtRBUfxnE2
SUQ1o01U4jhTrXXwmrd20UPBDVWapk5Z6GcXHctINXntZO6p9QZUd3Z7kcgBheueCtUfR9F92GXA
5gW8bFDYX26OkbJCuCGG51FXm7ZtL4a7VGzBiMuOIzsnFo5vdBOpRUNwNBYHxxStZ3eAWwERgJqG
p21yXQfW6X4/PtNWpu9XNa9mhKiAfiqLU2OntQGCuJQ4ySefJITyUKcfViG+bEDCFD75JgQCHU/w
VCJij+H7OVyV+aG0yn01Znrb9CMA3VgdjFr/KIwTk3aO/G+mdFMhL8RcWcRs9yrcj45TvsoIFG+c
bmWvv9IZFgV9QaD7a1hnz3qkPJWF1X4o8JOlcv6y7fw5qj6Je3nr2zrbaB9wTZC0OC6NNTV+ImzH
6jVkT2pAoxCF7+xsb3h2q/zLHIkR7theL8+T29Ozqd07Xd57dZBv0pYyXDuzsUQbASQcn4l6hHBW
rdA5buaC+kZalltHtOc5xnEq82zc9EaFNNTDl0SY7sBinaPmV2RHe+avVvAZj5OPqzIvnS9D+mJv
EePr5EQ0Q5Ol+2EBYoh/tSmfICd0HgBed05tizgke+5WImt+JDb1bbC/n0FJM8tQcqKml57ylN+G
h/xlZmxnMvSioZi9dcCK37KoXdQ+b4ROPcWAgm2YORCwZybikgWgRrw6XSuw9NDUi4fAah6dmdMk
s6xzmQQ4xI0g29omS4/MUMcuM7dEcbKDqDl/4KDDX6c1VmowByz0VyqtscZT8zZhRFy/6IBykK7D
N0K973kuJFEdY3zIwRhFs68MZECKJBakcBcI8g8awvb19C0EjuGwLj+shPL55GcPkU6S1RDhTO8c
/zFt0D5OQJbXoWFVlO6wntsuTkjpgdTnvJl08ZTmI9pbF+c9gC6rRvTbGgNZEBVyWBkYSATR8A0C
aNMEBaRw+6/MKNDfKvMw9KTGQjeRQiZHwrBh/tiIwdLmPi4mC+lle/Gr7tkoGsJSew7f9cxjY0xU
Bi5KL6peheAyJCYHUxgI6bghWsRdrrhSUhSUe7Om5z8sUkbNNVs7glRcLPA96djpkhThE+SxmiH6
U3Q1v3Kr+0Zu7W0qrPXscKVay43t2jn5yozxTtPsAm98HiTHuHWbVxkXDdLZ/oEWfrRKAr33iwjR
naHQ6X0PhwY6ASVSmiE51a2avBTGTwzv2bwJ+/y4nE5+CadNCwazqIs3soqfM/t7UwtnZ/oAp9zc
e3DRHSQeF6RKXSjM+ntXEXZM7Hi+hSO9mwuG/Ov3mRJp2Fop+7Lu0ruUGvtMsZsJ+VAUwqlwcWJH
zlfXMlBhhRo2tGxKtDybQoSPfsWhwBf27Mziq8lGxuIgwI3oPSL423u8sW7iQcQOD7ETPzTDuO+b
4tlAS0h3idjkAJ3w8vfT3O1cev4BMuh60M9NsNCGwjvT43QmY1FS+pqe+yVAWMbf+hmvsMuXWIzO
lyh5n/24jDFUb5vYfa6L7RCROBM09leZ6GfhcjYylhHGSbfbyR4sM3/Ig/pXMEtoNWIVieU6JgSH
TEwOFy2UnTMAVjH9XK+RrkXrUOq9Y+T0n9tLb3Io8olvp0/OreKwTsvgPhmMQWz+OawKCk+KjTYa
F8s/88+60dOFbAZmzSBCGd2Ir1gajJ1J/EQlZuj39dx9Z184DYyfRsBHi/yEwBNDI9tsULvoZ10z
xUBZBFqz+IpTBFHpMF8/oGVkLs0Qdbqe8G7VvS4umyKQ5NfM25bXRL/OPErs21623U9m5GidC0Ld
k4UAEGqKtW3+IMEpMbW/Kjv6gSgNZYF09p6c07NmGu9lu7WCONwHkwKuI2zE79k7BV5Cr5ZRzQ3B
R9HZhtFNUXWVzVREYkqiiPTX5TimD/4IIK2soLF1FRLHUbYPyZIgUgYUgP3G21sKtF5VcAmpRq8t
9B5NwUUhpvHeKdVtH7aXuqACNCIWzZaZT1HltpMOWDIQL7eklO4NN3yFIQGmeGRTQBr++FxNMt85
LvXrNCG6idCLX6iV97gU6dfkZrWxCvrDPh+hU3G5UVSvjNl3qcEFOHPjIl97nX4OpFonXmxuGWWN
fVXlEKNiFW1iHaKAu2nGpznKt9gg7jrR0M7xajLAJv8H2XdLYnxgr5SLDVQO29zCo4HdIybhBlqO
6fJUTKqfrUsJjv54gsyDCXA6p/wrO4izOkSkLgbxAvFpQ/l3n6H/NsKkvxmTDjIWPli3diGd5OI8
Gx5cq54CRRw7NfXqn57kVK7LkZeaxOtojae2TNeFqmi0NXMPKo0Y9jHChN1MD2pWBmOs8zaFHWgb
auDYXdtwnWWoG3ybD6UKn8OZefkOqdnTMKNjErQI12mWvQOc7pmR0b5IfB4r1YMY0qoRm9ohnqDM
YXfNkXNqBe9oGLtjUpOFHhiLnkM+9F747ugsJTXNeDU6wVrH0BwNPRxiuS6juiVsBgM2A9+jMfjH
Juj8TSLcld9WLu2LaQkMQdA+RhU0+JH+DZz1g+E0Z8qEgAbxiLRz+j0yGHwg0hlbe6Yg46wndwDv
RjLvzrOqDf28ej1JmxpvS9OrtpBxW7MbHwZ//JhlBZCTHpI/QFwaXMTJ3fDkd72z8imbMjugEVCm
T7HRxzzNnN44I1qx9pPRjtLtMJ0jG5RSh/Vm5Y/9E1K4kpJZ+EbUBAr365uIqfURjnJw9J0wgLhM
8auVB/GmNseIUIeMloFCNaJKNGF2HFDAiyloG+aLEYVAkroKKgHoNtIcMxAnGBcmcAci6XCmsgld
pcp50nb8aCtJ664bolMj6Lk0nUWObUCP3ypZ/lQDgTbT5N8SL8o60D41zL0J5MJjjNV768rjVMr3
0HeITjBysa9AtczT5yC5qEJlVZc4yY4MwCwKOhqNfhcDZQBceOhECfAOKzjt9I+WS3NbVp9xzgmB
++XDIcJppRfKeIKHfYV+ZROw4t0kugu3U7VJ3elzNge8CQUGIEOVjNszjc9lyK2NIGaBx5u/nlEM
FDEZNlwv4SUuvWQTTLtQNsMaH2cW6bM1gg8QPQ1S3F/FgSMBzWmJ8FKWztZ0xOLzZIT3mfsZZXzZ
1LKTrVsUFzedsy290HjdTvPikSDixycdwY7j97Qjlm/KY3YgSU7mhWdsA3dGC1J7rGz8NASC0tEq
qr1mJ6OWmd5qbXwAAGJo5PaRwG3E7gt6WS1Bi7lvObItFls0FprhPifUphIuTvgo3IdM4buk9Vhd
jd2vqWEiHqf0nV0RLRlByb6qHdbCuFGWuh/7h4gZXQPs80fILHaFlqN0yYMh/liIek2Qhr9pIj9e
WxQjY5JQbGVxrMJ5QCWTPlYmNqoEEmla9mofWHW/anqWLaJdGgMJ4xHsmkCljIr5kGxK1z47cfqu
irFgbjv2UiBURzy5nhzn1ivdz54N61oijNg3rui2PtutxpGflFF/Fc6cnih7Iz4uk3hVC75Xz4FP
OHlYAtwWz5OZJIjh+5fMGx5lhQLIKiXHJVRHgAacBSLsHhoFX19ahBXK5NaI+l9uM4Vbt2rZ2Ork
2TYzdBRiHI+sUW9h1yLIpakf413ZWWKob1qWFp21M8y6Y7OZJlvWlN4qrChyJ23PZgPnifL6DEhq
uiNeo91HEhh9MwGfav0fXUpXu3GMb3ElH6nme+wmcpA89uytlmYVES2smi1cVQ0tUZLC2n2YoGx3
4wvt9m/hJStceFxp2azJL6XPhXgkQbNv4soJSa0YaMCw54Bx6M5dceTeu5w7gHyGtxuDwdlGQVdv
lMbSNQ1723kJ/LF7o7fxzbN1d2RlVaLG9ujNhIqwEqRqQEldYgOnfD9MXNdUm+/GOWJHTslA9SOU
vha7R2r7/q4zxRMOgjtUoO9OAyBX0kjos+g2oUR9LBpW25k37hG/v/uuS+6f4jqzWrMkeatg744h
eMPR5XQnT4lGJoo8J6LbP2IP8J0G7Ic3sYtruzOZLFxuSTMevN4jZQJXjiAnd9ltcnoidl5PUL9G
6ZKCNi5nWuaYG8s19zZQBl57Nyp2jI2FCHJktFzP7DFMNLHgI4bjbLDWxx6gd3xVCsEYFQjQpKZL
ehq1h5Z6Q5Fu6SAx1qBB7wrMT4Gf3pRjdekytOIB9BIRsuaLCQFTztyAO91VxA5svML+WVgVbNEh
hR6ZvUtDvYJoS+OPxpxPDquaVeXWb6VjsC+YyOe2CPAzw3MvAHL4WAyGmvZfCnpshsOk9dFhCiaa
q6C+npia8Z/zV5j2wWuLn6YGq1oCxNVl9VDGxluFPAooN5uv3KyZTpx1MYAR8ljm0JYLHjs1tJs7
i6Qrztjm0yRCbFVUGbUCQuz2MoZ+lMp6U/ZTgBznEb88ffQlG1CU6XtiR1CNCnrc2oGVyct8Kxwq
hykZfiHiGB+ik9fb1jmEfdkU5n5wvxuTLPaz56pdaOW3mADnQ6w5P0M8QnkR0+sH5tHH886p+i9a
6I9Drr7JIvxeJPBuCFhky64KuLcZgyo0Q5IBjE2unOYYQwmpFtFaVnjlLvShzFK0rEdX0RJM103q
AwidydCKeAcc3fPU2MCUnYvtAchpzDLZJ5W16zN7OjoO74Y8pYPjOudgdudDGSUXI6SSkvC1saq1
7ysj411G2kBghHhFE7VKvxfhbZrv8qx+NkEok+YBNnRK5l3aEtcaVfm91zqMzFSTtrpie9cNBeRH
FvYrb2QQDCsDCMpw3+HkojrEIN6b3nePRdLOKkgYpYe/lk7v3di+eYzvDVwaB62wlOVJ/8tTXr1J
ACKXFOgqDpdoI9ZIsvc32Uwbxs6SPZsjpBQo+09ZOHXEm26yPC0OXlnKNdXn50rHwW7Z36Vu3Wx1
/SKoYKw9UJqqYHhLEn8fmhrglOIT1NVtL7kclc7UOUtY/mjHQLYvHrOx/SGLzkS0NSfrIde3qWwC
BpSe5NQYE41M5x3qb+RvVrEe0eGhNGUIU5jDsP21ZPWkKy+dhsuEYoFdGwoFooPag87xAmpMRwfD
bkiR416ZVTZSFXnu63FEKNgUxDXP5U2ZApSh8b2yzco4Dm7yKCMjP5bCfbBr+L/QHdNFvxXThj6Z
YbkzpqTlmgMiqGRorVtN5deOIkJWjcg92OaieJvtd9U2T2Nb3Qmp5MYmP4VgSX2T4RVFaCcdLufg
gpi6QYyQHQch7uhPuTfTLFB/1OO+ypldc22um0FRcKoJKo3Y2C9ztdcH2Xpkm5bgrloFARO22yqW
uiH5dKk01Wac65dyzvfYk1lrKkb2aWYLbzX9sBYe7lApQ+LiyiXjZ9G9cyFVIjs3qJnLadZ30zi+
hPBeQCehe83QTlQBiWylxN9dj9dxMXkeljePpBHJc0vVtSmj/RhCChsETLHGWexH7ktYEvAlpnDd
eM1nlRs/s5TzrE0nmLYps0IGU3lcDqBwm6PVsqwgSmJXoTSLUg1jnrxhojDgPA+MvZYK3V1bBN99
twWX5nBMi7SFEu2TLwxyOZmcU6YbRA/5AxKjfIs/k4F8QleACCeh0saRgZjlSS4fCJ6WTgs2lC2m
OVhJuG70Tg+455zl/Op62rOm42sc0HW2HTlzMgPXq24/POJV6YKK70FE/TYrti3KrE3aRGyNfnqN
NZ6jDTvuieDLhi6pZRLbQPERYT/XipX9KjwPY4dK+p1LaNc67Ltu21qc85zcE74v+en2NUXBjHfW
QGfNbONuSHC+T9O5KBZN7STSe6cykMyByEnlRpjVW9CYmOjwRh6YiqxTBMv3l5irYC8zBmDsbB1o
SSQ0bhIhzUcDTkecLZDYZ1qrCwGah7LlnOOjsMrqxwdEQqBh2UAEs4U8JEg/i4nxXQd1si+ey3nC
5leF68FFrIUTqFzXEyu2NPRXU+9Oa9saoEfL/OwGivKcy/nnG96tK2vES6IwnmQx+JvYHt11ZxIU
P4fAgmWTY+DwqAQhV2UAikaqtM7q+sxm5z+1vu62aFU3qUg/xnHapIEGUKvf5jZI9lRRLh7+cBbl
AaNJ9h4bQY7iFqAjMSKrvHcxE8ulCDhTGy/H+m4UeKvZ7HXrfCyfx85BMdLQDggtZgmrX9bWwts1
lndHTMNr2AGYC8p1PuRPxifyoJt5BlGdZ7Nca+U+1DredZU9Ll/azsWej2Pv2Dv1W03Kx5JLqmq2
5K0bvnthvAsT/5bF1S5wmu0cuGCRYysAyuy/2BN8OBz0g4TnWJAoZ3iUsesW6D7X+8in8MvmLW2E
oiLIcEptFBL2tmyGz0BQUiYE8dZLSeZN0b1HCerl8nHyzranycAWE2RgN2eJKJnzuibcVV57jiqQ
PHD9nwyIEcJvATMvmwxlWBvTVQ9Roci5LcloLAlMNlP7JUyTlVPXb77AnD31xgMr1LeKYAnd65ck
8s/0CR5ai8FuNE5VjLhwFs3blOpqPVblwSMCA5h8+UZh8CVG5j0bztOYZmhtxotBzxFzK8adqIIq
yBn/1nrzN8cofjoND6RGQ+pAbxK5CwLYCKqtZ1SPWaVAXDBZpjPcbJS8sACsH13d4RSKg3POubAq
7fLDJvWbz814BkMjXuvvuWW91gABtp0j8KAw34nUoeBZMpJj21nXaKBdjADr67zTxOyBsyW9UB/M
0GEWqZOWfcyYQ6FVl0XLaLGtzegPbfJMkpjhPJaeExBP26HgZBNoMLqAEkDl3/o4/tGmImkv916C
0GvoiN9rjppLch2E4bA3zQZlug89uUqS8aEc6oOU06tISGCMbQInHWObOCjRK+LI2Eiie3KRaWKy
i4V3SVsoErqVL7Pr/TC9Id6InKUTWq4R2dqt6sYFUd/YxCOyczejnkUn+gMvZZpRJAOsrpu8LKKK
gKCa8z/ZKSN+b1I93bYuw378Pwg7jyW30a3LvkuPGxHwZgqCBGiTTJLpJoi08N7j6XtBf0f3vSqF
alCKLKWkJInPnrP32mQvomZBXotabDVPFaQ3w8CVbxVXqVfMi5ZQ0ZuCETixPpVbWS6rje63FkYi
V8y+h976yE3lLMhMc82qXsee1aJFH9abN6Ee+XkxPPEUsZ6tBTC4ORiRci4SMDFEjHolxpjw62Lb
Kp7moy6XmFYppjbbyC5m2vIIYxbIMQSplejc9juOJYZk3HopeKyrjgIqNjUiW1Fb8Z2qokSEzjvd
a8KlyWMAjZVxHuO8OAx0HC46pHdFfMoGKdo0tajvtDF6jrsq2AngKjb4SpDWi+G+oFdni7V+16pB
hYRypiwQEXeu+3uExwmqDphwpezVGToyo69OOvSzok1rd26C2FUlUMGzcEwK5RZO41cjQPgUKPrv
OezVe00JV8KYWQ4sspEIwtHuxpndpCnYdAMehOzDpF0+M9NYyPt9fau1eyZEwVZRye0UnqvamaSW
UkENvLekflUt59Rfe2Eg8A/E8iMKAHaDUT8FGls2uuIT6XkLSo7ZlWrHSjF9R9CW3NLSuGnkhzKf
8YpqRB1HfkNvFE+AKfLwfi30KBZgPgwQ77QSCVsYffwaugJ0SvUkphpev2o5gYaU/QbhJ5VUDkKK
dRAz8yxKRNZlSX+K5gCPNMkKxuDDdSz7N3U0TmYvUlBY5jn3lR9U2RdTjj/qCMJLWpU/XRCuTZ9/
ltTVeBWXheL4U+j+Gg2IFG/W8hqL5bhVJbPTmpQuMCVyIqKOWMVFgVO/oCc2UQglblkvafci3PDG
iMgCq2Q3C5dQXbQ+SJtNHXWmJu/k2Hq3Btqkka+uy9ScPGLsCuwkGWZaqVsWojgnpZ16B2bdS6de
FQqLO6OYKdCla5afdh2lHRC5mquaaK6tmV15bnBtUazkyi78xP0w7SRMtk6ezxCQDeagks2cT3iR
MvcNeR4Er8W2hzdt9rh7cXIUhbU5ij+RVKLtCi1j1xs7qdW/5ia0SLwJwL3IKg5Oox1Pv77qml4i
WEKWaOhDnbX8iBxqMy9WKUeBSGSLaIN+8FRFle2B0/GqVMzcEabyjvQ52UqJZ4wXmQQyOyZs3A7C
BpYJzrjdZLJaB2BLI39PvzLdST10/jikTCFbovRQikqwLYY+WC22uDAOuPWwP3q1MJ6xuhoULLLo
oRXT71Rllxn1uqOkYDq6L6cvVay4tWjBt1dfQQaMl1mbuEpG53AJRQvm+CsXDdqk6LYR2qC37vw3
rRcg5fPyV2X2hqq4o5Sdcmo0jjlpQXNn2YLexifLQjVdzUS2B1H1nCc+1SguU8IO4zO4Xyl+mXjl
zMku3ms1d7sysBxsQNiUzOJQaIu9slLadVdhJjMK/XOgAa/JKXO2hHysmcGSUJu+4oo/Y59dNbNG
ThM5zlYTwwxX8FfQBsPyGU0/qMP3cavAUo6Hc794H7Soec1z4PKh8AUy8yi0ueSkCgR5OdSWCHf6
GlFAFgKOtOegFYQ3+BOG0jrcgG5F1XdYAZtvi768I+AhVqn3li3WTRr0BZBm8rsnWquOGkfYWg3t
TY7keScmBWm1xJSvckrnZIMfSHmkiZT1zbYqk1NWVrKby0R0aklD0AcNLDJh3wUYorcRhi9Hy9Sl
rnXPp7LYDpG8kjmxrkYFy4ho0f+MFByzTRXxePoTgaCxpylARzjdLFXwsT+oRBivO7K2S9W/y1zP
yl7VbCIgb5JaA1fSETJb+aRuff4r6vxEdxwPrggR3IitXZCbx0lCRVRm0nvadlTw0lRyybhGUc7g
3fgkFBNF2tduJtD8VPPkoCTTIsDunK4nc0CmtuSqSf6ShzQ7LXmkOESXfxOOG8w/BF1UFtmpRHHr
WsvpSJbdMRYYfPPc0CcCzSUFPe1dgcikYYiA+weLdkJaa6pBoXTKh2sJgsnRNbZQDjbWCgfP1sRP
82ioeDgq3SXN+TzIFDr1GRZ+bhJLJZAK0Mb9Q6IOEslbmbmi4rrOsX57EfehoNLMjZQaD6WBUH8f
ow/f/fqlYBffKVIeyvjW5//3pSwywKRGbUXqwwADEPCe/uev0j/kW7/+bNXWs/Ly61+IxBthzLB9
5+VmAbewVQHl1zxH6vH8s3HWRhsl9u9iQArenB9vOYHcD+mgkASSB4rLzYaAml62UKDM1gUIToyJ
QJoQLJeWJ1mbREBHPMbBgxXWwvujPhc13hHLP00GgyWXP/LW+E4uUyBI26hNs005+Q9lM4DssOYz
7yHaiWXHuNbgB0Qd9IoeFopclivLxDMVyBHwCLrHKYG8CGC+IcXNVMhUA2FbQn+fn3eV2NBnU7hC
HVeS1DoIg7rNNSyTcVm+JmHSUkkYXuNMWmWj3x9FPezdwVQz1AER4GNLOQY1LuaJiEVXieb7WA7d
hr5+vlJwZOyzbHStiE8kK8k+kTOtP1bEmaFoGb2y4K4nc2TK4nwTWcq+jvyEk3XymGVFTWxTcR9l
hBlL9NiM7ou1eeQJZt1zWxBukZTXKRFo08rtWa+TlmTjAc1JU++pSSGwn/t+3aa9thNkMi5DKVG3
Crq/lSaOyw2rYEEguccofigtckjX0mcLAFYWGZtB80se764OyMrGg1JI8V7MlpmuIs+zlDF6zJXi
1A+o7kMqh2spaKwdXfxtBWJhPcgYUPB+0bAPnDjLaLkjrTL1iV3YQgo2RIO5MQylOXUzJyiYpydF
lAEdkcS7lNEst6GtRvVB6+6odLD4ztMmjOQSg3sdPYSi5Q0Qt7iR7gph+p5yM3lGUGGbubTrsbZv
8wbtRxTSba7yCXCBRi0v79t+rVtyh0uRwY5ayyaVrdp3DSkdY5kEENd0GQMc8z8py685VAzceOZj
WQ5UJkq6uNjazmq8yJD6UIv36qht0qzWd5OsZ07UEB6OerwrMFVa9O6MufiJFe1JG6bPLqyQFUXq
QTO0Pb03h8IQxUhJqZbK0jOyvHAddPmNQaydVOhznKDT2mvDWb3qZ1OIugvQPa7dAQVLEUOXImLY
aQpfh6g/GNuckArBgPeS0t3a1ehRmSq9cfQtdXA1I6VoxoXcq9vM3MeUi7ZhI2CG731rWykNbmKN
t8Hwz7YE/Sr7Qiwa7iCWfNA7YsjHRFaOsV+aG2hw2qnw6bDH4bGpVJ/IHRQstRyLZ0PygcdVSo6n
RSQLXKhNpy2a4FGiDuloktY/UoElg0PQhEdlMB0AwAsTPBuvrUprvRba6FapArEwdSXeOquaVoFq
ZHckOzWokoIDcKjT5KRRvpV8LlQqM2yl5379NHCNWWVxUj9ZNRnvGkjDJ/hUdAvELn9qK5pI5ain
T5JpArwnBvxJRKa9onwZP+FGSlfyVIdP1EIRzUlJ8ORP9JdaDqn3MUdEkMaWeWdhoiDflMYdeVWx
knq1PvuJhQ2zkKlwI48yaxSJv/4XTp580vxCXI/RCyYvHUQDvXXfEmgtViTAxkQuRnoznHyMrqe2
jYbTkJfKoQvpYy6/31YDjlILuLScGtqxkdp9HRue1OnmU5uY93ZAF5nPH+k4RE6XLO0FQUrWmRlg
KoAzmIY17eMAlos+qsTi5TGRVUNUr5uO3AUTrLojjIXkoHX7pF85baK6hgDT6yp5JvRGa1GajjLn
EgojCVlIbfYuTGR1iVJxjvXFcV2eBqTpblolxnnmFQuxfshx2VqkHT5mGssxHWAYML7FetZj8uFu
6/lJbexJw8N12tARVEuUEmquLYId0H9FWFMAF9Y1gnl0AUZ/1FRSwNTBN3eIdpQl1O+xDeJ9Wxez
WzUEE+EZPNdR5HX1EO/GRfPlzyzyfU8/eVRA1BfmsIKc4FfYaSjsc7LjOMUm0L7lYkE6TKw262yq
v0x/Cc9KTvKyagdpKdh61uHQyzPuR7VGb3S519IlWQ3IQVncWUTyvjlUNVuDHlZ0/XR3DhBiIQQj
yE2WqfKEioVvFbuRUuDVtNKe+FbDnA+KpuvHmMMmlyYLm+rU7SUV72JOCfjBKOIDna99A6zaVn0M
RqUZyVsWBOAppaHxwh6EfsRTXc+boY8onhsTkTyLm0k1sAJqaah5nY79Xh1zR5w4h4Rzz80hprGo
xveG2MlzMI2yrVAUY9meXaWoph1XITmInua5nx8DyggHo0Lbkiuif2zCYfHLhsTdgR1DErfKC0Wl
909GXUOAU9JVBoBBagK8yXmbhu18NmYJIOV8NEUpOTWmvpmGTj2kUc85D0/STu31yO4icHepCIEu
EJZ7mfxAVxChqqI8C3H5PaX1PUTIzMiaHvSSZvmoScpRmFlxwwaQI6SfFHsVqctjQa0WQudB9BuK
AvFk2HDTHhBajAbLsSXq2Y69319j/cUmPfXPBebiHZzMiWQSkrrUUR32JAMrrmw8tGpXOE1Iw6Yr
5WwnEGDMqt8dRuRlW3PqB1I7iurAyewUzD5pBYw3WuvJShHD4sa1TkJtpO9rgGi7dlTJAat7coxU
aC5T22H9StKdZgj1ephQ4hXBK9ABZO+UjN2pq87TmLE11LA12UNfZJlrUKiYS/HHq436ZMmCuAIg
Hm/yykxdPyF2CoQhqk492HVmxuZZ1pdG4QaMLawGcoOhVshDxZnHkV6sLx442UwMxv5gGC0Iq7Te
j43+8OviyCdp15kOdLCaPSPNAsoFKAh6zUWTql8EHSBV1WnpuuP9wEgyjpqBHDfNe32diNyjK1FG
GS4EpzmTy0Mzc70QlClbZ7pKWce3qBIixlsNGbrxPo6flMBPd/ilcfbJ+t7S28MUa62nxvFZwz5K
EmJAGlKldlsjGrgLtUEqkSrYSfu5pz9YLpv/r9/79Uu/fNefLWRpWj1RrM4azckgf3m13niBRs4n
MjaToDyMfapfZVtlnMR9tHzj11dyTps/t7SlIt76jnk0cShe+tbVZGgYDkoFfReR/0Pz+tK/DMjd
b4FTbYlEPOcv5lv/aZEzZqvhsyRsBAq/a45V6hPXBfVSMRDU9XAhedx/hz/QDpemci20hIK9lFWm
VaNuQsuWXgNiBVywkB4s+7X+yW88FFedv4qMXuK+gc3xSb5EzWl+NSDLEJvDvnfOLbumfH03DgTH
HQWczt5TDYMPxiAH/IcsXlk3WoTih7GVT7GyUq7JB6gbAJcYuUSXaMTEyb/IcaLQVh2Nkng1R78Q
vUhySfXRl0cWhIYWI/sIrcx8LzXrKbUV2emCDTmN3RFlNGhZytYMM4v475IbQ7qJD37qIoWRH6uP
QrQ7L0uPpnEThE/eOuK8jXJP2hXSHmpMw1e1RVjS0op8bwmWOanItOoVSQUukK/syqlbzbcTLnLk
iqwdFzwk3TZ/ip+EN6QElJKwPawLt9PWypP6kcp7WQQTtJrD7/ao3IEmMlQ94JOq4QU0E+1+Xx3Q
t6VghN/6dwzHyiV0zDNvblqpn6M7PAP161/CW/dEPpWyQmp7hDtTEql1ZVdDQuRy45TWyEX6k2rY
5aomRRAd7B3AAWoS4RYL9gikp1/3MDzb0/zQDE58AIyLJRd3DU6XVAMSswIJdR087C8F2ZIsYWu6
W3sjtHk25NwcsifpQbvlw0rVL53spSh8j+qOpImeoA76EFfxYtxk4osZOMIWQg3HyxcAfpI9UxuO
V8Ih25tHCsdcJG/xNh2XERBw45i84JmGXb/Jv+tj9SpciCZGoe9mWzJM9/cFdBEeM97Mc9SsENRQ
Tf5sOPK+1w61v5P0NVLuJ9GrwubwULPHvWGHeGYBzpRtUa6lyB1UFyVGy6Z6srYh4utmZWzhpIrK
Nr6bInCcjTTuDIrMTFWnu1Wb/MQ9HC3BBE13Fz6li67a4Yk0tFgIZz3INvi963gn//EEkmFr3Ov8
rEVbKDl+4DxLF/nsbzmbJoDXlvyp5LveZyuWwYZiCbXVTUCoI0rQ18YpXuq9Txnwuduo5OUQ15aj
Y7NbLww3qEnC0/ie7uqjcS7dd8KFmoPilmtUuZVjOuNz8oYh5Gpc0LgUL0D3qEUHeJ43UbAOzVX7
A9+jhZMBGYLYPeUkKmeiKvcUfYY3ljLlgz7fIqhHAe5S/QbEq5xg0IgoNb38an1oCTFCxR0K694q
XfXW7s0BuYMnfTRvItAwZvRaOFZbsVuhArVW48p8qbbmFUrD8KnbkGuJc82ui6MHKS6ZqV5yTQdP
uFErilseKeUg8aZu5M/mJX6H3VCtDVe7zIZdP5epY165J84/EgRIouUO4lW5WJcw3lIG84HQOcKJ
T4jLerxL4Ip8CIDlXI4bAKJWg74Ld8WD/jJsjDf/UO8DN/fKn2YTEvP1QdDq1NlWtjfonvCPY0W3
ITf5hUefbt8Zj+klpdZF0oiNRfhC90NZJQ+xCtDCTnDaeBkLEOYZ1EA/gXhU0et2bIm28YWOc5ow
wJwGpDXKCiN8fcOzULHXMGgA5gIMJmk0dzTOnpntK1s+ebt8Ct8FIi7FVfPJjXVcYxlHnUgzFsjC
uvGkc4j62I0TR993h6jmYTOYCGBctqZF+2CbD+VFbKkSOj5bVrQXBtfQVgigkdfp62bn3yFHg+cV
60cEkeN8Fq4yfcdH4C3UuigFg8xwG3UtHYldpznn0Y1tV6y6n8HJPJYEfjqkiByE63i2DvODQBOV
E8PROgTa0f8ezFV8EDbcEvFhKDd2RImz24t2M87Ga3BlS3g1tsqXcGg85l/MpZ6CAQFtABW9+gk7
8mhHKEVX4oO1xsywCl/1n2CPTDyg+WrLrxKF/sGmIwGteslaBbYQuTRyrV1Damy3QgAswmmy1ua1
zpz6RwzWwi5+A0DuP0pb6aEiEPCQPfsMbc7g6JXBs5MxRT7vqnD4n6LFr7+In72K9VAcXHXbVE6w
zaZN/GO1T4AcidbC2d+qx5HXsthGnABHP8sh6lqne822DcGXHVdn22Ccb4UjLVhU1pOjIJahAeLN
8MAAuNsQNpx2WIVrA2n2RZlsedM+WUdJdMs9JkgAIpU7HsgbY5pID8ILDBCPo7t8jr6DY1w45pdI
qCVr6nmSbLQLnWNkLjphDkHqZ+61e3qcGW+xukMhBQoDxnDcI/MlfvGUv1ovC67jUAk2WUe0AYV3
6vzIcf0v7UTArHwGfFX7M3oW4rAsEZ0eAmMSXlkWHOGiX4P+oo87kIBO44KixgDkVkfYmx/5s3yb
XmAZmR+UfkJCpfNTRuL4a/hUTmtQCxiRiFHcKx/CI5/uBtRe6PCBGcMDH8QMF7dxolsSepZ1ieFx
S2QB7LWWsiZPiTltK89itNPN9bjVkgN8JE8i9GzdvLQeKA3LhONl618+fL/RaVY6ZGzRgT/204oe
MHtZphbk5k8NgsFVfxdeSQHDBQcUOHsw95FCv2mdT4/pPs33ZJly97erQ+ipH6p16R4QJhYj8cKb
5tPfKrB+o033GGOXHzbNnahI/IstxBQ8W3x4ewyK01qOaD97w4PWHfTQxY0hH4yfgrEd2ZpmG0d6
8tqlY7sXrhPnjWilPdWXAZn8R47mcg1kYzwLmwBJDcpaA2Uy2NA1EzN3S9f0SHKu5wdGWHPOyq2U
O6EIHIXumt3t09YxsSLlO/mRP28Ido7boF9PjxAbjGSzaCsT8tJt+kh6uFHyDURB7uyRfuGkEBd3
XT0ScdeYNy6SQnfkwFZ+14+tdW1j6JWu9hZnW+nCAoX8SY7uFAXzx+YhesjxVO6Gah1cu+ekcqGd
M2No19iBY2xNDi7lJ/CIkE3/SQNZi09lw60YZYDuBcWpSnYU5zjOoUKKTsG7+SYfWSTS7/gCZZPa
nQca6q04VNtw1+3bV/WxTF2AYjKa0qtShDY4RjxQ4eyFGUF8sBetNyKgSXnus32hED/7kAPQQce9
Mv2HYL4WX+UbEe417k00DyZH8+9Ag5di5z94uzL1G2/Z9IJ3ERsWNBZUcggHF8F3aRPs/FDLtrij
THrL3ajbN1e6nf6zQBLqcf4pDvq1eIlNkgDNW8Dxa5c/4UFdKWB28eYdSxBUPCysI6T0MVl5Sgy2
SwVtDgXKKr1zjmsB4IR2QWn0OFLXe+Z1Yg7FPMD2BVEYU5htPtJx88tnrb8I5+yKU4YoB47jdK9j
pKIfiD3nbza2CmPEHiYKNUp/Lz6jW7k23Dp2gmJr9NpPpkeCGh8f/DXtoh3R0cdP08bnjPrBwBd2
PaTbXYzhx6Fgnr9FlVN/d4fGkZgybE+o6hDkP5GBLuxIDvZCJ7ske6V2tA1ZWRtzGx3NQ4kXDEhJ
uDKO4QMnh+CNOZPuezBlWGBUlzTq8grWrow3i982QcG+rq2bjzWG0abttJNB6CuRoBN1CtXzcfCV
QHLXdDzLK+3f4E1iweJEFTsYS/J9QqTikw+crfh6Fd7K8U0sLqDCqxeqzoGw9TecoCIXiQJCao5n
Y30b1co1HzsyhIF8XdqcthukE9v64mGwqyYc47nQbGVbOGa38W5Gdv9mGU69IySAKvvXBEXshqGF
7qSkOvMZvqSwqZ5Fj8foP/pIiog+bPYhBz95QyHYlL3wzgQtUI5v1F12CVxEtibr5y4l3bB470nw
3ae34FRyhbI4K3UIdr4pBDyqH/RnuIhyYDXX2GSsA4rlwE4Qi++ic/7Iy5bO4pt4UW4UM5bERRAx
3Orw+vQokpGz76EFfQTCPn2jdsdFIf1u/D0CkqXLfgu+WI0zYYeiqj2Zzxh2P+Kf2otp6W3Ltfq5
xDE6ks+djzOyXRytR7yM1PXKwwBya6U5zTr8ghvFdVvsvdZGJfNS72JIskBc7e6FUgH7dfdC6QNa
dY2xxYHK/6A+Cq/ZRvwES1kSmM5UPSeshwg/+cjbd0jT6mf9w641VNByVrDJh23YO8ra//T3zXNQ
72PEvFv5IDgG3FngHQ7xaTAuxE31aumsRMxQPuwfJPSCZls7fCAGWgnHHzeaa13qS3tHzPlsTk6B
/xHhJ3MVRehmOoTvnKrjH1Y/KXV0aBgfEwW+wP7uCXFhV1AJbrHZ5dvn7hIqh/RLe2F0Pkbvvpt5
lu+MkWPtjZOEv/CL3gKiC2t+Cilgrg0ia1mN34SD6FUY5dcWOB+H1V/f0zpxwiPDamzW8bbZhVjg
z9J1WWwWkRh3ONIez+VyiTXpMLjU84ITCb8vL2Bspdah7EPTFs85G2P1RogqWcQb9cTAWTjWF3kf
fmN/NR8XhNZPfOs/2QSEq7TJX/PblLkF+8TFd8etAS6KWw1nW7puxEBPEPVs4zUB3UDm55V/bHxt
AyhlWxLSKd5OBFdvORH73yjHua6jvY2/Va4YnIxUlJN2CBNzJT6yygdkM9jUIvHA3IpT8Y4c3Tos
9U2Brs/afwyuIfPJ9p/Tb8Zw/8IRetqhxxQv0QPLkcySg+WMLOFV89w8a6/NM8tj+CjuMRKcq83w
zN1VPeYH6Lb7bUIsqfFSM9sqBKXFhsWTxVJ75Wx9798Gj27Mc3lHoCY4EzrSHUAy7HYvXNh9opQP
ELPlymk2Ii0/mn1P1o7R9FFfKgKUiH1BFEZW/c18mca95fQn/3MYn+NmI2TECLsFMTLs+qvWM04J
pX+mDQ4fLnGElEu2+LpMoPFUDfvyx99osjdDsuYE0G2gcgcuf7Bwtf10Kh9YBdEcWruJF1u79aO2
G10+AfGgrBsagnc8xqENhY+SxKjhBdpGbJQ0t07L8Rkv4UfOsSxcj2vxqzLdpFmzgD8LLOSLcMEu
PeNYvjcv2Clg3o3SRbhH2irQWmBafQfqDxH0YKX+TqA1s/v1VTJCB9OS0iIunPQRo2ZKI97H0PQW
JD4PTyGolEJDJEV7vLKhmOyjX7+fIMLKkrZiqFgJEQ+9uY5r9nE8T74TxRimCIt4EVKl2RitxvvW
G0HeiVrOl4GZ7HAc0vGLcZdEnL1QKaMQHbpzIsaVm+a8nrDssTpPTIZh+SVGdrPq6Gzg8Z4VZHDN
QZVGjktj8X9/Gc362Kml7iZ6mEICzmlRqhwo0xoqsvVtfQPQ7g+W0JkdMOWCIiz6hHVWCtxUfv2i
z/fUICuG5gJFTATGsMnqiONDaD4jsqy9sORgju4RCyKFZxXvKUoOSrTT/CVq8U1IzgEVi6EMTEQD
Etbn+jSo8peciI2dx1zmdPPi834BVNP+q7LOKSruXBBku5WFu7sKpm+l9I9+68scYYMO89hLrMsk
IRFq5GCgtDtV9tArg24bZrbH8WI0XeLOWC2ozNA488sntXmeVNSry9eRORIGEDVfQgxqNi2v9dg8
tsKcsEaqBPqk74NeUkKdnqdSUNxWFT0q6xtpMs7JFHilIJ8ULp5W7z/mkno1fC5HhqzZiT5xY6kV
TwbP6NPcWQ+t+VR2s7ZJAtRA/jjfh1l+4HFwgClUnzpR+WUKxP0afedAH/80ZU3YWX6Ioy/0fKU+
NPnYbDtcVqwzabqtDY6uxugN4hSeagHTCWaMCewYBGExiFaRunQxG+NopmSM9DmHTKunGFhllIOE
WXUtS/6EEUlQkmz4doQ4wwkkH//oM7C1H3VA+Cj4zLqkSzdaynGhE7sdBvZTXIXchiVz9b/+P+Ln
D4wVCQTQfwNdTMRLhqZbKu5MfuhvQBd9TOW8F0xSD1T4EIUFpqBnv4BmuG2y1s6yyq3VeFfCqwdR
Md3//uP/yXdZfrolKaKp0yFSf+O7GKM2tlph1J6YDD+kkjpiE1A6iKliCItAya91ql0iXum//1xJ
+cPblmRlCb+juaXKv6XViY1ejvIo1XRaMt+ucYrVuhsZw3nS8cLPImr6rD5iwyOkHD0n7WRutoWy
Va1h9y8vZXmP/4XU4QlIsiErqmpZvKLfnoCUaOKEPBSApQgWIYaJ1YnCNyxnVJEP4UNQ0p9cgDAM
XyC2fn/X/GomGmZT9MH0L8PB+MNrkSW0qIqpajKBfnz/8/0xyoOFevS/tciXZKGI6JVX8CvzmA1+
wQoQrfQe4kXzBVP9lyeh/GkAylg8DCwmIvkyvz2JhI7dXJZC7ekQXLm5Z3dD0dBJctICUop4k4/f
kNq3svQBxuQuWRRqNXK0Rw6AyyQFw0fskUIRTcRKaycyZ31V4y/5yQbbLY6run4y0YCUE8rUNuPx
lh0t8ApyBBcixGHryGwvf3+of3qmBD8bWGRNU5HF38b1FKhgj5Og8cyMjVAHD2Pr1fAvk+fXIP19
5Cgyc0cDBSwahvzfT2vE6TyBHK+9vtZusGkufWbsB4Pid8uMKSnBGuQBz2UPjsHii8HcjrF2xP8B
BXVIL3rIiEqb8jwcfNU88Ozd0lS/rXZhlpRvaQXecwKgUeqVKzb+WezCn6LO6s3fPyz5H/QsZgCB
KpoM1l2yJHUZIv8x6ixNHaVAJnkFmgiKTKOAVqCjcaLVMmU807kmpiwzlO0I7UlcysrmhuzZp0Aa
EDgmEEb08Tuw5G8zqe/NwlxQAmgF8xCc/cys/2WO/HHtUFQadwtzTNZ/ff8/Xq7SWHphRLxcRtaq
k6DaYLhazQt2SspAXNNSXzz9b6O2jxVqlwECOGoydmqK7b+9lj/NHoWFW1RR1CMM/W0IBAhLJMGc
ai/R6J4YVUJ8JLSRKaQmVMmVG2jMJyKKAMfQxhjC7Ovvz+6P01exNFkV4bzpDMTfnh1+k/8ZgyOC
IqeWZIrMfYRIdLqbpN4TlQekdZl5+LISgCDLw+nla2xSV1pwMiM2OWzs47e/AFFmxP6rllif1kgo
uAbHkkC8iUx4p7Ja7P3TrQ/9DzgRe2yUFEzjfrdQltoFQ/X3N/bHjZFYVN1gN5ZVaK7//cYSNKgM
ILH2mmKvEXxj6wquQFRrEJLbYxujJSaiZptSOI8hv/z9p/9pX2SELcQzEeCe8ts6rI6+2qkZe8K0
cHoEShPDTDe1H2JXCox7rAGZrof2X97zn1YtVYSYRMQsoBvjN5xcQu5WP6VD7c0jzxLBzZtuFm9/
f2f/9jN+e2cRCQ74RBmwiPyOs167qpn9y+L7xzHJZJB4fIxK4x9j0ophtcgtk6KSNgqBlyJ5BLY1
MsC0Ir+MvzBBarTWqu6IX+aCqYlmPPrhlKQdv9pHdX/sRfyhpiw5w5TSpTKoGIRT+EYcJ7RrFMC9
wkjuhOkeluzN0wKMCozHMvI/FuCY6aPS+PsHJy1T+b9Xe0UUieo1WXssJPu/7SmqVnaKACzICxCn
2y3bOKGm2VpGBLWKM6aZ0aR33N1LehYtRaGia0KqKteo3Pn7S/lH1K/JKzFMi8OqJkvG74tOpRui
OZVK5VX5jxDQbCd2EVE8yRaqPl3GuvX3CsCKUNn//ef+83SCatJEWGfopFCZvz6h/1h4rUBq5zpJ
K2+eQ8eQmZMNHzZhiD1+NBbd2v+389Ay4n/7zHl/pmZgnNcU9ffTsdVE0TxN0G/ZC+BHoMzmKEss
bvz093f2x5+jyqLEA2Y1V5d3/h/vTOcOp1i1UXgmtZvZl11hwMxQ+f9y1jT/eexVJOM/fs5vixp5
Q7qPcKTwQFK0gqU6aL655eu2MCILkAqVvuJjGhXboolH1u3yVY23ZKrdePvUGvqu3wjWorlSsrWC
HktSQnETcxKy5zDjFeeTyfcgHwwo2CoVwE0XUDNSrRH7fSnmLvxQYT1qIope6D6dZSKq8INrkOED
k32u+bECLBrCOeziIguzw0B6ni31RkGqo/p/SDuv5ca1LNv+SsV5RzW86eiqB1rQixJlXxBUSoL3
Hl9/B1R1uzMphnQ7bkRVxslUJg3Mxl5rzTkmAvi0mnvp8AufubBqKSjxTLbII5nlZ/WvxhSRFxCb
TEGMXwygyLk1ZpSnjNrcrkKvZj5LBkoJsI8Z5qa2mqUEzJrSCR/j2nS95zbWISfX0HW0Tj0SNfch
wsSbhQ4TbEMz6WEOkrEoNO1JXMjBcEPRnC8dOqypxQC8IWN1GoSIB8zOeyB2+OT6h++vFOnKg4kN
paFxC4oow7TL3VIUDYJCmZbaQQwQQPbauyZKjkor35mF9Uo3goyqPjxi53m04uCmtDwVSFOL1X+b
+tq6T9Q7zOtPmpTPyWG6H+CuSzqBiLJSFZM0kpdD79HYyfWZL7oPRaMnnFzCPzElLjtHfCtK/NVG
eMTWxpRK9R6IsqdpBhBUsV6jtr3TKms/VPWdHNJybZyFGkAgF2JrX+TeXMVGSEgT1oLIJ/aVPM4W
L2dwjGV1i5fkKFck4zHVK96CPlkpivTWu9LSEYw9PBgy8Ar5XCfSMusYPfocdsdhikWsNK2meV4M
iCvwLEzHzymrbTgrjfrO06W3z3/X6NsyLY+ob2dlA6FCRs5XRda6UxxbYyxYF+K5DBrb6VjTJPVJ
kZMVPot15Cdw7uUbV1MPbggbwivuhSHd4XaBueN5914bPhdeNmwrDyaP4wq3VVLu1Np4szSdbr5Z
PKbYEW/CxsK7ldxgjUtvqUG5phwMVz9cIVceFLIFLZXmk4Yq07hYTJwYaqlc9KijwZClbtGvqzGz
SbfoQ8aFtvBj681HwI4ko0DOInLawxLgf+corf3DZxkf5xcLqCIbKrgJC5aHdVmi0GVpmjaLUxsc
CPL0dSgI/mhUi+cmerlal5o1wnuRNBICYY3ql5SKd2WBssbzTHWeNhnTRFNwVy35TD98tK9Vh0KF
Juq6LJlQMS/X9sLtG8Gr9cR2sQzQ78pMpLIMXhCXuxunK54dglBmVACRXRpwtjwSb+tadH54qI1w
5MtDBN+W55lpavz/slas+tBsnb4GL2veQwSIl/j/YmH+yQ3B1DHpgq7fJBHiRCVdFSNNoxo952pj
ISuOAhyN+i8t3hDOh+jO627g/Q271BGQP2EskdVwKlsoZ52C5GhChpQm4rv4lQxxDrYWoe4Lp9Yn
WDai/31xolAfKSAZNHobsnxRG5RhlUUhnioIrfW+ki1G78UZBtWkiYpT3ianqO6R/igDsJj0/P3p
/bqDVsenqWSAhDYsTbvYZ4ZNhruJCCdbNhk34Vci9aU/0a1bEMm3beX4dhAQD33/ptLXc8muHdy1
YbAxUkT94htnZZrWblNHdhoi+URLmIXledBroB/BQXPQSSd45LpzHBhHVNRv37/95xbwz7tNFRW+
tiypkq5rlxsz1yfsQY3yyB60SmW22HB16DLSO3FKa/UQRPqxwRzAeJtk3EQAbdHSnSAlc9KJ5mNR
K4TD8WPTDw99iZc/60w6Jum572+VegfGj5hALPpG8dPZ+rpM8MEpOti0axoff1zSftv/5Bp9a72O
+eCY7j0FN/BgvgWY8EFQHr8/SNcuDIWmn85hYiekXbyVh1TYMSsrtMMQroGBw8M1lrFW74gwJloV
TFVYWY/fv+fXDTNfD2K6AuR8XGwut11qBlhTMEOUQLy8lZ2JeDqBZJiJmXT/echDJ56rsvHD9fh1
W6mKlOTK52adN764CbSSJkblGKEt1PW6jxpbVcODr4vb77+edO2YaiLtLoXQWQ7rRWnCtqvzfV7b
JjzmqDfU8Ck3Gg03HpXpcy4oRGrJi0DUFiZsAbVklS0UnFZ1v/IRBQKp0uDADcaj4Px0ZV3ZLnEM
JJH9uymLOhXhn5dWR0p9EgTYfgt8QMSQ3SlaxxrgbCu/2tTNs+QEiHwCGFHST5eaNj5pL+/Hcekz
NCBhPGku3psHSGVBOQrJ0wYuoWL0owMCa0E0iHru0nZVwXSbYNAE1wCJJFFcntIEdcmxe/AwwU/a
xhmmwAd3n8BbU8IIaHJTKxLe4y4OIdbwJHDJG0xUGmaSXMxwxiEKyepk4ZTJbaRiIu9GgswndKzK
VAz0uEnwiUWjo+30yTIQcnOutcCLPv86QDwLdhLQJ0zktFrBwbXtS1Vq66IByTCk4miKdxeeqZCJ
gkZg5C/Q10P51gH3I9rPBsRlTWUpPwN4XmRjGfDDBTfepF8OrGmNrRnJtNTLC24IYLh6Kgtd3wov
ToBeztPmer+OC9RoOUAUR6vXaQKJBNPUG+6cuZKVN99/iKs3F5EDjC8s2fhSjcZqzubBTSMbTyeS
Kr62GEon06h+KNqu9Bu5gi2dupdFXafX9+cVjNuNcKw8iexWYeiENtGsQXawTpeE0LKFOsE8QA/O
uakU7ejV8rZwmm1rDj99kGtPN52NpSmbND85+n9+kCEQsRGDZrWlEu5FzS+zrliW7jmM+ydttHKW
ZfRa5Np+NMLH5uv//oBzFFQe6KpJhPbFKsptoDehx2rWh87beLwL9GVx4fywWMtfi2SaYKyMzBlo
38uXd21Xhok0pKwYesiIwYLzP4nIwi5k4xj2EpQH1qxAqWyf0MdJS0KwAnl+0qAxkQso4iGGByoH
e7DY8o7jO1+1HmOYOTKZm4RCISiSEDj9vAxfW21IZ1Cp8K0rbRlTL0wQfg3pPLyp0FZrIcvOHEoi
rORtL/646l89TrIC6w7shfllchNxkAyd7pfddweS5kEih9m5pm0KEtJEWRP5r3X0OqartwK4qpYd
qU50TIIA5vsLwxjvgMvlgBPFkFeVFMJJLp5zVi0DeHLz0MZkjEsH0L8J+AECZQ610kf7hUkqrcob
j90EW4KjZZZL0Xw2TPUUo61J3zsX64ofN3bJdingAQlq2iPKgV8aS0LZ3mk7zXJ2fSWfzI5mRsbF
ICrZWa3CB0up7uIsPZMVvM0A1U9KlJNq8VyY2jwn32+0UZ5pVdOCtE4DeXMKtKbM8kfw8LufMmz3
zFiZp7K+xWN82yggYDKj2Hi1At5CXDDhnzmGAfBUf0x8ylwuexHFaSeCtZS3HpcDIdI+rJ2Xz/82
CFH+PMpZTkfFS18D8aenqnr13Bt0WFn/8PZdbu0LpxxbCjFPtrxYJ8CWzLBZtww5Z+MNUbQt+iCv
tzWpLihgXnWOdGBJp6BIzoFb/Kq9cjWI6knw2WVWLQt2XuR3sDhuBrVo2ZZa07DwfgWvkgVypPYQ
Jej9DQ4vO4VFFo6cKSPSUUYL+lvDxWVmWjltFHSP41qsGPxIhIAPXirDrdPgJEjd26pknmUIPzwG
rm0wJFGljMTgbY1l3J+rYmTUXeADELGFSppIXXLrds5aDOaSm9+nRX8WM7Q6TnS00v6HGke+8giS
WAzHTTPDWuVyvy9L3NUq9m17cAijreUnYP8PhuTNcyu5C7KXmhRUxe7f9dFYpiHc8Z7E1NimjnI2
m+qOOGYaYxlTv2zsVC3LDgEFMckL+j1Yqqzqziui1ff36rXVlZ6WpLPfZz/2pexuoK12hZuSlx6g
aDOSVV7T34nbuyJMVkMWrsXWWCgeDi1Umn3Ch0NHMmnF+i6qUEcYHtYZ7xAZw6+gU59iU3wbYMEF
5r0U9+ewFH+oqa6eXkliLMkshpru8umrClbgF2aZ2tjp9rneEsdaPrhVthFF/+iy2Uqibt4H7rI3
tR9zha5srHnvsfMsS5rFWv3ntcWS11almnNtEZ4ylbmapU7dctcstXSmEf2Hs37tDeJbFolv9KkX
ENuWSevsNbm+w5o/CSsTGTPwaUVMdt+fyWvFLh+OckZhD0bldrHqxk6hApznTA5V+gRubNEP2lOg
sVy6njGhPt2KCb0lV9P2umut1c59+OETXKmrODOipZg6BZZ5uQ3MDNWv4oTuUt43d+P5aYlhdksg
5tWTajV3ohg+pLG+7UJz7+MnQ+eRBspTUA5vleEehUR9It5xKqi4Zg3ph7vzyuNYUlDVWIrKM+nL
dL6Bb5kM9KFRQtfU1em7puWnqOQC8t38aNbJT8PgaxeLQsyWrEkykpLLhYgrw0nlckhsugOLwkUN
D89kAnl1luneXeD1/GH3w+08nuOLJy/zelFTFCbQqmyNK9RvhXs2tF0hOjSvcCw/jjmCHd5wo9q5
afJT49u4drZ/f6+L680SgjBQ1bFRZsHHKn0Hg6kEqYsKR/LPeZcCYDORNarK0hPz/ZClBiYcc2P2
FjetPsOyfhqJvrFqLFzmeQU51mKqPgKqj5nkk04CbikalhnJs2B4xFUpZCcssR4IfaWiWQtFYmNs
sro4fZKPkWjGjB9h82XvaiLZvcK+UGvArhAtSjjxKk+MOemxh95/c2VjbpUJSjpjbeLBpuUid6ld
pf1SzK1NVjR7Kwb6IvTLYij3QpufiLle1gJWUwygUbOLm36l1LjU8vojCKpTU/Ip3WTfJRBMYme4
0yImJbJFpFGKSXvqGyBsom6YZK/mygspz1LVgvniiE9E2TyHpW4XIMuEXumngLStbtaIhOQoEGkW
OX60T8KlxVdZqKgkceOpax1NkBG4+SLuUEqL8TlDmkVnsSQHq9oMbh/BQk14jug5ST4pVyB4gaWq
DDJQJNdfcwfjBGXUsgzcFuFm1cKmAxTV9gEBEXV4W8dsEhVLBQwSiREvMVL3kSXCStD2Xmd4S8hC
SMbpYE8IYXhycnTWgaUsE2KBTCE7gtHDo8NVP5jJEdT5TMnYjxlityoTHoUa1LgQv3BDdpAVvlvY
gwy/PJmOudHM4r3x06NbJEehrNBSOGieVCzt6a/SlB7lCN9iEqYPQbeCZTgxdHC3DA4eDeBITobJ
G0ix5dmexmuRDS0SalUDDiDzdVEJq/GS6PT8aPXGxtR7TKR8yHEdAJK+RN+6VEiKVh1v2/r1U2q4
3Syp++X3y+XV+0cyDInFQUG2MhbVv92rel7mVa+zIMmlMyt0VmSvvekzEi9QCam9Pq8Ha8NX/GEd
vLZJof9B9YqYAq3SxdtqXg9Dxe1xkTH+kURrn4Qx/fzkh5Xo6uNIY4fJhJOWM+CbP7+eijgIeL2V
2G1v2XVb44mCBB/j1qWbkiKnA7rpHa1C3vnE4uTSzzuFays+D1VD5xjThb0sHK0szuOs1Zgo4OGI
chSnNfr3VtC3/PEeoQBFnzlx3OGWxX/u+SheQSJuxQJAsknzsSaQp6qKG7KHHRq3GyeWmWBpwJId
gmhayJmTWEq4BUvHdqPkLXWr29pz13DFN1bfAFMgbarRChwKCd18l6AQFwNx3NazPtVPSg0GLmS5
rPtxRhgJU7mAVur1o9NJ7M9KMtjJQOCOZ0wly9jHnoiQ/00uSW4eGgz45HpNDMW/zbNjYaZo2FVM
A2I1nMezmUIGw//VhTMz0B8opcKYvOmsB58VHAt4S5B72Ym8kPWMcGGc2HmsGwocvZnk+jRqmmBn
skklqyAAp0AXqowNEtqDxqXLAMZRAiEcOf6SyA9SCBCoV1H2jpEKMKkIm7trwPIjjGhdlUiDSj1l
XZsvejT/RlYR7svSCWUTDgWzR6PR16WIiTIq3End4bFtgochzKBvxKNIHM+n7/AGI1bw+3vw2vNS
VyjRLfRuXKrjPfrbPeiLpRYnYZNAP2TGJN/HerTpW3EZSsTV/H+91WWJ1mTwhlOQj7ZnQFJM4Asn
9NjBJE7bSvjha13dJevUVehSkKNRzv35vcRcztJcLfheoV16pOm5ydzr0sW4bw+k/llyiRfDyQ5u
+IeveW3XQ5eGlhRbLeqwiy2yXiArSCKWl46xLwT0OMbyUlV7w7M2Usb55fffH9jr76jRyR+DTb90
G4BTo26BY2gXQYEBrDhBlTlLTv+YRsV7xTMEqtP8+7f8XDou91mjPpZeJ2pl41L8M5QZVH8SFOyg
i7ypSshhg8YRs6VF0KhYTIZKvythM5EF10Z3pnnKQyiORc8eoWjHUV+Kx7w6CjyoSsyu+Ezjih2p
PyytHmmDJqRQJ0geMWJtEyJ6o9HlYIobVnpm6NOhGJauk1VTw+R+a3GlkTVAb3vTwNGdca9sfB++
FMPbcio5d0WEMa6CCRdbip3G8n1n5TeJkPQTh04sguaZV3nQhC0hnMnkJ9CbbXEdj+7zvASahACQ
kLB0SvWZTOH4Pwcm1AkNON73R/XqVcs1qzAKYjSNBvXPq7btHLLSPCu22zx7j/oHC9pI6Awr8HV7
WZ1X9SzA7zj81Mi8dgHBA6KRSUNX/VIZlI3Qe5msxzaE6vdg4PRZQ3nuo+ocjxqMrsiOcH9O33/Z
a09/Jk8o3sXxl8/d9W8rD7HaIYJkyIchj5AUXM3UQqc1PvqLVFsHpnSI0vw07k++f99rK95v73tZ
PweDGjWpJsYYm7ulGXGNBWa5b2XpsUib/ffvZV3pUJNCrCMSoyxlVbholVetSaAHoUy2kgS3Xde0
Mx/Zuks3Vi6iihiX7EMjzI3p07DsRQ8vuwkzg76hxIl2nNKYaKWtuG9RCv1I17tD4CpHWJVd7AA4
VSJEfoL05up4sUoVWJ6jPQdoJOeyjCyvI3avhDHoBYBztOG+qkGaDOEdayPsXshTCy9ZsafFFo3b
pMStTXLb46e5RDeDMc8c2521D1PcSLlAvSGBv55QedEwTtnrC8mJmI0SSwh9Z0dauo1Gxl1VkqZH
MCRSqnmitc/NoLaEwFH2SJW2RO61d3QXknML/JJMEx7BFYyJcOrKMIRDpTuqkbce9815oTya7Ii7
kmuDSIW563WPqjsQg1WdgrTeE/eQzY1Q2HShNm/Bz/qC9yEMRT/XvGpNxmy11wqPtCjMryT0/vCI
uXbTWGMANYMH7tZLUWcUZSW6y4y+ekZ1lSqPDTiKSlQftUzbMPB9rIgo+2Gll69dvBaaDNwQBqPi
y+uJ+tIlt5AFQo+MvQzwHtmtI8+kcppDwvXHdChpHMGVvmXrTkCkYezsOz8IbDeI74qasWYmM/aN
Se2Qg4/EyZ7Q2xNu1QwjWiLcwOKFl1ADVAebNY8aLMCSBg3i+/viilNAxWOBzkNmuaFXeXFfuEIf
oamMYB458QL9FA53kY53V0h7NeZbkb+VTXxMfUIPfz0UPML2LAthdp/SIXcxIgpWtWxqVuEquSNV
D/0WVqclqQU4ceG3E+kRPTTKwtEV4PEZxMtKIIAiEsdoaJHcV7/x7O+/1NfEb9CPiAakcTNl0v4Z
r5jfVjRL7824kpXI7uRgntNUB6VmnqqUKItC7haS5WSzNAYdHsvSyYOvQA2fYO91yQapknDph5QB
UCtNz/xhHbomxEC0zeho3CUYXxqzbqcNmdOw2Gamt6396CxE+dFLMUZrKkbkioyTAo53qXUn4I8H
r6t2GqOvSeNQeVal8dAuYi95r0JOFJR6ZG7xe09agdHyEnVibgitQe2jCh8/HFPxygqKNgKpAAI3
BjuXSgwxcFydtlGMPrsgSCnE71f3LBuOuCb5GY0IR7cbUn/VemurBT2QBuGws0TYDa33Jva5fGCA
xnQ7ghikOGM+Z52jepP6sztwu/TRK/mQybxNqgN0VLgnJCtaGT2OROdu0fxGmAVwVcnt5GbroY5r
pn/LYgWgMkkNOwotlbTdhFrKVNapTEKO4tEXHidfcFO8NQA1IH0RDYqmGbmmzjs+xdvHMlc8tIaW
MBfzDOWpoNyamv+YIEOaKLUqTdqMvZIpmNvQ+mW0LMF6UL+5mjhzNHYzSWMjZJvl+gvE0nfXcded
C/vJDbSZq6TH8XnSGPfEYL6Mm8IqUh7LojhJdf0mM+tjbv7Y+LLE9J8XVsTq5LHnb9tmZWUVA3Jv
A7W+mbl++7FzRGVv8TRw1SBc0i3Ekl7kRKZYxpE4ZMpHiIAssQ3Mr6yyh2jkjvbiS5L2v364Fq5d
CgjSFBHRCkXt5VStZ5gQlZUS212QRmAhlQl439vYLbsl9RzHx7eOjSoQ4jmuX/hswlj6QVlyZdOC
QdBEZ66NT/TLBi9x13kejxs0K+X0tVH2oBsghhsr59ggJ7WtPp8P+EgnPqzln+7iK6s/rRJmOrRx
2SFedt8TZux1G/uJHdaESGZJYKspDDMD0P1MybFXpZiRtqZ2p3EPLGLHAx5a2k6WkvvsVeZSToK9
U+fySunHCMDGAkJILpeorZq6c3bQMmcEJp18k+BQ9hZLdjXsCYviX0+x//jV/af7nt78q0wo//lf
/P5XmhG86nrVxW//eUpj/vdf47/577/z57/4547ktrRMP6pv/9byPd2f4/fy8i/98cq8+78/3exc
nf/4zTxBV9Mf6/eiv30v66j6/BR8j/Fv/r/+8G/vn69y6rP3f/x1fuMUQCPG9vyr+uvfP1q9/eMv
nHEWLZr/+P0d/v3j8Sv846/9e/s3+xxnFKTF+5V/+X4uq3/8JRji33XmHEzWmVfR3Wrf//XH8t+5
KPXR/MS9MVaDf/0tSYvK+8dfqvZ3xH9MbCxDkajYRs1nmdafP5L/rlsa5gm0p5+SJOWv//v5/jiT
/3Nm/5bU8U3qJxUWTE3hGfdHXUjmhcJ4YRREsE+5rH5VQe/cHOy6bbnlMvT1nRKTLeHPhft8G9lj
6SYvcmPtyPM0h0JXndVf7ql6AMORYCFCRdQvumFqCI8MtGpnKensSZcZ8V3s00XbCmaxMEO97UEz
nOTJKnNuo2U8kxfJme2DosxZB2DOePfSWw6iwFhZI83st3Py7+/8+3f8WqWN3xEnFipOhV39ZWOP
DVcvybE52OJgPCBdv/VqWLlEtASt+qsu6g9BAG6Rhf6z5ku337+5an3Zd/LuKmfKQGnPHvCyRkxj
p8upAgbbvLfajfiR3hYHSBTiS7WIPzyKZGdSfxh36m3qzNSNx+D6TlgAMbsz8REfcuAmR6nYQcda
y+d4P4CMCOtZufeLSXskjKGc+/v+jD+U0at2ZwTLgfRRu/uVPnhb5QZ+lwlCCKeFAN0jfA/buX6j
QvhrU1LRMUZOtF0VTwZjMgEZVb/k9/F9U04FTBRUBcbcsGagd2CESLQIQAQwNtniqViIbzhAlTFv
y8yJXZrhvCU+9S7fk6QubcqluVZmMZA+CW3Cr+DE11l0j8kHQt3bwV/4O6zzNVbbSXN2Tbvd1odg
LhLn+t7bsA5noKoYzrAJ+JA3tOurUe3PBAE3wOvA9sWYkHz4Sq2F31tYFS+EbsUgt++Z3USMReQ5
0333RMfCuncIHA2O/Q1acXcHl64wT+kxfIek1eEQ36UnCK63OHOSx7g9iTDXghmHw93ClzmTSQJD
FDTWR5CDCNL1VUNKpYuweuq6dmMuiAFyUTAB/yShCYNu/9TwcFZ2A2xAqIWJeFTFBUg/41i8EH78
mt44hyoFjUgDE5Few0iYAK1qat36S2Efr9u9uybEzL3RYRABoIHCzT4vA7WYm2gYJt4xnSkfwdwd
UT2QS0S4k68VkZrNgtBAMkSBdD3JaIbTG/9UeTtzoxJMClsCT8m8miebYQlKFfnk1AoQeEzAjLw5
u0yGdjI8AUWxZvGBpOsXbyfv4PML0ONmQjIdc8Y0INITQkG2nYSre9lvzEcL7pdKXxhOT3GEldft
wYupB/FZbubarbsyCtIEJwpjI3naSlBWG44EpEKaQMaWdoxsB+d6VUzjg3yLydW8d1/1fV1uKnjf
j869eRwYcOwJ1wIRWkOUXen7+NCuxGoeK1vgkuoc3UZmJ6/tgsj0wM7t6MmasZ5YtldPg511Yz0A
vE1rCCFT4IXTmLsDdhdEUo7mRg6oSaf5IV3phzJaDBpuhgmDOiNct0/yeNLQM8JCA85PVOS8Ous2
jB24E6TMTOlxCyBJraO2psIG/A52kSZYu5LmKg/qX8UUWqls64tkbqw+E+s5kBOpXQaQDJ3MptNd
TIt9DOJq5e3IcIXO5N0TWkI6IqA6B/wnDTp3Dg5GeovuvXlkK89hMYmWwGZsUrEA7i4xwmiwQquX
fmb3tnevji6ICTgs90Df26XUOjnn8kMo12ho5F3TrPrHbN3NUfvAj3Pok08EYjFhlcCKwoRcMmU7
KPU9m7Jd9ewBJ5kYz/2t+CgCIPXUiXgrHUDpfr8+fh3uSIiuTHaIo0xB0sYt1G81GONSU2t1uh+l
W0EYHpbMID67CN+/zZdFGHklElqZTCYedl8keQXhIjgvpBxBUXsa3wIqwIre4/tQ+jEmcShmpMx+
/57Mzb88XU1CnRhZqXTpPtt1f347xc1VvbNKWJlC/Kj0PvHLiIntrHPBTumK8CJRskTQn6GakAek
ziTznCotOUrEczaGoK/UrD/hUWrswSQGPIpwW9SoNSsCZLZh3R2oIogCMAvYhUoPME/0VfKQZHNR
yFK2GAaIMGFe7quOJSMaopmVqhuRPNRDMigjrBu/nRIY61BfOHlZPshZPWb/Ii1DA0jIcJJCaDWH
2yqOnQVXOSSZ3pYVmrhmel9pmKNcrZR3FoTCPMgaGI+GMClUN1tZVbkl8tZf9i4PMkfMnq0mXbna
AWCGsYi0X7XbEkYBpqTQBYY2TJLTeJHm1VqMQ2lJnMPKqJNhoYcBvKSEGG8dD1nLnD0bgzvbFl6R
lDQ3n5ZBTnvFcmBOEqtc5IU0ZrHGY1PBepSzQpghi8tmUuF/1EUF0J6iaOJjFAqJvdz5DUFkyUBZ
mso4YFIALqGJ8iwvjvoIUBH7eNGRSQ8UAkugkJof8skbkSvBCF/hknPI5K1Q07gSwuuR0QIEyFx0
YkK6dsgsIRCNHSX5bmx4zAyx5cFnqId+5L7ogvra4m3cW/hxIhn0am1QnTQySWuVVq5CGPldG9wo
KVzoES0DJuikyWeXzztJzfitGCk02sijIWb1EDTVzhPQUNPD0Bayrz/UPrhPNeZBQUAYyEA2CQ1u
TalAwz3o+p02uHciLOkgRAhherbQazdS98bI/HYY2TnE/D52evaQAdXxDrXoAbfsytvOQx7muCcZ
CE8w0ngGLuBh5PNo5eP432o7lxBTzAdfCBZarMzcDrKPNjJ+nFC1Gx4JiVXPtUFXpsimZqoc1/M4
gL5cBC6TTu2eGKadMDKEVIszbcrrNEiFpRCp8N7TYk4JVU6VkUFU1O1DksVEirXAiUZMkdC991zq
ohCdukx+c4we2lJSsPAhsxXDpRDWuPE/2Ue1foP3wR0prlG1J+cV2BCovVHhPuykHs42fu26vcvg
BVUwy0wGqhksdFyIy0SsyVLiFR1h0UXvVuQuDLWeMrCftQg3ioFEFjO31Rs9S3iCWoRfDoQE5FM0
nqQrkkrAiKTtjElAYm5BWgc+bEcaU7umRkF4HBuvRHsPvPPQ3Q2NNlO65t4s2y1GUYKSRIKi/Slp
whNQCTR4eU52vr6JjYKMZBerqx/HByI8CfV1HYMocGN8aGDR2TqfsCjX2NNCDNK+XeH1gSiVac2s
T6R8JesJ4W5xbZeho8LwH4FUSV7cIoF0lmrqMk4Nia9F4EokKymk64xBxYSYMUwIjezafdOspbpU
mYR0DsFKydyUoKT2qb8wRlzW5y96L8v4Igv2bLJVecu8Mm8cMqGniaARPSeVmH57Be4UGJQNMQTh
2tDPwSek6/OPfPMxaeJknfpxtPn8E21Edn3+VyP/4o4IUCyCLSUJSgQECK7VLTCp0mZk+exGXhja
1/fclYWFLDf+/MYnFXgiHobbsp2yXWQLkNnk+u7SozViGVFys2V0nuX7wZafg2xezopdtOt25GuF
k3JDoIpuzaybga4OgOPn/o57P99Cx+4+CgDQDTuErbI3nyfp0SMn65lsOPXgncstQIhdDTBrn77G
G7bsIgy7ifwE0Et/MgHrQXydMd8GMpibByNbGuWElT4mMgf7tTQVq1mrMg6YGnvxxgIhMgYNI89A
BzlCtD3sWDD5joQaIskEBftM87k3thJrgjoz2CAScj3RXs0b881c5e9+8+wNsxBSYjUlXkA6Nh+5
Mtce2q1cT5nACWNCMbueaVjNoj19pYf0xEbevTEn3QOc+aV48JcGcWw8xAjqOyof0ctAvO7UfB1e
iMIzSClBqsxOm0Eg2+aZpM+qDfzknFJl0Wzkbp2666hhAbWmZrA34HUzhpA2RJu4WNGgwZsLhd1V
O1dKMkKYRfJ15kW1sZwpUOBmwlqqwbJTsTdMMuA8iKEJvCZsct7qN5pE93EWHnGsDJt43sLuWTBS
NoAbflIBwfZ1EPU4htncfYyqZTbT2JzuoRkaeHVXQDSKJ3DyCkzCdgqPEKwtqHrg0tpBXpv+il92
QGPTEurGhDgyoFj6rH3iGIfcXz0TB4ZHNvxjE1lhvZBbMq8nMShccgfBUs79I3nseDQZruLDKTbF
a0pqwysvUwLIg4DCMn6w9DWmAqoQPbmlCdhZz8KeJczaa9pafxayeWNzWcTCikMMrjp274y9+gZ6
GcopJVmVYcVBN81InT2jeTL2hH2Uwd70N/obSfTH4cFB8TIpn+Gv58lthe9xxnu7L2x9n5Jttmre
qMmScqq+44fc67v4XBOii4Hksb33OwZUUws92gRMNEiClrCdaXqfLYo7kMkJQPBn7gDlFTCxDMNb
mtY5J41yc5rf55DiZ1Cf7zW2qsNMljZ6MIdZh+DosTEmbmtnfP41n1esdzITCLbdHOo5EbeGODkx
l8pzMDbL/B4Zae+u+Jq8dNPcpNITLWCiz00TPDgg1XkQTjmIBoXkPiym2hY/O+KvNVnitUldw5la
8BrEP3CCCI1xHurwwR2WBEvp4TKqN8KrmsxpLUt2DaTWWuZsxPbWgVQPwrXibtetmm1YArtccOWC
LxBgaANiDhfA9dbhDt0KO5vojYjW4Em0tiTzJDa1LdIdgmNFBDE4YSYO1dzEY2+C6ASt6QTSCHhK
BOlkWAi2zJpRv+KIsxOwy7ChIRsb0AaeyJYAsLwbC7B23j342SQ8VKikpwJZXgqu+pE5LMONJXTW
5BLBWTFvtyiOmmRGN56rhhKVvsA8eikEChcmI+A5qciTdRieGtIhJ8jgLBjAaH8U5rJTZcXo/olQ
zaV+T/bhxnomc4WhkLaKdoTi3Sf0FebGdoOehkiHeI7PmEyWm+hIPfNcLYKVj/+LdF8W7Fk2s1i4
3zxmlna8V3nd5kldmi98hyOVrokkZd0sETy5Gd86imfD3FoxDukOqET6AnvcIkkX4t65rf4Pe+e1
3Diypesnwg54czn03oiSSqobhFQm4b1/+vMBqmlWq3t3x7mfiKoMpAFIkQQyc63foEg7Jy7PFhBW
AKonqEJLr/neuNVUXmxA9bOv3rbcuwRSWCZc3W7p1Gy2Ib3dME+3kfNG1t9ZOe/qMn5mCq0uCVCi
A95RJ3EqvuEjgauDehztQc6SBrJiqT9l7/XCOPKE1R+1k/+Ee9IGEzKh7fR+6aKN1896XEzCQ1Zt
M/liXvWjdUufsX5hgUmoMsGwgV+dsSm+szXwCKgUW+XFwgsDswv3xAxDKIQ9ov9eOei4zBx8FbhZ
rYUFOkefx2hNuzs+dzxWXvI9KniZvixeFG2JzEZ4tk9GNS9QH5XWjbtBHLhTVnxPrrfib0kRJO0O
qb5VSaxYM5R53XqVHAmrtCmLhQO7SuV7mb+zqnDyRVod9Kv3KM00e6as7Ku6dnBZWOSw2ZBNQx4e
YUmy1cuinhVbT12M9KWDv/FZETin/FTgHKsDiZ8r3JU/m2KhbfnZoWT4LT5Njzl9KXbxV6IrLRIe
X2OxYVnkLPsLQrC78DoCQpV3T4KscxXt0f/asvCK9kOxqxAlxhUCZGJkHnn41/1OhHu3fawVfunS
z9mI9sQRJbjw/HF6bAacx3DX3Pql9035goo+O4L2GL0SgdBelDMBkEabKedoi5HPVUH+nfXcVXxl
XuJhoGlvDm5Hx+acPvgkoL5VK1HO4y+yPLedhUlang+gRfvlxB9XCbaCYmYqywhfxCdhswqfhyj9
MrekKyYVhafda/AVD/bwjJQsajgvrnuTfKJh82qr8YsN1IWBC9dyqGfuV9RqAdclyjJ7hyzyFRNE
/TnzH4KLne0dY2Nsgtdx4YkLwhvYJgB0+GUXyizcBWf0Rgcmii/KJlvp6xpzU8xX5vlGXldbtqf1
0Q8XXrHO1VX9wzYWeAjz2BQ5timz+tW+ycPJvSUba+m+1j8qcomsAh5JmOGqg8w2N4o4yUu0w+S5
e0mv+lw8ZAecx8M3xHbzn9qq/poR3/gJ5fJN1a44SOOv3A587M0efAWzCyikfOZfnXl/aeQ1MEQU
Rpf9V71e5E881bWYx+RcEBs7hfvi1mQ7ZhFtYz+bhCnjmXMmoPSmreQfVBRj3YptR5yZEGu3Ru4v
wAJTmbuPqOcme+MhI1jirbzoGv/QBlaxy/iHYc2S8AqgNVRWGIUlK806gQBtLo25HU25SZnphFsi
/b0ZZDYn8kwXL6MJVxEyQSE9gS8st57PxrYFj5y36jwESR+xBMr9go06sEKsVwKXsBrpdP3Ys0F/
SbDEOxbaz7L4VniL4sLf1DNHNXN3K36whknOBYuEq4apGzlxVgk7q1oWxdLBzu81qFnjzhCJ52tM
dsCNK376T6MqGijox+bQfLe+tV9dUBuAkt7zH+waHbxeQK7/LM1Vx0TTsmfeEUs2vggk8sdZaK6s
rR2G64v4EK/RT0HPypy1p5BlRpEtE32NvZvSLLI98MP85C8HdN2Vlf5d3rJE9PFvmYu9fkTpqRot
dxDiP0WvyTZYe928fEfY3CKs+Zjvcb9Bfo6Z4myv85Nt73Fe+tH8sE/8KpGMjx+Ho3dMvjmP4lwd
0abX352t/1wcyNkTP8+fMfvpk5/KcEH/L0EBGpn8YJsgIo2P8jfLXmekKRy2Mqj08kOXACz4sTZv
bKHO9dHqalB1PucuN8RuYBfrgebYt6NrVjd1KHJ1bOJKWstlXyyriNm2HnunYho3HU2nYa3GgzxE
xtgb/bicbnTtnrpTa8CTvb9Eotq0ceBdS1nBsKPTFrCGcOfkOYNisL6wZVx6LJXPK9NEtwZRqiyC
Dsw4avWWEZzB1XBjxyXAhEzxFwZaOr7j7U0g6MvKQfZa0mMZmxhmkAF5C4xdckxowiycqU0IfMPA
Bbc205WvBqyoJNzO3F5elpaNjksBbN51DOKcrieWVVC9KigPL/O6bG8KSEg/TqJVrhJhB9/hzisS
W5gcjQZSanErSxzZUtd+Uz2diUvKFqLXFiNIdiGKSF0Ay8HeLSoImqvgSMDcInLkr4xcx+IysBQc
gip4iRiArnLDx140YSpM87R6yFkd2WRwHaTZZkWHUm7U6WzXECjRa+b1LBwIpNjt3guiqzTqmzay
Qoa01F5NEvvAj7FvrUNvm/REMnUpeMjSdmdn1t5icnK9fN+gzqcMYLxykN3Mdu418t2vuhaWu0pF
cQRZYTLWPP+wr15FWFaItNipVorAz5799aXK5Gih6gMhcTUOlz1k0JnTs6gASrwVrfPkxRaOPH69
8hp7V1ri4Gbdixkm6rZpJfJklXlxg7eoLoqd6yg/9Az3MKOxu2XTB8Fadn3mX6ydaj16RW1wdIxp
nPlgZ9IMlYBiKbndwyCucZIYL3H9UkqI4nRy9ZrUA+FlcGyB+5gbPxWsG2eaAGvjRcyreQiat3B+
wjTBuawrZpLkEjlJeA8xhmJ5hzWbijFcFw9fpMpGOb/TEIaUvZ+DaxBGYjdkiwhcBOgcl1gekqtP
OTS0TR0ANMslhK2E2ZJhELhfjS+mogEdYlqlOvjedB0+P8XgLE2vWumKI839QAWt5qkbOSM87Ws4
xId6Og8ToHaFuq+HL20ufWkS7wTRfdk4qGIWTYqbFZux6dw4MH7K9jZUQMlkQBtK4mm+1bHlj+xz
ZMojplV+BPb1knThps6XIJolneV9zqzTD84zT2VvVqOdK2fWN8Utv6RGu/NiNsRZwhJVS6unJJci
Jh8U+qzWecfiRkG1TzdZGvtNvbdSFsxZTAYB6ytHf3Ui5QUOVckWlARW5bfY1/SHtKlXAkzfHHgH
K6vct5Z+FK2VIhbbB88gqZT27OhCL1+nis9mppRnao7De289Q3lh22QVrKfl1zBr34OOmcZO3DWk
FLYe1dZAjrtQsTx2AqQ7MbjMceSeBRqPFJwlraVXRmBo/WFZxVq/zHu12tg+XGcn8c1dozABWOKx
7nRvbWnrhn1pUDWYuUjytWOaKktnNCp6dL3gDUI1OpyKFS7tqsIdRwvXWpkxL8I3RaiTuIUktATj
IiJ6GE+PT1b8HtEXhDu0kDXybaLOzjbqsn5bPCl5P4bJAFX2Jd4gSvXgtCWMJbl9ivUKkIZqspOx
gPeoJWkLt5oHLV40yJ2JTdYTgjVxdFHSq8ZHy68T2Gahs6Q1Ch2rq7D+Ag6F9UhELoZneHxw8mfN
ZoumJMGrVQGx0AO3P+lJPA+E/YhY5mEwy4WLBNLKTiDhwquZdQ0m4oYk9Ysg7NVzRh5QktNmZTq+
OYssLLmcAfm4sLsBOiakEDlvecTONfXipw5DE7/hu4IWXcz6DscIPcxPGWGGqnJ/eKa+wEr+S5Zi
el722DybURAss57Emqx3u7LZ2aX6FbmPxzqrXmUTA5XsRF5jk43u4HZV/nA6Evcx3KoyZ4GfHNNe
IzYTi+P8IbWNbZznNzR0T11WrJvWJNNWye0W8hr8z53Ty29iVLMmKo8Hg48PiFRGBJus6DXExDUk
+1sY3jFKGzzQBwj6gi1O//pm9rhmGDkL+9LL5wmaW6jVqoeqJioCQYS9qt0++HbCwiPwrzI2vEZk
ALHNSfsidD8fUucmigDDwbpnYg2zTVkO28psdm5QYAtS4FQUyNFD11SvTYZRVx4PLE9UwWaZNVGc
NNdUkt6QKVn2nnYWTbIHOnFuYWrwbdTlbAjYSipo8UtWt4pKrHR1g6oZI33shvIaTQjwOUKUrKMi
a5E68RNQuxGyQ1itaJs9ciVPstXhLw24sTSUdd4iKWu1LdHfRl2XPM1mph0S7mi0kzKoz1HTIweu
h/VsiHaGkQxvg+HvFTFI20BWrjHeugScsydsRtlEm9Wt04jguq2F/VLIWlznAa86a00vocPUEfsm
cq1CZ1vVWMa6dHHyyDU8ILKNpkl4ShLo0yLYeb6C5l2U7cGB3iT+/mef4HmYhi8hqobMxB6rRSYy
JdFwtXRaeas3SCk6UjpTtZgQcqDxnCp0H80ANvZWiWFM5ZpM+1KdboOAfcfgYxUrAn/lJk1zDrt0
1wQ2nsotTBqh4nAwtGimkteZ9wSAdF9la2j2b3qIL1/bxdE8zRC+lZVNnNpbPajqpS0puK+jGENw
HPfuoVu0IDYWLfqo4YBFXynz/ZvuAKmbfRnyJiYqj9Kl16t4a2R6sChsROfrOF3lqZWsg1b92eYN
YdyonLePjSQbS9vE1KjHnSMv6yPCVBhEYz026NBN7OpWxjZxzarYurW9iSD0EX83rm3MlJsN9dbv
wFTzEWF4bB0y05UWmWCyIWkVRf4t70vumNL4onaozslh/Bq68lNbeP0aRCaJOueLBQx7pTY4umit
O/edMt42wnzR7YGoQyAtDEXD6CBOrJkCs5Svu12livoCTwnZZZOYgD3GrA01QnJM2iMTCNWdDAQP
dgNvvIzbONZx+UhSbDFs5XuNS/NRD8o1cfxs5ulZvgIW+iDKbRpZ76bqy4syMXci7n8GqcDex8TV
x+UTSnV9WXfE1xSJFZuPKuvcLIG4dtzVVv7NynNmNpOfBMSreFHhjrsIV0qM557aYPuXqMqTK9fi
0NRsFHTQEalbQz0N/FsYB9iGYIUxg12A5AOp7LABAjGs/AhrwI6MRt8S10B3/KhqrAx4sB1hXeI1
7FyB1UPI7odh7SfNGYywZKvk5VG3WA9Fou/KuNV309Gnahel/dZDpA5lj3eEd+2louXGrrW934up
zS56fMtl8VUEbrybirzhDuCBpeCmwarNVdRXuU61XWkm3wyIKisndNRFI0vyTM5FtTO8hgifJ9iU
KmxkA1vD8rWRloCqiGlG7NxEVu0aIdKtTtTJiOoxiBv9Kuo+u0qxZq0GR4JbFvRFMlNxNtipnmZ+
FEkC/qR6dZTO2kl/FD7wAh3a2zYozWoXjUWsdrydvMYSzJAf4tYmKqYZyUV2WxUMNk51WJTrH+TQ
XzC8P0HL/gAA/h9IEFMDeRRQ/e8Ywf+J3srw7Xdw4McZv7CBcGn/A3UIVNqofAb7DOTCBz5QsdT/
6KMGIYld1QF6D7b1FzzQUv4DopThrKQNDWYsqIlf8ECDLkMGajpqU6IlqOn/P/BA5Cz/hA8c34+C
cgRqgKNEvPwXrpptNX0c17IOUKL6WXS9OHjMZCckCsESFMrw5gMTgXwYfGfVwDrfU7RrEZTBFh5x
s04LUrJe26Fz0QzLGnbnEpBeeiuw/r7WPgRXG/uWqRAj1bWOYmPtiT67iTzTj7VhX6DKjpLuDVH8
MpRZEoxnCCTrd7XeMbUPAgA+Ku/sJhtxHAOZrG2P98LKmvQIu8DDA9UneVW2OWo4fzNmamsaSzq4
OLmOA6ZTE9V9LqwYI1xB7JwFjvISWcoJeED9Qwm7PYJO9WtfYCvfdIZ5igQ25lh+xyjnV/5Nl4lS
5xaQKGtg/ZPIaXGM0Sk+6hUwIDd1n+5NU/tU3NvwMl+ydna4pzlJ8s3y0NZXSUvJEkR51pGYpWBp
1u2nKr+0aOMU8V/aSVzn7GozEEzT6Kn4qKddSN90Id9ut0XU1hv0TmlDEW88K0m6bWIQvGXL0czA
AJfEW4WY67iM46Ktx3sWeXh/eyG2hjjsmH89dMlG7/VMirbsCtgsFIndHpED6I7T0dCmWHfZCILt
x96po8pT7HGNyl7JqJrOirDIX32krRdu04id7gj7JYOFFDsgS9xMrLtUmVtO3cHzxwi37a3sVVF8
spUs/vc2++ZnRU3nVpvlrx0p7o2lQaiahrW+fE1RfXiwAhOa9R+n56IhLgFNcp1ZtYFRo6T4O9vO
Lx9V1w/1E8uB0TXRbJhtZYk4nn1G6cflBgEN03S5RCzZIW2rpM7ZGAuHVKZXK/r+3l57ibuzVHGd
mqaiHgbnrEekDH0kDT6u4TliIJvUxYgkBGAmx6KRjeYwxE20lDp+X586piH3NqBOeKh6ZbrMrMDa
lxr7O6XMv0y1etChDk6Hn+uehHLODCi2tY8iNC6QxdMW95FJEasexqUq0hbjdacCDPfSzQXma8C5
H6ZCZptTWAgxx0ldPdSZUu2LxL/msRN8b5TyBJ8uftMyX0EtzRFPfQlsxE8t9axm3rA2OyXeu0Gb
7S2foJiROvVeyJnUPnlV7RZLV42lE7tkLPryXtl0Te9fPoooCQ9JBAfv3jQeSXZuzI1QOMt7h984
/uW72nXer3PHgTF0+WWQkFkJ1JR8aEXuOFDAM/IHPUyFrvI91yY62fc2H7FWJ5C0Y1x31UOhR/VB
tvGYHk9y/QB8JKE0MLjIViNRlRzCeD1V/GDAneu3Q68v9UPvZPYIYPjV046nBUg1NjPdI2UFwQZE
YSl7J7sX5N1y/RjUPPfqKPdO1dgOOol21yYGkfRM/h/j6sH91R8jfKTFyq5vvGotYZn1UCK09ACy
dzz+KFry3qLsSdPmofLRNlg8HUO3OKRjUyfi5IDzxsv9pMorjPmni7ofF0hFc84BTfE1esnFjiqC
xyqGCgO1j6awLldBS/R7qkZKmVwcomv3sfd2o0/KVSxJzVzjnt7FA7vsQW/cYxuozpyAafwNw0xJ
ioZ3uTJzKHNxeLT7iAHGr1nh3wcYQKuzfxdpkj9PsqMCkQrpnf+GrkH8+jNMMIXKibrcYPwwHave
VHzih04rEPwzHHzLrMgw13lcPaE3PmJUdQzeKn9I19n4mdc21oCdapxFzRelNEa6lZFonxVj59QG
/Y7keJdAbWr9MS0ZbGO9CO0tsqbvERJ1+MkX62xAhpFQ32PU5N0165PVVJsKIAaRWcdkeOhvM/8g
e4N/qbxWejQqwCqEguvD1JnFoPqSpCi2U1XOCQ6ZqQPw107OUQSCTRt6aYnaVPBliPKL8OLgO+ig
lzCslafU9LVV4ofWqlfsQ+w15jxrA/niB7q1LiLN37lloxz1mMSV6crJk5IQavLKLoQW5kO2rtVw
p8IMI2PeYN1ZUyC8idldbLnbvgvGahOd4gGE91ibhtlllMOF4qX70tIfPoZta8WHtsCu+JLapb7u
YOyvncq3nkgNnM1CNO8ugUzc053hMiAcv68d4QLr6tJ399RaSr1UYlKyQ5Sx/KlC89+4ReqfqU06
PwWEQzGWMGzD1DB9+PSjsQK1i9OyEN9bizRC1BThQyOUgdjXMgwI9M/zBgLmUOUX0wbC2LtQ4TTS
CI9yBunISmqB1EXQ7bUcQQBgi+6e54m0Zy1KxiCWlEWeNu7+3jEdTW3TuKn6qe1+7qeOvxt8b2OF
CfCgs/DCUZNl5uvGMdNDaQupwl2Hjd5cYhRm554u6S89kFNHa/WfRUuAt9QEUoD43LDH04xD64Ua
gjultmsLGfjCVPdYIiA7NLZ+HE6tJvBKvA/8w8fw8cSp3VHbDsnHOjq0gQmoXJVLSCtxdnYCDVkQ
XDZebIzZeyV1f/gS7N0mz7axYyJeQDjlFKk1roEBFIqyialWMdpF02EX5ecgM8PdNG5q6l0zXRpx
wDQXWjFTg/He5aFzqDTutQH3iiXxJqxkA5lkd0ghZxV5mpRVwRTW1BopvNo6iu+hb2FaO4Y6p3G6
lEubGIW+2VSditbOpV0d9C/3Jr1r4qM1aFuNj3yhovOw4VWCkQqjPYUFNrKdCaJwLHQtb5duBAsk
Gaf4e8d0NLWVPqmLv+2uCwBinerB2vjjgtNRpYoSZa1Se4OGWBxQRPqhR51y6uzaeLaIjAlN+I/K
INobUXLwoYb0kBENOmQOSsdK5SnvpoXxsrDVL9YQG6RWRLRthSffmFy+TQPUMPqRGQZm2IaPr2cP
JQNgqwQR1V7rWau8Yx+CILLqtGcztLMDs8+wmDqitYDkKwZ1zDRrhEfcQRzDPsH/1lShhxqeum1L
VZxYGnu33K0ufurJRyDf3k1JJWcTWA0Q/bFzKhqpuPSFIh+n2n1ErvmcPp71xzWmEWqSuB/XqAJy
sUjOq0sEOYcEqQvX3n0cBqli7yQg2rjL3A+7y9DirGrVGqk7o5ae3QZQH9s4Y6N5tvSMtiJGojaz
wdRrksOQLFu6eWEiPbT4FBvjqCYZ8n+RkFLVP+8nLZmJzsCn0JYNZeThj/2/4f1dL+x8KYySH6Hq
AMpSm2zWIgD2noXevgkLQMrhSfFjoCHQrA9BZanYgKX6rgqkgxfZQzz3tQ5OLQTd1TS74VdETKbH
HJXIeuqsgqrtV8MEdg2Tdvnb1v1vqGQTJfxOl9N5+xDGRwUBQ8FIib/iz2+/R/faGczO/S61wRGR
zJTMc8K21dZeSi2rt0kr7IWpafpLgPwluLOcDQUb5sc8jbcAo/UX7JkIlKca+MOx6tbpd+xkiwsu
FdLVMsTt4+wswUIEkZP1dG0UqUkWH3W/3iXtV78bSsJ3WbknUUyIbzr8qFdWuZ+OQiPP4pWR9RBq
0lpapn3SLNBaDJqz59Tz0sBoJKgN3gQgz9A2GmRDmtDe+5FlfRRBB3l4NtVbUhmLIVPBwcQSFszj
7KejFONXlf2C8n656tS02zppVty4h75PAwrubjB5kv0wDJG1ddMiXJWQIV4jw57rvhO+laUXrsKO
R5wxVOBqHVleJagbLGUo2L9VkRaDAKZJt9jSxTFQfO84HU2Fl7HdhIVcrz51+IOI/0XvxRxViD59
/ex5cUjARguBtqn/t1+vggyZ7HQBmrGlXZgnw6+RnTKLYxfLZ6yecDlwKgoIgWTXVG9ljNWpI5Kq
ZaCa/ccwUbbu1hPE9c02mjmKvI0IQKuAe6TQvaJc6+zlOn5uUtu96kPrXnslC9eGIMLfRKmFWXrS
kmmCQb2ezpgGDkKA1TeN/XTG1E5Gb7zq1JAIHVgFV51q0xnTVWOFOO/9Kh7EhHlANmc9jfPDdJeL
cgWR2tgpYYVZ4sfhWJ+OpuIjpmqy/p9Nh3UwLORCMzaE9ZPVP9+E6Kb+5Wsg8EU+eJQ1tf9qCqMi
ThxmvqF+R9MDKI2bhwgwRg+O7Uc7KxMhKGmKplfCc+BrASkHO1tNbdPY6aioLG3ZKk4z/9TR5W0F
bLR/+dSO6mx4ytrbp+ZwfHVVILyW9t7+fv1pWCkFcEIiTfp49anto9CacFnWFVD/P97vrzMQUVMr
wB6fOpJShEfB/ubefn8xSYH8nSjSfuqc2n3SIzsPQbN1nCDzPrQeRRU6Efmysf75cBrgmgoDPh/+
NtbT0hzU8OeLjfVKyqSFmYGeq4sOuqQc2cfpCGEnVa+7oxHUN78TN00U9iFPQWeTEEhXaL/0hPNT
zz5MPbCo7cNU7YlPraoWMlIYALN2JK99KtH9GZxSPBCB6gCHA/q1pEF+jWLk2ZQmVA6DsJPHLFL3
Uzub6WCFjXO2iT1feVXNh15tiheTKNU2U6AGTaP+5qpKkg+Lf/7hYkr7lx8uyokQwkzc9wjoThvB
354fQYoqfAvL5DtBD75hE0teRPtU+xi2xapyi3A/1dJA9eSFp8bRkogrANZxyG89bbDp3Cj/aKp6
mYyOjroZS1Cke+6Du0E4H2PKLIwPPVizCiOutYxGJKKj9dpXuop0ZQsM1rRZ/0AxcKzEuU5NCRZU
O90ISS8kNtjOscgwXFzFgQSydKxO48LKrud4V9Trqa2NcB5nPt7aRWLsE6U19tPRvZjaTM9LVjyi
xWzqsNQ8Kj4O/+6837oN0BMbyWEz67v65+v/15e7v3peMiX25uLvhjpVZe0iPqP9IHfSgWyidJiO
fL98bkJDWn9q78Zh9zatYAUMw25cmhBHvp//aVwLQY68smksPnWkae4CVhqvWoqkXti82/lvjdMV
TUJkG4c4mlcbiACGrb4nRAXdxdmLMoQJKFW0T512F/rFLNZ842Pc/QyibyTW5B5B1P+9yP206Zoe
FCL3RnRXPti8l6UsVe1zpRqv2hj6DjtoG8QZ3nBraeYEEXCxI3J56US0LEw7/2r39rCI+oIdRp1b
B6+0DHBprvnqEKiZtv1m5GXA0OXo1qltuMElsNokwajSkbtn1R3QvrGyZ6ksxTmLqtfYTXNIkmF2
qPH/JOZKtfY9axsj5z7/GBvX6roA8LQMx9622ErWIfahXHlJ3V60DqZVL5so9BqSf2tTQtoJbl3f
ZSC3dgcEMQeJ6Uo+lHD8g7YktgEuh9o4o9fDQ4Y0EhCwAgLa2GagAn3pfVKn4wlTE8F+0NJeXi+E
CIaHqcMV2tUhmX6cRjRdyh9IiGspXHwHTfA5qK8UAt+V8QHYd0bXoBxLFKhXcrbyPCmnYuq9Pxnv
HdhfrwyVuPS9Ca8BLnJ/oN5f6d42jcYk79fl3Y2yneZtMQzkRnE3QtRmnOE/6mPCtFdQQ8Vq/nhv
uk//Uw71Xr1f6r44+HS5+2A+gujXq+lK6/3LYkH7swgNK3YDwq8BtxhJVeuvboeSAsCRvLf2TWjS
3ixSSKKZHzaoi9ootE11x/e8S5mDEeoC+CofjXZuZ8duKJbWaLA28zzNuwwyuol9T2xkOqUKFRce
xqCjg9oG51yPm0XCinyhSWZwntqmwowcc136Mn6qY4cxFlahinUDAgCGzj/PMpOgxJ8WqQabK3P8
h4wdmcVxEvptktGKCNhGEJbf9EJA5vOzQ5S5oLjz4EcHEVYGb1lmh49D4SDcIVk75gb5m5DcRzSe
zWfF0+Sl2xnOvnSs8siSXl/ERaqCbc69vYXREfgrszkOneY8gqJZ+Z5svyQKTm0N6mHLDu3Ml0qv
3zK3NC9RKqKrcMQrYf3rP/+tYw70zwtyw0YlBXI1y0HEED9HThUntNVOlZNvJmL+cEc788EN3dkQ
euZlqsmyra4TIhegpfscRUkTiWaFr3bqjVvcFeFwFjPXsXQwNYE3R7/R3Xd97u6no0xrz408EIga
28l4mmAXxsOpMPoSxEov71phuCQlTHeXS02xr8JKXjdpVZ09v2ORQRTi0fZyMa+dTJ/VReKhXmtL
vK7hi4MwKYikSvvpaGobUE/a1pa7vjfdh01j67ABaTw1SsV4Ld9vTqL38yeWncbKsn2MGIJceq76
WIYY4kIgGau6pnyRJMc4TzVZRal7qJ4xH9GAmw9XtLGCzT9/TZjm/eV7cvhBsiCSWc1jS/0pWOlK
igzmzJDefcnI1nUifdWiBtPRsXCNLiJBE1x4myC22P3LR1+GC9WboAKNAIHJWsTnEF6zI+Xg3isk
xi6+PW/8xu/JKr8ZreSep2sp4wVtHXaErBen+2sYSIx26LQdputN7ZJfPAklARitDgipANEJc9dB
xMZQ9mlQDYgzmupDFMTe3G+bFo1iMEtRqv+0o3adoKb6prboKArDEbc+GKpVoyTuXg4B5DdFgY2t
mZ7u6SB9yHmrmhL+niIqzAfHMbTDlCLq8WQ9Rkr+tyf5dYXQnM8JeBVqpP3IIkl2Vx/HV6m8SMG/
tA9/fwVDyi++AQgnG/HTcYxVdeEXJz+Uq4epiZsC6KcH9GiqKo2TrgijiC5d5L1lHnS3+JGEaIm0
GjpdnWbfWu6ql8IskSAAEsRdVZsvuQfzpXGCWxd7WBy1aKlkY3sTdz5erXa0TVwINgGy0RCy03Sv
I/JuVq10vBeebP6qFlX3BK6ZGPvNUxttTxz7V6GiFb2PasOBEidKfRsZoK3HtmlID4517yGZvw5l
YgUFapNf1G+F1Whf5Crvj3Euk7geq5KUdSuo9+bKLHztS8GSYNY2CVSuj3NSJBseFOGZa6/1YCJo
uQ4v2I6+lYik4MTy1Y+hSZgSbIqiTm9ICD4McpB8zXsD/Kkv6TurrfonwA+bmJzLV4xIlKWkoVie
1r7/EgBDmMbHHjbAQ5DpLCk53UESl5NfE41nKIHc+l8EHDEbkT/PhNx14H3GOdCxVSjXn2JXhmiz
AmhY+m6X7OG0zDbPyljkA2SMKpaD1dTW1llBMlFWN7iWZIf7OM/O2r0buYe81WBXEfxBiqdDRrSv
nS+NaJdBow5vgQP8tJVtcdBTt99pmPAKSS0uiWEyISXm1vL88jI1VToyj40B0vfeNnUYg8kNjGeB
63JmXoDMLeJUWeH8yGYw1oBdkC5o94pnQxZFGG/MHrR7IUZwqFn0/3s4tZpmqbqQ4/8YMB1mGTmf
AC3+qVaNvR+jx7OdogDA5Ybo8OhghXXJzW565/kw4oHAEwKWH0RhVqhGWNXcCKx+FZSpd5gKl4GH
Pkug+fvgyu9t05E99v7XNi1soamZj/dR01ByZPCMZbx/vayUSUHW1lKSchmKXmTBLTFddYv+n311
x82biSJg6SpAVMYmwLvpWYqHhTbWpqaySaIdiYkIOLULBc5qmfbZiGJv0b/mRQRZUWj5qs7M/hUl
7r3KAvLRjUKE5zwc+6ZhfDEQbezQP7WJqz00hf4wtYOGaZdFb4ntVFXZ0wVD/GrA2gDANHOCNNwH
BpDupve8x2osGiQuQPfcPlq8GAZg1GU7zyyMc5jE2d4zKljh/4+v81pyW2fa9RWxijmcjsIoS6PJ
PmE5MmcSDFf/P4S8rPV5r9onKDYAUraGIoHuN3Q1fwIaxeRvk4Z9vJvAIj43YaDu6hg0rxwNJwG6
QR3LrcLCYYmtTnQCplLvGsCAj4h2dld9ghLDFt3/1lftIkL74KdtV+/UtOv3voFDqM4noTPeLOzA
jtdpEHVg8eqEraE8dPDr290ahTo8THdiQ/X9xzKuB/gFIdDcWfSGKhRuMjh8ocIVQBlylWwjazu5
oOJogXNCQpTCj5rl/RYADOjuJHhnEZHCUffSox+60zMp3FM+py4CP7dWSasMS3Ny4501TM4lNFvv
oFnKVkYVhiUXeeSq2J2rhX1y04iqhDusE3VEwUk+c91ohMehR5/yuWvlvvd7QMZAq9HfKvX9X8/n
yDKufTdYD1kclbyjMjw7vKJ/ctDlgN2jR6+pR6G3TbLwE5zyDydRy+9DMe6EmyGp4fVPSoLCZpcQ
2K3wT7JxK1QRYt9eqY6wjNuAolhoIeTaRzRhWHwbUDpPP5WVeERhWz3440TjZtpBhm6bzmTIOUYV
udlUTnm5zZu7bqMy5ueh3k6R87jFLvJSQ5OeI0THl1oYmwtsCsWzbDQW+sC+rnZBBcqPqxTyW1Kj
sMaEoAiLY6mJVxl1oKGfqzr+ZqWYCYDnzdela/ln2XhVjDQGMJTVva+zE+Xc+946yBr7cO93Emfe
tYqffJJy1tWKPSfP8mzB1lBby045Wc1FvK2RGcd7ut0CBEk/RsPbtFZG7Yuk8gUviG+yOwaG/phk
bbeWoeBGf8D+Mjrbue++eK2ylP2t6xQ7qugoqmtu+pEMIVTqJOrXrobIx8UutC+FgrAf8G3zkA+j
dynzDHCY5tVf/YQyPPCd4AnsE7CFGeY8Ip69Nkf4poOvtHvZJLptoOz6Jx6UKV8EfRUsxdyXyeEg
Lrt9YuvtXiuddNulurKqYiW/OJ6SLZpaiX7Am3CGdvhOjXfA9CTqcGVqbCqrHe8wEPxvQzY8yZmR
rr7FEMNeLW0c10rqQ3MI1b+uFbh4XCd2eXH6CZ2JVHMgT8yHWIIYsC/nw8GMcDnrgq1qumgSiO+d
w1+m8WyxdXAlfK0yrUWwrY82gk3jK3StdtXzBlmzbK1fi9HliwxR85GjHojlRwhU6lKOQrxLtsCK
TZjATG4yHmmmNiiY8hGGQs0PnWCdIsOcP5iTmvY1mGZNolyEPz0PdJbfo+Cm+iRr0HD/EvvogEWa
mz9PTaOsLF/z+W2IYqe4YbBBjg0xDy1NMCQby3CFf57+YubYz7VOOX5tWnXf1ahTJbq5pSQWvNhN
6F4mqELst+NmUSjJJwpV2VFX4vClUCMU3zozWBS5mQNtT8c9ivBtNmYH2WjU+25HMuw0BwnBublP
UXx7WGlWTvKrDcY1hJwVjBcKXHND5rvdm2FMqat1bQpamYsSUG12G4OEwVk2cDaircjbr/cueTQp
UN3NqNA2Spa1gNqN8Uume2eAOMlLi9DVXvYHc3+sKmclGZ8HURv7HsjOsg4SfxGOYQFHRy9O8kjF
vfoEv+P36DiHsk+OeilQmN6vpw+zCcuFPqrWybCH5gipwkOfDe68qJXFVNrZ54gE0brRMwGNodKf
IXt+1SdWwMBFN6HX1qdijOuTPNLJ9y3ZZNsLcmX8nRSXYTniIjO8aAKr5nFM331Anjw2UDkNZ8wf
5YDsu13B0qNnhyXao6k3B4/XGAjd6Ay+jpo12pi3cGyC/hb6pOofbKU89DXuhAWi7fu27CsyQk5y
mUoEbRFC45/OdvnB7obu0rROvEy0yCLdEiP/4FoVOUmEBOv/DZXa7uGfktbLvvpuwU1cZcaLqhfR
pzDMYZHlIIrNNoWgXLXmHgJXs/e6MXpMXbV8Aq5hLKbKJgEeoZ7LLzc9C898y6Nc3RpzJLuiPEix
/MNi1O7iep1blML5WhjOwqRCn2j+Yuvq6GJ0dtV6MSGfgcISkObuM8xS4GR296JFeNjA8iwWelaJ
z9ZJFWTLouEIK216bnXz6OGs+6nn6JgNcGs38nTwOw+KyOOnSokfZeGeBIWLDzp1e9k4Ye7djuRA
ISv89zlm6ofL3KpWmtKZz7oZr0Uq2veU3+c+A2618M2wfY+Nvlz3oYKCzjzKn1JD/qZ3DnJURakl
NzL3xWwr/5JX4PriUT0Wqg+7LC38C2XZ+FjY1K/nSHbJJs8/x8E2ziZAQZSNvHKbpN5FTfJoWelZ
sb1pxqFJ/NBmNeIps4Rcqg9fWzw+TjLKfbicahVfZeQqq8AZumc1s6NFXFVLo7TtQzP29mGu0UEh
nw9lLJsIh42Hqm5mi49/JsqBv8LOgZjhI1f5V/9/zf2va+IspS9QZgtZh6TWudODaGPUEVR7EivJ
CvqNu4jMGGWX5H20O/tHK/hZmUYUPJBMO1dRqnw2nlUvJsMIrv18t4peHfdjWpJ5L2BE4bSZbPyB
PPeg5dneKinH1zxFvgQQuusAozjZH4XR7/5cS88W66SrLr62WRReqoG0W1kO9bfWqk5OjBui5Tcs
1nP2YM3ojm81+Qc5Ad3p+elvDudojLWDPXUlv4+g+ZZbaD2CTfuSKTaaILFb7LQw7a/2gAK2PNWN
Y7zmsvJ5CBpjayJHt264xz8nmG9yglEr/gLmYkkx0nROpQGoOp//VX1qbsIi6h8obcIcjMGCS0C4
bCT+W0LF5dF94K95f4VychWFCWpJQ7C8X0oe/XW9+2foLOhB5qH5h0lysraKcdg01dh+utj7ii75
0mCxhJcIf6ZYc5MvJHkWApk4cqHGBIajqlZyWobAiUcS5cVHCXCXG1B9onas90OPu26kJs3+Hoq5
L3GVjgXOfCjj28Q/p9z7ylnKv0hqf/lfk0Okqje1Fc2OODBGE4O7AKHxl66Jv6ONlx/NOaoxDIVL
bE2bVvFRJox4ZYUou6OjJBNKfD3WEtMb/18pJ3eI9tj/hrckk+uReYub6P2WQbqfcItjJdg382R1
KtUlP+lwp0ADpsKHGC36fL+P5j7FjKtfplEuAEF4B0QB2JbMjQzvTREAfG+1n/eev2ZNWMAvpjbt
gbkhwFYXzTWZt0gjWCLgfG2H/BCh1iomi8sEwTXYCS82DEBwV8pn3JPer4wJ98Ii1Y6KlqhLpfDy
zxSX4TDx7R/j4LwZsNHf8sC2Vmbd6Ps4c9RjF1XQ4tIRUGSZKRD74WE7vhYhyWMrZ9sUv5vBRD22
Z9eCJFmKUu880Cp9e1a7tQzG2MT5yxnrfk3SbtdAe8xbZDmMQE1+au2uDL30l4jCn5HqUt1SII0C
b5+OIcW4XT312ePk9uUVaCJaW7ygv6UDMrfzSayRUBnw7A+1gfTo5dZ47lAk2BqQ9DWELkIfNY9Q
mdpvFYLAM+I5Qtkb6n6FQteM6tOg5YzFhBqLgtiGbub6t3ZSzmGb+K9aG5mPlmqyfk20+tV0/WuT
2+WXwbFeJzUrrg6mY1cVldMF29sUYwdCOaDUzSaDk3GSXfgTUL2nENga7+yWwT1o5Q8tad7rzIfs
4jTt2vCCYadOyXRmazggiTDk381i705J9SMTFUVqT0ueUl+p4CtHzaNHwfwlbGMYzvOUBmat0Wr9
J1QOG0Eaxz9Mnu4eel530Dqn9tMS2UZ+Lgnxmboah9fSqu1Vk/v9abCn300BvGufBQI6xT/9njvE
JJNiEP4V26bFffJ9zthTLihme6susZ4iX40f46EK31jqqctyCDMstubQbdxFGvKfkOGkYWcV++m0
k6GV4MojGtXbk0wL36wWfEOlJfVRjkat/0FC2jnxKI3e2AafysHpLrcLUWiH0J1c5YmaYT/4fZs9
deOwuL238eXa9ImiPciXtuzr+piqaW0f712yH5WeviKb3NrBlg1f3F7NugsfgWt+xU4O+Gg1phWs
0ek7wOFp06lNdi4qfihVYVB8HRFbRufE+zFSZMbpBdBKZTSnjkzylyi34AlPVXdFvJaNoALU1vb7
fO+RvMAhNW8h/PPgUAGcLhEB9pe2j3JXVIG1Lj0rvsrG69KtCmbpdIuihjytrWztKU1uE1zFmh6N
GI650yJ02ek7xUqGo2x8rMHg9c7x6H2IKV5PTeC/Fb4T7vsGUpmZoPcQ6aO31nMnXOtz6PW+s+D2
8rZyFMnIH2Vuuid5qpXijKiSLiPxUV6N1LpNst1SP5QG0gvynCKw002e5cFKbYOVb7I0mXqzPvTF
6GnrsXSq1cDTCWFYfEHZFUbNQY0LWGlyqPAK7UHON+SfIBtLRGLSTF80LITOWueKXWxkTzIqrKA9
/2+/qvcwg2Wfnqa9nGuEenObBmb1X9eQ/bJrwPvoQKrqFd1cxOrYDFHF0leio4bu6Fn0PkzprT9T
B31lF0W99eb+/50v+wXONC91wJbDNvx9JzpQ5PORngEv11O4OkpCsnwYlWlTVBMPpj+LTgsrhMPU
V3vZ5eKCcJG3bO3vWip826qslJrySv9+XyP+15JPb62fZaOFrIv+Zz15n9slvUbuGRW4xv4gadJ/
kgEXG9+KvZUzh2HUn8mPshBKY/0YNJR6ZL+ReNzYiJYcItXOXwTr/Jr9RqAbrwpGv5DcTNglmap8
JrrypfaF9YTaQ3KKvJqNwNxv4xQBjT0vSWh5YqUXmEn2qufvuPVIdP/hbaCqkS5S3KE2wUztYL2h
XHwd2cc5ktyPMlbr9dTrAyIa9GXOrOwTd81Kq8QKMIp+qYfaeo5TBxVLr64e+XqtZ5Lm6r6yDfQc
S8V8llP+nDAA52SrHAPR9NTsZUBOftKd6AmXFfgfNc/EIkM5XYHh3DTOTtgTabu8HfxT5mBdZQXZ
ZbD0YgfOYZenabuH6f7A+qE9jjMcTzb6vPFKLOfD70WzlV3xvEEL58YmqbUA8ZlQoKGEp0zoJk6o
TnvLHDmlneEPx1so84dmUh6j0tZ3MqonnQeqi24YdcJHFkH+s2yAdL4bg11BK/D85ynRphWLd0RD
57DzWbFATfxiJi26pUFZrlldjRc5F5875BmnTrldzYjmvLMTW3BJK+XZ0IX+PH0fetWuF8pYqA+2
GYnd0PbW7BWOenf8loPP+aX6cFU8q/0IwjJYOrn9w44QetLjjO11hJKqJUz7pGpx8wSjvX7SQgQE
564ckYXbjHZonZMclNPmk1xf28HtQE5eQuigA7sHxy7Cehlp0TOusMWGBQ3qR/oM9JDDt5mVNk2Q
7g30O+9nyklWEPxI+g7BH9Jq17pBmc00x49JZatP+kisZQhf4EvKw+vSRNNtltaSU3NbYOcRG8W5
YU3DzTgJgMN/+vIgD7dUSCtojK2JjGE6oTMOtneIWZb2TYSlqR3uZSibqcAGFHxI8VAVJUth2aml
Shiu5WECBgch7vl0eWa7pr5ZbloMpDdpKJprUIXwb01H/AAaxYEuvqmpChigNppz63f9LtB4Pfm9
DbRQKF8oTYgfeqzv/ASVjlRVd1mQdcFjJyxK6BHVfjevwyO5OhZUopsuRq/2K5yujFcBgyFLLfVi
5arxOhAlcyTHehg3ckydZ85jZZ1ot7H/9zw5ps0Y6D/nIYINmjxMwkWTlAhfDzkVtdHvtqDM+0de
A+VzYXiIjc5wJhuFQZOcYGy3qy6LkBgHF/Uwdpl+wW2vQEm3KlYaeJgvFWuzcjK+dcH8J1fJZQgR
JSdgpvpCDmhGuLA1dkx1z4+mbkJjF1ktN2jl8Cqcr53G/SxCH72FGmkTvdeKjdYmygEQU8Ki18Qa
ssqsXZOK30eDXWzw8A03RpHNwJ95yn1UHt1PQ71ChU/mxyeW6+izGfZH4OjjY5kkeBag4vwxZAgF
5Wb2lddUu9KRo9jZPJ5f+JoumO6Bjg8Rt67iSbz4NbZ0ddKpa29UxAt28AOZ8yZfyFGhNvARyTIY
uYOwUOWiHtIZydWCXvsCT55EsGpOyNz/c6XGAa9ezCHzH6CnIdbrJ90h8zxjgRuxsihl2Dj88edG
YAaEzO18eJs4HyVK/KZxJz3K/ntTIeYF2g6qfVm/8dhvftVzzgFmww+WvAIhRy99KW0nAEDblYdm
iNS9GSEcVCoDerbO8CScDPnItGZJBFBAdsnGGhDsCJvuLCMy2MPTbVSeENasEITaLu7XqDEZO6bV
sLtfIzLdce+F9ZvsyniUnLSyByQ0U4EBqDt7MdOF27m5h5kSvEdqGz0GklEsB8D1q4h/zexhGcsG
5fEEslK1kBf4+6r/iuMouFa66UJIR1FIA0O31BxFfTN1YBh2q4lHP2i1N6FVWLZ5GMFXmLNsxzm5
HugglcI8KtZpjjZT6GA+gSaHtgztPH2Nc2y37BD9H9yV01dhJeEBKRZUm2QYwlLSveJVRpUCeter
6nYxeUm1r2Oj2suje6NELiUSGcfUstzbzCboqn3czsJWZaetbKV7QXsP452gRUa5iZtdPbjJQoax
baV4QOYWaljZ8FqESDH4pgkfdJ7sDBjPiSHFeMa2+lek960jkhLf8cTrX3PSHac4Ht/kWFulxtmL
yos8MQl84zIG4V6OpWZkPVWOspZjRVk6Vz9AaWC+iofs2XOb/5RDSIMliJKReI6jEfeATe5k5ouc
l+N4E9dkROVnO4iMU2Z3l2HXoNHQ2fmr34/bBGmTC2yB4nUK23e18JqTHHNjYMB6PCQHOcjPPMME
uI53clRxomJpsqLeyLAQ5AnyYUAKP9ao+5fuHoPM6Fj+bzPin6f22kF2T12N7CaagL+nxRp5WCQc
ll0Q6Q3CuZyvxgpzpnaaNqgaPv0O5YlyXJ4dd7G69kMT1dQSfYbS7tUdywFyTryygfRYqXEwOndY
oH9WLVvfQFZYdvYV0mcPt0luBJJanUgu9tgd3JtpCFTUrc10B8Jvq82RHJT9yUj+G4a4Vz/2kxk+
yM5cg8X+cJ9E/jxaNXU3L2iUX6IE3UbJF6RuryXLYrDTg2zCAGC4uGEfZet2bXYbyhD+jkbUpv41
Rx4qSpwdHL7swhmHM2psYqFHQbmrzLh5iyre7oNnBeRjCGu9uk6JGl9kZOKcMBlifGb1wlajOCRB
hVRDXRWIrFEgjybFmJ9YiApXCYqeUYZGtheH8YKlTo42WlGsE5N7boHNAQpgKnWzW6zV3jnE4uuQ
mbr5JK/jlrzAc+Myzdcr4qg9WaMP5JyPkF0QrqbdmLS/ZNetf0rRLAkxSJL/CNknXHy5XIGNZSi0
AlPQ3mTVxDMymYLmHCBElpi+cWznzVk9N7JfQYIi1FTjKKeaiAtas27dre8+TZ71Z67sR4uqOmg6
931XRuMXHxF9BV/sjyFy2s3QeUhlw+2T/YFvTx9uPbUbS626tWciAsdCJTyYVdwv2qpC1jcT4jo6
WX8NtU3otuaT7GGFom/IcyJ8P3l+ipUJrgOKi+OIEjjiiqunedHY/99GAQRBPoqwJpMnh1nyUwAl
XtrdmLx1Q7Ud8kx/Mro0gViIaRCbtGcti9zX8KvsbCK3e64xUJAn5APpisJu93LMZr1/9pTxXY4F
pGuPut7kD10b6VdXWCiu1z90vxAvcRXYz6W9bhQ0Thdc7lXxfOVozmN22jgo8RftRk5FWmp6RKyk
4WHBaDb53uHPdfSxkdeJE9arfQR1uNH0szHvjKp5t1TmxrMW98ZRRoHakgtqh36lFGyWvMivT/N8
OVjM89XG+ns++dt+JQd9Y6pPzmienSwEtJQi+za5g7uzSyt5KPvSvPKSMq/IFVgP8egV27YOrSv+
usF5LKONHJTTQg2zsyYgHX8/y+qfC8hqT/IcvTQ6xDJxhrifNGj11fX1+CjP8fGuQfKUDzbnz/zr
g2UYxPEhqaNX2xZ4PVl4h6pJ6L8hl/LLw6L0Z2i8FIqRwryGeay5+vTZRuj8DpMB+IjXzLqqrWmf
FD6JNYVNUAFC8ilyxnbRO6715pfZJsgF8g9D9tzMTR30cE4UEDJ5kWbPnstCQo+sg4zkDKfC6M3z
zHYrz/JEFh8Q6/rmmI5VcFmMrUEldyC1nH4LG7h80JMwOSGcqm8zR5xBRAxYLsg28r3gqOFQNs+4
dUG9xBBojiuqTCDjVHRQ6ZL99sTmJI+rYakWHfreRsMWJE2qz6lB47pStXGH5K3/3tcvbqaXn1OP
FmMv0LSzoqQiB5lCikmmhkeooi4qryyvxdyYPi4Q4RSWW9lnaBoJX7ZByI5eIQAWV58kLOiOQjzI
MTmrROgBYkZ1tHphnI25sXJLLHqrxWJnDhstMc6ISRhnJ3Se2Ljou3tXZXTmKdKe9IZ1Aa4AzC+B
ivODzxb8oqHU/JjsxELxkkZxPVJd8rAQyFc+FBgBLTN2R4v7pGbofk+n3muxAv0nDLELH6jMbk0/
/s5z4ydChBQ7h2k6oCoc8QsuxDOEX4dyvup/zW0HBWxD+WUJb60EavVttG3jIWsz63kMEw9/Vsc+
xEaj7SL0lGZYdfCE5MIutgJwWrMxTuN8himmS1psDY/aHCoU71BJst5dw3e2sdCCVZFQZC9CJCnS
yTc2VqoY716Qv0IxtC46vlwvE9VV2d0kYbxXwnxAqZJZgYFIXSYy8/97klEm+cKaatBbJKdLLfxm
h5a+LNvW4NcwBufZ9ZoAC29V/TRVUDXCtKxrVfkH2V1r8BLGGl3XLkqrjzyxsS4ZepsC8xC9UYm5
nT3oOmlEJ+suqZvtBooxn6RiUPAAJ7ROyzH4NMbw4vdg8hQeo2fS+EgVzv2o3WhLfhhzcjMIP6tp
3cdW+RHmms1CA+NIHKZ9ti6mtgJveVDx73kW7BiPQtOjhTJXt+ueFNAojPgIcjZ54fWyl2XuOgrF
enJxjJfFcfhtWMBH41sL6n0/lugJymkG7B94b3V+NlHyeBpH60NetiqSDMnrACjT/CmIQnZ+9dmk
6FE5NhaHsrIuJh93+qgn99k0PFFx95MXxakKFWzQAdtm/GYJNR4fMEN7jpPQ2JTUJovHUMfbKofz
dJgs6ghJ13qPahua0Bpa0Z5aAYVhiPs9yVUNt8NbXxEd2wArgzmyTCHWrIeTrWKPyr4uMWVp+sx7
iapROVteepBRYpjTy6x5Mg+5ou/2RZGhnjvEsImg6B2Kmjp91MFf9DX8+qy0CD8y1/teCkv5gdAh
MtgUfh5aFjpuX4/fYVqnyFH01hvaMdEMMELAWB3Eqo+G+nlShhEprQrJiTkUMJMvnhouR01rSW8b
oDVzCAur0PD9U6m7oNaAVvEgv0ZDT9BnFW4giBzIMSUsh2NoVpA0GQybhBmJ9iPxxgQfE3y8+FyK
WonRLkrB/mKqMvNcdirW1zMITB+qX7k6ZugHUFRzWOAuZb+G8GXOpv9dq5tyY5gWmLfBQD6+IOXa
NF/5FQ+rNIROzqP1l+4jnClcLCTQcqiNZWOMPIGTiEXQP7KH0DcAZMqYiRwWo+3sqrmRnf8a/9fh
/Xyj7cTv82WnPP02XGNkEFS5/uR25I2GMhFfHRVYiKPOWpAnt0JbAqB2eI48JfyqBxiyVML0XjDY
xsgIyOOZ9Lj26MGYnS2zmr0SN4jhqna6qzPLf0JySjyGHn4uSDT6T7Kvhw2x4F421iJXSQyngvsw
RX8nL6fqsQPy/DHW9lcXhaVLDYXhOc+Mx5AHBLtVjGeSyQaJzHPPRruTJBEohu7g603vHscSGIMX
9ktrpACZg/24toAkNmqoFxtwN8o17PkNlaybXo0EEw7NaDJqa379Ps3y27ptJUdrDhUPaUu3iF6R
/AFiKpyr7G7zwdsmZRbicV4377zjfUD5htjIUdezfkHL9U5yUHbJsC0QbYfx/zoMPb7DfeKuzL7T
PsmIHTvhW896rgVHJ2xeksFFOFkV+GbnAx+ua/G6KwZvpc8hGLt6U/s5WqhzCDFB2Sk+lXAErqJX
A8HPkxaS11esz7wI31VrtF6aJtfXYMWKVcMX8GL4M5LWqcOFaBTrxaU4cTLL+DXtG+9Bb/thrdTG
oZt9DsWM8MwRqAHgGyf7ccaAoiYVbKdUTUAPMCrnxW20qFkAPsmoH3X0IDIgl27lPQESLnfg7OxL
CBSA+7YZvmsdZnAiz774ZhyuWNuzvNFd9dSVlo6/FDNKVOWUIv7ekrVaNC71eH8C1eHUjr6cEJv+
2nQouSvTya6ig183+YcT48KCcVq3sxBT/ehNXH54Db12ji1OfRlSQ+CL+BCp5a9YieqPRj3i1hqQ
H0H0K3iYNCAuBQq5acVtHunQ3BzTUE4xyM7dUPKa4fdvveiBhuxwVZZPZhrGm8xQFKyDtN+NmlZX
C02O7b2/BXmZmkO7HfNeh4EwDJ/KVJw7MM6//Gw2LVPT73lERs+uATvBukzWomOfqA4qBroTH6zq
mX1tS91HHtkPvjmlvo51a/xlBP5uJBvzpdExtFDHwDtYVhw8KAn6/ir06rfIyOMd0jwjIr2EdWjb
j2BWqNLNoZ6gyBFmvrUGn1a/Ubgtlo7muJtxHrV1Eka2WZHcmUdZDMFbbvlLKCQn3iYwr0VVJk/y
SiWeHXbR9C/AdMaX0ShmxBsfYOj5bO1un7th+Aqgq/vlu1tTRbSbYjBa+IlWvtrQaVYof+fHTCO5
b4VZ/jiS531SgUsucPMrviZuvYGj1/7KKmvbk2j5EodBvcijenpK9AhSt5Lhj1WG49FUkwKBj05/
NeZSrQtZ9Sdy96z/2l88An5kdqK+tSmK16CjC+44OPEp5NvHAeWGi+WBAMYhYm01fI/A+MVOyV8A
jWrRtnLaeo9aTUNOa3RiSiRmUu9lI4fuIXLDgKpcdMv+dU4+K7BrladseH0Up3puGjAnS63uxRLN
yeJEfgkImxzWGjf510jEno4VO3PkKKyWV4+dRDtsC5d38a2xioDVUd+uEeoGrzoP9JUPMCNv9E8E
s/xtJ8M6jl1UCAGszlNUa8I1LvEFxRct2lMRx2VLHo6BNh9OefNY+AJ3onmkEn60F8KvwrU8/Nf8
0D2PJFiePLNZR2RH3ifVyI/UFIGUzWHUBs3GMHg4aL4I3tVON/C8CqaNHOVNjaVm0fVHOUpRHeUu
RX22RvTb50sOraa8yUtG3dQ+yFBesqf6tZRhwPLmdkkZog7xaJmVs+E3qO6almxVAB0LkTJ09O99
8qh3/Gln9fWQ3UZk519z/quPBcsGa4AjFR4TMYHXtswghBvCvXSB415cuFypXUyHe785DDqOQWAm
5Az2t+4lnVGJLZlYKlT/nKrXfDW6LTD/nqcMO9OgKMvzOXnsw8491vOR5sa/j2QfW6Xfo3/N+69R
QAnu7XpFGhx91FyTRHd27QCfECUiGLKuZ+JSIg9Nc2LVIQ9vE+Rcinn6Q+iK5naq7ENrnfPl4b9O
olzi7ErNwu45dDKIAkq9iQRA3QynlMuUBQGcDY1lZQ1Mp8o9io9/BsbECU7Q5xdy2r3fS2bbbQrQ
y4FUNbZS81VaUz+CKu7393lKrEe7Jho/Bstytq3vqZhyqsNOT7xhJyy8D1B9J57cdNxFauGbq/u4
WeaMy6my8zb/FutmoIMLBASK6tNDrJ5zF9X7oLDrlZrm7S6Mov5Z19oP2e/XOMON49DoUPNZ5qV6
EDxljaZcchcFNW72dlk3tjIrahvNhtIjnizBgOjsVLUYnBq/Z8tTWFx656R8kQG1P87qLWXtUeI6
yj7ZGCnYYiC8PFXU0H8QbjMnT2eW7EPf5CZJngTz4CFXdqJPoKYG46tvZO1TqerVU1omb2ZZjphx
YS43rquwVF/b19p3xGvjC4NjPRHiVWKdfx/bBsKTWTCdoWm7i9gu9HVvlPifCISigCz9rI3OOehR
OrxENQjNUGX3hE3L8MJSN9h0rMCXclRpivTYTN43OZhWhsYSaQ8uIcViaapxfg7OxihANJqVd5RN
1lHkfrD8sX0UCk7tt/g+Lo+cqtuoZqrvui5Ru8dWiXxMTsiuenEp9pYgV/Hg4xa7l7Ezd8qjv/rc
VIdKT2aShZiBhIhugvdxjejQCic4d27/u7Ec5IKHeKrWfw1AGEDnqsID6T5Afi84Z2YeH7lfFn/1
y2v6YfE8otWxldFg6z1VNRLJMzdIsn0mrS+2lolF1h/aj+y32KRBRbsTiZizNZh377odubCH7peT
ffKaf+bKrr+urofBXrOrZmMOU6LAZkasw/K7Dd7DMUZrUTdSpuuLYivcZD4klkc5Sql4OEQHPSx5
+ji+cULCyzyZ+hSgITQuNaGUJ3v0ESLWohxHKCXOAd3Poybrh154WBNxo4BV5n9Xj9H7qHMb5abI
VjLMfatYIt5SbcENx++GFv/UZ2iTHEys6/9xdhZLkitbm30imYlhGsyQWFkTWaGY5aKn7yWPupXn
P327ra0nbnIQBEhy3/sD7hLnlTH+jQTjrdKU6B0so3ewO+QM5aBgqGoeV1jCySq3dboED9kc5eAh
xLqMdPTdtW3yafwnZHOTWTWytHb0uCjdZC2nfH1AH8r8o0rs5CYhDcxRmjstMHjS2yfSAQz6v1oK
7SNOuuQGWLh54CX+z8d5nKexvnweo8eSzYeufBD5CKaAQHN4rFV/tJcA6IGGzQXMRuzop5TnRF4K
6IqKiE8ZhNWT3Gpl4zTZLM71NmTlNg+S/VGjt3/GP0bJHZKMjDpSZ0Bz/3UQ2f3YKXbC5CQOBSui
4+xbgla/90KAF88Hc7BqnBHYjPo8gGHF1sgNyUMDUgNoP6cDYwfRkf9BhG+FFfsMJTqyKPLL4P1s
MRxZzWFEDDPnpKPMRP73pKTsAhBQwbuhUIxw0/Z1fjC9AYEUCKqVPqNJa9bnDxm2R/1vd6P2Sn/5
Wx0idKoXUptNQ/+oWaWz5VRl4eqsxW2w/VRya43xcYLYIsty+Vt9HAEFowG5nKyH1Dn1d+3Dtizj
Lova1gXu6iFw+5CnVxc2yj5y8OjrcmHc8yY170kVwBhRMM38bPN4Bq+axCHxOh9KdhRO7S9GnQzj
Z5uq2l/wVWqP8kiynefqqgE/Do2IPQ0NJ0nFqR/nk021a+akZ8WT3Cd2INx2rb6PWGNB3i+Hk9Hy
vOp8nCOrvooXOYIdghP3MaVaWyS75gGYka+UMh4OwbxjKQfJTT8g8ajFbrP+nIjV88zus/r/MGH7
vw9pkgZbROAvm6Fj4TOBbwhEUF994MyoDc+F3d+C0RoOgte8BTCNNjxY3ojA4nk215ykrq+5oVVX
x6t+DlYFqvpvkxwx6rhyCxR9d6OFFHHSlcoZlVXMncJufE8n6JSDwL5k6DN7nZaKf/baTtuZWpMe
dAScT407BVtsueqbYlr9Ks6i7HWaKhbNneW+pWLojopQkRgjQeIC06QIsiE7ldVRyyPvpPsBnaIz
/3TKEbo+xidzdrljYaymVnwr5sRiHMXOBb+UtazJQuEpcEiN9mc3Bkm8dDD42pZe1cBY8O1VY6fm
oQkgmwdRqGzNccJXSqlZtOb6scWa0yGlffOii2NZCfKPFAlv43uLdG/mOu1V1h7tgXdgLaicSEBM
M9euwcoxsg5yhJqm6d1FfHlB6tramU6gzk6neHhPTY2L19+jqxlCoH1O4vyzrWhSZT0Z+MXKw8gD
ikqMW9LqfKJ5X2suhjzBsDbEa/ZxCZ5qMDewtRcTC/pgaaNMcQ7bbvt5zcI28ltB+PTv+WVfj7GL
3mSA5ufLlk3osD8+3WfT30/4eQWx6ZISiQN79zhlPjuRzaqh/zhn7GBqbuRk4D7P2kWKv4YK9+cT
ygPWUf7nEz6+rSh0kfqdP93j2LoVMN/h08nR8iLlJ2wQTvu8yH7+hFn7+P0eX0tfQgJPhj+fTu6t
OtZBCVxQUfMXIfcusvxrrNfW4fPwDmnHxVBjBggMr3oGdzTzXdXyXNrCfSJV9tzojvcB+QaNvdwH
YKn51Xuh5cvSVrJLoXvm2puwEmid4sqDyXrOdSJy4eTzlIkSsp6pqZ8UzfgmO2VRAcYwLG98jK87
SPMtAdCNzIf2cShObpn8/BzvacQPeecz4XTVlTAU5nqYQ27ibMAeK3a1pzAo9CcksU7u0Cq4XFMb
KwcPvZivVnbKYbaPZD2z7RAdTIb4bYgchYvk8XwMWehtOayzzin/0eYn+O7YTnN9nGWMG2L+vr6Q
p5F7tSYmvJNdZpjocKRBG5sL4OZHTe41tMgZVXaFHOnf6w31HvSB5t5kU4zgww4xiWL5eb1ohv8u
1BQ26rxT2sbh2dGbx5XKJrTdiYMOSUi2jw8k24yPJOjE4ysB7F9u1TgDxm98Hbyz4ef5pVE0CKxj
EF3llpXibQqaCAe0ucOxUpTcKx0EQmS28epfo71EHfY1bMfPA8gRsuAMfj7+OcNns53gYO/9PcNn
R1qJP2cpIKGgH898SO3QSFbDbA2UmdA2k46NbikGlPog2TOdR8x68oYjWWeXdHuN+7mHVcKghi0O
tX21Ip9jvyihG+DpmQ9frAZrRW0wxu9x0Z5rt/N/exO5mjzE0lzBwgypdFTJU1dnfqKGPxxT+9U6
gfIlzDwXPTKRv+rwelYZ+qp3qEssTQ1DvXC52tYOO7w8lc7de7lb7weFf65RONKGhZmX5v/g5hpP
QLVKsWhkqTHlb40u28uewfBmxlFOLhmb1Gw8PVodw1sMvAjWICpyfoKWXzlfRk1LvF/R0o3QmJ5g
tzuns7V7njTmU4X+0DZqyn1UaxExUy+4qh54EPDFCgKUXbpM9Kw9T42tPsVq8yrb3SAxVvFU4wwP
RO1Nx/siLx3lAzyrtvF03yaRzO5Dfy50gehub4Z7bg1tLZtZIR77alBf4rs1hS40MDttEX/14Flu
mCYShCTjmx77wUyPTVO2cJTnzUlHtcK1tEOvBQXxxXAVuV25nsY8e/Vs0mdiwBzBdez0tVSwVbAL
8B2y2gkoV3Gh/pa1CW9QFNK9s9wTzRfrCZX0JdrIvIvnAst2kCXti6z0SblFub29y32zeHo1g0i9
yBqfBCVinCVPcmjaAwIUhOqxh8dtIGP9uedWwKPMLJuIWD2FMWgRlu+5sZ6i6E/blMHnQuG6AShs
EfaTA+NB/0/3PNAW0o63AG/8t7205kBDpyY8SKe3BLcVbDyr9L1TRszNW978smqUxDyN2AywCjPT
d+YAb6pVxTfo6tObsFZykJZ76dUoO/7HHMHVY/hMtsZMYN4ldS3S+TjV7mTvqPFw7J3JPcveifw3
OKTgdQRddbeM9lK3afZuam50nFrso+VORTcVGxuMxUbuZJWqAso3YvGAw8oR9X5/EyTQMGURS18e
L8KHJ50te2SjAZaQ6ChSMFNQ188xYa0xEfpdJEaN2nKUrAu+4Y3s7EfXv5JnfNRkUy36YJmnI7fQ
vLtHSvuotRYZr6EkAYkQ6qsigphlAkciEOztY8gFIJh/axbuz6kO7CeaaeKmU94Ss7K22PzNnLkB
XUKcaNeesJvnVje9BdLe5bfGgT6lzWl0TWAWBXTph+1XOIJmhfpahjapFlPXCWSb3q5HIWrvKdOM
JykxDmfJ/dqkLM34U/Y/iK+tHkeq8mRf9p35DXtWG+q6aj6LlqhXm0bZ2VALMnfJEOwi1fGvoWMU
K1dLsvfIVn5mjmP9Sof74ziYXt0VrFY+hNW3gK86Ba9Wt1/504RL05C+TthavUT4Qbx0DU5QiQN/
bm6KG3PCoVKArJ47K5FVm4Jw+lr28mxMTp3ZAxGde0v0lF/a4+exyMfNUa2kPcl+x8uytXD4kykf
uSe6l7HLVhUCzu/CcjXgFxEm3HPVKC1nY4eiQrq7bd5ZiWHllAzQJ2Rv5m9IfHTPmp/VT1CrHs2D
nYXHvJjR0fOotOCegz4ybEdVWMdeafEEtZT+POtTrNQm7Jcmdo5n2SYLoAjDOZ2LKW5xD6zRwJQd
PdK9I9hVemRdV5Fo/eyWbbIXOTjQU7l9VJs0Xop+8i+NHTjntnCG5WhM7jdCcIdg8Ke3csLAofCb
agsnM/oSmBPeEqn7TYHQvMr1yTxFnRbfctI30Hp151sej+8a5hMBmY1F6GMprEd9dPssnNY/N0x0
jpAZK3eRuB5Wlgr2mHJIGjl/BgcRqsummp8TG2rTwiZUt6istuH+l3VWF5sq4+uJrHy8NQiaHaYe
KI9kB3Rj+qOeUFaSzIGWGpCeEDUnWAWjF/1QbRFdJDtg7mvnkf8f+8mjmNawd7U6uqoTVAGlIRHv
W4n3FFq99+Q2wEdcG3k+WkaVoA8yOe1K9sk2220xVW+nq6ylVpLsmh7lshATuBzDzuaGTO9wjueD
Fb7ubrCpJvth2U8hHitIaGazvXBrP+nF5N5TB5gLfbKlsS1l7cNnX6VFg2pjnMRrAwLIWQOV7dZ1
vIzjpH7TivzPlmyDZiWex6FcgqGIvnr9b8Mu6i9Oaed7B4LbWjb7QXT0HGGS7OVphXUMUgZZH32N
J/UHlP3uHiaiuIzG6Czk+CY3kIoonP7iGWp293Xzl2y3vBIvz6ayka3hPvPc6iTbeba2aGdmYh9b
WfAlNknOz5ej9Eq6TZFg28oqV2f9vbq+x+a7mK8ChZljJZw/V9cxlVr2ur9pkFKJq774VTnalYhs
8WWKC2tlJ4N69luvOlYFYo99HyWvUwdEgThN8Qs2+DJpB/MqDD1bCdPwkboMMAGZtz6LTCjj1u6S
k2eLf7bLsaZqvgWmG752nXnUUlv/4g8VOmR5Ep4rTUCPV/1irWe+8z7o6dWPXO1nbBRPoOKydyPg
Y/V1oRxxnu7PqFPAHDXD5gOs/D5gGv1T88uvWHOZr2qt5Bu3JPhuYEl86YMpmkUz/a+JEqzlUOSQ
cHTyyualgP296UwRHFSo7FfUo7AV10Zu4tHsEB8ffVBtk+nsjdjbscBIpFjQ+5TX7aKfxvSrVUbf
y6zxvxNJuBQIdPyq9Gmt8tgPF153RvSkiBfCRv4GxsgC6sfGLLL6lxeqN8zUxHdsrX9NXWjtFNvr
NyrOI88+4L2ifEYuonju6ooF6OhrG9nWTWZ9hTi2y4u+eIxArjBYeqlJGAOHubGInsI89q5lZIFi
nrdg4jcrkRbRusXWNVuHKIzxC3jHWicpzeuVdaNVJU+P3taHlxS7bbROHMSLSHcLjvOfXR5tfKuP
XeTxQ63Q1vEQtZvUxbU0VlLl6ru9fkxHgHJJUNTfuvgN/LHzPa2Fj2V2pZ35weyzidDysp47xPgj
g4f8Lbb7eB3UrANsHN5vpdojr5bEzvfJLGFkiPBL2SfdJnJjda+UlvrkxiGWUfOIobNfDDiYr1Fu
YuBdWy7gPbt+FZn2LAcgSZQtEPUDctY09VZXIp2vgHwRUEzgdc0XB0z2TkmzclNjBOOIJHxD8V/f
p6bXr91Btb7ao1hFTj6++/Vg7lwd3xDZXqvf2yFKPwR2blsB/GireZH9Nc0y66vhElEYUtXZVqJP
P8b0u+xL4DhvWFYbOyxbpvfRaFayXbNYqMZNphPzGsI3Aso7eQriO84qUqKtYafKEutsrM5YSxzl
VjlXP9tkhxnW/9uQ3vRM+BQC++f/ue8A0v6Ajj2Olkj8yaKOwSlXUWn8oy3P+uLKRcRbMgV4Ef0d
nM4d+BO46GxbP//VrrdQbsOgPf+r3Q+K/CxA/HeJPS4bWMvLvu/fc6up79XMXHTR8Dn+bYL13twx
p3k0kWWrCSLBilVY1obmqK1KHPXuQWEZ69YcEDzpPG9TGmZ59ljp7WDFDke15fckLe7vA9srj1kR
drsGlc+z5aOo0yYlGQwFF78ELeRbGGNKHPh18JxpHQqxMZPRWFcvwACKa20b6sbWOn+R55bPwvrx
XajjDo0EVqZ4LV9lm9zyU886wAy6yJrhxbgxA3Wqzg0JqSjt8+ujLa4zLAQzNV2F46g+QwYPDu1U
A2D1zbFirRcuAUD3d9lrpW21ciLsQWXVSNz+VI7F96LO1OfGrMUFscVTGvjKW6vHERldK9nJqmlq
PYbksf/ojfppa3qJ/0T2NHhpdbGSo9yJ+UttMo9XYSsC/EJrZrQm8oS9H5/C2mzfIrNeJqOBHLND
pHAycU2XVdEmP+HGjzc365J7ztrTalNAop5prEu7atG9ZKcMt6qCjMlOLfB3dWyrecLd/RaYaXQW
sypt0lrRuePlL/tkEfRtvRZ6WK9tW5tSgNDiZlq2ug1AkOzzyM+ustDMKlmplY2hnVHkj7aonTLY
SthUq7ENnHEeLNvkFgzOeqcKEpyfbb4S+ivUXrQFyMNyWnfpQG5k1uDJPJEdYkhN25T6jf2Qs+uE
4AHlvXr4Tv+O0gMvDPdXXPm/dTGob1mtTMCSmvDaFo27QxE+QmvRNi+9Bn+3NMrqTYvLiPxG1f0C
y2sZhvfbqOOX+CWvVZM31Gg/ijZzUKjrsnuVFFia/s/2bu78VxuxDRxXxCK1wt+VFTT6xQPPDCVD
ndYmwIJzMRka2Mj4FwLnI6ou43iUW5+FY2nZVksELGrs3by5CJmHwHqcN2Ojful0MsSfRm+yXVfg
6cu2x+C/42Tv5+Ch1qp1qpr+ToGNtsVsdQRtZEfvuqYoaAeqFp7UQfQeJtm3yPaaKy/u6N2cs+Bp
8xb4zkBoOHuWu0xVox9IGeIZPg9KWcGC/ILtQRSWd8rIa2PqYRZZg2O82rGprbJkbK6ppqc7Ta0y
8AuGfariNN2E9aA9OZDElj10ko9+cp4Iss9AfqZfJK0WPkz2yGcaEppGvYTu2D6ZDW+QrNLUk4ZW
7SF3lWA3Vep0LcN8XI0Ymb71Pavk8gvPnOxkWiUpgLjpMSyHsbIC3pqegplK5QmokAtZlwWQvBiE
g5jwaEz+0yOPIYfLMY99ZF1XUGztu4+xMbN7OEtfa0NfnIa8usqmeG4CgWCd477dyiZZ9KYursQK
FnKfz3a5pc+a2I82RjyG/j0+0mDbxwHVjDhdljRXN8yLkxyvTpGy8a2pAYhleFuLwNZxquLq0Ba9
RwhehGe3MYwN+Lbkhi6+u2LhMj4Xo9WSMDaq+Z1bYs5kBCtXwDszE1M7otiCiEE2q4VodZtsZGOs
5W712HQDFJp9omnjUR11IGga6+kiEM1z16cgwU2fYHWmZltV9AgjDqW5H7O62udzZDJGkREL9Tq9
lYoMZevBi6kW2dJWm+oLPsIhOqGEFjuESWFz5kyVx60/L6IWAAvXXV8hNeYXztZxx4U1Az66SokO
LMDxe5urTij8BXwJ5RSnWff2d5hwQBe6A4yZIjT+DPMb28e0jGEeR5Pt8mj2PAxcyz+HMQuxwQlM
6Slp23qrpC7J/WTUnyPbru8hT3C7Da1q6euQAjoUCQ61l+rPjp3ruyKwYPLPg13MbZ5zqD3zULPM
iqUG1m0nh2pqmx6EAlxbVk2nxfDSq/Rd75ASQjZIfc5ClDUtz0reyoBVj5h0+0sbMxnm59e+JRNS
EmGr/VTyjjlXitA2sYqFS5grXgT1lmUGpqvgadZNklV3RWnMZSOgmtdxh0aTyAgdkgT4Bon8XISC
uEXs7oK6cH+Tn3v1h7j6KDOrXDpKZT4ZoOQ2LTqqZztOjL0YM2OHBUN3kUdE6idHlMtHNbsbwm91
weyUd9ccO34cscpA78xHNDuvXI6zSKEJLGov1zj/bRX0rzYyYtUhzAhtT9YuhKQYF+aQ47AzZusM
/SFUuhWjzO5RWxavlahei97QL6Pf5a9cZQG40SIiM3dOSoHUnWvUB9nriCZGv9PqdrKXrEeFupNv
48/JvoRhrU1DrHtoxAUMTQX+3Ug/3Eg9WbPriu2wPAl870tu2rPcaCQuXtwAzOw0n+V5CyEsqbpF
Yzjtr2njB0r5q07TAYAIklhq2X9A7fBOvlL/KVrRjOu0SI3Fvzr+VbXrhtUW5EjZPkUF2iEeFoLZ
ZHqnsCUMjfg6i9bYYoVfRcNPZmQIMg/9b5QP3zAUD794GTrB8Ir6a5wO1q6BlwPXxS2vGQnhFTLb
9tY2R2/J642vfS4EBIOjrbnoyA0G9uKyscAVFWPpMSEzbfm8v6ZoEZmBeeqbxn/xg36+UfQWY0aq
WefV61pYWF7Mg3EJsLeTYSK3MVdD4aHjjBny41BO6YlLqIhXuevEqvgJwaOlMw+1W9EvmfpEm5T1
BLzIYEpWZcrCszCUwXgXGY+fZsW6YQgXQJIHnB8iRAesVZmM/S+11J5zsozf/M5uFrpje284mI1L
PHezZ1Wo0Rrh6aOXOegEhiOarfFU7AeQOCifaEqxbOvuwFTDBc9Or+aY6Vax3HRVJH7+nM3FSGaB
TMNdtqh+cPKcaa/SdQ5D2zvrWmFN+HZDn1ZtP1sBEerVleyvRyLCRYdecSP8c0xcflmZg7vIQ/Ul
cWBf2UgybEfSTxvbz+ulVBaSwkHxTIBti3K2jgfWqk4N/iqp/uaYfDw30a+yphJCB3n9gqdqc9PQ
HD7URV6vgtyxPsau+OlkVnYvvUa5IA9N0tvquY/weZijkXeyyc33LBQ/Lb6zD14uAu9LYAGxIaIl
is033Ob7SwGJaR25Lkhiz8EyU+ubfR1At/bRmxxxC8JgSJ1O3C1ftYkHJD4gON61XbCxPRCW6L1F
Pz1+GKNWtF2ixcqOAOD3sUbYPDMRIK/QQ//DZUEhMtdL5x0fUX+L1Um+tatS3EO7PKf+qGNDZrD0
r7MfaouyC0Hn8ObE1b1Xwng/DJF9RMQbRci5sNJrUH4rqrANFkEPX7SIut+9vlENdTtElfclLPx+
3RpqfXRZQFwDLnEZCyZZBgoOG1y3zWs9iWDZE4uELVTFKEV7YbJoReJA+1Svhiamb9pssYp4Sr7w
nbLkHzVuCtV9D9Ha/e66ESjmHsIZL5R4a9coo/iq1b97NnCt2gy7H4E1buugInEnjJcuNz1Yeso9
sPNdayK2MDqIjoyJvmxbTKb7LHS3CZrkx2Johp3tKgd/KvK1NnrHKW26hUrQg0CMGDZdZNibwhdf
QidvcXh3o0WTj9F3dJlurlU5v0puHqSc8YBFBn3jKW17QPr14MFvvjBgNjOHoXDJR3DpCTCQIQjj
uywQKNOOSoIq/dyUKAqyYplrrcntaOfeGbWz2pdfBre8VXZONL6oX6CPp1eEndXXQtHeUCl0Lnpc
NufRqm99DJSnzOL4GHm/YlXkJxXRCS8exn3goIACvL8wT8rFFzAVQzv76EFlbMGmI800V5XRvs6R
rSdb7/qLsFuI6wqgNlOJo1WtivCoe+KstcJFs35GHM7AxNBjiynCz6QMwUiNyBfIdllAxgJPL4fI
uhc2X5n056hoj68DbkrXKo1fW61oLgRauZOmngxf33RvqpvHC0gW2baOup8umZA7NsHGeRgcqI1m
GC2ZbRQntu6yE9H4/o4vAnDlKflOWJ8RvWaNey9KysWjHunOsBgbPQVUl3frcnCrt8qIxRobzHIr
q7Zh8/rxNPRlgwn+m1eOy76FBkqUzciPj02HVevRN2H6LWdQxTEJzCdSwcoy7LFdDL1D3oy3aoyt
q5uBau3btekZP1nXVQs1br/3ptXdpjYj7VQg81lHH1PNfRgr+nIUcfO7N59710HlJwm9U0WaaYEK
VbcaEsgzIsaKPFKEv8Maj4ATt/MtQ8nzls9bpKFvmZ5WkDhpkp1dAVGq73lWyqqqm9lF0ervCaie
AqezlzpRO95ByELJqhMF03l0CZbxnnsB89k/ZaJYQoOwX8pCzRYRMAES58M/3eSmuZomBm/d0P72
38zk5AjZ4fF62BsjZ//rWeeglD1G6e/KL93DUKH96Ar8bWDdZLvIhGEFPxNmco02GUvucWOURnWd
3NqBbKkKYjjBzWurYlcwVT/mLnm5kNt/xzuE5FyBlAKCh9MVUeZi7UeR+iSmxMFlqFdfyvRe10xA
Z7vee9fF8a4zcYSPA6+9jtGcfPHS+kP387Nacacn6YDbOnAmolzG0nawXDeEZe6EP6k7sNI4mRd6
utYsp9prNkcD3D2/MvqKzDTzUgjLa12t7V9umT1rIzZBTaGq2NYo696Ky9+s8i4hz8KPoOMK+zAp
kGiKxK4e24vLrbRNdLffDpY73lTHDVZoQOvvKglK3c7i37l9JpMFdJyb+WYPrfPhhOicVp3WPJFg
EpsqbQuwLjXYaMJYzLmaW9GYYpk3TvK9KoZlWNTpLzWsMUHIo/TVBhq46ZA+OU6TgUqLBZY39HqN
nP541lvTfXE9T+ORvSHKVX2LQgt6p6tWB9/sHfCE/S8tSHhQug5QfKuxgc2L+IgUcbwmcjNeMs8u
F51lfY+1MniBijjuNIRTt4ieeq+s0ZGKzIMfyFgAIMyz8WnMzB7aT61u6rwT7+iiHuSIyG4nWGvE
5/S+KbZiaHaqE6R7NCHsvUb+4cRvmZD6a+0r0hPeKkLIfy0Ggu6jHo2nnLDvYog8/8UyTcJB9XCY
sSe9gUJwNYAWHNr0HAHUg1FTt+vawqY64Ltc2Th+7nm5KG8insKF27mkv+feRrg4zljmi6oiPkri
gUlRy4u0BlJhmF2/F4Lo9eRq+YeXOr96kKa3yovNW2GEPzFrzyFAe4sSHPUSHh8KC55q7zGRGrdD
l+RPgT5HrgvR/LARz8oiof1ilfOrUiPntUL6aa1pyYc71uWKvKd3y+YCzDJKquSOdr6t6Ar6Ho22
mmowS6Ffezc50PNsoPkxSezPtlIZbKK/PFjmo8hhKXGlm/s49uNgqY25jrgOXU+wWQnCtVuU+VkJ
GgwIphThp85IT6AuvjoAJs+RYa2LsHlGgjpa6pN+mhrvaGbEcR3P1c4lpu7LaQy1ldW2w85LG32P
D8l4Leci2uUjIRdQBtGuDLxoZdpCf7dH9PTrYfgNGW4Ke1bsyFq91sTbF03rFesegSQel2kwHcgg
LENTsTCKKo2dOgJiSytbI1YTODs/UfIlf3nuVy39Eno6MjAuJjCGWo6nCbLqMjNIR8e2Max6KyFC
r44OlDohukXSimfEgrKdbPssYIX9Z0jj6v26d3pjwWzkbJIqeHebnjCMY0Zvsxrlqsss45Z4obcJ
IWf7mbUlIzWdIBjlu8DC8abXKxR/ovbc10b2jKIC82pc9sBemcNetmkZ0BfUZYGDKu6NpYDzS9MJ
Q02zHZn7FBjMknGb+KYqyngIzWI6gMfm2/HJYESQ+k8C7BETweSL0pB26CHhrjsEmHdZNbh3FUNT
1dE7Fj04zcN7JVYascYJI7FMgyw6gRnO99FEwMIF5rGqnElfGaHnI+7SPwVEwz3LJoU/xYp9bkEo
+vDV7koRFHfm0jPbGduIyWbWFIDefbUxAsDcMGSSl7b1Ky5fBNET84X/jw1GZ4nCe35zxeykLF4d
yMg3Ip/Zo6jIS68qFMLW4zxKdsRV41/a8oesYO2qrkmYJivHqacbClPewtDagSyLMd0ebaplb/XU
NcG/MkR2sFowrxYQybml7ONkqVoYuLeKqE+D51QnIdI/WylSCyh0I8OI6DUgZTnmscmTiP9Vqnab
lDfhubbwM1ZUq9xmmufDqqTgb+DtResQv8+ns1XbvACy+N5WSsLtz2ORGayDty0K3RibQCGpLecu
21q3INDYIFsauzrLpMYnSUdUF9TfdlLzfFVU40UgB3RTUTZYGn4Y3EOuektoLiVb2KOaH0w3FzDR
iZuu6bUVuoImr2nfPHqlnm3b2Pzowi45h91PguD1JRVjufFcH7WYCAeixkd0U26hqYxMjtz8LFrn
MlTDSOgU+5HBVm2MJhz0qpX0w0fj5KuFvcXCMpX2jee9tmxjP3iu3Bqntrj2r7bKnyJKEO2JkqMt
cCPWhcWrZa7KokfUAxakVwzFQnbpA3HrvF8pfarfjOYpkuJMqp1iz8MX/NBuUgnH7WGFkb6YIJWw
6tXnUB8GblJgSRZVqDEtCG2x0QLVeAg41a3AfnXQ0ReaJZzkuB5fK/Si7VNSoCNQxkG6Eo5mHtoI
vr7nj8WLFtrNE8vphTpkxQvKj2tgksp9nqj7otHejdSrTnUW+Y+qVWbZMh77eIOACx4reTcoa+xa
lW0KTPepMYsfUCfAiOV9f+BeixY9maq7VSTg5bx02lqeD+CqVt5CvK2e+jFbmqJuXoJxrF+KzL2V
iAlfykCpXzyjt5bdOAqesFRdV/O3pCjild/6F6so+3NXjv4lx14efc74Pcjieh+pYQlxI0je7YTY
JHHIaCd7E3jUYORJlcleX8G4Kk+UZ9U11SfeHzvZPDhdfkrDAmQTC00AklOIeAMZTMto0hV8CPvV
ShMEvHW0w2FU2a9ZQ+wboJm6cueqNaratix4vSuJY71msJSAhGrpWu6re12wReFbrB/7CpDDvO0N
FH4ZzAyv2RSTH6CTxqGSbogQbYf/Jas6JpVrlPnVjRyc92DSTWRHH71qkOSEbsJy+9h3GPwVgj/q
Vg42IFOs6tD1H72p3YiVA81+JwerUQ/oqZvTsPK8U6gszbZNtuBGd5bjddcuGJ1NFk3lyU2OBRG6
F9y+Ok3tX2YmzUtWD2/k57xzgbLADoUH1PWNob+KNt1DafeOjqGgxiLbWu3b/2LtvJbj5rUo/USs
Yg63nYNa2fGGZfv4Z86ZTz8f0LIoa+wTasYXKOwAsC21SAJYe61qpjLr6uqNIbk1QSr4aqlHUJfm
5pnTkZM7oK8t8/M6SjesnyME21E3cfKBV7yIc2I1TlGw4+wi08YfeWn138oy1NHxNaw76tLjQwRv
VMtx2H1nJR86Fakw28v1E3vq/Tr2xuBTzdbxzoDnYCejWoPsB2x/qIuIaGEC6WuK/j6IXONj962p
suCghwWk5QPbdnFm15tGqeo9yGWeW24wTycPmQprG1vOr24quqaWVfr6TcKbrplp5S4R1V6B9Yi4
bfDR5r9H0fK0UaAB+mjwbXvwU4SIhKVYg3kXB9OjtOI5L24r0HnSAmNl3Rgo9Kwiwac+15A8ueMI
37mYFYFOYyfYtTaxrRh3k6++NKZydBRKDhc3L/zlKfUBU4qkxZ+acC6GU2Sv3wWKIFZXlZ9N+yVZ
prAfwVrHhmv+9XJ+z4LRqjXtA8IEO+q7py/ubPubufWGm0nL1Yuqs93V6QAHY9bI4QTZRCQUhWRT
CVkh2UsNS/BgIAw7OygKSZ/22ksLccjcI0/7LiCTZRTWXkQ/xMxyGJq/ATwKEFlsZ0DU11kb9paB
PXEo1a1AMm+Sac5PRRO9NNQG5id2vvOT7C2BJW8JvMv7L1KW6YGbQXgv51/GSXPJWa70X6S8m2oZ
+9dP+derLZ9gSXk3fRMovz7+X6+0TLOkvJtmSfnffh5/nebfX0kOkz8PrZ/QdwyjR+laPsZi/vUS
f01ZAu9+5P/7VMt/491Uf/qk71L+dLV3vv+Pn/SvU/37T+oGYc3boVEg2jvxaheJP0PZ/Bv7TShp
QkblnBFeR13tzkyKt/Z1wJthf7yCdMqprrP8p/zlqsunVgdUaLZL5O1M/2m+/3R9FjMsvQcz5u18
ueJ11vc/h7fe/9frXq/49n8ir95O871VDf1u+d8un+qdbzHff9C/DpGBNx99mUJGUvErf+eTgf/C
91+k/O9TuV4NdW5tfJsUKzp3Si8YEgGbndPXRkaSaapOunEv3dIje40csOTafh2fZbjmAOnopciy
GUPwWBiduQ4ai9qq1lIeiiiFQK0dn1kFQ2QrrLSkkrAH3yLicswcmfaJ0/d/ZFz6fXiidnMNI5b0
yaYZYcuwTUBgLWT7N9BF30Hqkd5VrpIeB9dD8Hmgzte1k2sDQ2V6KXMYSEWWkSQoyclo5CjA2QL1
5uqTYT0xfyJHx4aI00EtI6cqw5E651JXt9dEH1bJTWNFLjzJFvUlxYzEDit7cJiIqe7CBC1XF74b
i/r5oboz2TTg3D6mukeYU+RUd5WWVnea1hn7wKyArsvRvdFMB78C2fBmtDN6AJPz7gvkgswoBzZ2
iSyR1T4sc8mpw8Fo2NQMztf5oqzqbuI8hZb31yVlWj4O40XnxeKaZs4s0Rz94Kn1SBEzekGBULe/
itVDj0yJ+hvh+k6l/mqehr3F7+0MKDe4CRuhZe9bDJJOOXwJV+BEPMUzT9nQgapwy4qi0xymj8I5
lpUTXg1PizzQMMJfAseF4IrNq+sI6VyGKc6crDn0aLdvxlwzm6neDmmWn98PnLUpPHax8vBuLmla
hX1hp9s6ao2FVn2K0NqsDsFt1GXBrewB9grQba2DvQ9klnNtoktA5g3enFxmKktF6jLyOpHRP7pu
krJvGpkn2cxsnZ1QRjZPsodg2nTMlGwlg9lrmjR90wxyCk4YUVAcjdissuo9FXgZamMhxGNdpd/2
iqLdSm+PmNwWTK2xloFrVKTL3jCrbHnrwY3MXTI4cbJ3SgmlB3iNl9wlmmjhEyJDOhu2vwWNuTAP
pu5+W/w2eEIdPq284JTHV/cyslzMQ8MQVN0AhYn41K+f62rmlOpRauhu5YewnEDnJ1JnMGy5/kk2
VlGgWH9tF++Q2HgLakLYLRS5GcgWhK8nlO/mdFDeTGBWJRsG6ZAq1wmvg95MWI9wvSowNGx0mNHP
pmjiuOzO0pS9pXnno04P2lgWYusl8D9NsAy7XkMfvV0BtV3OwqcebzKWiCgg69l9qIb5fWzlrK5i
BCVkgP22BA1qRGqFViW8tO6JUoAZPiNhgz19cTpW+IzQgrqTftBj3mkZseTWUthSTiPHLjnvzDIY
qcbw2uOsJl+ULucko7RgcjPj5CkCoHZ0HTYNVL5hn6reOMgMCrg81txeeO8IGHteUF1X2mkNpMqB
wl/ASXoBJ+kmQD3lXNocPYqudLYiIntLjhzSjDtnRL5pSZXuP5mRhKgsM6XqfOv37fQwe9a92WbD
c8WC+1Saer2d6jT/FpgWR0oArNg6myB5E0dQauJ/riyAq0kF/Vrctv5KaaejBBtLFLJs2sb115bl
ZdvFJ2HLOVV12wz81loGrvBk3/PjveHy1X8Deg7aPjnCvPj9mthRxd1EMOYicOWfvMrzTqxczXwl
u7KBi90CQtCgaX/11qK4utKtnbFkQnbqI8Mpcjg3QiZWNHK4W7URAEu2BUq7GWEMzSFUV+egRTYn
am7rEt5n2ZNNOWVU2+YmqA6/eQkkr700AOQAk7O5l8mqYSAHnYRworZOczfm6cfY9xzIh1Mgp0o6
oRvyyxdzlHUnA6Ho/c2fjfnH9HWOpH9m27K8ab0yucD9n1y62tk0HlufkHq9uGRwroYZPEmjlUdI
aG/U2Z2GlcxpBhDUnHuiDJ97CfWBYq6sb5toL7tpZ/10I73Yv/HJS8X/lPCC38i+wpbpOBoZRHem
d8pEM9oajJSLLXvoBKNLYjeH936l905/8o1W6J8URJ/QdBc511mlV9pyjGz6idKTtYxU1aQeOFXu
LVu7N82w/Niy3xyqANntNDQ/sOvR2l35MQhyFQX1AVy/WnzUkJC/swb7SY6ISze91CUvjaXJbq3d
cWMxKbk+h3non2UvG8qvU+DaO2kNU+WfgwZIMg/3Xynxa2/xDcBMUcPxUZ8Q0SVwHSznkTO+u1xL
tc4mbzPBif/buCX5ZWykokLhRDs1jIp9NZvBg6LWsNBXXvqZ3bsv1mhq/yCu7VkmR79uED+lTtJ+
8fqEI524Dx/D2OWeacXK2W7t9Pxung7Sr3M41PDd8CW+0dTGOQ5Kyf4TtAOrFvGcmwh5ienSwQq4
62Ogl2AR7PpTnCjeNoWta+WwUc6BaZZsB6PsbjrRcFj3tll8MkVTtW1Su8px8csBiynTpC8vDfsw
Jx5abb9NaZXz2yss442Y44g2y+59y6IQKkXcwYGVfC/NVC2zWy9LbwHYJuW6y1GzCELUtkKjhedr
RIFLM6JxBanWwMH5b02BXi96rxbc3isZigcNHmvZLYMMFdiKbbU3Tr8q7K0xxKDcvKbbRVqiiZKD
8Ek2nQmBBFr3D9IKKghwloxBpA1kRM78K4O3JvCPGvLeWpU3G44dg0stSZKqNuW13S/GrXRCnRle
JkmIlIok6fx7zjJmyWkE7ZIMxLERHFSwejAIlcYHuEISXys/9A1KdL+MX5FKqZRdTnUUxTDivmcE
xTaGymEtb4PLXbGYYMYNRWDxXe+jImBOPhvp4rYqm2WqJbAMW6ZakgsEm9ivzXLu6+38RK3/uHI5
cT/NCXoxeuYEnLVSUpQ6fletG7hKwk5/HEUQYgx33Wkgs2XuqNjWOWqE3m1h9BXHKtHZrfXoTkaj
kt9InkFjLk2Hk/lbMxjPCAepT/W07amPaUDSAVkQcuduYWz8zg6POUIXN5kDCxdrojLZyC7E4lOz
cguQnZSh1rt2ysdmVRnqS+o1vgyVvSESHAwTaxVpsstONdMICC9RikeXauNbvzW054lDz7WROOYR
1JT2HNaOC9t94KM4XUIVpprD2hanrxaSr0fLqH5Us+qyXBU+MI0BILCuPs7iHFY2ZqCZx6htf0ir
E2e2MjeidOePuWLOZbjsyXm1QqmPsHSl5zEZKurXeZ/S+DncmTWAGenrNao1W8/39nNVKLcldbrb
qe1RmxuDcj02mXaaZZM2AJwKISe4ko43IREv4Po4BVn/0pMpb7KNJPqcF2p9AL1Tn3QVYslXtUEp
OSjNIirOHIuEZ+lqpSphk3F0Zqu5oOD/pU8ok2ubyjll1IEeI1n4ZsSolWfLdoLzdQIZWWaZc+iu
N68fY+obDsrnIF1bUfmTo9TyiROo6klR0q+c9fc3prA01RoPQCaRshIZZaVXT0XUbaA+n+9lvlbN
CBGPlEjJoGLZzYPesnUvhstBvp9qAI7Q+r5ewE2zS5Zb1PYbZbke2CpZ2YlXnGUyKIL5qE9UCsnr
oxChHieXY0mIq53e+NQ1tXFxFOCx0nQCSJXnlqocaVae06xUM3EueaCon17G9L1mXJQMnnG/8oxP
yxheYuN7XUftL4TTMnLS7xkYnLtCNBxhanehnlnbUaiXLj4ZyMwCnYQElR9pykamhGb0NIJOPC0u
2aNmdLTZnFnm4ezQPfk5lL+vl7tm6tSa+6MH1lV8BNmMjgmDeh7uB19pzxZrzxK2Ab0962N9sIdg
Orha20JPiyvVbYOqFWnLrvRex8jhdsMhIlDcqtmGM/jnri3+MKBQqflMIuWgdSwhZJP2gQ/qStiN
quhXJ+UuL+El8Z1vFiM6u/NeBsuwaaT6XgOX/35qK/XcDG3P36YtKX05GBP8jfCCpJsExZnPWucN
PGlNRDrtoPisuR8gRXY+QnRWX5oYyUBnTPPPuT+VWzegvJwlNkTPtbpyClXbeAKZjxR0frYEclP2
pG8GiA6sWERkU7z2pAlNGmHPSqHlGcSDtxiOKu/MN/BSd/damPX3umb5m2FA8Wbx2WoVXJrS30vX
QNElLLOC0tWY3PEonbKJIYbY2wA6BM91d7809lPc+sU96EyHpaJFEWfR1B6Aey5YxbZ6ySzQbJSY
bmLoNQ8lp9Ufu4afUBNbSA4LJWbqf6mu9rv2bApzaEGwUiHs38io7YbfhsmbbuVQELB3Wa1X9zLm
muW+M+30UcYipV2BwEmfNU/zPgzID8Pw4tnKcwRT3j2AzeZc+CBShZVBbXDtdV6KCIHWN0cZGK2g
vvdqtzvApMX7iEheAl2oHFXN7BC8IE3mgmMLdl0AMGXJlbMjIlclYXgdfY2FNXAMxdC2ShD4O28I
4SFIg+JONqqFNNTcIqArTQSNXwJN2UBNo6rBbknORRTJiWETJiXUc6+zJKNW3AWh7m2HrkQg6DUg
R1gDu3ax4kDGZCo7G6btI9exj7mGaozgpVSF1B6yXGgFS1rLxV7CCBdCeCntqW2rQ2NSvBwm877g
/B+Wp6C/9w2d75voGcklRgPwjjPlF0/sF4PY9eEXJBNEoC/bmgoGwKTsFm99JaVOP/bgCYSA9jh4
rXM/iYaqXFSAa3bHUi1y7sPMcu4tzXf27Zg4q8Vnaop2Q4XTWbrkUJkLjc2qzfUQjCKzyaAWBNH1
MotvuYzXU3Hcw01z9kKnP1KYTXF6Ws6fbF65N5nZsR8pTBc2Ksr2zYexV5qnxHT2garPYE364JyC
MF1H0jSdZJt2QXOQ0agav8W+OKoHnfOh4tsrs+BWgfieBSGiFUxdNVq+g5Yj2ktzjitQlFroXaSp
1SA+lfxTboTdLU+q9DoIfRaYh2Fq2Mqs0rCUVV2D55dm7kDYqSO4bVZ8be2yQGkBOqBjUzr5npuu
8cRhA3dyiAT+FdnQb0OI/x2OwHHtIPV99y7XhCcALRZy8xSVd14fNxTveptWnY1zLxrZk02EFNXZ
qUK/ggOdiALcatUbSQvhJmZSN4+G18afhqT14ucy79pPpdr91Lpo5zpV9VAOqv5MWTrwyLrhTTEK
jecRtMcmsAZ/L6ORyXof1RIDAAbJE8rf58QHJpWI5Jo9xHtKwE8yKMfH1Y/UZTUkPWEZfwlqBYZr
ka2UEPvPEMurlqVuUv7UHmVD8ZVqhY+D1ZePFHPO7CWpkF3OfpKu3ZTlam6aEKO+5rd9sTdCy7rV
Hf2nnyFINg5aejcU3Cl5nYQdHzTiXScaGRjz3D4GY/ahtatfLjEgz93yUtvx+prf2cEpDudLJylK
Bfm87C1N+wfflFn/KW8ZFsd8/wulHTdmGiRgpX0YdyaTimFRc6o3oQ5jEI3s9SXnJCtpvwuDBY0O
YeTfSP91BjnkXd7ie5NTwtWx4+/hp6ZWOi8ZXPjNlZYhsvf+0+Qme0Mjr3WrvybKGZe5ZZ4RKta2
4q4CUzcaAevBhVWab21S7izBLS1tqE0iwMMAGhffMBpoGL2xxcBOOuWYpaldJz6V5aA8ABy0nvom
/6EU1nAjLbZc9R1rM2vT8715QjjkECXFeJN3roZKDpUakx3r6Jvm+p30yabPLUguXb3YSrNUZrC7
VT8f2bPl+9/V4UfQ0BEValqHVmCR70xv6i5J0njUqUTBSRHMr0zKxjUAoXCuAzDoQXgne5bO06bQ
OtiRfw+gMsbusW99kn57zmJoKESKlv7TDBwkyTmywg0hhxh1bnOKjYIstaHXiWVuPXFg4P9IESY5
Z21anJ0xfohMK9vHry7pr+w6LFfvuyMV7Xj5QV9Hy/ibpNfZpO/vU5a+92v2tgz2gJzcrTZ4+aVJ
ox6iBSoNSmpMVpHdhz9zYJ4UEf3Db+azATfWp1kr2o2vueldUcAkCLmffpjsSruzeUfb2H1Xrind
9zh8aOeb0ASevatDSomcxhk3b5yyKxsjAKDet4YPXAvMNthufb5ZwhMU992q8/kxoZv8bQlE0MOi
sYbmpZoVjzxtuR1DRyotKiXMc1PMX6Qlm6E0xZdmqLd6MxWP0qdGEMHUs8sfNy4f0WyOaqOtjJnC
Bf2Jvp8Vo1svvixr3dXUA1ZfJhqT776Gdvl1VsrBTpTJxSs5h/TlHtyyfjrGO+nj5ShaV3rUHuAZ
uSvKCYkPZJYee88eL/BmXmJhUSZfPU6w8O8gTZs30pQNe/g/AcrH7E6SljaWd+dz4i0HSVdLtfUe
ZoN+XUMMTZ3wOIEk85FmHEv9LgUdb5ZzdNsKS/r10DbPvDucpOWqswlKUZ+qvYPk1ko6r02j6ne+
jlSY0cE0J33hoBq35hSvmqyOt7anVLdRaXE6CzXvIXU045b/twvg2dE+9DYHKGpvhv+aSm2dQYZC
MXdvnnIzKr6FFYWrLqxUkB0pyjaZK+fGhKHk5DWquXfYFLnvqYfcQMGifrKK6DsnXPU/TrxHUSPY
cZ+p9w7Vc/edp9vrogrw2V3nrQrezW+61jvJqK0kMN6nE19xtEbtgwoW8pgicbMx9Nq+oWz+J5QK
IQUUGpLewrU0i8+Go/1QqB315mRIvzJOZQ+X9a9h1G7+v0z3p6tKn/iErLv0bQBSvhbHl61oOnHy
KhuKjTYxgN+bxSUzAn3Sdp2u8gsVudInx0uTQtBH8O7WUVrLvFTJ5HCB7AvKpU4dsHIhs5w9V31K
sajzFSp7767hhG1q8upQ6Gp0mw8t1b+WYT+wG4TylOdDroQO6QpZDOvraHVPQ8I3WBmbtTVwxskq
/3zlV31DtSq7k5fp27oyKZURzKq6YdHInmhkyizYWTuxax3N2T+zXk533NGguR7D/jvFKqeKsspP
AeRGe+rL+0MV+TEyNup3i+/YIXcd6HcKp/g4UoC099x52kqzGdt+i1BTvpemPw/xRrWM+ChNTxfk
VwhdnCdulR8DmKwoN4J6q1JV5YL+M7jmHPq1SnX1D6OWv5i12G+Vppd4PlRk/UtUmtl9aW6nQP3Z
z7MH86utojqUmmB92zwBHT2wgrE1FEv4z2wypVcv0pJNFmaCyEL/GQ9Gnm1H56jbbPSzbWBQDqMa
1554Wacwpho4BKLQTAZMPTevUf7UTEqURHZaW/q21Ae4Z1/DXmUZ5UbOeJ2WytrVlPvKtkUqZt2n
fXGykgydQORiNzP48++qBQmD7n1V5sHazloYnbrazZ+MxPiOiGe2L4MAnE4XFBfZuP7Y3gzunTSm
pqq6zRI0lEBbWzUSS2NXDQcIDT/6eUUxoVfrK093lNtWCIZwGhDc5SlsS5ZmvPGXVR6Yq8GFfDJq
O/YNSJOjYKDtj3OP0iXHF/GXToej0rbcb+0Q8KBLSnjie+oyuqHt4YwovG/QBH3Tyr5+Mo0pOfGq
pG2heB6+Jbwep4b3zWSnjpPaUgULq2uP5uz+lONYB/D4puzkYaTikfOIzuS5G1lXSjJ1fDI1W/tK
RSnanUBEjnLpKJuMpVDolDymxGpSNlFF2afaVgiE544L03A5O5fSszdyEerGQq4tD9aa36p3TRKr
d0Xjf6mjQDtKSzYyGCf+aqA27rL4DV03b7rSmCukKtXG+2jPxnyx/Wha9SqigjMkc1tPH929NDPF
+tDrxRo1VjQxBG2NqcUhPzU9vJG9ZA6zZiW7QeAmzWoJqW7LoqXWQIYz5E3iSxfZv5XZ2h5sjvN4
E4smYBcm39TG8Nkp7G4vA6hv+UifRMUn28ypOCzrsOF3PYAekt1Q0O7EQtRCPHBuro1g8rna16SO
IzcNrS8IsQRmWqKiG/jcNJafoYPGKLzUClvF6LnO+qEV2j0NcHme6rFxaDNd/6D2/ksU6rv4NA0o
w/Ge4K6opQu+z06yr2PT/AeG/WMTd2zyQdLA8tE/2o1T3MuN/FSv5pUa5OFZmoEWhttKhZrMTZwP
zTijj5TMX23fLXdpO7L56Dn1Z+EvKn36SskstKx8hTneWVcgpE6FOkafTTeBzNhrnrsJFsgs6n9K
t5sN4b40xpWVHWzWaCeYu2FqFj3zd3NSxkHIFxK+dq/pIXArpMMhz30d826ea7aGvEC+WuYMPOfB
oQ5iX+fOcKMExYDgPVJW1qDddWiZm4j54pPRRB2HG9kUdf6sjIGzT5rY9i/SBzUIGBq9rFdyBCCT
iO1pMWuVz8lB4/ynRPwVrW9qksp02CWvxVz8Ap15JaNWFH8pGrU7zK2mU9UgRkRhy0lQaUdU6b0m
yiowKH1sAGbfWMYmCdSWPS80JS8hdcshxl6pE3tXwmcG27WuqZsgaP8pS7bylbRCJ5C6Fyorfom9
839F9r0bXgJSAP7qEwwZ7wJu7lD8ukwjs6VK/FU4/vf5/zTN4rvKx7+OyC2YVfjb5dNE4tNEQh5a
Zi+f1Qr1x8DMjZWmNNWGPYbiHoWx/N4RPfAFFDDZd9IjmzlERa4ebOdNqpe2E+uhw3XI6wxjNWXc
xvxuK0fKqU1X7W8n9rKky8z6EMULy2QbOQrj3RxbgbfSeK5eSnfYatKU47IyLTjOVM2dGlA2Tplf
391EIEKXTyavTr2vww1/7vdLwGu7/tyw6Xj9GKYqRMCUDULOzkPGtlPnsVGqW5X7kDaeeQH3cpIx
VbiKwYGow5h4OxKmDLRlN2xrzfM2esx7+JoVnL9qiAs1aOeawy/1zoa850bOwl2he0DNZomD/WuP
sLpcHDc5uFFn3bZWkfJ8zTgC1RoViA7MBrfxbFq3sucGtXEM2vbpmieHBEP6r9zP50PGP4ONb0Y4
/Ekc2saIVraYVeYtUwlc6OSUxel6SQ2ujIiqrM0gThuHvgsowSvLgzTROkcI2KIUSZpuBtVH3T0h
GOCe0Zdwrs07Uwakr/fiaFdOYQzzINg/Ix7SFfo29QMac/VDFHPmZZY6FV/DVPNjpqHO5K1PJvMU
bDfpAFuHNGWeHNvGvHuYbDBfx76br2nCdl821GJrqJ6fzaJ/abzOOQ+8NFACD9MSxVS/AkKyvEII
ATpOK26Kegd3OZwT0AxWWhVs5AxvunJamS0jPgwi/KEhjTSriEchvokkZpmhCd/G3g0l02yyDRZq
6eWQqZurTRWqe3PNmrwABgs7/P4mYslBhRgP6znLb+oEeQ1PeV8xa185z1QV8n5FYyWlggwzp34Q
+ujaKRnL6CaizhX2eeMUZ+kuYI/zEDuUVc1lZZ04s7UPgTk8KsZAlTWsyCtj7tsdC6jpa8IuAvWn
02c9gBOBb0i7q9P+6s/ter76h0x/45f5M3CSa76ZdsoFVUUoWUbok4aquq2Fum6asDxuyyk6zUJ7
d3CQFtAQ0Ns1QmzXYOFy4C8q3MhoADXrjW8nPKDE2Cqf7HtViQ6dyEX6wD25gf8RCtP5obF7Y9XU
sPbABbeCsdv4Zmgd8hhBH0FnblLiqjf6Ko295LaPyvQJxaW7CjbxL8Cs8p0dNAoEa175xaOSmf2j
kmI/NNo58Ec1MbtQollfoK5GQKhCBGhw66srsEMIijjJry9arbCXlgHPlskyRwakKZvSoY7dD1Dk
CULB+bIkyp4iKJ2L4ccyvXTLSRbfEEZfO+dLOhbzrjaaQNtVs03RosJybYMQabXmPtrwGiVCVpxU
N2NncBfPvDjdsYGUrf6vUWCp4pPhGZvrJHK+a5KZ9J80xagPsRFHt0tjF6Coh2m9eKBHim7hsUQr
YY6sZ7Ykg6P0LSmy15TuvPY1TdksAW1yGcauabC3+oy6Q3Gxq1N2ixpkB+xNGyM1334Kw2Erriu7
b26dDKfAn/qTpzovjfRJUwYW801KXCnp6o39Oo0y++baR1ZrLaPL4L/O5YgLK20ZHtBsPkLtMe+j
0QlXtaDQamH2hwrALTel4hnnPPSg3pJUWwmkUZeE8531ZEVs9vr1pKJyyRi14JcyzfpZpkA/EMGs
hABTEJTWYUwdh7fHWvkyDNqRyjnYuNVw5PBLcJcLfzVXP40Epo4oDvXbsjVPTdjtBqU/xY1VfA8z
t+EpaSgfotisNmOjDPe2akV7B26Ns4v0xLpLpxJpOx3y+7b9ljVO/MEoFee+oJA4h+7tg895zHMR
nGRINlA/AGlWG3QDyea94qFpzBWauz8qtIKfE0Pn+Wkoa2lZiBk9OyN/ZG7SbSbetTeOsbKVKHkK
wq5/SsYs3riZ3+7TzO6f1KKIL9wBP8qgbMbA/+rytngjLeg4nH1jUrsZq2wLrZnMFZN5Tvgy2dyk
3Z6N4MvUtRz4zQXvMILEp4chG8yJMGE+2Tqtvq9S2ICiSBl4CP9S4pHCOFraQOxsgS9dAlVTfkPm
xYFimV0AJQs5ZRqTe4m0AmV4V7VZci9BWCLWCEvGgji+a9RUXU0tbx2O1ZYcFybqCqx++egUZvHI
uzTFEvmc76UpA0ZBnXAcO7fS1Vh9faO3zvM1XwwKFCGXGrDoSac+TteD2X6PvaA7yxROMty7drbX
ywBNbdcqN8mbRjNXicNLcFJGvQVVcOofvUy5i+tAYbEE8PMWybL+Nhsazv/VlKIVHyrPveFQs4BG
Ub33fc3gh+g368oKOSITD9NUT+A2jpH9EZZsZLAQGUvav/dNPSp8Y0Nxb6JsC9uFnZA1tQvdyHaK
M/c8jmF1h0ZJtUalNfvxnzMy5hh/n6PTKjRJjCI4VEnaPjWT8tnnM94UwqrzLjzMw6itFcVsnoxi
bJ+S9LNupsmj9FhojKBkaA07GYsmz7k1R3iSgqZ9SGMdWHNl3rI2RZk76/vvA4/s0FLiz63jGbvG
M6Jjkaj2bcfNwB5c/1zzmKsp16U7zp6ydUsAkKi+u9Bhzogtza3+YYJ66Wrqva1/6HrfeWMuUZn8
p7E5e38HOG+zWW9vZOOpMB/w0C2gcvzlkz21g/GCrWCfU5BcADynDFldFWbJzdXZCTRp3DmHzDbm
01zCji1J2TsUkHgmOc+9NiuHqe+A6ud69EWtjDWkn+F3gJPAwSL3g+7ESCSWYHCSHmJXI7q1BkW/
TWCQobiJP5ObLCi316Adt87RDtRPISUNHPX4H4uGW4Rnz92+R8BmU3iz8VyFZnPm+KNfSVOHHPw+
ahJEemqlWxvGJ00vuycZqyFYSJQqvJWWVk7l2r2dI27l93DguOcpUZI1AADkRSZ7uvTVbKyRWwq/
O4az403J+tS3JawiOgxZ9qSEH0shCCYS5MhECJPUI4xOciSv1tH3ubJ2+eRYn4ZhKPd9sg0DqL9n
EMP1v6IKncOp1ZSPdj98r606uZOWqn9sulb9AKSue+Bw7ZKmBcrfnc9Jpp4Ga2nq+ZDtgQLbW3B6
nzPq449VbeczKHtlPpSgrvWUrSFVNFY4wjn12hszmDJYDAw7GZCNVqb2Nc+B8OMMadh6GZ82HKIg
f9Q1MED44c7JUdEa3Y6VcT0lt16n6twxU+0RpuZhnZSNyw99DlaNU5vQcRnjunSD4mx3VeVeu5lf
FmfNtdiCdkoYGZUfnQE7NxtuBVJDIzDwiadUYQzI4nTt8KT7QjM8M+Mfqe+v2Xrs/sni/t6EjOrL
PPEHYxpVed96SXnoB5s9Qi3Tb424UjehxoE9nN3f5KDJPZawEP10rCFbhWpef8h7hNZrx+9XdYAC
OOeDPYyi/M01k1kf2sTuntmTEFpjYNtltC7CgEMe84cMOkXgPfGDkSHZIHf+Ef1u7yItw27cteEO
IM7E1FAX/3EuGayU2f19rgjBE9PQvIspBsu5Yv05SDNzI7fdeqtLUTeK2pf9ujd2PyruOutgHGrE
u3Wrw/0xwwdzgCvCek612NlVfZ5sW/Gu3cc11LcKd+BemOpozLfsWnPui6Vopf40Jg9yoJzMscoj
Ch4DzzziCARVVGtl3lnOpRrjn68UfCiDiEePEfjXJtBbC+homES7rm+6lYx4ffUSluY1R80a7QjO
47gMjktWFgH8QSttMriN1mDczrqNthkwVs4CU+6vwuUL2nM11KYIWSa61+wsAlyraPFphiJPdbUv
lhoCM247fzcExfTVmOGe+uXuKph2pVt1/uj+LVtOkos9vd+ypTuM4395BdzGo+r2B1ZO1j6Bjf7Z
nIIfvV1PPyAJeVQgIPpo6rFFcZWlUrlZs/zp5nklM6BZ3A29RzWnH5YA2rtPRqyNa4MT+AtvkzCv
qkpbXKTdgRsfBC+UN/zg1RrZrsL8P4SdV3PbyNau/8quff2hPqCRT519LphJUSQVLekG5SAj54xf
fx40ZyzbMzX7Bkav7gZlBqB7rTd8z/zihK+M89qLCrejkqy2TT51W6Gzc7DrVjl2nSvWU97Xjwib
9+jK1cPXvNLnG4/xncTQFtXhRZu502MHsAV9EhWM1/yumRVwj7+J46F22xiF+ug7aMH2pvnH+BCj
qI/xH/F5fDeP92zGy+vLN/TX8R+v63Od38bLv+fX8X9zffn3V/Pfb4/5eqCA8qi75nugt/3XFhXo
KU7wh3EWMOlCBP/NbEfKQHzFP/3bEBn2AZHbjgWnae5QD4o2nuONb+i1IcVWKZ9sgeZxOccxLx7f
UORZGj/iGUS7a3wePzlGtyN70ixSDFduaiOuqkWSKtZN2es2Bh6dWMkeeZAdH015VtU6U37rzqP2
0AbDsPuIj1pvkikL1AdsndFlSmPxWnT1k0NV9Tt6u6liozfWTv1uwKNmOSDDskkKt0LajwN+WtVR
NuWZPCg95XLfaGqUUHgkKVC0iqm5lYe4cJvbcD7IpmcO5hKJl2b1EauMljy2bPvKFG10w58Wcp6c
IjvGAlVZOJ0V8v62+tpNOlZvlf+UO2Z47Hpbu8bHCImTIbGw01RxJGFvYJy6HvmXOEkPpd3iop6A
5tq6GcbdaLcrRxK98OZsqMiTPuvfZdPDELK9cXO2W/b4gDvI9ODgXQCltMN8cY5BuxkxdmXBEVrQ
/Cxxgdw2PjSDiwQusAyUj92qXPqDA6MgESfZa4UzzwqU2FrTg+mhRYhr3g2zmGyWuqq7L1EwftLQ
JfyexBcbJUN/YVngI6aZJ4is/rpNWLeIHNhBp7ZvAoZbv8V5LjghATVvMfUeK1+UuIadagcgAzSE
3dSyOMjWQGrkLM/Kc92Vw/Vc4Rm7MkXCezYABILDD2so9aGelzATb6usGPJt1Y0smRHUW1KcHG5N
aFsZWlAo/ejdF6/Ol0MxGujdFsraV9PwEGv9dF+bEZKzCMvtBtV0104T1BtnwDFWU/zhuYlnwccm
C/Yiaofn0Ym0BRvADB8Geqcy5omCAZ6RhgMuJSVPjB8HTCD/aLI/ig6KW6JHjxbQCRpU91Tb7ZK1
CFWTSOO2Eft44sxNePaI3nXZKhp0/ku6Patr5mCJScGvraIWL4Uye4jXsXum4FbdGKBL8IZSOviS
QbDh4s2ibGBHZI4j7uSBxf1ZVzWkDH20y65xZAcMpbjUILfv8gRiSigmZLf/nGKEZU/eMHj5CE2I
dO5UnYT2x2Wok2Jsw5PxOrVGmHKZTG220jyMkCvAOLfxJPRPSPGXvtp8yk3hnxzEPBcyrMYCBw3D
etFQtaTe72ywYAc3FZNQXClihiur2b6KK1dZtVHFHinPjM3UaenZif3sekixOsEYGglsCyjKKQdZ
uVV1fNjMuh3Pqd9ZsG80+w2J5k1h+Pl73jcveaUNz4at9mtFRPURh7f+mDd5uepF2zx2ZeqtKJGH
u1oLp2fyC8Bo/AryRa+Nz4HTvilgTaAJ0lJ9k/VN2j8YWWM8qmCn+Hin5wxnnkswufdyUDl/ZeA8
aAs7RGlZZO1WUYd4Uxro98F9GZ70zj0qPHc/Ww46mPoAOCcMcZ2Ekoku3dA3n8sRCl1uJ87dgLLY
Ta+BAxhBan8uSb7prl18Qnk/2fm2H27rxmxe55KRHIBLLxq4Y9Ydqk6IBxGWzy15161PLmBXzcKv
jatpjzPiaBNXdnjA2xcSJGJWS8y+xJdB+V4KZfwGoJS7H3zx+8C1w51ehPrOqT31rvHR9kZ4bPoG
fggBLeVr5TsJuJtaXHwb2+q6s7GcBeqQ5XV0484K0vLgjZN6BPuTbsYZWvERu545iEw7DV+oa485
Dww03mJbNwjaP67De2NhhIq9Wllkw8GfbFKLv5/KtjwIwxgOKjSSvw5SG0Wl7Oz3w8GMSq4CgDEA
I4RUggrITA+17uRXoXlXVEN3idzPkaFjq56kQXb0R+9e9tluY94FRafuqgxMag+lIFrGZmCsu9zS
qGHNbR+V2SW35hzZN4a7BhqPhbNNS1T+xkJou6miJA2Z3WYdrFHxqSfw3xhYdu2lrkNg/2p/ki0E
b9tLYTlkmLNYrGVMHmY9BbwKtBNGJlxKxhpPvKSa0hyuI8wXkfoHMhQTWqId3K0crAXeMTP+sRT2
HdX76JyoLiYzgXOX6qV9l6Vmc8BTO1zIpm8P4oybIim8zpk+11p/GARIF8WNp12jGMaGRYf6CgAR
+VNlXw/KHZmn7m6wy/jgmMJd+J7/3Sjieck3e1ibD1bJ2qShbrYYUFB+EnGUrGqvrHn9BCMAUIK3
ds2CxbahrKtp5dy0gVpTsc27szfbFSAROz60LSjB0VDSF9/Httm2EaqzLNQF4HnfFV4df8HFz190
qYGxR4+kWuzUAjOICGiG3aWPyMXihdVG9l1L4m89DsAPoY1rm6asYWMAPNhZmdBvOha9e7/jbXTU
+R6hWs3OmPr4Fvo3tyJriM9YLfJYZBdwN85mJqVfTA/Ym6mkRzBkG2zHRHtl0F7wT4hhHPKjthGy
bQK7/Gao477IZhF+z4Qx3E5YHKTBuLA6zX6aLOxxw7ZiU+1XMKRFvHJrv3oBgYQzhJ4jPqzb1UuR
LNgL+S+jauVHpESSpRyV2HC+9cTBdmSehOTLykkyZFFF3Z3M2qv4TVsVVqil8uwELqRIl+xELroH
01eW6ngMzFOXFCGeNUN2EFgofdWL7JupmtGrqgFfDCMHX1nNou6aJBNAWQupi9SvTtKuRyDab1tO
WegLta+7szPTyCSTVjJuwWJ2yOF3985Mx5WhPvZRZ0k6cXCdpHiY4C4eMJnuFmUVd7sBTNwGeyT1
HDdhiH6FdpItkLIAU+YDyoXNNkafmCekb0TrUu/FQilS6x45FrEYB8t769ryjAuE4y941FqzoC2v
ehtmMcyRMgs3mZ7zpOz1WAEcleDpKiIbYkZj35Km0qeVD+GKdWJ7vDbLzhObxkSQyaEszccQRRsn
1lT1oMY1PlvIjC4S4ZW38pDOxZuKd364BuNsh3qNcZSdamqgPkKObF2amHkkDqiQxvCjU6KnG0tB
+n4EB8bPODcuUefqlyDvyhMEQ1Rd/wzV81mDwqQ3jPbNR3yIFWNp1V2x0cLYRycaw87d9XLcEcHu
jOb1UvLCWI62x7rqv2v1hLb+EOTv6anuneZdic12YTjl+OBUk8v/1OgP7GzdVd/kX1gBWLhoUELu
1CygEgbFTjY/Oq5NilexW2e3v8UHo1VXEbraKzns45DnpDCM7CIjhpMWzmoYtXYpDDdbD95BFX53
Lw+Bw1vriU7dyyZK5RqKvyjxDHV3r/AtvEfmMtv6joO7/DxLxlDThL2uRe5BjusbiC/x5G2uE+Zh
uQiyTT1540rO6iuju68q9RlL0vwoQ4OD12xXRyc5CexejttIsCuoUJy0nkTcqOFcqVc9yVhk+bl7
ilfFT/2NYen+gbSydq9NyLvKEYNdfyG7pT7UqlPtK7PuN16DV7CaR/s6L0wdkxfhncoGvn/rmkdU
SZBwxUtgZRqzSBXWhCtkYKs9eUvnxeLhEha28RyEWnTswaAtC89yXvSg5laoVhG77Nx8Nj3sT1In
WDY5iHlNc+J9neraEXxauI2iqD/nTVOsURtV78nWW0ujrqPnsgw19GVSdOmt8U3BEOJr3UX7ItZ1
nm3OuA29yYNXwqENuDm72SjY3ZCNtzyE9ZPx1TMTZ9lM7nRTxp39FCbWOigm4uivbLUJ3VQz04fX
TJCV7pB19chE4EKuUwKZp485sLCgGIpzW0zVnRf0n+X0whHWKjWRZRdUr+MwvSXZrO9dF6h5Wwzd
SbftbB3gtvtolpoJhTULP9cW7tFyy1P1+7Drre+IHDyZVpy/hnleLtVaE/fZMPobecWercf1ija6
rScl7TGfGqz8sRwGE2i/Fn42g+5WxIJNFFfMQFV806h4jV9n7xldBM6rFep8Hr2lH/U0MB6CHhhG
n9ivvQ6URUF9YG+gIv2g+gm7SAQKpkLNMPTKrig6PzPaG+4c7VKi6EC1tssx++I5ZYgBlecsK60S
O9+l2XcJYkl9j2sy+Row1I2xDRUswmXvELNDC4BkL2WvXkJqt6EW4u1n3iiucFZoFvtfkmDNw1/7
UrZag2lXqh7NsE7Oo2JkM1VteJwRZkUu9lVtjU/s9YuDL6JgLYFlv8bDOS6BaL/GC9YLfxeX45Wh
qKhIpuZOTSJ/k7pagAW9Hj0Fna5s2xj9A9uL4qdeKMXBEphfyt5cSxT2HSNPpLnXdQVu6kNyO2lz
Eaepv0i4h6F0yaHvkSn4QH/IGPVOyvE/0B/KYCQHGZMAEdlRm9QFasChto7QsYtD260z6ZSRlUi8
lg539lpYWJ4Urw2O18/VLKBPEhCFs3lo8m7GmzYH1SgzBcbYGid5JuYzBP3PgzIlBxn6iOeZ1Wz7
H7NkBwXxP6Z6jfnTLBFM36qpNnZC06Jzm8b2KofuszILVNZlTB58qA07Ubi4WkHiOddV17LAhfsH
z8tYdlPc8T/8MQV3sK1bts7NdZy8ludBmmxm4spPQUX1rJU9gXdozTpUVp2RV7sKodtF4tYBhpvz
K8S8gry2vM519vwKRtHZq9TTyDvprXtnTRpMO22ovrn6e5FHwxezyPQlb0N6prRsHgIMwjYCu91z
oMUmHmm1vVZSl52l1mXPltrBzilFuxvmZmZWSC/HTnWQvYg5dECZgv44qmH2bLbpmxv11glOd/Zs
RGzl+VUdmoCvjZrwqvWkFq9g+JA3CozoFClu+gBz6CzjppPnIDQgDU84Kr3afbEaXSt7xvbduCn6
8I/pXorEWIiK+km3kr+d7gNqebWm/DodEXbjxrddsbRTHTSGHnrL2CXbE+sjewGnjT7V7YuLqNFT
U9XKxU8opKdO9KnVA+dAiqfB06aIPw3sWjeqXYOW4jNZuIpVb8Xo4TCnV8FpaHBnH9CH3tUjFkmK
P3arJijM5ym0vhcJ7hRlcgc1mSX2TMKAr7GIrPzk6MZwlE670o93DvF9x47D/NOi90eoKvEs7NPI
A8JatfsqKe8j1KnVLZyA5qcm3jHtHquo+7JV81MQVzAMPTdd6YaBAuJ8SNP2LUEuZT92JcaBYxOl
Zw3F8WVk2+1GNuU4de5IR0ERsdKz6wWqoVq5egIKr9PHx8EjixDp9QsOhCUV8tFcgUaaEwoIbqPJ
ndwOPNSezSZZxGbcvBi6pR68wVGWcpbvi3aZmthEy171ZUTe74VES3hME5zU4Hg3rN6jdDXWXnGo
Q9VakdYMNl3CExyNgc6Cx8gOzDaupzlC3TWA3CP4IbIkHdX/OKjTvT7L5KxYezuLpq94vqNRtiT7
GD05TQwyC6/U97QGqedZ3yJgCKSN7elBz7ChHQbDvzFM+GxIRYRrxYZzb1Y5fkUT6Waq6egjml96
7sKUBn2kLbFN2A5eYe/hblunOnTLlTsm4qUS5lm+kBEGuxguJNZwPEgLdQJqkHvRWZ5ZdflNUQKb
QuAv8bJqXAzscRdPSX3uBoUNZ6ea3bGz6v4oz9os+uPM7k3lRg2BijPgI/zbUNzR+2tv2826KlZB
YjKmbBa3QbpzsbK6ls16PqDbUkQvsrOY4SJ5uBgTJ3mUxS9bMT6zVMpuZRf+AdlK4G+xlZ0sQZLr
tcrQVQ7pQDk5iIV/wcTOXGHUBLQphM0uY958Rt59raiCcjEuhdd46Yl611G9XcgRHxOSEGkp1x5K
UJp/XiRM+VOcEJGf+WVkXM6KO8dYuTF25LLjp6vzgsY5jNTijq1E+1Rnzm04diBB5pajpU+KGron
2bLr/JuXzpocY9o92Ti64zVZTEdzbhbgmRel4fRAJ5ipIlqzFL7bHdp66p7iLhiXKT55ezmXjDfW
kpEx7eTcQeWGPfaBsb3+DRoKI16Ha4Kc61Dk2rS6mmxkbx97JtDH2V+vxIKzSi0sFLu+ePasaDep
wn6zDMVaJYAfIA8FxSP8wcs1jirHKmY/f1SHrLl3DPFZxuV1wrFGndNtpouVwb3umsl5G1pD427b
VOcgjN2TJUyLNISGhmCTDqt6wFaydIL+AguzvygzPb/iMTmpLpCzH3FTmMGKwqXJCo0RssM3Ncwq
MhRY5pBfqIqLsOt4zjAruZGx1IijBXdMc1Xumwjwt8Yqfl26YtzHFDYf+3y6a6oen6CGXOBo192j
ZUNGxCHg2M+tayhAzaRCc1a2IvhqeJkn/Y1sjl6Urf0kGDdeDAbRaVtrk0nmjhp47aKYTzGP3xhV
F8xLGGLtzO7RwPUWqyYKAOHMOFxtirepOx2ywlZeG26pZsqKnK31DpFRvl0gIl+b1N1hopY/8ZCo
b1CInR12iaMR9HXE9UbVHsw+y4PVeAnKUrsJWWbf6PBknJYMueCmvTD7obrPlMzdBWM0bIcoGR9T
MXwl9W99jSzuI+glfMoLI9k4IC8OJNPDCxK4yMlYsfXVye4tdWi/NAKLX9uzkpOrAQqoa1Cvip0a
N2gj1AuPdQ+3OZry4MW9cTMnZoD7z8GfTl0Z1dsy3VAfRvNx7m9MLV6681aT5f0SQwLvSP7acFa9
rYarUFHsVZs29gkH75Y9T8SvJSjKXafrNvgaOnyzBjDamQMkRW7WOxmkouVcu80ggGziWt1iQKlr
1Wronai6Nd3jnWtuZ2MpLLzGJuVuPLxj7lJh0xBN977LhhORlZNsyQlUD9XVMG9VVaVoUxa27bJM
6uoih3g8w/ZTrlkLHTXge3M++ALxDT+L3b1s6p2fnAJ1B+P5AuWetH71bKK+4C8gzt+r/MmvgR/H
2CWF+YMKd2WtplgMFKiy7G1vCvbslvxT4ob4IZF7eQj8Ulnww2/eujL544qCGsifV6zRzdq6U6au
sQoVO0OL0bSoKu8FIeb3ytKrSwCTALtH91mGR10lvZJO7taZRxW2vjVFqD2y254wfRcmnzXxDn3c
1QCW+4AzVf2SpSv5b5gc+8HS2fJCp7PzAi52MvzcxN1SWVCEspbpOGG01BvVMVIgnG7G+bSbrYDk
odZKG+8QxhQIoDQLGfwYo6PcuzWLVF2GGWlH6QysiXGXNRSqIn6TCxOM5tNoJ4I60AQP2M/9dV81
znNjzd+g/BPGYu7J78Pv1xagzV3Nam8VGG3+aSzThlurl+19TwlXjud1G6UEdy1cnLrSjieV13db
vrL5S4boSTsnbg0oMKu4iLH/RIj2zvTteIG12fS5BUnKEyxN7kQcJ5RPfdiKP6Qa5ZkUXLyqMl57
2GizyvU2H+O6qE+XoZXqywxvvr7N+ss4H5LSIY/uF+9tigaIbMm47oewSMuRtSj6y9dhblKV58J8
kaM+ws3IAscUebr76CgLEliRDYBRXk2+Xq12GnhXPYs/F72/Nrg1nJJ6wOeqHcP7DCzPUligUMcK
AEMf5OWbpjXPmF6G75lONVS03HVdbZu1WsEW0PAPwqkxlVLMd30M9Be3HAMyOOnwKPp4WGVFaVw6
JGA2oo7q21bAKBG9MRM6+271gZfvgqFdOoULRY+CGRWWPqhvZXcNHxRnmP69ZoO4LUkHI8WTx9jE
5XdTa+GjowHjypSC3HssMH/DaJJPO2wOLXi8F5h5cnhEnmUfd3WwrOo+33GXQnaxjoxVMN9w5aFp
oiK4tmOzyqqFXsMk//e//vf//d+vw//x3/MLqRQ/z/6VteklD7Om/s+/Leff/yqu4f23//zbsDVW
m9SHXV11hW1qhkr/18/3IaDD//xb+x+HlXHv4Wj7JdFY3QwZ9yd5MB2kFYVS7/28Gm4VUzf6lZZr
w62WR6fazZr9x1gZVwvxxBeV3L3j8bmYpQrxbLAf8URJdhSQk5VstpopbirMd3jL6QWZ4J11LzrK
Vl979iO0d/BG116dlSWSl2fZkYsBalWZo2vmINRldMm6bfTixXdCZ+9MSbOSTbQGs2XlpNFxMIri
pV2BqE5fYp1iUDJpyVIOUuOuW7mkQvdGFj5lTnaamqG6aIZX7Fw/7xaankMfl8GsdKCrBd5Rtkip
VpdKU8Z1VrvxyinT6pLb3ed//lzk+/775+Ig8+k4hiYc2xa/fi5jgRoKqdnmS4NyDpi6/K4Yq+6u
V/InaQqvZ2CKssm0NtJiPurUZzmK3UTCZpodga9l78XMmZEHs9NaPH3id6B51R0fOfEobg8/Rplz
puRHSPUtA1VetV0WfjQ8J+hWTB7lAtkCGwwZJXwOmqS9zyYHMi9jfMWrT5FpkBW5/PObYdl/+ZLa
miOEqzua0Bxdnb/EP31JBaDHqWOr+GWq6majGW26MVgb7kljJk9Rn58dI1I/Z05KgaU1Q/LZQXQO
3ERZyI7CMZ7Q1vUeoBtHhy51x3U8lNjsVc0D5qNYVk5JcN81UbK/NoO5dCDrByoJ2W2rRBjPBEkL
B/NHj6wxjOi5xz1WZR8VB3kmFN2+/ZgrZ31c9KfBzJevK0d8xL0BOCvSgXzfgXLcFNno39gwzfNr
O9CxseTd2speax7yMQ6BvOA6w5UzPrqTKM2sJabz/n+5iwgx3yZ+/bq6uq3pprDnzbOjW79+QrWq
1eiZQ+7ulLDc9Knq4h6E/o/jQqgkzcC+FGu0U+RV3bFoXEj6Xd682LUIb/Sky+5CM8rutAT3z6R3
jb2MXQ8dzA8/KDAkncfJGOK2KbmLrt3KZjta2V1fCIckatJsRvninldQ1M3Lbg0lxEMGA5pybOhZ
sxgqBV1mPea0BFFPitSpl7GtFUc3KeDB/HTaIDi8iybv4qk1aPco4x3vE3PHb9M6TkMZb4deD895
lIg1sNH+LuIXscKIMX70O1JU7NK9Z6XooZgNk/KaBMEXRQV8rgjniN709AgX674ytGY3AYwizdnG
F0Gu8yLP4Mp84wIoM/4I5Q0ih1GTPhvuNDjXCUXpw8xMwYV+zG86aIUeabhQ4deYz4Jvk5WX8WfS
KhCTbUSWfLW0l4bZ4/MrTGi/81lsT0i1y9N6Ct1rUDYBmhuH5rsZU/v1l2C14zkdmKzdJgDCLA9+
vDOcUdlT3IxRsFZqfak5ARYAkOiPSOB7x0RpuhvyzRDgacm45VesoX86BdS8Ro19OnyMyV0WbSvZ
toT1JTL8euvlzT5Ui+ApUNtiZZJ7P+aT4Zxc6sNLfU52t+lsKJmYLzxi8g3VQ2OPITf1Ua+lXllZ
4xWmL5H5g+dj0edA5ZyB/GPnkmetgRvJTsC30bmv4Pub3lQsjSodF6MaYX81D9YblzJrFr6B8W6O
k9urJ9CSfxyyDAMa9rr2ln3qJBZ1l6qnSAOWh2z7Ro6ztHd1bIKz3cTO7ZhhzT54VvDm9rA+4tFk
u9HV5sUe0HFzcz18q7oc4pHnJOBjDOWBMtPJ6DzviZxMt3CjAzWi8aR4leqvO7wjKWsCI3PL4qwr
8AaQpMU6O53KGxnLwHKidakVZzIVT32BdkTFDtRfs8UjsQO2czciUuyvC5NFm5KBi5Dz5BR55gYR
RJqE/83HtSYHQfiEH8s6CRLe2Ahs2dqYvGBls1xea43gyY1q/AmWQ35jepV1rm1hnccINN0/PzkM
/ff7kq4LVTNcTdUNDQa38et9aai8tPF72/w8eN5an30UtPlA5q1l28+ZibidBzbtz2DpDMGqojz+
U0yObkGH3cS5YqA2Ms+WbXkWDMjKq1NK8WnSkRZs2g3Z74QtpBWfqoDbnjx0QxbhlyHPkVVQVYR4
GCXbfuXCKvK7GzlHxq9DgBA9oWflo6hTa+oiNzP4bDpG1//8PsnlxC/3b92yddcxLcfVhOHIZeJP
T1izjHA3Vqzis2JE2dImK7TNywJvUYBMr52Jgh26ds+547Q35JPRL5jjToRSolqY0zmZFO/im8a3
vrBGfGrZv7CcqA+mGNRPUVksZDzw9HBHNrTYyKaWYREKguORrJ1+NIKhul621AoW5I2aniYzSDeJ
0HqMF5JwIxzf4d4b25965I3iGRT7Wzz1l0bR5m/+GDvrHmOgfYLu4qdQza8A4wit0mscN/P2U0I+
WQJ9fxufEZeAYTdUInQcbsLKyR/muuSqyEJjI5vK2ORnWKm7mHxXgfCygOEddPk+avPiAYNsKixN
/T6Oirb+50/L+ct6iGetTSHM5PMyBWWMX7/VVVnrDlXM4HMXtDhBa/mnyaq9uygt7VOfV/2iMdv+
dWgD8AO+a8FWdrQnNHI2WGL3r2Y3JFunFeHWNNJmXQcgXXTwJTfafHCorN3IpjyTscAU1Gps+xCJ
OLuw3kHSReVnU+KFfEEsELvYgZtLX6rF0dPG/lhglvHUjOY5qKLpjChR/uQK8516R3MrW8GcpGyK
oL6RzbQN+2Xl2v2+mmeWPls1f9LtrewNwY2v9bSqN74r0kMwQ87AQLbHbuYTWbN2fLts6r4+gtoD
aikjsu9jVNkLZMQddgtZjdJUG/XfuOlbc30vFRb1MXKb9zzHil0c1SRTEpUURqwyVI+7eWjd+Dvb
g5xZu6N9ayPlNi1MI7dv88o4Vbk57su5Q/bKuNZY9n/54OUH+/PPVJCjNDXV1lWDzZr2+0K4R4q6
611ffxuFX61yqwBRayr99RDzhUeNxH3Oq8jasKWIbq3Sse7SCeFdG4FF2aIOnpzNzgAOyhZ4NpXq
1rlnhIusBlcz9kiZyQNaUdnJsbn3+42hsBjFc9xBdYpUy3DqWBLv//lL/ZdbtTB1la+zrsKE1XVd
+20JGRtm6ehapL3ZmvephtR823CX+ekw9KjzwXfUWMhN9iJFXPoW1Ei/MjLPvZSpyDcx23uMlNAg
NbPcO5ROaB1UIDS7LpmmW68bqk2BNfMF+lm/6PWxuSlCjVy8UdQ7QNeghJJp7XiptzfA7x3kWaFG
3fUs+3H2d70fsY9xFNbi//JI+8uPX5iuJRzNcHTTnTfvvz3SWMBN7NnH6i1K0/csO5Oe926HKLJO
4YzlkfgcU6TxCsUjc/URk2dx64ijhsHWdUKJRs1CnkbTDCLWy3EjLyAHyw6UbObsh3czUrQe/4B6
dygMlMEYoLXi9LdX+Lc8VYd6lmoak3VPDhTcAYRRAaAHbpioz7bUMZljdthqt9choL6uTX0e4qO5
skBrdkQGts4uVZ0+Csc0DtJsCCfi7OKrZrMzEdGFgEVTHuTYPI2vY1Pw/s7CLIN25yvDpo9EDd3X
abVFO5S3IOWdt0BNsKd3AOORIbHZxJovRuO7b1ZvN0uYC6iLaL1zqRLEWMXcgdgQ6eA8yM4ga/xz
MXmIbs4d2cgar/FGzMDNIL9tB3VOD9ERTcUnA0DkP/9MbPk7+OUeYLGmcQG22rYDCFH/PTOAZGWi
oWX7Zg0gx8s6JPmFu8A6Unr7uTS8fmXWtbUL5qbSg+FW9Sa7lb08unHvJSs8Fqb5mLHElOHRAjvF
w+0LaqD2c6uB/3ByQ13KTldgw+LxU+Ew9zr5XdD3j7gTlSezNO1b0w/FskVZ+QswdxhV+vgy1QWo
P1xT9lnoF4+VUn2SAzolqxdWOzZ3yD3GN4E/JevEG5TPTbiQA3KRuavCDcYbr8hcfOI9Hv3zpfHT
e2QfYD2yitF3g67gRiaJl05qkfbzez5fZI62qhbVd+N8gP7zR6zKjOpOHpBK+TkmB3/MVaKuvo77
iIkIpSTWFL9c6/frlzaoILaTgur5g22rpwBOyGuiYy8Ul0O2z2vFfukjdONr+7Vr4NAlnVqh1uRZ
r3aJHTiURRbwHbgSDEYQOSMOvRJqQp1Zly4b0LxOoIa6brnvCgp/CIUk/Ex0H7to6P4R9Llq7G9Y
ePTBs5s3D44A+yLy+tmFIHA7GY3zAJxNX/cu4m4hbsQPo1912NzhexQhXbFk4QLCfGjPcuww4eCV
VIoHa5WxvkYxrMqnZCF7r4e8WRpuNN0lbByP5qDpW/FDKEXqnfwmf/IhsoKR9rTFivnyEZITfpv/
W/O3y7Uw+lalKayFnCtlVj6ul2I5dlALLI1yu1l3fa5fzEJrKHDwsvp8Nswx2asWrrie/fO4HM3w
jatSY/NmjLsl4e7y1M+9J721jGsHuWnt6EqEvOx15tHyrBh8wCmMi6kRTTokiIm1GChqNbqTh9xr
EDPwwnQ5o2muscY0pr2dzXDheVw7H9Smhd8Si/PH1MhulZOY2mUfjWKNutGT4bjjna1O9VLru3or
m/IwZFq76Dsn3XdNMd3JmJYCD1YgPcmWjBeju8+dYrz9CLVmhH5+G10y3WwuZvbuaZSK6wRHI1Kt
4wu2Xu/UG/2Lq2jG/aAFp2a0h5f/z9l5LceNRNn2ixABlzCvKO9pRVEviJZEJbz3X38XwJ5hNzWh
jrh6QMBVFVUGyDxn77VFaRmoaaA3kZDyz7P6mCsN1srrmBbo8nEMrqLRSMtVIq8+aLMHV1WGx1pG
VBtoGe5kNw2Pejka59l/6LhdVlKfJAMKnQtKQc7tcsXBjMLNSYsfde4RcPnHe6bLxaM6pO3G0np9
s2yObhzeZ2O5WrbezxhLbWVKXdnhWKbEKKklAPayq63hm8Yp1DtGf322JybS3gvT6uvDcmBZJD2y
z60rjJll1VfecvZypLHVS5AU5YPmAs8uG9FfYtvRrn6LIAkRafk9AUCWgnV8ydM022XwFPdCzYtn
or/ulxO+hbq0j4FdKyE0OnwdbmNeBscZqD2Nww0LbHrFDOC9n6ExkjkpsXn+OGM5TRYZKWpWgzLZ
VB0Gy5VDFSEgmnwQw/yeJdVJk0Dkg5TNxGr8Q5b1xgZaQwlZk4KOPfjpdwOAThlbw0+CihAWE6n5
0E0SPE7aWHs/UkeuvY79fkrCb8617B8WTeXFXXGXZel44H6cQqx4aXF6EdI3AACs878X7rz5sa9I
TT7G2Wi5ReHmegG93K9E9a0WckBa2XD3VISYUZnbt0DltrwQA6YxebDTUj8XPe/yVPQQn6E2fpuc
2bKkKcM1VSnpmYSJ6CaTVJTfq6LRym/4hlAfBW6Ol6ZtX7HmWklWfpsQ+e/8eip2y2aiH4vBRx42
jOV+Gs16uzwYJOQqx+f20isKeCc/HjfL/qAO902kiediUrtj0ptivTyNVtlXNaFc6Gc96IAW7mQi
LBO3oD+8msQYe6W9BBRN4z1B7t+W/ZpEu42+ewk2GL7GwymYT9cbRd27BPZtlrMKVdzM2qLliwL6
YliFArGzH15H0YAAKL2YvLVVHzvi2VJb2xuaevrayDom7Skc/xKRxLde6T+NKNvTJpGIMJVfOd7I
iILOrWTGHni0ubd9nlZvsUzvlaEz7icZZjimxXCXIZtfYZjwt3Gsz2xfpfX3o97kjPWGoN74UeJV
8BNvrlAy3zM0HIIVb+k2ziSU/OhVD1SXGVZZKRe/15TLYMMBi/XytOz62L+sqb3f859iwPnpgBkY
ymbixXbVYJHQNcU3JwnB9piK/zxmRoKi2VXu3LyQ98xwHM/AwkEnln2W7LOr0IN7WpTnSDX6kzFo
5k1tpLiRFxLPWLbNsmtZpAhtiGkZ2iOtSCrYLUMGV9WC5z5GcIv0JUZF0obPkDrsW9yVXK84aPnx
8CiNt7wMw+dC1au1M6ZkHrlDcxnmRaFH4B2yaq/6WXNRHZvFvLYcXE4rTaNYCUx8m2Xfp/PKZCD2
0nrCtKOdK12dTr2blgTo1NHTNNAGl4gv3kJyMxrTf+tEEHo+6Cn6rXLaSBRj7w/CwFduo0TzBFLp
k60DjtVwpHUAK41ur5jN3fsmVHnzPNbQYTx7Y+K3e24yAgyqgp9JJNLqucQouCEYLNg50iqfMwOc
JVd1m7QYNvXSJEjUyYFezpuhbdv7AJb0atl02q48MsCM3jchKronfInoj+aT08lSL3ohfyb6kx9P
6l9IwX9ESDRfh7r0PVkJ+ymp9HqdO1Zwj/sv30b9oF4GpRwo8o/qMRn5kBKrALFCns/KUvX2Dodt
vFf5d7C0sbliyhNrWY0ak+zup6YF/S9+GkqVJL8iRnZeTDTClzIcg01VIBH+5WR6uo6thF+AGlnu
uS/1PTGL/AAK0/qSlZlxLPxxvJu3yqbgnZJB9owKOPEUzZiAmKrpsy1NJNFSqY7LUVfLYC7CtUcS
z1G9G3ood+60XTbpGke7noLeZhqz9BkelemlrRKf3bwObrqu/eJi2L2EQZrvC3w2Gwsw5YvMXY2y
X6FCZeGo2wVnPWjyhybjCiIkYJt5t12a1Qk383JB7V4aeLebYqjV3XKULwuU+6RK0GfxlH2/rpAp
fTHB6N3s3vzH62IKTDfLY4x22OrEM1pqVz+QOJYjTS6J7Iqt8CpBLa6dKq1fwKW/4Ezi+xn1Kzre
7ndn8hFqzQ8SeE92QyCICp8fFDgotQxijV+mIHl/kOX0K6cqnO+yTwFU2FH9IOdXSvXgn6+ECK5+
ySr5YilSeUvL7h+vhKt3PymWx7VUoBKdm/FLi35ZVGmz/Y9J3lzryJdm/XtXnjaabqoWhTMESL/X
edrMLwJFxU9hR4EB+LONT3qV6V9SPXqdZFTfAP/pXwIjRsFaV09DydCnH/31chJebGKNkVq/PyRo
xmNkoipaNmfB5A4KncEHx1M4g9KvYZMY++UZQUSisihimnTz0TGMbjERNHcas/Ij1Z/wmud+tg8S
chYYrQH+EFN4lm6Se0HElDIPB9yl6UAyVmI9LWfI4QXmW/e4HA+IHeG1m+uyFWrcitJRTY6jG3xx
atcCmGIwG1etnV8ZyiwkdM54S7EHzZu1kkX7OI4i9EZsukk5gNd07f2yaTYWztCi0U+BMz5yIf6i
O1b2YMdd9hAz5UCJSSejK/gtrGTEjzfM0tNyFMVIe/nzJ6gZnzsPcyfUdVVBrcbCJSQ+lbMim6tJ
WTs9M7xh3FEgnAy6txMXRj8FjtUQph1dWqGaJ6vK+FLxf8Vo59NotkZx52ffddWJHooqjx9KQqwP
Tiwa2ogRxnIXlqgKmHhXq6GyGfOi+6p23Jjb1GhusnagrRTTIVH07uvU9dN+Esg4A+BwX0sD8sZE
CexqmSTkoA9/fzj2kObg1Px0+vnZihaHrOtY5aUnnuTLiDx7eXhdTPmxoItOABenlbOcIjPT6pyi
Pn1x/n5N163jk+Nm5mo5SwqAfhpXx9PyHDCRaGqOa8WJhtVAJfBOhzB3VxC+ILm8XT92uQJNjDEA
bVv2LQufKJ6tCV33/aHgnLWzWVovKiG6Z0m+4j43Unhv89rHvv9r7c/n2ZH79/O5/7v26Vni0BU7
pNP0WtX7ulP8XRSE4YoJ2jTP0qZ7LQ2SrWi7fP2xT2rttO5azdgsD1sOdKZerszU7nYf+2zhAEwb
9XIr+uknOnDwmLUm+OVJ9SAMyliT6CFV16HzAP89X1lZ0L7qnXhCPxYgwlE27MDApDrl1Si7+tuf
v9+/NfwNgzkCbTULFzpl2+X4PxpGmcUkJ9Sb4BVQTRgfLXtfG9kTBq/mzXLanRhr7ZsqHbEKdNu4
lTD1D1UwWTvM/vk5h37v5QgHPRRWfMnnhQLWf23FKEGXTb1urn/+k43PXRPDdoVtUNy0DMd0TPGp
cGZpqgwDulLfpnFYR+5UIxFhYSYFmc+23eyZJsder/p/71MHm4hv8uw8PTW7VzurT1j7kJtrWKxo
I2CeStP+VaLX91KRqpceZtijMqY3K1X716LiA9KJlNmnwRrbdCEz/TI2FaXNwSRfO0+4yVuuoxGb
yJFlbVksJ6JU6MmtCvP/kGoYzqcLE/9xx7aAKFu2SVeUPuO/m0e46FFiZHP8gMUFUyRlfqY/I+cg
b1bteZHqMj/7BZ5zCtiHT/uXzeWMj3OXfYnIYbUmJll/85N8Ou9j8+OxuYtxB1dTBBPW7B8M4Oan
QLivGAeogdTmSECDLcXWMWuOzqfgBF0NOOfvll2otYYDV9IJNi0HlyfpVWKcaic09+Dohge1KHtg
GnciynlKpeO7KasWasv8gOVJFL8MPOQT8rQ8CQ6z8RoTHbccFHUbb/yiN5dGySmhRsiQExlDPC+W
taY2cw/Mcrv5dCBLYbV7y4kWP5WVrgGSrdrCBqcXT6vACLsnO7HGK2/IQ5t20L3mRTm84piKH9+P
W5RGGSTX5+UYIhY9y5pznpB5Y5UNLFcZaGQ2GOo50cq/15Z9yyKej346edm3HK0b0z4ICZ2mn2Rx
Ut2W4sOY3AutKKiL/89iOTg5AO+3uTkWp2X747AagTSmaTDQpHXJ21UmZWvMd15tXqjoVyKtTa/O
fB9GRhNfpia79e+3YUTyW8JaW3QK89E5zQcEZ0YnEVXF8iRdmar3ot0ux5azwnSqDlBXRwYq8738
/3pVrRsPoW/+/apROqgrZxBINtJpgqBLQGMCcu+1RvGDK61wbxg3nduy2euj8qr3VPENAAznbtCz
W5o1f5EvbFyhypvXZc3yTWaApGRYZWEyTZwQ4SwHIub5xEjU5WbZ/Fgsj6jgun7sUmk+eK0Wg0lp
euWCEAgYm54520C1lMuy72MRWDJYySJMjlSP4xMMLxIA57VlUSv+mHvLKl2rZAsb9Ra1QXKOZAYB
yymyjcPHsK6iotqkYDagSsCDpsg1YHxrf8kyh5/Rd9lj3VC37kdd3bxv1m177xIbpBumn69EVlF6
KYuOPDpODty+vWbRdKb4k1wkPTywp8Lx/MY0XoZBtzatqKfdspkTDuiZ0xjfyqCWXypGLJqbmC/J
NHYYlv/1KKu7SzHJMNxsIuoCev2dX/NxRNz34lt5tct7pj95HhQQLcOH5QRIb6NnB751N4RudxJF
DkJ4cIvvqEHnJ3AKxVlnCKdOgIX0u3Y0J285gFTsnkpJ89z5soAuA1A2zlCvh45+XE4QJUxqhaJL
55CnWqzi1De7p95l0urDaGPmXG1nE85fwxpwIiKrGAMbQ2Zj74e6+cWskWbNhyMnRs1tMV9J+8ra
OIEYjrO4GN8X6DklUE7lQpwb1HVmA89ajBmyiA9BXaT4ct3mNOTyb8OGPnQ/6ScU92SgjdeqLGlP
IcF8rc1po4WNcoO3MD6MLnWlAg3pPs704UGHsnjfmufl2LKn0uwCdVJgrZZNahf3pmlaRzIVg0Md
GsY2VrX865jV2+W9sIa2WwXNVF/TpKSFNwrx/vYCYl5nWZ69agY/alJ51MMQDOWjIPBpeWSmxSDQ
CoEnoUaopJjS3bjDGHzDq/H+Qeg+kL3egdFpkNVxU5MyW1kVYASlA3mZmbBN6xKfHObW0n1fGZcV
koTeV/730Kj+/5zz+0vwPFndVvOw4OMlFKmL/7gt67/flUmmMlRErqZtWO7nu7IQsnFTqx2eTXNy
bnHS3ojvKF+1lnzMDkbLbtnMwHZYlU7BrKIzuOpbSpBjv/ZzqXQxb49drDKAeJgElQhJ/P+sKabt
MsoYo92y9n60tP6jNQmm5N/T1nlkRVvSsgnIRUJkfJ7zMHeoywIN9ZNZ9YA3oe6qlaHtbRMY57L2
sc/9P/Yt57n5jdRQb1RSulIwY5JDSHH62E0llcfE9Y+dXhzGbIqMnTb49nZsufO8b5NOs4VnDBNl
SF67tknWRl3Zx9IFKCrqx8hWEkZlVnYIgzDl8sxmNHY/SV/U7rAyGZj+wp/LWVQA0o3hkGS2bFb+
k42k5aVAVrntaqeyrsmQlbDmwuJFbxl/1EFD/uO8GRb5Whp+9STTybzn98eYbxbojDbJS7lL4mbA
TM+J/WQXQHK69XR5z7Y/bJetMW7d27JWtY4KZYw8vdgGP+0tOxUrfYWg5R8+Tl4eT5Vqq84PfT93
eWzScjdednYDqeOhNHDJGpq/k6FaMlbpixdKwDZKgCI5Lv+TyHUf6FyaFG/D7rlrMiq8/I8s8gpW
eMoHiFuZLV6LNPwriKb0RzhFr2aVmwz7B58vqIMClHDIp/mEkPvEcyhKLnW9i2RuHi69ry5jKH2M
+WS1sa1XpsEf8TGwqrS28FcfQykIpWQu4I7bTa2Zbp1wKg+Mx50n2sT3hhEafxXCjyEmSuNqGEFx
lWXNTWg+0AbTteCH9eyqmTzYYdVty54LTh39WI7Teg42U0IkvdmoczaD328Mhv/XJGFc0Wtu8Zfu
Ri+4vDqwfro40shV1st+3vVVRDzw15mluutbu97Zhat8DYDXLCck5Edt9N6ojvDVo6cspEAzP6Eq
zWrljJNzwT1s3OqioyUzH2h9Gr6QrJR73a/905Sm5dpKhXsX9Thc4JJ+qau8Bl9WyGfB3KCQ2vjS
2XZxHisTftKYjS/YPMJtExoZinyOhgVgVYXop+tytMLzZJvZC5Sl4VoRm8CUhLPicJp2o1SAIbXh
9NJEbbxSib85LQ+yXblpQbc9KXWv3NkZSbLLC+N7Odhu0K2XBxG6mKwb37EOIM3qSxXBZpnGCWFH
Pc+awsh4/tgkJ+rvzbLwqxOlpX9uLkfDipLD8thmTlcKS0lJN6X36Jo0/kXgH0PZib9XufV1cz51
6R81bNzK5rdjyyMUX2yM2FLRhBzizPfF13KoK5AdAOcQqlKyj2nQdLp1SPIZTecXKrlSdnQqRl88
xpPz8L4/cS2qbiiJnWbw7xlNvy37a4Ykq7QGCIBpKblLm6LxgllqoozEtaSBY96sqeyv6GTJg4jA
6nYtwhrgvBs7a+zj+yp5NfZx2fZpxuyI3YSRw00WGI55yUYwlnVJVM/7vrK0LqE6Kcd/iGvmfVK7
H5G0+1wsGL6icuui8HvVywc78sO3ri93JBXngVek31MCwiOvaG/MjEXg5XEE0UJOb/Xo36zK6b+T
vvNzqnLtVZ/MASoYgLuBsrcHJR7Mrm/bIAUTZhAY2FzuQ6oPT7NzKHLNq8tJy1ptNGRFOU66WvYp
FZYZTwl4jnR5DjoI4Q5+56/l8MfjnJ7osSCY8k3np4PngjnHaxrLjWKV5pU5roqbVdMOmRu1F3Rb
YOJEUD8qAWNlZ6q6b5Dibr5Eregpa5l13bu7KZxNTYuzaXExSZlqp2BC+TP7n5qRaArLSHOvqwYb
ARoLin3YRAoy61wZMRDBzKrz9HcQ1LqjDOqv2pzPtizc2UncyvRCQLxyWnYtp1oBUEgfzun641w7
IHlQE8E+iSqx1vVR3vS0mUivskaS6RLz0kRqt9HdPHsiF0vHe2vI78aABKZmDO11cbGOwfr8yId4
JvBp5rMbAj9cnqmS2t/PlM8BrYal6DtLqcSF0lYuwuDizBsJw9BL2k8JYLe+DLe1rcy5CByxEzPC
h0g+5wolJFWTqNmzkp6HeS3SyvQsi6rZ5yQQvq8F/7vv09Fc1v1GxcqPOkA9utRGcd/Mq4GlqkdF
sFg2l4UwnMzavJ8E2VDoBG1wqhNb2irXivCuA72ZOEbyguRHPzpmW691C6szvAzIYAHVAexq6Z2T
GOSwzgfgoRXr3m2dYykD90uVtKvEMgcyUrBIZH03bpdNdF8HkuTEE9k+Ee1iDGAJ9O2WPFfeakbf
eVj73whtD1dpPgPKFKPaZkmYncHyomUGu7srJ9nda+40roIA97qa0Hww5gqTnGtNTR+aByerXj52
LWtO2ZvrcE4zVAn80eLUOZNI7jDpxzcHaU6s9Hlz2bcspoKRi4fnkIhIBzgfxKD7igLYSqMfBki3
AKWwbE/z9lBLVEzLNnfx/9mWafViqhnMr0z9qqIfTis1+8UEEWhnJpgvITQIYtN6QCtsbQOnCE+W
ncpL68wNJ6Wpnts8g34B2fet/Z4kcf4r09GQVpXuPCtc9hAOJM1F9pV+zO003iVlWz4w6wTxkZbJ
947AzeVRWlfc5MjVCuGev+LSuvtz5U8X/7Yn0SU0XVtXKQu7QhgqX6d/17yoUQadoxb+D5HP+IPJ
kKeUWh8emF96LevvaTxtvooWzHVEwPoqDi+jTjSeVmMrVoQW3lp9OJCERORf6RuMyPJrGFX1oXXX
hl2Eu7TIg4cge0ji5pYb0jyqijCOVAsIdMmLZBV2LQoYE1MGsyZznasj1K8hUbl08HQ4aGF8btsX
zVTMdTPCb6Nu1+ywn1BONiosNU1ArIV2tGbxja3ingIo/VXXgGtlxtfoDeWscTflz4TRuSh9IBjr
9DdJjnKys6r52i6t2mfFnQgqkjQw8dqLPd3UdIWxUjnZ0SNFD6jeel/fxEgSl99hRwqhSJ8U1abl
DiHVy8hp3aYoU9e9Tz6VEyQrX2j5Fqubuu39xNhO4kdr6tmho9SysamPrwQg0y0V8GFlVwVjb9Ee
/ClM9nhx0cpM6IZikXsgejF0kqGmhPzJdU6PJxYwnNPSG9RweuyBRkcK6Y1jwD0fey9MET22N+iY
lA3Cu2I7Go7uxUFP6z5uyrUKkI3kB1gySq//Fecg+zorKzeZ9DNPUcp0nUq9eIhQAyIp0C9ArPVL
gxcs1sKWRIZgBeFmOCI4dk8kGAI+rzGS0TMMHmNMk6tk0Ck5kuuGCLGsDnD41vAwaeZHzWGCYw+s
ofCsgYpBNLU/UrU0zshnvsvA2NkBYyarzKPM87uxPFINl41Mz6lhfhkiyzjKRrXXsQDfy6hFriLN
bciOtGp6LE/M6tIzZv70XHKRHgOgry2OjCryi8fALJ6EaNKjCGlV++aJ8vUNLJb1lWvvIXAIdyd3
3AmyS25Y0UulJDvN7ntCrcJ6ldOOvDcR03WV6SWBjfqhCAiAI0EPp2zkdV3XXFrrOCGD2Mw0zy2h
vpc2caZLkCNQUWy64ljYzoVPyqyKc21rD6Y4FmX0JU/9/uKPFGVjmBmOVvn7dtTvHeajHpdk5wC2
FCi0PjxqUdVel4VuQ04cyowIvqBCdFWqxskYa6Ryhn0u6MbeepQo69EKwPfbxNAitl31/uQ16kWW
jviCTdNzguBUUsU+KqkyHEa3e03xj19MfUAbbfAxGghcV7pBsDAzesSN6CfXXQUgwZ8cfTcwkl2n
ur0KFeOH2pcbPdS5vYzDcFGz9K7Bu0g6PfpaTPLgMUajWcdZSxB6GmwoWLi7RNr5Gojy2hrkX5Zu
dP9xWdP+XTPgqoYVwBCaQAyOReE30yWVNTeP8aP9TMFrHSEAWif0I2tSzSMighLoTESH+F6GS9Wj
eOiTw50QsK07+AWFs/rzRdbV/jX5X/4aUsIBtrquRuvzs5N8QHKud3y9f7qMiaFwtBVx0vlb5wSz
hWZs1pPpxp4VwQ1xBueXocQ/2qYZzm3vTofcdHalajOCpoi1Z6QyHH0lQP7UhPZWC0oo5xNsw7YL
vqJIUq/1FFzj2taQGnThJW31ZNeSCyE2y2Sc4MQXJQ99Ty+ip7AtH7mmuhtZ9Cn5WonYVarxEibE
DkYmDDHTimGYzeXuqHVb3i6QOG1pqRtNdoc0rfVVINRuNUqtIjnKxtQyb1aWlWzq3j5JjEikEKRe
OpBNCDbyl9uEwU6EzaueTYD+ivwhd0z3qEvt2IfKI6Sq6EvMd8jTHPd7moOuM8ZWPaESMfeZ5HKW
K0m0E75enSK5qWaVbdv+EqN549uJJ6tKNmMPzbTy4/asq02DwtMlQkAtTk3ZNpckJRzYknm7gp4b
e7HqhFQttDtQ/grdhJDczHqcfv3589d+u8fyTZy/j6jTTd22nU/32Bxup10Kmf3MbHW46yq3IOzJ
N/sVXYbHOtAZpBfUePX521mUeXAvnOg//DHavwtQy3dQ2AKjOHU0QpE+a+Nh82W2W7nZT4R4+ks+
ojAkTcnuFCxqja1QhsDGD1VtU/i8s2Ynil8kydi7gDEeyUHxWVPj+BijO2nDbsRHz93uz2+T/tvP
ZG6WIurgt2LQg/zcONUUux7wyU4/tTz5QQxac0bukIBjSyWyTtAqSzdXj6sLyogdUxZ5CEZt2FAD
Ri/c5842FPp3SP7tZSBdFpbKqJwSTPjRmKnrvu/089STo/nnP1v7VNvjrQXVreKkdHTNnZuHn/QM
Wsz8CyGQ/TOs+H2osfjLbXt9TVIfVA1flofMttCUTM0XEWyodh+gjRvfcmc4cK/DBUtwH3ftor8q
XeFRrnSPtT0mXuQA84f+v9L4WjF2dLSnsNTUzRjke4BK6rqp5UlzgDX4ZP5ZdbomcMQ6DHKq15Qa
nV3vUBzrmwQwSUrAJmlGMxc7efGVIdvaPfjigObuqURvuSl9H3SJDLuzbY00QOi74vElw7PNo9or
o/F7ZtIMDLAQrmJlbDejHOxtLpyAiVvereuoK7EPju5WtsY2yEV1b/RNiik/sTcDQVdb3zQjbuEu
wzshe8phU4NBzCjXlSmblV8w0nOjv3DSBXX5XTFNcSkTBmSKQt6t5pC0WeJ/9+woHCke+U94y9xD
b4a/WgZK2HyWweYwHmDWFvuibpDfUqbYcYvVjkBnQyi7P1SDHFyIGkbVEUSVN8HBmptTJvNT4iJD
IhkD81D3ctj0ML9WriWyRxeM+d7t2jcBezBlFKBrew0H2V1RM7S7odhhQqQiND3649nVi3gflL3m
jZ0ZTpQXspUok9VIVvidYSvksJbAH3vVDTKPUr9yH2ZfM5OOP9ENWnoioJLBVKatZf8LOnf6WOem
tTe7elo11GxVod1BhJ9zgbDf5VNT/8ed6pOD5v2rbMKTsKlXu3DqPjmoWtV3+V3a/k+rCgOGH13m
xbbibmMkO1tNDVu6tF13tSzRXU2pEYgZyVOe4Jnn2rIdzO6xmxP6sPo9pXwof/6l6f/Wfi1/HQV0
HD6aTvPeNj+ZOzVVT6q0LKK3gTBFUjCI6e3V/J7vSU7M+9jvdZvgsYLWyaqg3LpNtNozesTJC3m/
mABZRSM5HEayNTSr3qJRoNIXNul9rmbuRp0CfTvN05Ms7kM+/sTYmKkgNi8PXhouOf/x3/ntemfT
XBAuggPN0u3fADOG3k9TPPTxWx+2N2TD2qPmInevUBivfO6U67GtkrsGGho6iW6l6SOONM3RVo3g
gq0YpHrXtZZ/G5wWBW1sG4ggo+7R7p/c3Pk+yrF4kvT8/0ss4n4ezfDGGzqdGMNwXJMLyb9njJYW
1mlNZMGbIgHfTCAV+9x+bpKIoQL40q016IMXKH5+wLNDewhZ7CO04Ts7cY+ZZonDMpnqVOOi1AN6
veyg96Rl5S3zHY18Ck+irrSbvr4YWnGIKBzuNEfOwBKMNRDT3GPVT6pn+PWOaKAfI0qxVyN2EK40
1SVK/WpHbTh+SruKshkX06YdXv78yX1SsC1fRMdk8uaoQkfr6n7Sy0xpCzlhiKM3J9XrjRtbkju4
j+27du6NsIhP1qBZG7xSb6NCUFQ7HJWxFqd0qDa4lwAQ98HFGNTqLNKggG+tfbUJrr8zHOVAYmGn
NOYXzL6kQWLWWKNeDL2yTroVRRXYJ5Esr1Pmf2vVlmu0z6QKn+uzj6/nVLWwyP/8f+X789vnjf6H
QYvu8CW1NOvTNaHqU1E7MsveEiHUNUra/oob2CVou5P2IWSYeUvDeI1OJru4k3w0m+CXX076KlZ1
sU1MV16WRe5S2oXcA+xBoKzEbhW1bXzPldc/FE79SgTzcFYo9zpNugmV6kqg8gCogvIo7saryd92
ZwIcCvlu7V1TkmmfKObdQLvvGmevoX3gPp2QZkmOA1SDzDU8UTjYXVXjubTajU+P3ohN7UQoOVr+
plMh7ZIS1qKbybDHFza3Rupee19GwaolNMSrZTY3P5hiTQ8izbzRtBRCTVJQKRh0bmAfsnMzU49k
6pZE2AMER0vDHyZa5YsyJuWaFsUN/WJ+1YenppnCPVNOSZ3ewtSdZgUpw12yQgiurybjmSEhEs+6
f2ut9uSWFVk+3HyAgXs0FeNbwjDamxC0biIST7x05vBboiKquMyujNndk2Pl4YkmVu41sSn2WuAP
x9EZfw1hq9N1yLSjPye6+nr2FrQlqAvqmB6hAcO5IKXDL8mlbGD7DVzZt4JRFxY5Ch4qcJ+5FGqK
uQLXdbZH9Mxp6CqgYlHyxTIrMi3nBF7doeaGZghvjHaqg7G+mN0vGvTNLWEw5IEROcB663emX8Vf
EPof/YoacT5+dxJFnrmCl9tBQvWukNZ50Qg7gtq4ehLzAoe0R0JrcZZ+8R1G0VuFD3yv5eIK2Nl8
MNt22NvQVHu4tDc9RFI5iPRH1lYX04JK3zjyridn6w5Y6qrW0geSI/JftuTWbl2p7dsvmTZZ3kjr
4ZSp+nUQmv44asFudIr4rmeOCfNsbPZclqhv90FPhFCAkxa93t4KKf2DJ2VsUaTuJmJkckLxPl5k
S6lqctz6TpJ/9h8jevu3WYVtacIQ3AxtV0Nv+Ok63JFMybfObN8s4mNWcTAyikvxZTluyzWUEdDN
cUq+kPVWJ8u98CIJ8MTS5DogmHFnhdOPdAjFLokBzkcC8Pg3qh62BybLPcTRXKFi5sTt/ExCJGYQ
UHhc4uQFb4YXW1lP+otvebqBTVr2o7PW5Ai+P+3Hs1p/i5NsbyD6fAARkBMgmLUXGCRiG+Xar4Wa
g2tkR3aJcRADPSDwZfFrWnfJGusYd5E2YBrCa/VpKLZ4YvQd5gG8oTLMTz1QrXjO+8zqqn1sI11b
Td1TSucL7toQbdQMhFIwZW+Dg9LIGrpmJ30aSvH8Ffar8NpF3XgJLXHXTP+PuXPtbdvIwvBfMfJ9
Z0nO8Aa0AYpkscm26e62aYt+ZGQmIiyLBikldX99n+EMFQ6luC6OgQ4RIEgsv+IcnvuNd4OLYf4Z
bI0bpy1ym561YjSDHVb/fP62v+XPV/Z3Tp8Jf+P5m25DRbJ/f3jwU/9u+++b23ZcfyhA5tv93b1s
Dk3wj3/tD93h/v/Hdrj/oR2Pu8PDP3XnYDmeBZq24r3tzyAe9aF5y95loKt2uq+393ft18+a69tu
/7IbD0O3OTzzP7Kd/vgXGTHsaWPfCWs6z0MYu4ZjH68BN5mqa1YCICf8zYWI7Pr9B//jf2DWFEsj
iCWSxH1g+sIFPb9EhodPOFPbcc3pzgNyPnQCR6CJCjlL7qRUKBULfrQtcTGMw4W3ElAhS6ACnb94
1fGdn2Zq4fk1DzklaMBZdefnlMvzl5UqanbG2N746XIEj4gLcthXToSMuVsMJw1U9uKQSyKkaa0K
NtaUdWIiFQX4N5dSIVWuxZ3O/EtUqGulSY3VxO+OCCgMNFBErAARbHpRpBa1VizJqOF3T4WVQFSJ
srJSpTDFdBGHx0WFrCzEasGkigEkFt1X7pBr41CmqI2KfJ7xxiM65ZjllEaEvGDss0YtVE4ezvRC
WapKVxUS4S1kfBJRFJXURBijyHexgaDwp0TdLrVjVasStYAeZijEXvHxgiYLLOQFbRQ6QZOJorXE
n3JJBaaZFGGGxpRGZyIzkxdiRwm9yOREVeB7uivkApYk4iihFnV8x9f4L8LHb/ATsY48XERhulbH
TxKspy0gebPgfJKYjKPB1xdSQeMCZJp0V+LVPkFIIAQpdqMkRZ4V8ZlFXaRSIdC5ylkUVdIM5Jhg
df6yVmmVm7RMvclwWiciLsCR11IXCbNoUhqiaI66qAqrTGEQdW5LfrOsxOUipbqwQwYiR3GKCVic
wdpqRwWYK5CFHGahVlQX2imfiLjAOsrOV1lF4X8lf4BBRKQM++QuygLus4LX2KHrvdGIzs/q00Ia
NOIi83jxCOCA6VplDgiXKnIoxEqeP1x8FhEVeEJSD1kj6kQb1Hl85AzgUgiqQlWGaWFaF2JVBbzO
UkyFRDFvnSQUU8Lj1ykBhH0FQeXtRXSaIEvZFSLUhPhGPOI8rcvLOSTaZxWBYsqgWnznp5Yt9Qps
JlXbhSt25+qS+8ucKJp3z1fQZrpczjYiFYCC1uK8EU4hy8VQ9D7+WxvCtFAF7gIRokupOHpHRAU6
k2zbocgdMLnSpBANRafTs17yQlGrDFYzCR7BdMUnCvThiaPkSrERPme7sHvU63R6nSlTMqiKc+io
EF+YkOR2xbSMFzJFtlhTN0C2lkxA2qywYwRoS3f86BJGLFEWM4EpEIWpmfeyZ1wbhcShebIYw6Na
+vRtkMh+E1PwoKdrpQ9rSi4kipJkdpyjSxWkvN9LSgWyhnRA4f8ab/tg9aUopClpRVKGZWLi4wJy
+9LwkPNXtoWNjawnUV+ev8rJmiZ0G1N0mq7oNGFJqk+oCHVFjbmi88ngBtlrJQppgqyYkhEEx24x
+QQF7wyTH5+FUYSAFAguHb/GWtLfWOGDOR6Izj9kXiwT+4c5MSDhn+ElMdO10gTEiNpoCrBzDBmd
PrDt6+7RCNIlmcL1YzUj7fDTBccv9UGtsQpJQjeh/3l0+oA9U9adE3lGNl/AAkLeP+BYwZbul1Sg
lkRmLkNfeIURHRWoJdhmMhkVaKowGVs66byYrlXcSI25sD0p9HKfeIUvjEg70lnnnTeBRBgkIrev
plmJQpmpgloFy2B8rSW+zJmpKrEo1MqafnpKviAKhWIolhJ77f3I6ALGivfqSCWhVqTN6C+aLeBK
H5BBwWwUhtyKo1J8rGATPFIqwPAMllTMlFzWB5riIy31tJ1Eqg9olhFX2LNK5TZHlOkVE1BPMlWp
DYnaSI9PJCe1CbacwGAuY5Be3FeuMkqxZBodkxGdCGCuxe6RjRQop6AGQoegLKglYibpyHKiEV2g
QN7XzpOKHAIqqvQVsGVCX06blcTK+Ey8ktLbiuhsQVrnYltAxGyLZfoLDck2d6jZk0+XiVMD0QkC
415i39CyAjkTxkW8X7COlmgxYBMHCdTZhZ54LyLfkJpCLRYIrXinX5HSRXBS+cs4wfYfUnilcdnX
HeOLGbHo0pqCbc5GJ2ZM+TsqcMolFcghZbzjPSHX6PTC36UWNv1xf7CDFMyY7JeDCpl5pG+0Qvg8
pkDLUU5+pLDvmZ2uVaxEmZ0MCmmKaPNoaS1vzTZqWk7Axo6LRKAZmZCJXlyC54lTnC6OSCnYtIbQ
SBaUDZhGsdbhojSkeaZo0YcXfAr/Ucd/xIdOYz0smdtdT1M/XTsuRof+9APzRMw5wGKox8pK8EE7
BOSgPw8FPQ9mgqaUwOKHc4pg+h7/6/6A518dfNd8qvk/X3Xt0Ayb7f30g3t/m3bi6utn3+yad81t
s5Rz3BYcs893cja7dHKP/gR4vFnhWrYR4w7d7/0+BJ6EUg580+zHZpxv0U4lOU9Iivyi2XXv+2Hf
BXftZl3E2GxuH5rrfnnXLtkvR2bSeXPo2MATgE/hkRT8ZbtrPjVDu0R2KQgxsh+xu+rfX71gnfjt
u5DstrNh/taLk3mP4m72ZA3ddfA8fdgsvX9mIYcP4S3Tjm3TElLkV1C862acib1d66QU+PV1sw0Y
0Nccxbg79iayTzG4ZeeWi6FZ/9OstIjLA4qR+08hW7h6gxT223Pd5IpaYmAAjpub+4DIzt+VQn/X
H7vxjMyuR0+K/Ybt0YH28H0/clxeTN3sr5fk8DkROfQ4NpvtcWwPh4CnM9emIsbvNtvuQxP67K76
LYfGFrAnKOBs314ixx7Hjj93d4Fu8hWqp0Dvj8Ma2vbFiKF7XvkR6hDfgSlF/r59NzQr78m3Ocuh
Pzah3fJtg3LgT1evmtu7cduFZt2nEJ4C/z/tMLaBpvIJu6cAf9P+1m0CMwa4TYQ/Bfiv/XAzI1nL
C7RtVRVD98Nhe/WiGXosZSicbkLmab7gJftRV7LvxrCk8P/ddiHF3USLGPZmh0cSRjUMy9hQUgw9
tLxccsaZHqUbyJMC/6/d78f73cdmFSb42Vcp/A/b/rq9ej2e2TY3YCyF/7E/foER/Rz303zBOSP6
6Rcp/Fuo345jG7gUvmFGjv1bGFVqbpp8txT3p0OznVEsI9KybIcCpbA/t8Mtlm0GmpBdh4AYuSOy
WbE3u0LtSJEU+pcGu8Ne1FA0SazbpSJi8HY8XP186eZd/4gYvxs3/X7sArWi3bS3GPu+Z+/Mh5kI
09N0C2ceRr6UaTp1rZznn+ZFMJd+LUyu2U9sdm0zPP8DAAD//w==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2.xml"/><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2</xdr:col>
      <xdr:colOff>2152650</xdr:colOff>
      <xdr:row>4</xdr:row>
      <xdr:rowOff>95250</xdr:rowOff>
    </xdr:from>
    <xdr:ext cx="3048000" cy="8858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2</xdr:col>
      <xdr:colOff>660400</xdr:colOff>
      <xdr:row>6</xdr:row>
      <xdr:rowOff>76200</xdr:rowOff>
    </xdr:from>
    <xdr:to>
      <xdr:col>6</xdr:col>
      <xdr:colOff>330200</xdr:colOff>
      <xdr:row>20</xdr:row>
      <xdr:rowOff>152400</xdr:rowOff>
    </xdr:to>
    <xdr:graphicFrame macro="">
      <xdr:nvGraphicFramePr>
        <xdr:cNvPr id="2" name="Chart 1">
          <a:extLst>
            <a:ext uri="{FF2B5EF4-FFF2-40B4-BE49-F238E27FC236}">
              <a16:creationId xmlns:a16="http://schemas.microsoft.com/office/drawing/2014/main" id="{07FC2733-0650-E1EE-28B8-2A476ED825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393700</xdr:colOff>
      <xdr:row>41</xdr:row>
      <xdr:rowOff>38100</xdr:rowOff>
    </xdr:from>
    <xdr:to>
      <xdr:col>13</xdr:col>
      <xdr:colOff>762000</xdr:colOff>
      <xdr:row>62</xdr:row>
      <xdr:rowOff>63500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DA9DBB-765C-2D39-4EDD-0FAEB46F6E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670800" y="7848600"/>
              <a:ext cx="5321300" cy="4025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oneCellAnchor>
    <xdr:from>
      <xdr:col>0</xdr:col>
      <xdr:colOff>247650</xdr:colOff>
      <xdr:row>1</xdr:row>
      <xdr:rowOff>114300</xdr:rowOff>
    </xdr:from>
    <xdr:ext cx="1647825" cy="552450"/>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4</xdr:col>
      <xdr:colOff>419100</xdr:colOff>
      <xdr:row>17</xdr:row>
      <xdr:rowOff>88900</xdr:rowOff>
    </xdr:from>
    <xdr:to>
      <xdr:col>12</xdr:col>
      <xdr:colOff>406400</xdr:colOff>
      <xdr:row>31</xdr:row>
      <xdr:rowOff>165100</xdr:rowOff>
    </xdr:to>
    <xdr:graphicFrame macro="">
      <xdr:nvGraphicFramePr>
        <xdr:cNvPr id="4" name="Chart 3">
          <a:extLst>
            <a:ext uri="{FF2B5EF4-FFF2-40B4-BE49-F238E27FC236}">
              <a16:creationId xmlns:a16="http://schemas.microsoft.com/office/drawing/2014/main" id="{170B0C3E-D340-D245-8173-79BD00EDAF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317500</xdr:colOff>
      <xdr:row>8</xdr:row>
      <xdr:rowOff>25400</xdr:rowOff>
    </xdr:from>
    <xdr:to>
      <xdr:col>12</xdr:col>
      <xdr:colOff>444500</xdr:colOff>
      <xdr:row>15</xdr:row>
      <xdr:rowOff>12700</xdr:rowOff>
    </xdr:to>
    <mc:AlternateContent xmlns:mc="http://schemas.openxmlformats.org/markup-compatibility/2006">
      <mc:Choice xmlns:tsle="http://schemas.microsoft.com/office/drawing/2012/timeslicer" Requires="tsle">
        <xdr:graphicFrame macro="">
          <xdr:nvGraphicFramePr>
            <xdr:cNvPr id="5" name="Invoice Date">
              <a:extLst>
                <a:ext uri="{FF2B5EF4-FFF2-40B4-BE49-F238E27FC236}">
                  <a16:creationId xmlns:a16="http://schemas.microsoft.com/office/drawing/2014/main" id="{C7EFAF0A-312A-50D9-70FF-2A885DAF2697}"/>
                </a:ext>
              </a:extLst>
            </xdr:cNvPr>
            <xdr:cNvGraphicFramePr/>
          </xdr:nvGraphicFramePr>
          <xdr:xfrm>
            <a:off x="0" y="0"/>
            <a:ext cx="0" cy="0"/>
          </xdr:xfrm>
          <a:graphic>
            <a:graphicData uri="http://schemas.microsoft.com/office/drawing/2012/timeslicer">
              <tsle:timeslicer xmlns:tsle="http://schemas.microsoft.com/office/drawing/2012/timeslicer" name="Invoice Date"/>
            </a:graphicData>
          </a:graphic>
        </xdr:graphicFrame>
      </mc:Choice>
      <mc:Fallback>
        <xdr:sp macro="" textlink="">
          <xdr:nvSpPr>
            <xdr:cNvPr id="0" name=""/>
            <xdr:cNvSpPr>
              <a:spLocks noTextEdit="1"/>
            </xdr:cNvSpPr>
          </xdr:nvSpPr>
          <xdr:spPr>
            <a:xfrm>
              <a:off x="2895600" y="1689100"/>
              <a:ext cx="57150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12</xdr:col>
      <xdr:colOff>571500</xdr:colOff>
      <xdr:row>7</xdr:row>
      <xdr:rowOff>165100</xdr:rowOff>
    </xdr:from>
    <xdr:to>
      <xdr:col>25</xdr:col>
      <xdr:colOff>152400</xdr:colOff>
      <xdr:row>33</xdr:row>
      <xdr:rowOff>63500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6D38E149-1A7F-E745-A0BF-16ECB78E7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8737600" y="1638300"/>
              <a:ext cx="8978900" cy="4851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12700</xdr:colOff>
      <xdr:row>26</xdr:row>
      <xdr:rowOff>25401</xdr:rowOff>
    </xdr:from>
    <xdr:to>
      <xdr:col>3</xdr:col>
      <xdr:colOff>266700</xdr:colOff>
      <xdr:row>33</xdr:row>
      <xdr:rowOff>127001</xdr:rowOff>
    </xdr:to>
    <mc:AlternateContent xmlns:mc="http://schemas.openxmlformats.org/markup-compatibility/2006">
      <mc:Choice xmlns:a14="http://schemas.microsoft.com/office/drawing/2010/main" Requires="a14">
        <xdr:graphicFrame macro="">
          <xdr:nvGraphicFramePr>
            <xdr:cNvPr id="7" name="Retailer">
              <a:extLst>
                <a:ext uri="{FF2B5EF4-FFF2-40B4-BE49-F238E27FC236}">
                  <a16:creationId xmlns:a16="http://schemas.microsoft.com/office/drawing/2014/main" id="{24A32170-9A74-8A31-6D1A-929D1E0339A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673100" y="5118101"/>
              <a:ext cx="1828800" cy="1435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16</xdr:row>
      <xdr:rowOff>127001</xdr:rowOff>
    </xdr:from>
    <xdr:to>
      <xdr:col>3</xdr:col>
      <xdr:colOff>254000</xdr:colOff>
      <xdr:row>25</xdr:row>
      <xdr:rowOff>127001</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AB3F2090-E9C7-D668-97D2-BA2684C1F4E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60400" y="3314701"/>
              <a:ext cx="182880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0</xdr:colOff>
      <xdr:row>5</xdr:row>
      <xdr:rowOff>152401</xdr:rowOff>
    </xdr:from>
    <xdr:to>
      <xdr:col>3</xdr:col>
      <xdr:colOff>254000</xdr:colOff>
      <xdr:row>16</xdr:row>
      <xdr:rowOff>38100</xdr:rowOff>
    </xdr:to>
    <mc:AlternateContent xmlns:mc="http://schemas.openxmlformats.org/markup-compatibility/2006">
      <mc:Choice xmlns:a14="http://schemas.microsoft.com/office/drawing/2010/main" Requires="a14">
        <xdr:graphicFrame macro="">
          <xdr:nvGraphicFramePr>
            <xdr:cNvPr id="9" name="Beverage Brand">
              <a:extLst>
                <a:ext uri="{FF2B5EF4-FFF2-40B4-BE49-F238E27FC236}">
                  <a16:creationId xmlns:a16="http://schemas.microsoft.com/office/drawing/2014/main" id="{B2EEF946-6B47-09A2-18AB-474941EAF70B}"/>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660400" y="1244601"/>
              <a:ext cx="1828800" cy="19811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08.48790104167" createdVersion="8" refreshedVersion="8" minRefreshableVersion="3" recordCount="3888" xr:uid="{E492D856-279A-7D4A-90FF-D82E4ACA1F0D}">
  <cacheSource type="worksheet">
    <worksheetSource name="Table1"/>
  </cacheSource>
  <cacheFields count="13">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2" base="2">
        <rangePr groupBy="days" startDate="2021-01-02T00:00:00" endDate="2021-12-26T00:00:00"/>
        <groupItems count="368">
          <s v="&lt;2021-01-0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1-12-26"/>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ount="86">
        <n v="12000"/>
        <n v="10000"/>
        <n v="8500"/>
        <n v="9000"/>
        <n v="12500"/>
        <n v="9500"/>
        <n v="8250"/>
        <n v="12200"/>
        <n v="9250"/>
        <n v="8000"/>
        <n v="8750"/>
        <n v="10500"/>
        <n v="12750"/>
        <n v="10250"/>
        <n v="11000"/>
        <n v="10750"/>
        <n v="11750"/>
        <n v="11500"/>
        <n v="9750"/>
        <n v="9200"/>
        <n v="7000"/>
        <n v="5500"/>
        <n v="6750"/>
        <n v="6250"/>
        <n v="5000"/>
        <n v="6000"/>
        <n v="6500"/>
        <n v="7250"/>
        <n v="5250"/>
        <n v="7750"/>
        <n v="7500"/>
        <n v="5750"/>
        <n v="4500"/>
        <n v="4250"/>
        <n v="4750"/>
        <n v="2750"/>
        <n v="1250"/>
        <n v="1750"/>
        <n v="2250"/>
        <n v="1000"/>
        <n v="4950"/>
        <n v="2000"/>
        <n v="750"/>
        <n v="1500"/>
        <n v="2500"/>
        <n v="3500"/>
        <n v="3250"/>
        <n v="4000"/>
        <n v="3750"/>
        <n v="3000"/>
        <n v="1950"/>
        <n v="500"/>
        <n v="4450"/>
        <n v="250"/>
        <n v="4700"/>
        <n v="10700"/>
        <n v="11250"/>
        <n v="7450"/>
        <n v="1450"/>
        <n v="4200"/>
        <n v="0"/>
        <n v="950"/>
        <n v="8700"/>
        <n v="5450"/>
        <n v="8200"/>
        <n v="5200"/>
        <n v="7700"/>
        <n v="7950"/>
        <n v="6200"/>
        <n v="2950"/>
        <n v="6700"/>
        <n v="3450"/>
        <n v="10200"/>
        <n v="10450"/>
        <n v="6950"/>
        <n v="9450"/>
        <n v="5950"/>
        <n v="2200"/>
        <n v="7200"/>
        <n v="3950"/>
        <n v="6450"/>
        <n v="3200"/>
        <n v="5700"/>
        <n v="2450"/>
        <n v="2700"/>
        <n v="1700"/>
      </sharedItems>
    </cacheField>
    <cacheField name="Total Sales" numFmtId="6">
      <sharedItems containsSemiMixedTypes="0" containsString="0" containsNumber="1" minValue="0" maxValue="8250" count="758">
        <n v="6000"/>
        <n v="5000"/>
        <n v="4000"/>
        <n v="3825"/>
        <n v="5400"/>
        <n v="6250"/>
        <n v="4500"/>
        <n v="3800"/>
        <n v="3712.5"/>
        <n v="6100"/>
        <n v="4625"/>
        <n v="3600"/>
        <n v="5100"/>
        <n v="4750"/>
        <n v="4950"/>
        <n v="7320"/>
        <n v="5087.5"/>
        <n v="4250"/>
        <n v="5250"/>
        <n v="6500"/>
        <n v="7500"/>
        <n v="5500"/>
        <n v="6825"/>
        <n v="7650"/>
        <n v="5637.5000000000009"/>
        <n v="5550"/>
        <n v="7150"/>
        <n v="6987.5"/>
        <n v="7200"/>
        <n v="7637.5"/>
        <n v="4812.5"/>
        <n v="5687.5"/>
        <n v="7000"/>
        <n v="7475"/>
        <n v="5362.5"/>
        <n v="5060"/>
        <n v="7800"/>
        <n v="5225"/>
        <n v="5850"/>
        <n v="2250"/>
        <n v="3150"/>
        <n v="2450"/>
        <n v="2200"/>
        <n v="2125"/>
        <n v="2975"/>
        <n v="2362.5"/>
        <n v="2187.5"/>
        <n v="2000"/>
        <n v="2625"/>
        <n v="3500"/>
        <n v="2400"/>
        <n v="2600"/>
        <n v="2700"/>
        <n v="2537.5"/>
        <n v="2500"/>
        <n v="3200"/>
        <n v="2775"/>
        <n v="3700"/>
        <n v="2712.5"/>
        <n v="2800"/>
        <n v="4275"/>
        <n v="3000"/>
        <n v="2925"/>
        <n v="4400"/>
        <n v="4875"/>
        <n v="4162.5"/>
        <n v="3125"/>
        <n v="2812.5"/>
        <n v="4675"/>
        <n v="3750"/>
        <n v="2587.5"/>
        <n v="4125"/>
        <n v="4050"/>
        <n v="3375"/>
        <n v="3099.9999999999995"/>
        <n v="3875"/>
        <n v="3162.5000000000005"/>
        <n v="3299.9999999999995"/>
        <n v="3625"/>
        <n v="2875"/>
        <n v="2750"/>
        <n v="4200"/>
        <n v="3250"/>
        <n v="4387.5"/>
        <n v="4712.5"/>
        <n v="3412.5"/>
        <n v="5600"/>
        <n v="3900"/>
        <n v="3575"/>
        <n v="5800"/>
        <n v="3737.5"/>
        <n v="6150"/>
        <n v="4350"/>
        <n v="5037.5"/>
        <n v="6200"/>
        <n v="6337.5"/>
        <n v="6475.0000000000009"/>
        <n v="5200"/>
        <n v="5625"/>
        <n v="5550.0000000000009"/>
        <n v="4262.5"/>
        <n v="3987.5000000000005"/>
        <n v="5425.0000000000009"/>
        <n v="5250.0000000000009"/>
        <n v="3850.0000000000005"/>
        <n v="3712.5000000000005"/>
        <n v="4225"/>
        <n v="4900.0000000000009"/>
        <n v="5850.0000000000009"/>
        <n v="4550"/>
        <n v="5600.0000000000009"/>
        <n v="2475"/>
        <n v="3037.5"/>
        <n v="4062.5"/>
        <n v="4537.5"/>
        <n v="2137.5"/>
        <n v="1237.5"/>
        <n v="962.50000000000011"/>
        <n v="500"/>
        <n v="962.49999999999989"/>
        <n v="787.5"/>
        <n v="787.50000000000011"/>
        <n v="400"/>
        <n v="1000"/>
        <n v="900"/>
        <n v="337.5"/>
        <n v="750"/>
        <n v="1125"/>
        <n v="600"/>
        <n v="2970"/>
        <n v="1100"/>
        <n v="875"/>
        <n v="1625"/>
        <n v="1125.0000000000002"/>
        <n v="800"/>
        <n v="700"/>
        <n v="1925.0000000000002"/>
        <n v="1462.5000000000002"/>
        <n v="2062.5"/>
        <n v="1350.0000000000002"/>
        <n v="1375"/>
        <n v="2550"/>
        <n v="1250"/>
        <n v="625"/>
        <n v="1624.9999999999998"/>
        <n v="975"/>
        <n v="1500"/>
        <n v="1200"/>
        <n v="1949.9999999999998"/>
        <n v="1450"/>
        <n v="2175"/>
        <n v="1575"/>
        <n v="1837.4999999999998"/>
        <n v="1687.5"/>
        <n v="2275"/>
        <n v="1662.5"/>
        <n v="1487.5"/>
        <n v="1750"/>
        <n v="2025"/>
        <n v="1400.0000000000002"/>
        <n v="1575.0000000000002"/>
        <n v="1399.9999999999998"/>
        <n v="2100.0000000000005"/>
        <n v="1312.4999999999998"/>
        <n v="1275.0000000000002"/>
        <n v="1137.5"/>
        <n v="1800.0000000000002"/>
        <n v="1499.9999999999998"/>
        <n v="2325.0000000000005"/>
        <n v="1562.4999999999998"/>
        <n v="2887.5000000000005"/>
        <n v="4650"/>
        <n v="1912.5"/>
        <n v="1600"/>
        <n v="2900"/>
        <n v="2850"/>
        <n v="4725"/>
        <n v="1012.5"/>
        <n v="300"/>
        <n v="687.49999999999989"/>
        <n v="562.5"/>
        <n v="612.50000000000011"/>
        <n v="200"/>
        <n v="2225"/>
        <n v="112.5"/>
        <n v="450"/>
        <n v="2820"/>
        <n v="1050.0000000000002"/>
        <n v="825.00000000000011"/>
        <n v="550"/>
        <n v="812.5"/>
        <n v="1750.0000000000002"/>
        <n v="1500.0000000000002"/>
        <n v="2100"/>
        <n v="1300"/>
        <n v="2625.0000000000005"/>
        <n v="2450.0000000000005"/>
        <n v="3087.5"/>
        <n v="1350"/>
        <n v="1462.4999999999998"/>
        <n v="1200.0000000000002"/>
        <n v="1170.0000000000002"/>
        <n v="1050"/>
        <n v="1875"/>
        <n v="3325.0000000000005"/>
        <n v="1650.0000000000002"/>
        <n v="1225.0000000000002"/>
        <n v="1800"/>
        <n v="2199.9999999999995"/>
        <n v="1649.9999999999998"/>
        <n v="2062.4999999999995"/>
        <n v="3300"/>
        <n v="1950"/>
        <n v="4800"/>
        <n v="3562.5"/>
        <n v="3600.0000000000005"/>
        <n v="3900.0000000000009"/>
        <n v="2700.0000000000005"/>
        <n v="2400.0000000000005"/>
        <n v="2800.0000000000005"/>
        <n v="3375.0000000000005"/>
        <n v="3300.0000000000005"/>
        <n v="3575.0000000000009"/>
        <n v="2250.0000000000005"/>
        <n v="2812.5000000000005"/>
        <n v="3450.0000000000005"/>
        <n v="3737.5000000000009"/>
        <n v="2550.0000000000005"/>
        <n v="3562.5000000000005"/>
        <n v="4050.0000000000005"/>
        <n v="4387.5000000000009"/>
        <n v="2850.0000000000005"/>
        <n v="3750.0000000000005"/>
        <n v="1275"/>
        <n v="1700"/>
        <n v="1900"/>
        <n v="1999.9999999999998"/>
        <n v="1924.9999999999998"/>
        <n v="2112.5"/>
        <n v="2437.5"/>
        <n v="1650"/>
        <n v="5312.5000000000009"/>
        <n v="4375"/>
        <n v="4025.0000000000005"/>
        <n v="3675.0000000000005"/>
        <n v="4462.5000000000009"/>
        <n v="5075.0000000000009"/>
        <n v="5062.5000000000009"/>
        <n v="3500.0000000000005"/>
        <n v="4200.0000000000009"/>
        <n v="2925.0000000000005"/>
        <n v="2600.0000000000005"/>
        <n v="3000.0000000000005"/>
        <n v="2975.0000000000005"/>
        <n v="3150.0000000000005"/>
        <n v="1787.5000000000002"/>
        <n v="2337.5"/>
        <n v="4000.0000000000009"/>
        <n v="4550.0000000000009"/>
        <n v="3250.0000000000005"/>
        <n v="3187.5000000000005"/>
        <n v="2762.4999999999995"/>
        <n v="2112.4999999999995"/>
        <n v="1225"/>
        <n v="2437.4999999999995"/>
        <n v="3849.9999999999995"/>
        <n v="6750"/>
        <n v="6600"/>
        <n v="5737.5000000000009"/>
        <n v="4887.5000000000009"/>
        <n v="5750"/>
        <n v="6587.5000000000009"/>
        <n v="6000.0000000000009"/>
        <n v="4687.5000000000009"/>
        <n v="4312.5000000000009"/>
        <n v="4312.5"/>
        <n v="4500.0000000000009"/>
        <n v="3150.0000000000009"/>
        <n v="2800.0000000000009"/>
        <n v="3400.0000000000005"/>
        <n v="4062.5000000000009"/>
        <n v="3825.0000000000005"/>
        <n v="5225.0000000000009"/>
        <n v="6375.0000000000018"/>
        <n v="4400.0000000000009"/>
        <n v="4275.0000000000009"/>
        <n v="5462.5000000000009"/>
        <n v="2799.9999999999995"/>
        <n v="4815"/>
        <n v="2712.5000000000005"/>
        <n v="3487.5"/>
        <n v="4612.5"/>
        <n v="3262.5"/>
        <n v="2537.5000000000005"/>
        <n v="5885.0000000000009"/>
        <n v="6450"/>
        <n v="5400.0000000000009"/>
        <n v="6825.0000000000009"/>
        <n v="7312.5"/>
        <n v="5775.0000000000009"/>
        <n v="4250.0000000000009"/>
        <n v="4950.0000000000009"/>
        <n v="4125.0000000000009"/>
        <n v="3625.0000000000009"/>
        <n v="3500.0000000000009"/>
        <n v="3725.0000000000009"/>
        <n v="3875.0000000000009"/>
        <n v="5950"/>
        <n v="6125"/>
        <n v="300.00000000000006"/>
        <n v="674.99999999999989"/>
        <n v="525"/>
        <n v="225.00000000000003"/>
        <n v="1780"/>
        <n v="525.00000000000011"/>
        <n v="87.5"/>
        <n v="375"/>
        <n v="250"/>
        <n v="675.00000000000011"/>
        <n v="412.49999999999994"/>
        <n v="700.00000000000011"/>
        <n v="675"/>
        <n v="1000.0000000000002"/>
        <n v="312.5"/>
        <n v="437.5"/>
        <n v="1687.4999999999998"/>
        <n v="350"/>
        <n v="262.5"/>
        <n v="337.49999999999994"/>
        <n v="999.99999999999977"/>
        <n v="580"/>
        <n v="1349.9999999999998"/>
        <n v="2612.4999999999995"/>
        <n v="1649.9999999999995"/>
        <n v="1462.5"/>
        <n v="2012.4999999999998"/>
        <n v="2300"/>
        <n v="3437.5000000000005"/>
        <n v="2337.4999999999995"/>
        <n v="2587.5000000000005"/>
        <n v="1400"/>
        <n v="1425"/>
        <n v="1312.5000000000002"/>
        <n v="1487.5000000000002"/>
        <n v="1687.5000000000005"/>
        <n v="1437.5000000000002"/>
        <n v="1087.4999999999998"/>
        <n v="1875.0000000000005"/>
        <n v="1199.9999999999998"/>
        <n v="3100"/>
        <n v="4537.4999999999991"/>
        <n v="2375"/>
        <n v="3987.4999999999995"/>
        <n v="3712.4999999999995"/>
        <n v="2012.5000000000002"/>
        <n v="2025.0000000000002"/>
        <n v="2612.5"/>
        <n v="2474.9999999999995"/>
        <n v="4399.9999999999991"/>
        <n v="2749.9999999999995"/>
        <n v="150.00000000000003"/>
        <n v="1680"/>
        <n v="450.00000000000006"/>
        <n v="0"/>
        <n v="187.50000000000003"/>
        <n v="1890"/>
        <n v="500.00000000000011"/>
        <n v="350.00000000000006"/>
        <n v="87.500000000000014"/>
        <n v="249.99999999999997"/>
        <n v="824.99999999999989"/>
        <n v="1237.5000000000002"/>
        <n v="375.00000000000006"/>
        <n v="700.00000000000023"/>
        <n v="150"/>
        <n v="225"/>
        <n v="75"/>
        <n v="99.999999999999986"/>
        <n v="285.00000000000006"/>
        <n v="499.99999999999994"/>
        <n v="1099.9999999999995"/>
        <n v="2249.9999999999995"/>
        <n v="749.99999999999989"/>
        <n v="1374.9999999999995"/>
        <n v="1562.5"/>
        <n v="1312.5"/>
        <n v="1300.0000000000005"/>
        <n v="712.49999999999989"/>
        <n v="750.00000000000023"/>
        <n v="687.5"/>
        <n v="1100.0000000000005"/>
        <n v="699.99999999999977"/>
        <n v="1450.0000000000005"/>
        <n v="862.49999999999977"/>
        <n v="1662.5000000000002"/>
        <n v="900.00000000000011"/>
        <n v="1250.0000000000002"/>
        <n v="2124.9999999999995"/>
        <n v="750.00000000000011"/>
        <n v="600.00000000000011"/>
        <n v="1880"/>
        <n v="175"/>
        <n v="2722.4999999999995"/>
        <n v="2887.4999999999995"/>
        <n v="3024.9999999999995"/>
        <n v="1099.9999999999998"/>
        <n v="650"/>
        <n v="1072.5"/>
        <n v="1512.5000000000002"/>
        <n v="1512.4999999999998"/>
        <n v="1787.4999999999998"/>
        <n v="5075"/>
        <n v="6400"/>
        <n v="5525.0000000000009"/>
        <n v="5100.0000000000009"/>
        <n v="4675.0000000000009"/>
        <n v="6375.0000000000009"/>
        <n v="5437.5000000000009"/>
        <n v="3674.9999999999995"/>
        <n v="3850.0000000000009"/>
        <n v="2437.5000000000005"/>
        <n v="2112.5000000000005"/>
        <n v="3087.5000000000005"/>
        <n v="5950.0000000000018"/>
        <n v="4987.5000000000009"/>
        <n v="3450"/>
        <n v="2762.5"/>
        <n v="1237.4999999999998"/>
        <n v="4024.9999999999995"/>
        <n v="5362.4999999999991"/>
        <n v="4900"/>
        <n v="4887.5"/>
        <n v="8250"/>
        <n v="8100"/>
        <n v="7125.0000000000009"/>
        <n v="6650.0000000000009"/>
        <n v="6175"/>
        <n v="7150.0000000000009"/>
        <n v="8075.0000000000009"/>
        <n v="7012.5000000000009"/>
        <n v="3799.9999999999995"/>
        <n v="4037.5000000000005"/>
        <n v="6800.0000000000018"/>
        <n v="4800.0000000000009"/>
        <n v="4725.0000000000009"/>
        <n v="5937.5000000000009"/>
        <n v="3025.0000000000005"/>
        <n v="1899.9999999999998"/>
        <n v="3915"/>
        <n v="1699.9999999999998"/>
        <n v="1837.5000000000002"/>
        <n v="1799.9999999999998"/>
        <n v="4785"/>
        <n v="6012.5"/>
        <n v="4350.0000000000009"/>
        <n v="3250.0000000000009"/>
        <n v="3125.0000000000009"/>
        <n v="2500.0000000000005"/>
        <n v="4650.0000000000009"/>
        <n v="2725.0000000000005"/>
        <n v="2875.0000000000005"/>
        <n v="3400"/>
        <n v="3280"/>
        <n v="4100"/>
        <n v="2362.5000000000005"/>
        <n v="3575.0000000000005"/>
        <n v="2137.5000000000005"/>
        <n v="2340.0000000000005"/>
        <n v="2475.0000000000005"/>
        <n v="562.50000000000011"/>
        <n v="1950.0000000000002"/>
        <n v="1012.5000000000001"/>
        <n v="625.00000000000011"/>
        <n v="1950.0000000000005"/>
        <n v="787.49999999999989"/>
        <n v="4262.4999999999991"/>
        <n v="4224.9999999999991"/>
        <n v="7350"/>
        <n v="7225"/>
        <n v="6300"/>
        <n v="2475.0000000000009"/>
        <n v="2887.5000000000009"/>
        <n v="1750.0000000000005"/>
        <n v="4875.0000000000009"/>
        <n v="5625.0000000000018"/>
        <n v="3800.0000000000009"/>
        <n v="1124.9999999999998"/>
        <n v="2695"/>
        <n v="1187.5"/>
        <n v="974.99999999999977"/>
        <n v="1687.5000000000002"/>
        <n v="3975"/>
        <n v="3375.0000000000009"/>
        <n v="2400.0000000000009"/>
        <n v="3750.0000000000009"/>
        <n v="2300.0000000000009"/>
        <n v="1700.0000000000005"/>
        <n v="1600.0000000000005"/>
        <n v="2000.0000000000005"/>
        <n v="2002.5000000000005"/>
        <n v="4062.4999999999995"/>
        <n v="850"/>
        <n v="687.50000000000011"/>
        <n v="2170"/>
        <n v="875.00000000000023"/>
        <n v="550.00000000000023"/>
        <n v="2480"/>
        <n v="1137.5000000000002"/>
        <n v="1749.9999999999998"/>
        <n v="1050.0000000000005"/>
        <n v="937.50000000000023"/>
        <n v="1900.0000000000005"/>
        <n v="812.50000000000023"/>
        <n v="1200.0000000000005"/>
        <n v="412.50000000000006"/>
        <n v="737.50000000000011"/>
        <n v="1999.9999999999993"/>
        <n v="2924.9999999999995"/>
        <n v="1574.9999999999998"/>
        <n v="2249.9999999999991"/>
        <n v="712.50000000000011"/>
        <n v="650.00000000000023"/>
        <n v="1812.5"/>
        <n v="937.5"/>
        <n v="637.50000000000011"/>
        <n v="600.00000000000023"/>
        <n v="2010.0000000000002"/>
        <n v="800.00000000000023"/>
        <n v="1875.0000000000002"/>
        <n v="487.50000000000023"/>
        <n v="2345"/>
        <n v="1125.0000000000005"/>
        <n v="1000.0000000000005"/>
        <n v="850.00000000000023"/>
        <n v="1650.0000000000005"/>
        <n v="1187.5000000000002"/>
        <n v="1062.5000000000002"/>
        <n v="1837.5000000000005"/>
        <n v="325.00000000000006"/>
        <n v="1725"/>
        <n v="825"/>
        <n v="690.00000000000023"/>
        <n v="2024.9999999999993"/>
        <n v="1599.9999999999998"/>
        <n v="1100.0000000000002"/>
        <n v="787.50000000000023"/>
        <n v="899.99999999999989"/>
        <n v="3087.4999999999995"/>
        <n v="1350.0000000000005"/>
        <n v="1800.0000000000005"/>
        <n v="5600.0000000000018"/>
        <n v="6400.0000000000018"/>
        <n v="1187.4999999999998"/>
        <n v="2175.0000000000005"/>
        <n v="1437.4999999999998"/>
        <n v="1274.9999999999998"/>
        <n v="1424.9999999999998"/>
        <n v="1912.5000000000002"/>
        <n v="1662.4999999999995"/>
        <n v="1375.0000000000002"/>
        <n v="1837.4999999999995"/>
        <n v="4225.0000000000009"/>
        <n v="3437.5000000000009"/>
        <n v="2375.0000000000005"/>
        <n v="2125.0000000000005"/>
        <n v="2750.0000000000005"/>
        <n v="3025.0000000000009"/>
        <n v="3937.5000000000005"/>
        <n v="2700.0000000000009"/>
        <n v="2025.0000000000005"/>
        <n v="1575.0000000000005"/>
        <n v="1462.5000000000005"/>
        <n v="4300"/>
        <n v="3570"/>
        <n v="1724.9999999999995"/>
        <n v="1799.9999999999995"/>
        <n v="5774.9999999999991"/>
        <n v="3600.0000000000009"/>
        <n v="3037.5000000000009"/>
        <n v="2925.0000000000009"/>
        <n v="3127.5000000000009"/>
        <n v="6187.5"/>
        <n v="7525.0000000000009"/>
        <n v="6562.5"/>
        <n v="3237.5000000000005"/>
        <n v="1812.5000000000005"/>
        <n v="3412.5000000000005"/>
        <n v="2760"/>
        <n v="1150"/>
        <n v="1249.9999999999998"/>
        <n v="4252.5"/>
        <n v="2999.9999999999995"/>
        <n v="4749.9999999999991"/>
        <n v="6125.0000000000009"/>
        <n v="6662.5"/>
        <n v="2012.5000000000005"/>
        <n v="1925.0000000000005"/>
        <n v="2275.0000000000005"/>
        <n v="2380.0000000000009"/>
        <n v="3900.0000000000014"/>
        <n v="5437.5"/>
        <n v="5812.5"/>
        <n v="2310"/>
        <n v="950"/>
        <n v="812.49999999999977"/>
        <n v="874.99999999999977"/>
        <n v="3577.5"/>
        <n v="3999.9999999999995"/>
        <n v="3900.0000000000005"/>
        <n v="2200.0000000000005"/>
        <n v="2900.0000000000005"/>
        <n v="1275.0000000000005"/>
        <n v="1600.0000000000002"/>
        <n v="1250.0000000000005"/>
        <n v="1557.5000000000007"/>
        <n v="3250.0000000000014"/>
        <n v="4600"/>
        <n v="6187.5000000000009"/>
        <n v="3412.5000000000009"/>
        <n v="999.99999999999989"/>
        <n v="437.50000000000006"/>
        <n v="2340"/>
        <n v="875.00000000000011"/>
        <n v="962.50000000000023"/>
        <n v="990"/>
        <n v="950.00000000000034"/>
        <n v="549.99999999999989"/>
        <n v="1062.5"/>
        <n v="599.99999999999989"/>
        <n v="1425.0000000000002"/>
        <n v="2980"/>
        <n v="2499.9999999999995"/>
        <n v="3374.9999999999995"/>
        <n v="937.50000000000045"/>
        <n v="875.00000000000034"/>
        <n v="1875.0000000000007"/>
        <n v="900.00000000000057"/>
        <n v="1185.0000000000007"/>
        <n v="3937.5"/>
        <n v="1625.0000000000005"/>
        <n v="675.00000000000034"/>
        <n v="600.00000000000034"/>
        <n v="1290"/>
        <n v="399.99999999999989"/>
        <n v="449.99999999999989"/>
        <n v="2680"/>
        <n v="1912.4999999999998"/>
        <n v="1800.0000000000007"/>
        <n v="525.00000000000023"/>
        <n v="850.00000000000057"/>
        <n v="550.00000000000034"/>
        <n v="825.00000000000023"/>
        <n v="1375.0000000000007"/>
        <n v="562.50000000000045"/>
        <n v="800.00000000000057"/>
        <n v="2062.5000000000005"/>
        <n v="562.50000000000034"/>
        <n v="1562.5000000000005"/>
        <n v="1140"/>
        <n v="275.00000000000006"/>
        <n v="249.99999999999994"/>
        <n v="337.50000000000006"/>
        <n v="299.99999999999994"/>
        <n v="975.00000000000011"/>
        <n v="2380"/>
        <n v="1500.0000000000005"/>
        <n v="412.50000000000023"/>
        <n v="375.00000000000017"/>
        <n v="700.00000000000045"/>
        <n v="450.00000000000028"/>
        <n v="400.00000000000023"/>
        <n v="1187.5000000000005"/>
        <n v="450.0000000000004"/>
        <n v="612.50000000000045"/>
        <n v="3187.5"/>
        <n v="450.00000000000023"/>
        <n v="1090"/>
        <n v="250.00000000000006"/>
        <n v="199.99999999999994"/>
        <n v="2280"/>
        <n v="1012.4999999999999"/>
        <n v="1400.0000000000005"/>
        <n v="337.50000000000017"/>
        <n v="975.00000000000034"/>
        <n v="650.00000000000034"/>
        <n v="350.00000000000023"/>
        <n v="412.50000000000034"/>
        <n v="1512.5000000000005"/>
        <n v="874.99999999999989"/>
        <n v="1980"/>
        <n v="877.5"/>
        <n v="1485.0000000000002"/>
        <n v="450.00000000000011"/>
        <n v="187.49999999999997"/>
        <n v="624.99999999999989"/>
        <n v="1374.9999999999998"/>
        <n v="780"/>
        <n v="500.00000000000017"/>
        <n v="400.00000000000011"/>
        <n v="374.99999999999994"/>
        <n v="940.00000000000023"/>
        <n v="225.00000000000009"/>
        <n v="149.99999999999997"/>
        <n v="950.00000000000023"/>
        <n v="175.00000000000006"/>
        <n v="3120"/>
        <n v="437.50000000000011"/>
        <n v="1249.9999999999995"/>
        <n v="770.00000000000011"/>
        <n v="112.49999999999997"/>
        <n v="900.00000000000023"/>
        <n v="150.00000000000006"/>
        <n v="900.00000000000034"/>
        <n v="312.50000000000006"/>
        <n v="857.50000000000011"/>
        <n v="2274.9999999999995"/>
        <n v="1300.0000000000002"/>
        <n v="3270"/>
        <n v="945.00000000000011"/>
        <n v="2599.9999999999995"/>
        <n v="1710.0000000000002"/>
        <n v="437.49999999999989"/>
        <n v="1700.0000000000002"/>
        <n v="2762.5000000000005"/>
        <n v="1499.9999999999995"/>
        <n v="2024.9999999999998"/>
        <n v="1032.5"/>
        <n v="1557.5000000000002"/>
        <n v="2349.9999999999995"/>
        <n v="2624.9999999999995"/>
        <n v="1299.9999999999998"/>
        <n v="612.5"/>
        <n v="2180"/>
        <n v="3134.9999999999995"/>
        <n v="3574.9999999999995"/>
        <n v="1760.0000000000002"/>
        <n v="1787.5"/>
        <n v="1732.5000000000002"/>
        <n v="3124.9999999999995"/>
        <n v="2374.9999999999995"/>
        <n v="2080"/>
        <n v="2997.4999999999995"/>
        <n v="3437.4999999999995"/>
        <n v="1622.5000000000002"/>
        <n v="2874.9999999999995"/>
        <n v="3162.4999999999995"/>
        <n v="699.99999999999989"/>
        <n v="2452.5"/>
        <n v="3420"/>
        <n v="1920.0000000000002"/>
        <n v="3867.5"/>
        <n v="2242.5000000000005"/>
        <n v="1625.0000000000002"/>
        <n v="2997.5000000000005"/>
        <n v="3705"/>
        <n v="1787.5000000000005"/>
        <n v="975.00000000000023"/>
        <n v="2080.0000000000005"/>
      </sharedItems>
    </cacheField>
    <cacheField name="Operating Profit" numFmtId="6">
      <sharedItems containsSemiMixedTypes="0" containsString="0" containsNumber="1" minValue="0" maxValue="3900" count="1356">
        <n v="3000"/>
        <n v="1500"/>
        <n v="1400"/>
        <n v="1338.75"/>
        <n v="1620"/>
        <n v="1250"/>
        <n v="3125"/>
        <n v="1350"/>
        <n v="1330"/>
        <n v="1299.375"/>
        <n v="3050"/>
        <n v="1387.5"/>
        <n v="1260"/>
        <n v="1530"/>
        <n v="1187.5"/>
        <n v="1485"/>
        <n v="3660"/>
        <n v="1526.25"/>
        <n v="1575"/>
        <n v="1487.5"/>
        <n v="1625"/>
        <n v="3750"/>
        <n v="1650"/>
        <n v="1618.75"/>
        <n v="1706.25"/>
        <n v="3825"/>
        <n v="1691.2500000000002"/>
        <n v="1662.5"/>
        <n v="1665"/>
        <n v="1787.5"/>
        <n v="1746.875"/>
        <n v="3600"/>
        <n v="3818.75"/>
        <n v="1732.5"/>
        <n v="1684.375"/>
        <n v="1750"/>
        <n v="3737.5"/>
        <n v="1608.75"/>
        <n v="1771"/>
        <n v="3900"/>
        <n v="1828.7499999999998"/>
        <n v="1755"/>
        <n v="787.5"/>
        <n v="1102.5"/>
        <n v="857.5"/>
        <n v="660"/>
        <n v="1225"/>
        <n v="743.75"/>
        <n v="1041.25"/>
        <n v="826.875"/>
        <n v="984.375"/>
        <n v="600"/>
        <n v="918.74999999999989"/>
        <n v="1080"/>
        <n v="675"/>
        <n v="1300"/>
        <n v="944.99999999999989"/>
        <n v="888.125"/>
        <n v="1125"/>
        <n v="708.75"/>
        <n v="1600"/>
        <n v="971.24999999999989"/>
        <n v="1295"/>
        <n v="949.37499999999989"/>
        <n v="810"/>
        <n v="1900"/>
        <n v="1496.25"/>
        <n v="1120"/>
        <n v="877.5"/>
        <n v="2500"/>
        <n v="1540"/>
        <n v="945"/>
        <n v="2437.5"/>
        <n v="1456.875"/>
        <n v="1170"/>
        <n v="2250"/>
        <n v="1406.25"/>
        <n v="843.75"/>
        <n v="2337.5"/>
        <n v="1312.5"/>
        <n v="776.25"/>
        <n v="2062.5"/>
        <n v="1417.5"/>
        <n v="1443.75"/>
        <n v="1518.75"/>
        <n v="2475"/>
        <n v="1085"/>
        <n v="775"/>
        <n v="1356.2500000000002"/>
        <n v="937.5"/>
        <n v="1581.2500000000002"/>
        <n v="581.25000000000011"/>
        <n v="1155"/>
        <n v="725"/>
        <n v="1268.7500000000002"/>
        <n v="862.5"/>
        <n v="1375"/>
        <n v="525.00000000000011"/>
        <n v="1487.5000000000002"/>
        <n v="840"/>
        <n v="1470.0000000000002"/>
        <n v="630.00000000000011"/>
        <n v="1837.5000000000002"/>
        <n v="1649.3750000000002"/>
        <n v="840.00000000000011"/>
        <n v="2160"/>
        <n v="1218.75"/>
        <n v="1950"/>
        <n v="1365"/>
        <n v="1966.2500000000002"/>
        <n v="1160"/>
        <n v="2340"/>
        <n v="1340.625"/>
        <n v="2145"/>
        <n v="1470"/>
        <n v="2055.625"/>
        <n v="2152.5"/>
        <n v="1137.5"/>
        <n v="1876.8750000000002"/>
        <n v="1305"/>
        <n v="2518.75"/>
        <n v="930.00000000000011"/>
        <n v="2218.125"/>
        <n v="1295.0000000000002"/>
        <n v="1820.0000000000002"/>
        <n v="1462.5"/>
        <n v="2812.5"/>
        <n v="870.00000000000011"/>
        <n v="1526.2500000000002"/>
        <n v="832.50000000000011"/>
        <n v="1278.7500000000002"/>
        <n v="996.875"/>
        <n v="2120.6250000000005"/>
        <n v="542.50000000000011"/>
        <n v="1443.7500000000002"/>
        <n v="787.50000000000011"/>
        <n v="1155.0000000000002"/>
        <n v="928.125"/>
        <n v="1901.2500000000002"/>
        <n v="490.00000000000011"/>
        <n v="1196.2500000000002"/>
        <n v="962.5"/>
        <n v="1608.7500000000002"/>
        <n v="877.50000000000011"/>
        <n v="1065.6249999999998"/>
        <n v="2047.5000000000002"/>
        <n v="560.00000000000011"/>
        <n v="980"/>
        <n v="866.25"/>
        <n v="630"/>
        <n v="1050"/>
        <n v="731.25"/>
        <n v="1215"/>
        <n v="1237.5"/>
        <n v="585"/>
        <n v="1168.75"/>
        <n v="562.5"/>
        <n v="1440"/>
        <n v="750"/>
        <n v="780"/>
        <n v="812.5"/>
        <n v="984.37499999999989"/>
        <n v="1040"/>
        <n v="1710"/>
        <n v="1000"/>
        <n v="1023.7499999999999"/>
        <n v="1925.0000000000002"/>
        <n v="910"/>
        <n v="1800"/>
        <n v="1450"/>
        <n v="1181.25"/>
        <n v="2227.5"/>
        <n v="845"/>
        <n v="1700"/>
        <n v="1100"/>
        <n v="1093.75"/>
        <n v="1980.0000000000002"/>
        <n v="1134.375"/>
        <n v="942.5"/>
        <n v="855"/>
        <n v="433.125"/>
        <n v="336.875"/>
        <n v="200"/>
        <n v="336.87499999999994"/>
        <n v="618.75"/>
        <n v="275.625"/>
        <n v="160"/>
        <n v="990"/>
        <n v="350"/>
        <n v="315"/>
        <n v="135"/>
        <n v="262.5"/>
        <n v="900"/>
        <n v="210"/>
        <n v="1188"/>
        <n v="385"/>
        <n v="306.25"/>
        <n v="393.75000000000006"/>
        <n v="280"/>
        <n v="962.50000000000011"/>
        <n v="1150"/>
        <n v="511.87500000000006"/>
        <n v="320"/>
        <n v="393.75"/>
        <n v="360"/>
        <n v="1031.25"/>
        <n v="472.50000000000006"/>
        <n v="687.5"/>
        <n v="1020"/>
        <n v="437.5"/>
        <n v="250"/>
        <n v="812.49999999999989"/>
        <n v="960"/>
        <n v="341.25"/>
        <n v="1200"/>
        <n v="525"/>
        <n v="400"/>
        <n v="420"/>
        <n v="974.99999999999989"/>
        <n v="435"/>
        <n v="652.5"/>
        <n v="472.5"/>
        <n v="735"/>
        <n v="375"/>
        <n v="826.87499999999989"/>
        <n v="506.25"/>
        <n v="682.5"/>
        <n v="498.75"/>
        <n v="595"/>
        <n v="300"/>
        <n v="489.99999999999989"/>
        <n v="735.00000000000011"/>
        <n v="459.37499999999989"/>
        <n v="573.75000000000011"/>
        <n v="900.00000000000011"/>
        <n v="524.99999999999989"/>
        <n v="813.75000000000011"/>
        <n v="546.87499999999989"/>
        <n v="866.25000000000011"/>
        <n v="2406.25"/>
        <n v="1484.9999999999998"/>
        <n v="1649.9999999999998"/>
        <n v="1754.9999999999998"/>
        <n v="1293.75"/>
        <n v="1006.2499999999999"/>
        <n v="2805"/>
        <n v="1599.9999999999998"/>
        <n v="1759.9999999999998"/>
        <n v="1949.9999999999998"/>
        <n v="1010.6250000000001"/>
        <n v="2557.5"/>
        <n v="1595"/>
        <n v="1739.9999999999998"/>
        <n v="1856.2500000000002"/>
        <n v="999.99999999999989"/>
        <n v="1035"/>
        <n v="956.25"/>
        <n v="560"/>
        <n v="1689.9999999999998"/>
        <n v="997.49999999999989"/>
        <n v="2598.75"/>
        <n v="1979.9999999999998"/>
        <n v="1884.9999999999998"/>
        <n v="1868.75"/>
        <n v="2983.7500000000009"/>
        <n v="1051.875"/>
        <n v="354.375"/>
        <n v="119.99999999999999"/>
        <n v="240.62499999999994"/>
        <n v="303.75"/>
        <n v="1175.625"/>
        <n v="196.875"/>
        <n v="245.00000000000003"/>
        <n v="80"/>
        <n v="1223.75"/>
        <n v="44.999999999999993"/>
        <n v="218.75"/>
        <n v="225"/>
        <n v="118.12499999999999"/>
        <n v="1410"/>
        <n v="315.00000000000006"/>
        <n v="288.75"/>
        <n v="192.5"/>
        <n v="243.75"/>
        <n v="1787.5000000000002"/>
        <n v="330"/>
        <n v="494.99999999999994"/>
        <n v="454.99999999999994"/>
        <n v="439.99999999999994"/>
        <n v="398.125"/>
        <n v="1543.75"/>
        <n v="412.5"/>
        <n v="206.24999999999997"/>
        <n v="337.5"/>
        <n v="175"/>
        <n v="180"/>
        <n v="365.62499999999994"/>
        <n v="1443.7500000000005"/>
        <n v="420.00000000000006"/>
        <n v="468.00000000000006"/>
        <n v="367.5"/>
        <n v="1828.7500000000005"/>
        <n v="577.5"/>
        <n v="540"/>
        <n v="428.75000000000006"/>
        <n v="472.49999999999994"/>
        <n v="427.5"/>
        <n v="478.125"/>
        <n v="765"/>
        <n v="550"/>
        <n v="549.99999999999989"/>
        <n v="879.99999999999989"/>
        <n v="577.49999999999989"/>
        <n v="412.49999999999994"/>
        <n v="1320"/>
        <n v="568.75"/>
        <n v="715.00000000000011"/>
        <n v="719.99999999999989"/>
        <n v="780.00000000000011"/>
        <n v="1890"/>
        <n v="1072.5"/>
        <n v="1019.9999999999999"/>
        <n v="1170.0000000000002"/>
        <n v="975"/>
        <n v="1430"/>
        <n v="800"/>
        <n v="1820"/>
        <n v="1080.625"/>
        <n v="1959.3750000000002"/>
        <n v="640"/>
        <n v="1260.0000000000002"/>
        <n v="780.00000000000023"/>
        <n v="945.00000000000023"/>
        <n v="720.00000000000011"/>
        <n v="1400.0000000000005"/>
        <n v="506.25000000000017"/>
        <n v="715.00000000000023"/>
        <n v="787.50000000000023"/>
        <n v="1137.5000000000002"/>
        <n v="421.87500000000011"/>
        <n v="1207.5000000000002"/>
        <n v="747.50000000000023"/>
        <n v="892.50000000000023"/>
        <n v="1225.0000000000005"/>
        <n v="534.37500000000011"/>
        <n v="1417.5000000000002"/>
        <n v="877.50000000000023"/>
        <n v="997.50000000000023"/>
        <n v="855.00000000000011"/>
        <n v="562.50000000000011"/>
        <n v="446.25000000000006"/>
        <n v="340"/>
        <n v="285.00000000000006"/>
        <n v="551.25"/>
        <n v="450"/>
        <n v="240.00000000000003"/>
        <n v="770.00000000000011"/>
        <n v="769.99999999999989"/>
        <n v="494.99999999999989"/>
        <n v="422.5"/>
        <n v="853.12500000000011"/>
        <n v="495"/>
        <n v="390.00000000000006"/>
        <n v="853.125"/>
        <n v="742.49999999999989"/>
        <n v="739.37500000000011"/>
        <n v="1140"/>
        <n v="2175"/>
        <n v="1308.125"/>
        <n v="1316.2499999999998"/>
        <n v="1478.7500000000002"/>
        <n v="1593.7500000000002"/>
        <n v="2266.875"/>
        <n v="1811.2500000000002"/>
        <n v="1235"/>
        <n v="2205.0000000000005"/>
        <n v="1115.6250000000002"/>
        <n v="2283.7500000000005"/>
        <n v="1518.7500000000002"/>
        <n v="1732.5000000000002"/>
        <n v="2250.0000000000005"/>
        <n v="1560.0000000000005"/>
        <n v="1050.0000000000002"/>
        <n v="910.00000000000011"/>
        <n v="1650.0000000000007"/>
        <n v="595.00000000000011"/>
        <n v="625.625"/>
        <n v="1072.5000000000002"/>
        <n v="1265.0000000000002"/>
        <n v="862.50000000000011"/>
        <n v="935"/>
        <n v="1546.8750000000007"/>
        <n v="800.00000000000023"/>
        <n v="1820.0000000000005"/>
        <n v="1225.0000000000002"/>
        <n v="1300.0000000000002"/>
        <n v="1753.1250000000007"/>
        <n v="840.00000000000023"/>
        <n v="343.75"/>
        <n v="500"/>
        <n v="309.375"/>
        <n v="425"/>
        <n v="637.5"/>
        <n v="690.62499999999989"/>
        <n v="633.74999999999989"/>
        <n v="487.49999999999994"/>
        <n v="1154.9999999999998"/>
        <n v="656.25"/>
        <n v="325"/>
        <n v="650"/>
        <n v="1687.5"/>
        <n v="796.87500000000011"/>
        <n v="1980"/>
        <n v="1434.3750000000002"/>
        <n v="1328.1250000000002"/>
        <n v="1221.8750000000002"/>
        <n v="1976.2500000000002"/>
        <n v="1500.0000000000002"/>
        <n v="1171.8750000000002"/>
        <n v="1293.7500000000002"/>
        <n v="1078.125"/>
        <n v="1125.0000000000002"/>
        <n v="850.00000000000011"/>
        <n v="990.00000000000011"/>
        <n v="893.75000000000023"/>
        <n v="1015.6250000000002"/>
        <n v="712.50000000000011"/>
        <n v="956.25000000000011"/>
        <n v="1045.0000000000002"/>
        <n v="1800.0000000000002"/>
        <n v="1593.7500000000005"/>
        <n v="1100.0000000000002"/>
        <n v="1320.0000000000002"/>
        <n v="1068.7500000000002"/>
        <n v="1092.5000000000002"/>
        <n v="2126.25"/>
        <n v="743.75000000000011"/>
        <n v="839.99999999999989"/>
        <n v="1912.5"/>
        <n v="700.00000000000011"/>
        <n v="2166.75"/>
        <n v="678.12500000000011"/>
        <n v="1743.75"/>
        <n v="2075.625"/>
        <n v="1141.875"/>
        <n v="634.37500000000011"/>
        <n v="2648.2500000000005"/>
        <n v="1491.875"/>
        <n v="1522.5"/>
        <n v="2681.25"/>
        <n v="2902.5"/>
        <n v="1588.125"/>
        <n v="1162.5"/>
        <n v="1763.125"/>
        <n v="3237.5000000000005"/>
        <n v="3363.75"/>
        <n v="1890.0000000000002"/>
        <n v="1278.75"/>
        <n v="1819.9999999999998"/>
        <n v="3412.5000000000005"/>
        <n v="3290.625"/>
        <n v="1046.25"/>
        <n v="2775.0000000000005"/>
        <n v="2598.7500000000005"/>
        <n v="978.75"/>
        <n v="1395.625"/>
        <n v="2475.0000000000005"/>
        <n v="2700.0000000000005"/>
        <n v="906.25000000000023"/>
        <n v="2632.5000000000005"/>
        <n v="1400.0000000000002"/>
        <n v="931.25000000000023"/>
        <n v="1162.5000000000002"/>
        <n v="2975"/>
        <n v="3144.375"/>
        <n v="3062.5"/>
        <n v="187.5"/>
        <n v="105.00000000000003"/>
        <n v="202.49999999999997"/>
        <n v="612.50000000000011"/>
        <n v="157.5"/>
        <n v="150"/>
        <n v="78.750000000000014"/>
        <n v="623.00000000000011"/>
        <n v="157.50000000000003"/>
        <n v="30.625000000000004"/>
        <n v="112.5"/>
        <n v="120"/>
        <n v="90.000000000000014"/>
        <n v="75"/>
        <n v="778.75000000000011"/>
        <n v="202.50000000000003"/>
        <n v="70"/>
        <n v="123.74999999999997"/>
        <n v="669.37500000000011"/>
        <n v="210.00000000000003"/>
        <n v="183.75000000000003"/>
        <n v="804.37500000000011"/>
        <n v="405.00000000000006"/>
        <n v="270"/>
        <n v="918.75000000000011"/>
        <n v="214.37500000000006"/>
        <n v="202.5"/>
        <n v="708.75000000000011"/>
        <n v="300.00000000000006"/>
        <n v="109.37500000000001"/>
        <n v="131.25"/>
        <n v="590.625"/>
        <n v="105"/>
        <n v="91.875000000000014"/>
        <n v="101.24999999999999"/>
        <n v="449.99999999999989"/>
        <n v="240"/>
        <n v="174"/>
        <n v="607.49999999999989"/>
        <n v="914.37499999999989"/>
        <n v="371.25"/>
        <n v="288.74999999999994"/>
        <n v="742.49999999999977"/>
        <n v="748.125"/>
        <n v="641.25"/>
        <n v="961.875"/>
        <n v="825.00000000000011"/>
        <n v="534.375"/>
        <n v="573.75"/>
        <n v="911.25"/>
        <n v="675.00000000000011"/>
        <n v="905.62499999999989"/>
        <n v="860.625"/>
        <n v="600.00000000000011"/>
        <n v="1164.375"/>
        <n v="479.99999999999994"/>
        <n v="540.00000000000011"/>
        <n v="520"/>
        <n v="607.50000000000011"/>
        <n v="1113.75"/>
        <n v="680"/>
        <n v="810.00000000000011"/>
        <n v="1282.5000000000002"/>
        <n v="712.5"/>
        <n v="1366.875"/>
        <n v="764.99999999999989"/>
        <n v="1402.5"/>
        <n v="825"/>
        <n v="776.25000000000011"/>
        <n v="1012.5"/>
        <n v="854.99999999999989"/>
        <n v="489.99999999999994"/>
        <n v="875"/>
        <n v="765.625"/>
        <n v="831.25"/>
        <n v="779.99999999999989"/>
        <n v="570"/>
        <n v="656.25000000000011"/>
        <n v="818.12500000000023"/>
        <n v="399.99999999999989"/>
        <n v="500.00000000000011"/>
        <n v="790.62500000000023"/>
        <n v="434.99999999999989"/>
        <n v="750.00000000000011"/>
        <n v="479.99999999999989"/>
        <n v="669.375"/>
        <n v="1705.0000000000002"/>
        <n v="1240"/>
        <n v="1394.9999999999998"/>
        <n v="1670.6249999999998"/>
        <n v="1265"/>
        <n v="989.99999999999989"/>
        <n v="2722.5"/>
        <n v="1569.3749999999998"/>
        <n v="1918.1249999999998"/>
        <n v="2137.5"/>
        <n v="949.99999999999989"/>
        <n v="2392.5"/>
        <n v="1518.7499999999998"/>
        <n v="1406.2499999999998"/>
        <n v="1670.6249999999995"/>
        <n v="1209.9999999999998"/>
        <n v="799.99999999999989"/>
        <n v="1687.5000000000002"/>
        <n v="905.625"/>
        <n v="490.00000000000006"/>
        <n v="1436.8750000000002"/>
        <n v="989.99999999999977"/>
        <n v="2535.0000000000005"/>
        <n v="1979.9999999999993"/>
        <n v="1889.9999999999998"/>
        <n v="1815.0000000000002"/>
        <n v="1099.9999999999998"/>
        <n v="2925.0000000000005"/>
        <n v="665"/>
        <n v="153.125"/>
        <n v="60.000000000000014"/>
        <n v="672"/>
        <n v="140"/>
        <n v="0"/>
        <n v="87.5"/>
        <n v="91.875"/>
        <n v="65.625"/>
        <n v="39.375"/>
        <n v="756"/>
        <n v="175.00000000000003"/>
        <n v="122.50000000000001"/>
        <n v="35.000000000000007"/>
        <n v="87.499999999999986"/>
        <n v="180.00000000000003"/>
        <n v="236.24999999999997"/>
        <n v="245.00000000000006"/>
        <n v="433.12500000000006"/>
        <n v="150.00000000000003"/>
        <n v="60"/>
        <n v="78.75"/>
        <n v="52.5"/>
        <n v="30"/>
        <n v="34.999999999999993"/>
        <n v="337.49999999999994"/>
        <n v="480"/>
        <n v="99.750000000000014"/>
        <n v="174.99999999999997"/>
        <n v="549.99999999999977"/>
        <n v="899.99999999999989"/>
        <n v="262.49999999999994"/>
        <n v="687.49999999999977"/>
        <n v="809.99999999999989"/>
        <n v="914.37500000000011"/>
        <n v="625"/>
        <n v="843.74999999999989"/>
        <n v="673.75000000000023"/>
        <n v="399.99999999999994"/>
        <n v="584.99999999999989"/>
        <n v="585.00000000000011"/>
        <n v="320.62499999999994"/>
        <n v="412.50000000000017"/>
        <n v="275"/>
        <n v="660.00000000000034"/>
        <n v="314.99999999999989"/>
        <n v="652.50000000000011"/>
        <n v="388.12499999999989"/>
        <n v="962.50000000000023"/>
        <n v="2025.0000000000002"/>
        <n v="1687.4999999999998"/>
        <n v="1485.0000000000002"/>
        <n v="2887.5000000000005"/>
        <n v="1856.2499999999998"/>
        <n v="2062.4999999999995"/>
        <n v="2193.7499999999995"/>
        <n v="1552.5000000000002"/>
        <n v="1181.2499999999998"/>
        <n v="3120.0000000000005"/>
        <n v="1499.9999999999998"/>
        <n v="2543.7499999999995"/>
        <n v="1275.0000000000002"/>
        <n v="1718.75"/>
        <n v="1581.25"/>
        <n v="1874.9999999999998"/>
        <n v="708.74999999999989"/>
        <n v="1495.0000000000002"/>
        <n v="682.50000000000011"/>
        <n v="405"/>
        <n v="1235.0000000000002"/>
        <n v="1215.0000000000002"/>
        <n v="956.24999999999966"/>
        <n v="2437.5000000000005"/>
        <n v="2324.9999999999995"/>
        <n v="2274.9999999999995"/>
        <n v="2145.0000000000005"/>
        <n v="1349.9999999999998"/>
        <n v="3412.5000000000014"/>
        <n v="700"/>
        <n v="658"/>
        <n v="244.99999999999997"/>
        <n v="125"/>
        <n v="93.75"/>
        <n v="952.87499999999977"/>
        <n v="168.75"/>
        <n v="1010.6249999999998"/>
        <n v="481.24999999999994"/>
        <n v="359.99999999999994"/>
        <n v="236.25"/>
        <n v="240.62499999999997"/>
        <n v="1058.7499999999998"/>
        <n v="404.99999999999994"/>
        <n v="274.99999999999994"/>
        <n v="866.24999999999977"/>
        <n v="171.87499999999997"/>
        <n v="165"/>
        <n v="162.5"/>
        <n v="428.99999999999994"/>
        <n v="529.375"/>
        <n v="328.12500000000006"/>
        <n v="421.875"/>
        <n v="253.125"/>
        <n v="415.62500000000006"/>
        <n v="562.49999999999989"/>
        <n v="378.12499999999994"/>
        <n v="715"/>
        <n v="390"/>
        <n v="312.5"/>
        <n v="123.75000000000001"/>
        <n v="721.87499999999989"/>
        <n v="1425"/>
        <n v="1268.75"/>
        <n v="890.625"/>
        <n v="2600"/>
        <n v="1105.0000000000002"/>
        <n v="701.25000000000011"/>
        <n v="2200"/>
        <n v="1087.5000000000002"/>
        <n v="551.24999999999989"/>
        <n v="770.00000000000023"/>
        <n v="609.37500000000011"/>
        <n v="528.12500000000011"/>
        <n v="653.125"/>
        <n v="617.50000000000011"/>
        <n v="450.00000000000006"/>
        <n v="378.12500000000006"/>
        <n v="721.87500000000011"/>
        <n v="584.375"/>
        <n v="650.00000000000011"/>
        <n v="478.12500000000006"/>
        <n v="1800.0000000000005"/>
        <n v="1312.5000000000002"/>
        <n v="1190.0000000000005"/>
        <n v="1000.0000000000002"/>
        <n v="1995.0000000000005"/>
        <n v="510"/>
        <n v="531.25"/>
        <n v="247.5"/>
        <n v="1068.75"/>
        <n v="220"/>
        <n v="828.74999999999989"/>
        <n v="227.5"/>
        <n v="495.00000000000006"/>
        <n v="240.00000000000006"/>
        <n v="1265.6250000000002"/>
        <n v="690.625"/>
        <n v="828.75"/>
        <n v="247.49999999999997"/>
        <n v="1811.2499999999998"/>
        <n v="1608.7499999999998"/>
        <n v="1785"/>
        <n v="1466.25"/>
        <n v="3712.5"/>
        <n v="2430"/>
        <n v="1781.2500000000002"/>
        <n v="1995.0000000000002"/>
        <n v="3217.5000000000005"/>
        <n v="2422.5"/>
        <n v="1753.1250000000002"/>
        <n v="1680"/>
        <n v="760"/>
        <n v="1147.5"/>
        <n v="812.50000000000011"/>
        <n v="385.00000000000006"/>
        <n v="934.37500000000023"/>
        <n v="455"/>
        <n v="975.00000000000011"/>
        <n v="807.50000000000011"/>
        <n v="2430.0000000000005"/>
        <n v="1700.0000000000005"/>
        <n v="1440.0000000000002"/>
        <n v="2671.8750000000005"/>
        <n v="1721.25"/>
        <n v="599.99999999999989"/>
        <n v="1058.75"/>
        <n v="1822.5"/>
        <n v="569.99999999999989"/>
        <n v="1761.75"/>
        <n v="503.12500000000006"/>
        <n v="509.99999999999989"/>
        <n v="1670.625"/>
        <n v="459.37500000000006"/>
        <n v="539.99999999999989"/>
        <n v="2153.25"/>
        <n v="1106.875"/>
        <n v="2031.25"/>
        <n v="2362.5"/>
        <n v="1203.125"/>
        <n v="2537.5000000000005"/>
        <n v="2778.75"/>
        <n v="859.37500000000011"/>
        <n v="948.75000000000011"/>
        <n v="2712.5000000000005"/>
        <n v="2705.625"/>
        <n v="2175.0000000000005"/>
        <n v="2103.75"/>
        <n v="1875.0000000000002"/>
        <n v="2160.0000000000005"/>
        <n v="1093.7500000000002"/>
        <n v="2092.5000000000005"/>
        <n v="681.25000000000011"/>
        <n v="1251.25"/>
        <n v="2275"/>
        <n v="2559.375"/>
        <n v="720"/>
        <n v="520.625"/>
        <n v="1640"/>
        <n v="2050"/>
        <n v="2125"/>
        <n v="893.75000000000011"/>
        <n v="2187.5"/>
        <n v="843.75000000000011"/>
        <n v="770"/>
        <n v="928.12500000000011"/>
        <n v="2000"/>
        <n v="2131.25"/>
        <n v="748.12500000000011"/>
        <n v="783.75"/>
        <n v="819.00000000000011"/>
        <n v="367.50000000000006"/>
        <n v="270.00000000000006"/>
        <n v="225.00000000000006"/>
        <n v="673.74999999999989"/>
        <n v="250.00000000000006"/>
        <n v="673.75"/>
        <n v="1491.8749999999995"/>
        <n v="1478.7499999999995"/>
        <n v="2205"/>
        <n v="2528.75"/>
        <n v="2047.4999999999998"/>
        <n v="1636.25"/>
        <n v="2520"/>
        <n v="2170"/>
        <n v="1592.5"/>
        <n v="1190"/>
        <n v="866.25000000000023"/>
        <n v="437.50000000000006"/>
        <n v="350.00000000000006"/>
        <n v="1010.6250000000002"/>
        <n v="660.00000000000011"/>
        <n v="905.62500000000011"/>
        <n v="1706.2500000000002"/>
        <n v="1968.7500000000005"/>
        <n v="1347.5000000000002"/>
        <n v="1520.0000000000005"/>
        <n v="1466.2500000000002"/>
        <n v="419.99999999999989"/>
        <n v="393.74999999999989"/>
        <n v="1347.5"/>
        <n v="356.25"/>
        <n v="341.24999999999989"/>
        <n v="459.37499999999994"/>
        <n v="1987.5"/>
        <n v="1044.9999999999998"/>
        <n v="1897.5000000000002"/>
        <n v="2268.7499999999995"/>
        <n v="742.5"/>
        <n v="2413.125"/>
        <n v="2700"/>
        <n v="2591.875"/>
        <n v="2625"/>
        <n v="643.12499999999989"/>
        <n v="1856.2500000000007"/>
        <n v="960.00000000000023"/>
        <n v="581.875"/>
        <n v="1581.2500000000005"/>
        <n v="1875.0000000000005"/>
        <n v="920.00000000000034"/>
        <n v="510.00000000000011"/>
        <n v="800.00000000000011"/>
        <n v="1588.1250000000005"/>
        <n v="1687.5000000000005"/>
        <n v="600.75000000000011"/>
        <n v="2234.375"/>
        <n v="2550"/>
        <n v="962.49999999999989"/>
        <n v="2323.7499999999995"/>
        <n v="446.25"/>
        <n v="297.5"/>
        <n v="275.00000000000006"/>
        <n v="868"/>
        <n v="306.25000000000006"/>
        <n v="805.00000000000011"/>
        <n v="192.50000000000006"/>
        <n v="992"/>
        <n v="398.12500000000006"/>
        <n v="874.99999999999989"/>
        <n v="367.50000000000011"/>
        <n v="350.00000000000011"/>
        <n v="450.00000000000011"/>
        <n v="665.00000000000011"/>
        <n v="325.00000000000011"/>
        <n v="950"/>
        <n v="420.00000000000011"/>
        <n v="165.00000000000003"/>
        <n v="699.99999999999989"/>
        <n v="258.125"/>
        <n v="472.49999999999989"/>
        <n v="999.99999999999966"/>
        <n v="1169.9999999999998"/>
        <n v="1124.9999999999995"/>
        <n v="415.625"/>
        <n v="249.37500000000003"/>
        <n v="260.00000000000011"/>
        <n v="593.75"/>
        <n v="328.125"/>
        <n v="223.12500000000003"/>
        <n v="240.00000000000011"/>
        <n v="804.00000000000011"/>
        <n v="280.00000000000006"/>
        <n v="284.37500000000006"/>
        <n v="170.62500000000006"/>
        <n v="938"/>
        <n v="393.75000000000011"/>
        <n v="297.50000000000006"/>
        <n v="320.00000000000011"/>
        <n v="1120.0000000000002"/>
        <n v="577.50000000000011"/>
        <n v="425.00000000000011"/>
        <n v="643.12500000000011"/>
        <n v="300.00000000000011"/>
        <n v="130.00000000000003"/>
        <n v="227.49999999999997"/>
        <n v="690"/>
        <n v="241.50000000000006"/>
        <n v="1012.4999999999997"/>
        <n v="1119.9999999999998"/>
        <n v="480.00000000000011"/>
        <n v="559.99999999999989"/>
        <n v="449.99999999999994"/>
        <n v="824.99999999999989"/>
        <n v="959.99999999999989"/>
        <n v="440.00000000000006"/>
        <n v="354.37500000000011"/>
        <n v="1959.9999999999998"/>
        <n v="2380"/>
        <n v="1954.9999999999998"/>
        <n v="1923.75"/>
        <n v="2887.5"/>
        <n v="3239.9999999999995"/>
        <n v="2850"/>
        <n v="2660"/>
        <n v="2502.5"/>
        <n v="3230"/>
        <n v="2100"/>
        <n v="1389.3749999999998"/>
        <n v="1000.0000000000001"/>
        <n v="680.62500000000011"/>
        <n v="1496.2500000000002"/>
        <n v="1785.0000000000002"/>
        <n v="2240.0000000000005"/>
        <n v="2560.0000000000005"/>
        <n v="2008.1250000000005"/>
        <n v="607.5"/>
        <n v="468.75"/>
        <n v="551.25000000000011"/>
        <n v="415.62499999999989"/>
        <n v="506.25000000000011"/>
        <n v="761.25000000000011"/>
        <n v="503.12499999999989"/>
        <n v="1549.9999999999998"/>
        <n v="1704.9999999999998"/>
        <n v="1849.9999999999998"/>
        <n v="2860.0000000000005"/>
        <n v="1619.9999999999998"/>
        <n v="1718.7500000000002"/>
        <n v="919.99999999999989"/>
        <n v="1439.9999999999998"/>
        <n v="818.12499999999977"/>
        <n v="1704.9999999999995"/>
        <n v="914.37499999999977"/>
        <n v="446.24999999999989"/>
        <n v="498.74999999999989"/>
        <n v="612.5"/>
        <n v="206.25"/>
        <n v="406.25"/>
        <n v="247.50000000000003"/>
        <n v="1045"/>
        <n v="701.25"/>
        <n v="1380.0000000000002"/>
        <n v="1150.0000000000002"/>
        <n v="637.50000000000011"/>
        <n v="453.75000000000006"/>
        <n v="487.50000000000006"/>
        <n v="984.37500000000011"/>
        <n v="1250.0000000000005"/>
        <n v="581.87499999999977"/>
        <n v="511.87499999999994"/>
        <n v="412.50000000000006"/>
        <n v="643.12499999999977"/>
        <n v="880"/>
        <n v="515.625"/>
        <n v="360.00000000000006"/>
        <n v="703.12500000000011"/>
        <n v="1020.0000000000002"/>
        <n v="945.00000000000011"/>
        <n v="818.125"/>
        <n v="937.50000000000011"/>
        <n v="1690.0000000000005"/>
        <n v="997.50000000000011"/>
        <n v="1375.0000000000005"/>
        <n v="831.25000000000011"/>
        <n v="765.00000000000011"/>
        <n v="771.87500000000011"/>
        <n v="1210.0000000000005"/>
        <n v="892.50000000000011"/>
        <n v="275.62500000000006"/>
        <n v="721.875"/>
        <n v="1006.2500000000001"/>
        <n v="850"/>
        <n v="1080.0000000000005"/>
        <n v="1200.0000000000002"/>
        <n v="720.00000000000023"/>
        <n v="585.00000000000023"/>
        <n v="796.25"/>
        <n v="1620.0000000000002"/>
        <n v="909.99999999999989"/>
        <n v="875.00000000000011"/>
        <n v="1845"/>
        <n v="618.75000000000011"/>
        <n v="1935"/>
        <n v="1014.9999999999999"/>
        <n v="1606.5"/>
        <n v="453.125"/>
        <n v="517.49999999999989"/>
        <n v="1535.625"/>
        <n v="1550"/>
        <n v="2351.25"/>
        <n v="815.625"/>
        <n v="1347.4999999999998"/>
        <n v="2400"/>
        <n v="2598.7499999999995"/>
        <n v="968.75"/>
        <n v="2536.8750000000005"/>
        <n v="759.37500000000023"/>
        <n v="2325"/>
        <n v="2289.375"/>
        <n v="1181.2500000000002"/>
        <n v="781.87500000000023"/>
        <n v="1237.5000000000002"/>
        <n v="1776.2500000000002"/>
        <n v="3093.75"/>
        <n v="3386.2500000000005"/>
        <n v="1395.0000000000002"/>
        <n v="1898.7500000000002"/>
        <n v="3281.25"/>
        <n v="888.12500000000011"/>
        <n v="725.00000000000023"/>
        <n v="1365.0000000000002"/>
        <n v="675.00000000000023"/>
        <n v="1104"/>
        <n v="474.99999999999994"/>
        <n v="603.75"/>
        <n v="460"/>
        <n v="499.99999999999994"/>
        <n v="1701"/>
        <n v="920"/>
        <n v="1049.9999999999998"/>
        <n v="1924.9999999999998"/>
        <n v="1899.9999999999998"/>
        <n v="1478.75"/>
        <n v="2730"/>
        <n v="1680.0000000000002"/>
        <n v="1595.0000000000002"/>
        <n v="3062.5000000000005"/>
        <n v="2665"/>
        <n v="2035"/>
        <n v="1575.0000000000002"/>
        <n v="857.50000000000011"/>
        <n v="805.00000000000023"/>
        <n v="796.25000000000011"/>
        <n v="952.00000000000045"/>
        <n v="1560.0000000000007"/>
        <n v="1640.6250000000002"/>
        <n v="2718.75"/>
        <n v="2730.0000000000005"/>
        <n v="1627.5000000000002"/>
        <n v="1740.0000000000005"/>
        <n v="1653.75"/>
        <n v="2906.25"/>
        <n v="1085.0000000000002"/>
        <n v="704.375"/>
        <n v="575.00000000000011"/>
        <n v="924"/>
        <n v="380"/>
        <n v="324.99999999999994"/>
        <n v="870"/>
        <n v="349.99999999999994"/>
        <n v="1431"/>
        <n v="787.49999999999977"/>
        <n v="1512.4999999999998"/>
        <n v="1705"/>
        <n v="475.00000000000011"/>
        <n v="1160.0000000000002"/>
        <n v="510.00000000000023"/>
        <n v="480.00000000000023"/>
        <n v="437.50000000000011"/>
        <n v="623.00000000000034"/>
        <n v="1300.0000000000007"/>
        <n v="1330.0000000000002"/>
        <n v="2300"/>
        <n v="1421.8750000000002"/>
        <n v="1495.0000000000005"/>
        <n v="1365.0000000000005"/>
        <n v="1378.125"/>
        <n v="936"/>
        <n v="605.00000000000011"/>
        <n v="336.87500000000006"/>
        <n v="440"/>
        <n v="604.99999999999989"/>
        <n v="396"/>
        <n v="844.99999999999989"/>
        <n v="870.00000000000023"/>
        <n v="420.00000000000023"/>
        <n v="930.00000000000023"/>
        <n v="380.00000000000017"/>
        <n v="255.00000000000006"/>
        <n v="219.99999999999997"/>
        <n v="239.99999999999997"/>
        <n v="1192"/>
        <n v="629.99999999999989"/>
        <n v="1249.9999999999998"/>
        <n v="2040"/>
        <n v="2193.75"/>
        <n v="826.87500000000011"/>
        <n v="340.00000000000011"/>
        <n v="875.00000000000023"/>
        <n v="375.00000000000023"/>
        <n v="350.00000000000017"/>
        <n v="750.00000000000034"/>
        <n v="315.00000000000017"/>
        <n v="474.00000000000028"/>
        <n v="1115.625"/>
        <n v="1968.75"/>
        <n v="2170.0000000000005"/>
        <n v="1207.5"/>
        <n v="1140.0000000000002"/>
        <n v="1163.75"/>
        <n v="2156.25"/>
        <n v="650.00000000000023"/>
        <n v="270.00000000000017"/>
        <n v="700.00000000000023"/>
        <n v="240.00000000000014"/>
        <n v="516"/>
        <n v="140.00000000000003"/>
        <n v="159.99999999999997"/>
        <n v="179.99999999999997"/>
        <n v="1072"/>
        <n v="511.87499999999989"/>
        <n v="721.87499999999977"/>
        <n v="892.5"/>
        <n v="1560"/>
        <n v="1210.0000000000002"/>
        <n v="630.00000000000023"/>
        <n v="210.00000000000011"/>
        <n v="195.00000000000011"/>
        <n v="720.00000000000034"/>
        <n v="297.50000000000017"/>
        <n v="220.00000000000014"/>
        <n v="288.75000000000006"/>
        <n v="550.00000000000034"/>
        <n v="196.87500000000014"/>
        <n v="320.00000000000023"/>
        <n v="825.00000000000023"/>
        <n v="1960.0000000000005"/>
        <n v="1080.0000000000002"/>
        <n v="980.00000000000011"/>
        <n v="225.00000000000014"/>
        <n v="375.00000000000011"/>
        <n v="625.00000000000023"/>
        <n v="240.62500000000003"/>
        <n v="456"/>
        <n v="110.00000000000003"/>
        <n v="99.999999999999986"/>
        <n v="214.37500000000003"/>
        <n v="135.00000000000003"/>
        <n v="952"/>
        <n v="165.00000000000011"/>
        <n v="150.00000000000009"/>
        <n v="218.75000000000003"/>
        <n v="245.00000000000014"/>
        <n v="180.00000000000011"/>
        <n v="160.00000000000011"/>
        <n v="210.00000000000006"/>
        <n v="475.00000000000023"/>
        <n v="157.50000000000014"/>
        <n v="245.0000000000002"/>
        <n v="660.00000000000023"/>
        <n v="900.00000000000023"/>
        <n v="1275"/>
        <n v="481.25000000000006"/>
        <n v="183.75000000000006"/>
        <n v="157.50000000000006"/>
        <n v="381.5"/>
        <n v="87.500000000000014"/>
        <n v="69.999999999999972"/>
        <n v="105.00000000000001"/>
        <n v="87.499999999999972"/>
        <n v="798"/>
        <n v="354.37499999999994"/>
        <n v="805"/>
        <n v="529.37499999999989"/>
        <n v="1299.3749999999998"/>
        <n v="131.25000000000006"/>
        <n v="118.12500000000006"/>
        <n v="196.87500000000003"/>
        <n v="341.25000000000011"/>
        <n v="227.50000000000011"/>
        <n v="140.00000000000006"/>
        <n v="122.50000000000007"/>
        <n v="144.37500000000011"/>
        <n v="192.50000000000011"/>
        <n v="529.37500000000011"/>
        <n v="306.24999999999994"/>
        <n v="693"/>
        <n v="1039.5"/>
        <n v="330.00000000000006"/>
        <n v="769.99999999999977"/>
        <n v="263.25"/>
        <n v="206.25000000000003"/>
        <n v="112.50000000000001"/>
        <n v="275.62499999999994"/>
        <n v="643.125"/>
        <n v="168.75000000000003"/>
        <n v="519.75"/>
        <n v="56.249999999999993"/>
        <n v="218.74999999999994"/>
        <n v="262.50000000000006"/>
        <n v="234"/>
        <n v="150.00000000000006"/>
        <n v="75.000000000000014"/>
        <n v="120.00000000000003"/>
        <n v="56.250000000000007"/>
        <n v="149.99999999999997"/>
        <n v="282.00000000000006"/>
        <n v="67.500000000000028"/>
        <n v="225.00000000000003"/>
        <n v="200.00000000000006"/>
        <n v="52.500000000000014"/>
        <n v="131.25000000000003"/>
        <n v="498.75000000000006"/>
        <n v="281.25"/>
        <n v="499.99999999999983"/>
        <n v="231.00000000000003"/>
        <n v="33.749999999999993"/>
        <n v="187.50000000000003"/>
        <n v="180.00000000000006"/>
        <n v="45.000000000000014"/>
        <n v="891"/>
        <n v="393.74999999999994"/>
        <n v="315.00000000000011"/>
        <n v="93.750000000000014"/>
        <n v="506.24999999999989"/>
        <n v="257.25"/>
        <n v="236.25000000000003"/>
        <n v="269.99999999999994"/>
        <n v="520.00000000000011"/>
        <n v="144.375"/>
        <n v="292.5"/>
        <n v="1308"/>
        <n v="455.00000000000011"/>
        <n v="330.00000000000011"/>
        <n v="153.12500000000003"/>
        <n v="183.75"/>
        <n v="330.75"/>
        <n v="1039.9999999999998"/>
        <n v="684.00000000000011"/>
        <n v="260"/>
        <n v="1428"/>
        <n v="680.00000000000011"/>
        <n v="1560.0000000000002"/>
        <n v="880.00000000000023"/>
        <n v="413"/>
        <n v="1690"/>
        <n v="26.25"/>
        <n v="101.25"/>
        <n v="67.5"/>
        <n v="939.99999999999989"/>
        <n v="187.49999999999997"/>
        <n v="224.99999999999997"/>
        <n v="849.99999999999989"/>
        <n v="329.99999999999994"/>
        <n v="389.99999999999994"/>
        <n v="438.74999999999994"/>
        <n v="536.24999999999989"/>
        <n v="245"/>
        <n v="763"/>
        <n v="1097.2499999999998"/>
        <n v="453.74999999999994"/>
        <n v="1251.2499999999998"/>
        <n v="371.24999999999994"/>
        <n v="704.00000000000011"/>
        <n v="536.25"/>
        <n v="633.75"/>
        <n v="606.375"/>
        <n v="90"/>
        <n v="175.00000000000006"/>
        <n v="909.99999999999977"/>
        <n v="374.99999999999994"/>
        <n v="1093.7499999999998"/>
        <n v="831.24999999999977"/>
        <n v="832"/>
        <n v="1198.9999999999998"/>
        <n v="438.75"/>
        <n v="1105"/>
        <n v="486.75000000000006"/>
        <n v="487.5"/>
        <n v="1495"/>
        <n v="979.99999999999989"/>
        <n v="545.125"/>
        <n v="125.00000000000003"/>
        <n v="822.49999999999977"/>
        <n v="962.49999999999977"/>
        <n v="299.99999999999994"/>
        <n v="1006.2499999999998"/>
        <n v="743.74999999999977"/>
        <n v="519.99999999999989"/>
        <n v="564"/>
        <n v="109.375"/>
        <n v="156.25"/>
        <n v="816.74999999999989"/>
        <n v="948.74999999999977"/>
        <n v="309.37499999999994"/>
        <n v="343.74999999999994"/>
        <n v="140.625"/>
        <n v="171.875"/>
        <n v="137.5"/>
        <n v="405.62500000000006"/>
        <n v="1121.25"/>
        <n v="1063.125"/>
        <n v="658.125"/>
        <n v="244.99999999999994"/>
        <n v="455.625"/>
        <n v="1103.625"/>
        <n v="1539"/>
        <n v="1389.375"/>
        <n v="236.24999999999994"/>
        <n v="1547"/>
        <n v="1286.25"/>
        <n v="341.25000000000006"/>
        <n v="1350.0000000000002"/>
        <n v="845.00000000000023"/>
        <n v="672.75000000000011"/>
        <n v="633.75000000000011"/>
        <n v="325.00000000000006"/>
        <n v="1106.8750000000002"/>
        <n v="218.74999999999997"/>
        <n v="406.25000000000006"/>
        <n v="1049.1250000000002"/>
        <n v="156.24999999999997"/>
        <n v="1296.7500000000002"/>
        <n v="446.875"/>
        <n v="446.87500000000006"/>
        <n v="1535.6250000000002"/>
        <n v="528.125"/>
        <n v="365.625"/>
        <n v="1194.375"/>
        <n v="1102.5000000000002"/>
        <n v="625.62500000000023"/>
        <n v="243.75000000000006"/>
        <n v="281.25000000000006"/>
        <n v="682.50000000000023"/>
        <n v="487.50000000000011"/>
        <n v="515.62500000000011"/>
        <n v="1575.0000000000005"/>
        <n v="910.00000000000023"/>
      </sharedItems>
    </cacheField>
    <cacheField name="Operating Margin" numFmtId="9">
      <sharedItems containsSemiMixedTypes="0" containsString="0" containsNumber="1" minValue="0.1" maxValue="0.65000000000000013" count="22">
        <n v="0.5"/>
        <n v="0.3"/>
        <n v="0.35"/>
        <n v="0.25"/>
        <n v="0.45"/>
        <n v="0.35000000000000003"/>
        <n v="0.2"/>
        <n v="0.15000000000000002"/>
        <n v="0.4"/>
        <n v="0.55000000000000004"/>
        <n v="0.30000000000000004"/>
        <n v="0.15"/>
        <n v="0.24999999999999997"/>
        <n v="0.45000000000000007"/>
        <n v="0.1"/>
        <n v="0.39999999999999997"/>
        <n v="0.60000000000000009"/>
        <n v="0.50000000000000011"/>
        <n v="0.44999999999999996"/>
        <n v="0.65000000000000013"/>
        <n v="0.55000000000000016"/>
        <n v="0.49999999999999994"/>
      </sharedItems>
    </cacheField>
    <cacheField name="Months" numFmtId="0" databaseField="0">
      <fieldGroup base="2">
        <rangePr groupBy="months" startDate="2021-01-02T00:00:00" endDate="2021-12-26T00:00:00"/>
        <groupItems count="14">
          <s v="&lt;2021-01-02"/>
          <s v="Jan"/>
          <s v="Feb"/>
          <s v="Mar"/>
          <s v="Apr"/>
          <s v="May"/>
          <s v="Jun"/>
          <s v="Jul"/>
          <s v="Aug"/>
          <s v="Sep"/>
          <s v="Oct"/>
          <s v="Nov"/>
          <s v="Dec"/>
          <s v="&gt;2021-12-26"/>
        </groupItems>
      </fieldGroup>
    </cacheField>
  </cacheFields>
  <extLst>
    <ext xmlns:x14="http://schemas.microsoft.com/office/spreadsheetml/2009/9/main" uri="{725AE2AE-9491-48be-B2B4-4EB974FC3084}">
      <x14:pivotCacheDefinition pivotCacheId="11009540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x v="0"/>
    <x v="0"/>
    <x v="0"/>
    <x v="0"/>
  </r>
  <r>
    <x v="0"/>
    <n v="1185732"/>
    <x v="0"/>
    <x v="0"/>
    <x v="0"/>
    <s v="New York"/>
    <x v="1"/>
    <n v="0.5"/>
    <x v="1"/>
    <x v="1"/>
    <x v="1"/>
    <x v="1"/>
  </r>
  <r>
    <x v="0"/>
    <n v="1185732"/>
    <x v="0"/>
    <x v="0"/>
    <x v="0"/>
    <s v="New York"/>
    <x v="2"/>
    <n v="0.4"/>
    <x v="1"/>
    <x v="2"/>
    <x v="2"/>
    <x v="2"/>
  </r>
  <r>
    <x v="0"/>
    <n v="1185732"/>
    <x v="0"/>
    <x v="0"/>
    <x v="0"/>
    <s v="New York"/>
    <x v="3"/>
    <n v="0.45"/>
    <x v="2"/>
    <x v="3"/>
    <x v="3"/>
    <x v="2"/>
  </r>
  <r>
    <x v="0"/>
    <n v="1185732"/>
    <x v="0"/>
    <x v="0"/>
    <x v="0"/>
    <s v="New York"/>
    <x v="4"/>
    <n v="0.6"/>
    <x v="3"/>
    <x v="4"/>
    <x v="4"/>
    <x v="1"/>
  </r>
  <r>
    <x v="0"/>
    <n v="1185732"/>
    <x v="0"/>
    <x v="0"/>
    <x v="0"/>
    <s v="New York"/>
    <x v="5"/>
    <n v="0.5"/>
    <x v="1"/>
    <x v="1"/>
    <x v="5"/>
    <x v="3"/>
  </r>
  <r>
    <x v="0"/>
    <n v="1185732"/>
    <x v="1"/>
    <x v="0"/>
    <x v="0"/>
    <s v="New York"/>
    <x v="0"/>
    <n v="0.5"/>
    <x v="4"/>
    <x v="5"/>
    <x v="6"/>
    <x v="0"/>
  </r>
  <r>
    <x v="0"/>
    <n v="1185732"/>
    <x v="1"/>
    <x v="0"/>
    <x v="0"/>
    <s v="New York"/>
    <x v="1"/>
    <n v="0.5"/>
    <x v="3"/>
    <x v="6"/>
    <x v="7"/>
    <x v="1"/>
  </r>
  <r>
    <x v="0"/>
    <n v="1185732"/>
    <x v="1"/>
    <x v="0"/>
    <x v="0"/>
    <s v="New York"/>
    <x v="2"/>
    <n v="0.4"/>
    <x v="5"/>
    <x v="7"/>
    <x v="8"/>
    <x v="2"/>
  </r>
  <r>
    <x v="0"/>
    <n v="1185732"/>
    <x v="1"/>
    <x v="0"/>
    <x v="0"/>
    <s v="New York"/>
    <x v="3"/>
    <n v="0.45"/>
    <x v="6"/>
    <x v="8"/>
    <x v="9"/>
    <x v="2"/>
  </r>
  <r>
    <x v="0"/>
    <n v="1185732"/>
    <x v="1"/>
    <x v="0"/>
    <x v="0"/>
    <s v="New York"/>
    <x v="4"/>
    <n v="0.6"/>
    <x v="3"/>
    <x v="4"/>
    <x v="4"/>
    <x v="1"/>
  </r>
  <r>
    <x v="0"/>
    <n v="1185732"/>
    <x v="1"/>
    <x v="0"/>
    <x v="0"/>
    <s v="New York"/>
    <x v="5"/>
    <n v="0.5"/>
    <x v="1"/>
    <x v="1"/>
    <x v="5"/>
    <x v="3"/>
  </r>
  <r>
    <x v="0"/>
    <n v="1185732"/>
    <x v="2"/>
    <x v="0"/>
    <x v="0"/>
    <s v="New York"/>
    <x v="0"/>
    <n v="0.5"/>
    <x v="7"/>
    <x v="9"/>
    <x v="10"/>
    <x v="0"/>
  </r>
  <r>
    <x v="0"/>
    <n v="1185732"/>
    <x v="2"/>
    <x v="0"/>
    <x v="0"/>
    <s v="New York"/>
    <x v="1"/>
    <n v="0.5"/>
    <x v="8"/>
    <x v="10"/>
    <x v="11"/>
    <x v="1"/>
  </r>
  <r>
    <x v="0"/>
    <n v="1185732"/>
    <x v="2"/>
    <x v="0"/>
    <x v="0"/>
    <s v="New York"/>
    <x v="2"/>
    <n v="0.4"/>
    <x v="5"/>
    <x v="7"/>
    <x v="8"/>
    <x v="2"/>
  </r>
  <r>
    <x v="0"/>
    <n v="1185732"/>
    <x v="2"/>
    <x v="0"/>
    <x v="0"/>
    <s v="New York"/>
    <x v="3"/>
    <n v="0.45"/>
    <x v="9"/>
    <x v="11"/>
    <x v="12"/>
    <x v="2"/>
  </r>
  <r>
    <x v="0"/>
    <n v="1185732"/>
    <x v="2"/>
    <x v="0"/>
    <x v="0"/>
    <s v="New York"/>
    <x v="4"/>
    <n v="0.6"/>
    <x v="2"/>
    <x v="12"/>
    <x v="13"/>
    <x v="1"/>
  </r>
  <r>
    <x v="0"/>
    <n v="1185732"/>
    <x v="2"/>
    <x v="0"/>
    <x v="0"/>
    <s v="New York"/>
    <x v="5"/>
    <n v="0.5"/>
    <x v="5"/>
    <x v="13"/>
    <x v="14"/>
    <x v="3"/>
  </r>
  <r>
    <x v="0"/>
    <n v="1185732"/>
    <x v="3"/>
    <x v="0"/>
    <x v="0"/>
    <s v="New York"/>
    <x v="0"/>
    <n v="0.5"/>
    <x v="0"/>
    <x v="0"/>
    <x v="0"/>
    <x v="0"/>
  </r>
  <r>
    <x v="0"/>
    <n v="1185732"/>
    <x v="3"/>
    <x v="0"/>
    <x v="0"/>
    <s v="New York"/>
    <x v="1"/>
    <n v="0.5"/>
    <x v="3"/>
    <x v="6"/>
    <x v="7"/>
    <x v="1"/>
  </r>
  <r>
    <x v="0"/>
    <n v="1185732"/>
    <x v="3"/>
    <x v="0"/>
    <x v="0"/>
    <s v="New York"/>
    <x v="2"/>
    <n v="0.4"/>
    <x v="3"/>
    <x v="11"/>
    <x v="12"/>
    <x v="2"/>
  </r>
  <r>
    <x v="0"/>
    <n v="1185732"/>
    <x v="3"/>
    <x v="0"/>
    <x v="0"/>
    <s v="New York"/>
    <x v="3"/>
    <n v="0.45"/>
    <x v="6"/>
    <x v="8"/>
    <x v="9"/>
    <x v="2"/>
  </r>
  <r>
    <x v="0"/>
    <n v="1185732"/>
    <x v="3"/>
    <x v="0"/>
    <x v="0"/>
    <s v="New York"/>
    <x v="4"/>
    <n v="0.6"/>
    <x v="6"/>
    <x v="14"/>
    <x v="15"/>
    <x v="1"/>
  </r>
  <r>
    <x v="0"/>
    <n v="1185732"/>
    <x v="3"/>
    <x v="0"/>
    <x v="0"/>
    <s v="New York"/>
    <x v="5"/>
    <n v="0.5"/>
    <x v="5"/>
    <x v="13"/>
    <x v="14"/>
    <x v="3"/>
  </r>
  <r>
    <x v="0"/>
    <n v="1185732"/>
    <x v="4"/>
    <x v="0"/>
    <x v="0"/>
    <s v="New York"/>
    <x v="0"/>
    <n v="0.6"/>
    <x v="7"/>
    <x v="15"/>
    <x v="16"/>
    <x v="0"/>
  </r>
  <r>
    <x v="0"/>
    <n v="1185732"/>
    <x v="4"/>
    <x v="0"/>
    <x v="0"/>
    <s v="New York"/>
    <x v="1"/>
    <n v="0.55000000000000004"/>
    <x v="8"/>
    <x v="16"/>
    <x v="17"/>
    <x v="1"/>
  </r>
  <r>
    <x v="0"/>
    <n v="1185732"/>
    <x v="4"/>
    <x v="0"/>
    <x v="0"/>
    <s v="New York"/>
    <x v="2"/>
    <n v="0.5"/>
    <x v="3"/>
    <x v="6"/>
    <x v="18"/>
    <x v="2"/>
  </r>
  <r>
    <x v="0"/>
    <n v="1185732"/>
    <x v="4"/>
    <x v="0"/>
    <x v="0"/>
    <s v="New York"/>
    <x v="3"/>
    <n v="0.5"/>
    <x v="2"/>
    <x v="17"/>
    <x v="19"/>
    <x v="2"/>
  </r>
  <r>
    <x v="0"/>
    <n v="1185732"/>
    <x v="4"/>
    <x v="0"/>
    <x v="0"/>
    <s v="New York"/>
    <x v="4"/>
    <n v="0.6"/>
    <x v="10"/>
    <x v="18"/>
    <x v="18"/>
    <x v="1"/>
  </r>
  <r>
    <x v="0"/>
    <n v="1185732"/>
    <x v="4"/>
    <x v="0"/>
    <x v="0"/>
    <s v="New York"/>
    <x v="5"/>
    <n v="0.65"/>
    <x v="1"/>
    <x v="19"/>
    <x v="20"/>
    <x v="3"/>
  </r>
  <r>
    <x v="0"/>
    <n v="1185732"/>
    <x v="5"/>
    <x v="0"/>
    <x v="0"/>
    <s v="New York"/>
    <x v="0"/>
    <n v="0.6"/>
    <x v="4"/>
    <x v="20"/>
    <x v="21"/>
    <x v="0"/>
  </r>
  <r>
    <x v="0"/>
    <n v="1185732"/>
    <x v="5"/>
    <x v="0"/>
    <x v="0"/>
    <s v="New York"/>
    <x v="1"/>
    <n v="0.55000000000000004"/>
    <x v="1"/>
    <x v="21"/>
    <x v="22"/>
    <x v="1"/>
  </r>
  <r>
    <x v="0"/>
    <n v="1185732"/>
    <x v="5"/>
    <x v="0"/>
    <x v="0"/>
    <s v="New York"/>
    <x v="2"/>
    <n v="0.5"/>
    <x v="8"/>
    <x v="10"/>
    <x v="23"/>
    <x v="2"/>
  </r>
  <r>
    <x v="0"/>
    <n v="1185732"/>
    <x v="5"/>
    <x v="0"/>
    <x v="0"/>
    <s v="New York"/>
    <x v="3"/>
    <n v="0.5"/>
    <x v="3"/>
    <x v="6"/>
    <x v="18"/>
    <x v="2"/>
  </r>
  <r>
    <x v="0"/>
    <n v="1185732"/>
    <x v="5"/>
    <x v="0"/>
    <x v="0"/>
    <s v="New York"/>
    <x v="4"/>
    <n v="0.6"/>
    <x v="3"/>
    <x v="4"/>
    <x v="4"/>
    <x v="1"/>
  </r>
  <r>
    <x v="0"/>
    <n v="1185732"/>
    <x v="5"/>
    <x v="0"/>
    <x v="0"/>
    <s v="New York"/>
    <x v="5"/>
    <n v="0.65"/>
    <x v="11"/>
    <x v="22"/>
    <x v="24"/>
    <x v="3"/>
  </r>
  <r>
    <x v="0"/>
    <n v="1185732"/>
    <x v="6"/>
    <x v="0"/>
    <x v="0"/>
    <s v="New York"/>
    <x v="0"/>
    <n v="0.6"/>
    <x v="12"/>
    <x v="23"/>
    <x v="25"/>
    <x v="0"/>
  </r>
  <r>
    <x v="0"/>
    <n v="1185732"/>
    <x v="6"/>
    <x v="0"/>
    <x v="0"/>
    <s v="New York"/>
    <x v="1"/>
    <n v="0.55000000000000004"/>
    <x v="13"/>
    <x v="24"/>
    <x v="26"/>
    <x v="1"/>
  </r>
  <r>
    <x v="0"/>
    <n v="1185732"/>
    <x v="6"/>
    <x v="0"/>
    <x v="0"/>
    <s v="New York"/>
    <x v="2"/>
    <n v="0.5"/>
    <x v="5"/>
    <x v="13"/>
    <x v="27"/>
    <x v="2"/>
  </r>
  <r>
    <x v="0"/>
    <n v="1185732"/>
    <x v="6"/>
    <x v="0"/>
    <x v="0"/>
    <s v="New York"/>
    <x v="3"/>
    <n v="0.5"/>
    <x v="3"/>
    <x v="6"/>
    <x v="18"/>
    <x v="2"/>
  </r>
  <r>
    <x v="0"/>
    <n v="1185732"/>
    <x v="6"/>
    <x v="0"/>
    <x v="0"/>
    <s v="New York"/>
    <x v="4"/>
    <n v="0.6"/>
    <x v="8"/>
    <x v="25"/>
    <x v="28"/>
    <x v="1"/>
  </r>
  <r>
    <x v="0"/>
    <n v="1185732"/>
    <x v="6"/>
    <x v="0"/>
    <x v="0"/>
    <s v="New York"/>
    <x v="5"/>
    <n v="0.65"/>
    <x v="14"/>
    <x v="26"/>
    <x v="29"/>
    <x v="3"/>
  </r>
  <r>
    <x v="0"/>
    <n v="1185732"/>
    <x v="7"/>
    <x v="0"/>
    <x v="0"/>
    <s v="New York"/>
    <x v="0"/>
    <n v="0.6"/>
    <x v="4"/>
    <x v="20"/>
    <x v="21"/>
    <x v="0"/>
  </r>
  <r>
    <x v="0"/>
    <n v="1185732"/>
    <x v="7"/>
    <x v="0"/>
    <x v="0"/>
    <s v="New York"/>
    <x v="1"/>
    <n v="0.55000000000000004"/>
    <x v="13"/>
    <x v="24"/>
    <x v="26"/>
    <x v="1"/>
  </r>
  <r>
    <x v="0"/>
    <n v="1185732"/>
    <x v="7"/>
    <x v="0"/>
    <x v="0"/>
    <s v="New York"/>
    <x v="2"/>
    <n v="0.5"/>
    <x v="5"/>
    <x v="13"/>
    <x v="27"/>
    <x v="2"/>
  </r>
  <r>
    <x v="0"/>
    <n v="1185732"/>
    <x v="7"/>
    <x v="0"/>
    <x v="0"/>
    <s v="New York"/>
    <x v="3"/>
    <n v="0.5"/>
    <x v="8"/>
    <x v="10"/>
    <x v="23"/>
    <x v="2"/>
  </r>
  <r>
    <x v="0"/>
    <n v="1185732"/>
    <x v="7"/>
    <x v="0"/>
    <x v="0"/>
    <s v="New York"/>
    <x v="4"/>
    <n v="0.6"/>
    <x v="3"/>
    <x v="4"/>
    <x v="4"/>
    <x v="1"/>
  </r>
  <r>
    <x v="0"/>
    <n v="1185732"/>
    <x v="7"/>
    <x v="0"/>
    <x v="0"/>
    <s v="New York"/>
    <x v="5"/>
    <n v="0.65"/>
    <x v="15"/>
    <x v="27"/>
    <x v="30"/>
    <x v="3"/>
  </r>
  <r>
    <x v="0"/>
    <n v="1185732"/>
    <x v="8"/>
    <x v="0"/>
    <x v="0"/>
    <s v="New York"/>
    <x v="0"/>
    <n v="0.6"/>
    <x v="0"/>
    <x v="28"/>
    <x v="31"/>
    <x v="0"/>
  </r>
  <r>
    <x v="0"/>
    <n v="1185732"/>
    <x v="8"/>
    <x v="0"/>
    <x v="0"/>
    <s v="New York"/>
    <x v="1"/>
    <n v="0.55000000000000004"/>
    <x v="1"/>
    <x v="21"/>
    <x v="22"/>
    <x v="1"/>
  </r>
  <r>
    <x v="0"/>
    <n v="1185732"/>
    <x v="8"/>
    <x v="0"/>
    <x v="0"/>
    <s v="New York"/>
    <x v="2"/>
    <n v="0.5"/>
    <x v="8"/>
    <x v="10"/>
    <x v="23"/>
    <x v="2"/>
  </r>
  <r>
    <x v="0"/>
    <n v="1185732"/>
    <x v="8"/>
    <x v="0"/>
    <x v="0"/>
    <s v="New York"/>
    <x v="3"/>
    <n v="0.5"/>
    <x v="3"/>
    <x v="6"/>
    <x v="18"/>
    <x v="2"/>
  </r>
  <r>
    <x v="0"/>
    <n v="1185732"/>
    <x v="8"/>
    <x v="0"/>
    <x v="0"/>
    <s v="New York"/>
    <x v="4"/>
    <n v="0.6"/>
    <x v="3"/>
    <x v="4"/>
    <x v="4"/>
    <x v="1"/>
  </r>
  <r>
    <x v="0"/>
    <n v="1185732"/>
    <x v="8"/>
    <x v="0"/>
    <x v="0"/>
    <s v="New York"/>
    <x v="5"/>
    <n v="0.65"/>
    <x v="1"/>
    <x v="19"/>
    <x v="20"/>
    <x v="3"/>
  </r>
  <r>
    <x v="0"/>
    <n v="1185732"/>
    <x v="9"/>
    <x v="0"/>
    <x v="0"/>
    <s v="New York"/>
    <x v="0"/>
    <n v="0.65"/>
    <x v="16"/>
    <x v="29"/>
    <x v="32"/>
    <x v="0"/>
  </r>
  <r>
    <x v="0"/>
    <n v="1185732"/>
    <x v="9"/>
    <x v="0"/>
    <x v="0"/>
    <s v="New York"/>
    <x v="1"/>
    <n v="0.55000000000000004"/>
    <x v="1"/>
    <x v="21"/>
    <x v="22"/>
    <x v="1"/>
  </r>
  <r>
    <x v="0"/>
    <n v="1185732"/>
    <x v="9"/>
    <x v="0"/>
    <x v="0"/>
    <s v="New York"/>
    <x v="2"/>
    <n v="0.55000000000000004"/>
    <x v="3"/>
    <x v="14"/>
    <x v="33"/>
    <x v="2"/>
  </r>
  <r>
    <x v="0"/>
    <n v="1185732"/>
    <x v="9"/>
    <x v="0"/>
    <x v="0"/>
    <s v="New York"/>
    <x v="3"/>
    <n v="0.55000000000000004"/>
    <x v="10"/>
    <x v="30"/>
    <x v="34"/>
    <x v="2"/>
  </r>
  <r>
    <x v="0"/>
    <n v="1185732"/>
    <x v="9"/>
    <x v="0"/>
    <x v="0"/>
    <s v="New York"/>
    <x v="4"/>
    <n v="0.65"/>
    <x v="10"/>
    <x v="31"/>
    <x v="24"/>
    <x v="1"/>
  </r>
  <r>
    <x v="0"/>
    <n v="1185732"/>
    <x v="9"/>
    <x v="0"/>
    <x v="0"/>
    <s v="New York"/>
    <x v="5"/>
    <n v="0.7"/>
    <x v="1"/>
    <x v="32"/>
    <x v="35"/>
    <x v="3"/>
  </r>
  <r>
    <x v="0"/>
    <n v="1185732"/>
    <x v="10"/>
    <x v="0"/>
    <x v="0"/>
    <s v="New York"/>
    <x v="0"/>
    <n v="0.65"/>
    <x v="17"/>
    <x v="33"/>
    <x v="36"/>
    <x v="0"/>
  </r>
  <r>
    <x v="0"/>
    <n v="1185732"/>
    <x v="10"/>
    <x v="0"/>
    <x v="0"/>
    <s v="New York"/>
    <x v="1"/>
    <n v="0.55000000000000004"/>
    <x v="18"/>
    <x v="34"/>
    <x v="37"/>
    <x v="1"/>
  </r>
  <r>
    <x v="0"/>
    <n v="1185732"/>
    <x v="10"/>
    <x v="0"/>
    <x v="0"/>
    <s v="New York"/>
    <x v="2"/>
    <n v="0.55000000000000004"/>
    <x v="19"/>
    <x v="35"/>
    <x v="38"/>
    <x v="2"/>
  </r>
  <r>
    <x v="0"/>
    <n v="1185732"/>
    <x v="10"/>
    <x v="0"/>
    <x v="0"/>
    <s v="New York"/>
    <x v="3"/>
    <n v="0.55000000000000004"/>
    <x v="3"/>
    <x v="14"/>
    <x v="33"/>
    <x v="2"/>
  </r>
  <r>
    <x v="0"/>
    <n v="1185732"/>
    <x v="10"/>
    <x v="0"/>
    <x v="0"/>
    <s v="New York"/>
    <x v="4"/>
    <n v="0.65"/>
    <x v="10"/>
    <x v="31"/>
    <x v="24"/>
    <x v="1"/>
  </r>
  <r>
    <x v="0"/>
    <n v="1185732"/>
    <x v="10"/>
    <x v="0"/>
    <x v="0"/>
    <s v="New York"/>
    <x v="5"/>
    <n v="0.7"/>
    <x v="18"/>
    <x v="22"/>
    <x v="24"/>
    <x v="3"/>
  </r>
  <r>
    <x v="0"/>
    <n v="1185732"/>
    <x v="11"/>
    <x v="0"/>
    <x v="0"/>
    <s v="New York"/>
    <x v="0"/>
    <n v="0.65"/>
    <x v="0"/>
    <x v="36"/>
    <x v="39"/>
    <x v="0"/>
  </r>
  <r>
    <x v="0"/>
    <n v="1185732"/>
    <x v="11"/>
    <x v="0"/>
    <x v="0"/>
    <s v="New York"/>
    <x v="1"/>
    <n v="0.55000000000000004"/>
    <x v="1"/>
    <x v="21"/>
    <x v="22"/>
    <x v="1"/>
  </r>
  <r>
    <x v="0"/>
    <n v="1185732"/>
    <x v="11"/>
    <x v="0"/>
    <x v="0"/>
    <s v="New York"/>
    <x v="2"/>
    <n v="0.55000000000000004"/>
    <x v="5"/>
    <x v="37"/>
    <x v="40"/>
    <x v="2"/>
  </r>
  <r>
    <x v="0"/>
    <n v="1185732"/>
    <x v="11"/>
    <x v="0"/>
    <x v="0"/>
    <s v="New York"/>
    <x v="3"/>
    <n v="0.55000000000000004"/>
    <x v="3"/>
    <x v="14"/>
    <x v="33"/>
    <x v="2"/>
  </r>
  <r>
    <x v="0"/>
    <n v="1185732"/>
    <x v="11"/>
    <x v="0"/>
    <x v="0"/>
    <s v="New York"/>
    <x v="4"/>
    <n v="0.65"/>
    <x v="3"/>
    <x v="38"/>
    <x v="41"/>
    <x v="1"/>
  </r>
  <r>
    <x v="0"/>
    <n v="1185732"/>
    <x v="11"/>
    <x v="0"/>
    <x v="0"/>
    <s v="New York"/>
    <x v="5"/>
    <n v="0.7"/>
    <x v="1"/>
    <x v="32"/>
    <x v="35"/>
    <x v="3"/>
  </r>
  <r>
    <x v="1"/>
    <n v="1197831"/>
    <x v="12"/>
    <x v="1"/>
    <x v="1"/>
    <s v="Houston"/>
    <x v="0"/>
    <n v="0.25"/>
    <x v="3"/>
    <x v="39"/>
    <x v="42"/>
    <x v="2"/>
  </r>
  <r>
    <x v="1"/>
    <n v="1197831"/>
    <x v="12"/>
    <x v="1"/>
    <x v="1"/>
    <s v="Houston"/>
    <x v="1"/>
    <n v="0.35"/>
    <x v="3"/>
    <x v="40"/>
    <x v="43"/>
    <x v="2"/>
  </r>
  <r>
    <x v="1"/>
    <n v="1197831"/>
    <x v="12"/>
    <x v="1"/>
    <x v="1"/>
    <s v="Houston"/>
    <x v="2"/>
    <n v="0.35"/>
    <x v="20"/>
    <x v="41"/>
    <x v="44"/>
    <x v="2"/>
  </r>
  <r>
    <x v="1"/>
    <n v="1197831"/>
    <x v="12"/>
    <x v="1"/>
    <x v="1"/>
    <s v="Houston"/>
    <x v="3"/>
    <n v="0.35"/>
    <x v="20"/>
    <x v="41"/>
    <x v="43"/>
    <x v="4"/>
  </r>
  <r>
    <x v="1"/>
    <n v="1197831"/>
    <x v="12"/>
    <x v="1"/>
    <x v="1"/>
    <s v="Houston"/>
    <x v="4"/>
    <n v="0.4"/>
    <x v="21"/>
    <x v="42"/>
    <x v="45"/>
    <x v="1"/>
  </r>
  <r>
    <x v="1"/>
    <n v="1197831"/>
    <x v="12"/>
    <x v="1"/>
    <x v="1"/>
    <s v="Houston"/>
    <x v="5"/>
    <n v="0.35"/>
    <x v="20"/>
    <x v="41"/>
    <x v="46"/>
    <x v="0"/>
  </r>
  <r>
    <x v="1"/>
    <n v="1197831"/>
    <x v="13"/>
    <x v="1"/>
    <x v="1"/>
    <s v="Houston"/>
    <x v="0"/>
    <n v="0.25"/>
    <x v="2"/>
    <x v="43"/>
    <x v="47"/>
    <x v="2"/>
  </r>
  <r>
    <x v="1"/>
    <n v="1197831"/>
    <x v="13"/>
    <x v="1"/>
    <x v="1"/>
    <s v="Houston"/>
    <x v="1"/>
    <n v="0.35"/>
    <x v="2"/>
    <x v="44"/>
    <x v="48"/>
    <x v="2"/>
  </r>
  <r>
    <x v="1"/>
    <n v="1197831"/>
    <x v="13"/>
    <x v="1"/>
    <x v="1"/>
    <s v="Houston"/>
    <x v="2"/>
    <n v="0.35"/>
    <x v="22"/>
    <x v="45"/>
    <x v="49"/>
    <x v="2"/>
  </r>
  <r>
    <x v="1"/>
    <n v="1197831"/>
    <x v="13"/>
    <x v="1"/>
    <x v="1"/>
    <s v="Houston"/>
    <x v="3"/>
    <n v="0.35"/>
    <x v="23"/>
    <x v="46"/>
    <x v="50"/>
    <x v="4"/>
  </r>
  <r>
    <x v="1"/>
    <n v="1197831"/>
    <x v="13"/>
    <x v="1"/>
    <x v="1"/>
    <s v="Houston"/>
    <x v="4"/>
    <n v="0.4"/>
    <x v="24"/>
    <x v="47"/>
    <x v="51"/>
    <x v="1"/>
  </r>
  <r>
    <x v="1"/>
    <n v="1197831"/>
    <x v="13"/>
    <x v="1"/>
    <x v="1"/>
    <s v="Houston"/>
    <x v="5"/>
    <n v="0.35"/>
    <x v="20"/>
    <x v="41"/>
    <x v="46"/>
    <x v="0"/>
  </r>
  <r>
    <x v="1"/>
    <n v="1197831"/>
    <x v="14"/>
    <x v="1"/>
    <x v="1"/>
    <s v="Houston"/>
    <x v="0"/>
    <n v="0.3"/>
    <x v="10"/>
    <x v="48"/>
    <x v="52"/>
    <x v="2"/>
  </r>
  <r>
    <x v="1"/>
    <n v="1197831"/>
    <x v="14"/>
    <x v="1"/>
    <x v="1"/>
    <s v="Houston"/>
    <x v="1"/>
    <n v="0.4"/>
    <x v="10"/>
    <x v="49"/>
    <x v="46"/>
    <x v="2"/>
  </r>
  <r>
    <x v="1"/>
    <n v="1197831"/>
    <x v="14"/>
    <x v="1"/>
    <x v="1"/>
    <s v="Houston"/>
    <x v="2"/>
    <n v="0.35"/>
    <x v="20"/>
    <x v="41"/>
    <x v="44"/>
    <x v="2"/>
  </r>
  <r>
    <x v="1"/>
    <n v="1197831"/>
    <x v="14"/>
    <x v="1"/>
    <x v="1"/>
    <s v="Houston"/>
    <x v="3"/>
    <n v="0.4"/>
    <x v="25"/>
    <x v="50"/>
    <x v="53"/>
    <x v="4"/>
  </r>
  <r>
    <x v="1"/>
    <n v="1197831"/>
    <x v="14"/>
    <x v="1"/>
    <x v="1"/>
    <s v="Houston"/>
    <x v="4"/>
    <n v="0.45"/>
    <x v="24"/>
    <x v="39"/>
    <x v="54"/>
    <x v="1"/>
  </r>
  <r>
    <x v="1"/>
    <n v="1197831"/>
    <x v="14"/>
    <x v="1"/>
    <x v="1"/>
    <s v="Houston"/>
    <x v="5"/>
    <n v="0.4"/>
    <x v="26"/>
    <x v="51"/>
    <x v="55"/>
    <x v="0"/>
  </r>
  <r>
    <x v="1"/>
    <n v="1197831"/>
    <x v="15"/>
    <x v="1"/>
    <x v="1"/>
    <s v="Houston"/>
    <x v="0"/>
    <n v="0.3"/>
    <x v="3"/>
    <x v="52"/>
    <x v="56"/>
    <x v="2"/>
  </r>
  <r>
    <x v="1"/>
    <n v="1197831"/>
    <x v="15"/>
    <x v="1"/>
    <x v="1"/>
    <s v="Houston"/>
    <x v="1"/>
    <n v="0.4"/>
    <x v="3"/>
    <x v="11"/>
    <x v="12"/>
    <x v="2"/>
  </r>
  <r>
    <x v="1"/>
    <n v="1197831"/>
    <x v="15"/>
    <x v="1"/>
    <x v="1"/>
    <s v="Houston"/>
    <x v="2"/>
    <n v="0.35"/>
    <x v="27"/>
    <x v="53"/>
    <x v="57"/>
    <x v="2"/>
  </r>
  <r>
    <x v="1"/>
    <n v="1197831"/>
    <x v="15"/>
    <x v="1"/>
    <x v="1"/>
    <s v="Houston"/>
    <x v="3"/>
    <n v="0.4"/>
    <x v="23"/>
    <x v="54"/>
    <x v="58"/>
    <x v="4"/>
  </r>
  <r>
    <x v="1"/>
    <n v="1197831"/>
    <x v="15"/>
    <x v="1"/>
    <x v="1"/>
    <s v="Houston"/>
    <x v="4"/>
    <n v="0.45"/>
    <x v="28"/>
    <x v="45"/>
    <x v="59"/>
    <x v="1"/>
  </r>
  <r>
    <x v="1"/>
    <n v="1197831"/>
    <x v="15"/>
    <x v="1"/>
    <x v="1"/>
    <s v="Houston"/>
    <x v="5"/>
    <n v="0.4"/>
    <x v="9"/>
    <x v="55"/>
    <x v="60"/>
    <x v="0"/>
  </r>
  <r>
    <x v="1"/>
    <n v="1197831"/>
    <x v="16"/>
    <x v="1"/>
    <x v="1"/>
    <s v="Houston"/>
    <x v="0"/>
    <n v="0.3"/>
    <x v="8"/>
    <x v="56"/>
    <x v="61"/>
    <x v="2"/>
  </r>
  <r>
    <x v="1"/>
    <n v="1197831"/>
    <x v="16"/>
    <x v="1"/>
    <x v="1"/>
    <s v="Houston"/>
    <x v="1"/>
    <n v="0.4"/>
    <x v="8"/>
    <x v="57"/>
    <x v="62"/>
    <x v="2"/>
  </r>
  <r>
    <x v="1"/>
    <n v="1197831"/>
    <x v="16"/>
    <x v="1"/>
    <x v="1"/>
    <s v="Houston"/>
    <x v="2"/>
    <n v="0.35"/>
    <x v="29"/>
    <x v="58"/>
    <x v="63"/>
    <x v="2"/>
  </r>
  <r>
    <x v="1"/>
    <n v="1197831"/>
    <x v="16"/>
    <x v="1"/>
    <x v="1"/>
    <s v="Houston"/>
    <x v="3"/>
    <n v="0.4"/>
    <x v="20"/>
    <x v="59"/>
    <x v="12"/>
    <x v="4"/>
  </r>
  <r>
    <x v="1"/>
    <n v="1197831"/>
    <x v="16"/>
    <x v="1"/>
    <x v="1"/>
    <s v="Houston"/>
    <x v="4"/>
    <n v="0.45"/>
    <x v="25"/>
    <x v="52"/>
    <x v="64"/>
    <x v="1"/>
  </r>
  <r>
    <x v="1"/>
    <n v="1197831"/>
    <x v="16"/>
    <x v="1"/>
    <x v="1"/>
    <s v="Houston"/>
    <x v="5"/>
    <n v="0.4"/>
    <x v="5"/>
    <x v="7"/>
    <x v="65"/>
    <x v="0"/>
  </r>
  <r>
    <x v="1"/>
    <n v="1197831"/>
    <x v="17"/>
    <x v="1"/>
    <x v="1"/>
    <s v="Houston"/>
    <x v="0"/>
    <n v="0.4"/>
    <x v="5"/>
    <x v="7"/>
    <x v="8"/>
    <x v="2"/>
  </r>
  <r>
    <x v="1"/>
    <n v="1197831"/>
    <x v="17"/>
    <x v="1"/>
    <x v="1"/>
    <s v="Houston"/>
    <x v="1"/>
    <n v="0.45"/>
    <x v="5"/>
    <x v="60"/>
    <x v="66"/>
    <x v="2"/>
  </r>
  <r>
    <x v="1"/>
    <n v="1197831"/>
    <x v="17"/>
    <x v="1"/>
    <x v="1"/>
    <s v="Houston"/>
    <x v="2"/>
    <n v="0.4"/>
    <x v="9"/>
    <x v="55"/>
    <x v="67"/>
    <x v="2"/>
  </r>
  <r>
    <x v="1"/>
    <n v="1197831"/>
    <x v="17"/>
    <x v="1"/>
    <x v="1"/>
    <s v="Houston"/>
    <x v="3"/>
    <n v="0.4"/>
    <x v="30"/>
    <x v="61"/>
    <x v="7"/>
    <x v="4"/>
  </r>
  <r>
    <x v="1"/>
    <n v="1197831"/>
    <x v="17"/>
    <x v="1"/>
    <x v="1"/>
    <s v="Houston"/>
    <x v="4"/>
    <n v="0.45"/>
    <x v="26"/>
    <x v="62"/>
    <x v="68"/>
    <x v="1"/>
  </r>
  <r>
    <x v="1"/>
    <n v="1197831"/>
    <x v="17"/>
    <x v="1"/>
    <x v="1"/>
    <s v="Houston"/>
    <x v="5"/>
    <n v="0.5"/>
    <x v="1"/>
    <x v="1"/>
    <x v="69"/>
    <x v="0"/>
  </r>
  <r>
    <x v="1"/>
    <n v="1197831"/>
    <x v="18"/>
    <x v="1"/>
    <x v="1"/>
    <s v="Houston"/>
    <x v="0"/>
    <n v="0.4"/>
    <x v="5"/>
    <x v="7"/>
    <x v="8"/>
    <x v="2"/>
  </r>
  <r>
    <x v="1"/>
    <n v="1197831"/>
    <x v="18"/>
    <x v="1"/>
    <x v="1"/>
    <s v="Houston"/>
    <x v="1"/>
    <n v="0.45"/>
    <x v="5"/>
    <x v="60"/>
    <x v="66"/>
    <x v="2"/>
  </r>
  <r>
    <x v="1"/>
    <n v="1197831"/>
    <x v="18"/>
    <x v="1"/>
    <x v="1"/>
    <s v="Houston"/>
    <x v="2"/>
    <n v="0.4"/>
    <x v="14"/>
    <x v="63"/>
    <x v="70"/>
    <x v="2"/>
  </r>
  <r>
    <x v="1"/>
    <n v="1197831"/>
    <x v="18"/>
    <x v="1"/>
    <x v="1"/>
    <s v="Houston"/>
    <x v="3"/>
    <n v="0.4"/>
    <x v="20"/>
    <x v="59"/>
    <x v="12"/>
    <x v="4"/>
  </r>
  <r>
    <x v="1"/>
    <n v="1197831"/>
    <x v="18"/>
    <x v="1"/>
    <x v="1"/>
    <s v="Houston"/>
    <x v="4"/>
    <n v="0.45"/>
    <x v="20"/>
    <x v="40"/>
    <x v="71"/>
    <x v="1"/>
  </r>
  <r>
    <x v="1"/>
    <n v="1197831"/>
    <x v="18"/>
    <x v="1"/>
    <x v="1"/>
    <s v="Houston"/>
    <x v="5"/>
    <n v="0.5"/>
    <x v="18"/>
    <x v="64"/>
    <x v="72"/>
    <x v="0"/>
  </r>
  <r>
    <x v="1"/>
    <n v="1197831"/>
    <x v="19"/>
    <x v="1"/>
    <x v="1"/>
    <s v="Houston"/>
    <x v="0"/>
    <n v="0.4"/>
    <x v="8"/>
    <x v="57"/>
    <x v="62"/>
    <x v="2"/>
  </r>
  <r>
    <x v="1"/>
    <n v="1197831"/>
    <x v="19"/>
    <x v="1"/>
    <x v="1"/>
    <s v="Houston"/>
    <x v="1"/>
    <n v="0.45"/>
    <x v="8"/>
    <x v="65"/>
    <x v="73"/>
    <x v="2"/>
  </r>
  <r>
    <x v="1"/>
    <n v="1197831"/>
    <x v="19"/>
    <x v="1"/>
    <x v="1"/>
    <s v="Houston"/>
    <x v="2"/>
    <n v="0.4"/>
    <x v="14"/>
    <x v="63"/>
    <x v="70"/>
    <x v="2"/>
  </r>
  <r>
    <x v="1"/>
    <n v="1197831"/>
    <x v="19"/>
    <x v="1"/>
    <x v="1"/>
    <s v="Houston"/>
    <x v="3"/>
    <n v="0.4"/>
    <x v="26"/>
    <x v="51"/>
    <x v="74"/>
    <x v="4"/>
  </r>
  <r>
    <x v="1"/>
    <n v="1197831"/>
    <x v="19"/>
    <x v="1"/>
    <x v="1"/>
    <s v="Houston"/>
    <x v="4"/>
    <n v="0.45"/>
    <x v="26"/>
    <x v="62"/>
    <x v="68"/>
    <x v="1"/>
  </r>
  <r>
    <x v="1"/>
    <n v="1197831"/>
    <x v="19"/>
    <x v="1"/>
    <x v="1"/>
    <s v="Houston"/>
    <x v="5"/>
    <n v="0.5"/>
    <x v="3"/>
    <x v="6"/>
    <x v="75"/>
    <x v="0"/>
  </r>
  <r>
    <x v="1"/>
    <n v="1197831"/>
    <x v="20"/>
    <x v="1"/>
    <x v="1"/>
    <s v="Houston"/>
    <x v="0"/>
    <n v="0.45"/>
    <x v="2"/>
    <x v="3"/>
    <x v="3"/>
    <x v="2"/>
  </r>
  <r>
    <x v="1"/>
    <n v="1197831"/>
    <x v="20"/>
    <x v="1"/>
    <x v="1"/>
    <s v="Houston"/>
    <x v="1"/>
    <n v="0.45"/>
    <x v="2"/>
    <x v="3"/>
    <x v="3"/>
    <x v="2"/>
  </r>
  <r>
    <x v="1"/>
    <n v="1197831"/>
    <x v="20"/>
    <x v="1"/>
    <x v="1"/>
    <s v="Houston"/>
    <x v="2"/>
    <n v="0.5"/>
    <x v="3"/>
    <x v="6"/>
    <x v="18"/>
    <x v="2"/>
  </r>
  <r>
    <x v="1"/>
    <n v="1197831"/>
    <x v="20"/>
    <x v="1"/>
    <x v="1"/>
    <s v="Houston"/>
    <x v="3"/>
    <n v="0.5"/>
    <x v="23"/>
    <x v="66"/>
    <x v="76"/>
    <x v="4"/>
  </r>
  <r>
    <x v="1"/>
    <n v="1197831"/>
    <x v="20"/>
    <x v="1"/>
    <x v="1"/>
    <s v="Houston"/>
    <x v="4"/>
    <n v="0.45"/>
    <x v="23"/>
    <x v="67"/>
    <x v="77"/>
    <x v="1"/>
  </r>
  <r>
    <x v="1"/>
    <n v="1197831"/>
    <x v="20"/>
    <x v="1"/>
    <x v="1"/>
    <s v="Houston"/>
    <x v="5"/>
    <n v="0.55000000000000004"/>
    <x v="2"/>
    <x v="68"/>
    <x v="78"/>
    <x v="0"/>
  </r>
  <r>
    <x v="1"/>
    <n v="1197831"/>
    <x v="21"/>
    <x v="1"/>
    <x v="1"/>
    <s v="Houston"/>
    <x v="0"/>
    <n v="0.45"/>
    <x v="9"/>
    <x v="11"/>
    <x v="12"/>
    <x v="2"/>
  </r>
  <r>
    <x v="1"/>
    <n v="1197831"/>
    <x v="21"/>
    <x v="1"/>
    <x v="1"/>
    <s v="Houston"/>
    <x v="1"/>
    <n v="0.45"/>
    <x v="9"/>
    <x v="11"/>
    <x v="12"/>
    <x v="2"/>
  </r>
  <r>
    <x v="1"/>
    <n v="1197831"/>
    <x v="21"/>
    <x v="1"/>
    <x v="1"/>
    <s v="Houston"/>
    <x v="2"/>
    <n v="0.5"/>
    <x v="30"/>
    <x v="69"/>
    <x v="79"/>
    <x v="2"/>
  </r>
  <r>
    <x v="1"/>
    <n v="1197831"/>
    <x v="21"/>
    <x v="1"/>
    <x v="1"/>
    <s v="Houston"/>
    <x v="3"/>
    <n v="0.5"/>
    <x v="25"/>
    <x v="61"/>
    <x v="7"/>
    <x v="4"/>
  </r>
  <r>
    <x v="1"/>
    <n v="1197831"/>
    <x v="21"/>
    <x v="1"/>
    <x v="1"/>
    <s v="Houston"/>
    <x v="4"/>
    <n v="0.45"/>
    <x v="31"/>
    <x v="70"/>
    <x v="80"/>
    <x v="1"/>
  </r>
  <r>
    <x v="1"/>
    <n v="1197831"/>
    <x v="21"/>
    <x v="1"/>
    <x v="1"/>
    <s v="Houston"/>
    <x v="5"/>
    <n v="0.55000000000000004"/>
    <x v="30"/>
    <x v="71"/>
    <x v="81"/>
    <x v="0"/>
  </r>
  <r>
    <x v="1"/>
    <n v="1197831"/>
    <x v="22"/>
    <x v="1"/>
    <x v="1"/>
    <s v="Houston"/>
    <x v="0"/>
    <n v="0.45"/>
    <x v="3"/>
    <x v="72"/>
    <x v="82"/>
    <x v="2"/>
  </r>
  <r>
    <x v="1"/>
    <n v="1197831"/>
    <x v="22"/>
    <x v="1"/>
    <x v="1"/>
    <s v="Houston"/>
    <x v="1"/>
    <n v="0.45"/>
    <x v="3"/>
    <x v="72"/>
    <x v="82"/>
    <x v="2"/>
  </r>
  <r>
    <x v="1"/>
    <n v="1197831"/>
    <x v="22"/>
    <x v="1"/>
    <x v="1"/>
    <s v="Houston"/>
    <x v="2"/>
    <n v="0.5"/>
    <x v="6"/>
    <x v="71"/>
    <x v="83"/>
    <x v="2"/>
  </r>
  <r>
    <x v="1"/>
    <n v="1197831"/>
    <x v="22"/>
    <x v="1"/>
    <x v="1"/>
    <s v="Houston"/>
    <x v="3"/>
    <n v="0.5"/>
    <x v="22"/>
    <x v="73"/>
    <x v="84"/>
    <x v="4"/>
  </r>
  <r>
    <x v="1"/>
    <n v="1197831"/>
    <x v="22"/>
    <x v="1"/>
    <x v="1"/>
    <s v="Houston"/>
    <x v="4"/>
    <n v="0.45"/>
    <x v="26"/>
    <x v="62"/>
    <x v="68"/>
    <x v="1"/>
  </r>
  <r>
    <x v="1"/>
    <n v="1197831"/>
    <x v="22"/>
    <x v="1"/>
    <x v="1"/>
    <s v="Houston"/>
    <x v="5"/>
    <n v="0.55000000000000004"/>
    <x v="2"/>
    <x v="68"/>
    <x v="78"/>
    <x v="0"/>
  </r>
  <r>
    <x v="1"/>
    <n v="1197831"/>
    <x v="23"/>
    <x v="1"/>
    <x v="1"/>
    <s v="Houston"/>
    <x v="0"/>
    <n v="0.45"/>
    <x v="5"/>
    <x v="60"/>
    <x v="66"/>
    <x v="2"/>
  </r>
  <r>
    <x v="1"/>
    <n v="1197831"/>
    <x v="23"/>
    <x v="1"/>
    <x v="1"/>
    <s v="Houston"/>
    <x v="1"/>
    <n v="0.45"/>
    <x v="5"/>
    <x v="60"/>
    <x v="66"/>
    <x v="2"/>
  </r>
  <r>
    <x v="1"/>
    <n v="1197831"/>
    <x v="23"/>
    <x v="1"/>
    <x v="1"/>
    <s v="Houston"/>
    <x v="2"/>
    <n v="0.5"/>
    <x v="2"/>
    <x v="17"/>
    <x v="19"/>
    <x v="2"/>
  </r>
  <r>
    <x v="1"/>
    <n v="1197831"/>
    <x v="23"/>
    <x v="1"/>
    <x v="1"/>
    <s v="Houston"/>
    <x v="3"/>
    <n v="0.5"/>
    <x v="20"/>
    <x v="49"/>
    <x v="18"/>
    <x v="4"/>
  </r>
  <r>
    <x v="1"/>
    <n v="1197831"/>
    <x v="23"/>
    <x v="1"/>
    <x v="1"/>
    <s v="Houston"/>
    <x v="4"/>
    <n v="0.45"/>
    <x v="26"/>
    <x v="62"/>
    <x v="68"/>
    <x v="1"/>
  </r>
  <r>
    <x v="1"/>
    <n v="1197831"/>
    <x v="23"/>
    <x v="1"/>
    <x v="1"/>
    <s v="Houston"/>
    <x v="5"/>
    <n v="0.55000000000000004"/>
    <x v="3"/>
    <x v="14"/>
    <x v="85"/>
    <x v="0"/>
  </r>
  <r>
    <x v="2"/>
    <n v="1128299"/>
    <x v="24"/>
    <x v="2"/>
    <x v="2"/>
    <s v="San Francisco"/>
    <x v="0"/>
    <n v="0.39999999999999997"/>
    <x v="29"/>
    <x v="74"/>
    <x v="86"/>
    <x v="5"/>
  </r>
  <r>
    <x v="2"/>
    <n v="1128299"/>
    <x v="24"/>
    <x v="2"/>
    <x v="2"/>
    <s v="San Francisco"/>
    <x v="1"/>
    <n v="0.5"/>
    <x v="29"/>
    <x v="75"/>
    <x v="87"/>
    <x v="6"/>
  </r>
  <r>
    <x v="2"/>
    <n v="1128299"/>
    <x v="24"/>
    <x v="2"/>
    <x v="2"/>
    <s v="San Francisco"/>
    <x v="2"/>
    <n v="0.5"/>
    <x v="29"/>
    <x v="75"/>
    <x v="88"/>
    <x v="5"/>
  </r>
  <r>
    <x v="2"/>
    <n v="1128299"/>
    <x v="24"/>
    <x v="2"/>
    <x v="2"/>
    <s v="San Francisco"/>
    <x v="3"/>
    <n v="0.5"/>
    <x v="23"/>
    <x v="66"/>
    <x v="89"/>
    <x v="1"/>
  </r>
  <r>
    <x v="2"/>
    <n v="1128299"/>
    <x v="24"/>
    <x v="2"/>
    <x v="2"/>
    <s v="San Francisco"/>
    <x v="4"/>
    <n v="0.55000000000000004"/>
    <x v="31"/>
    <x v="76"/>
    <x v="90"/>
    <x v="0"/>
  </r>
  <r>
    <x v="2"/>
    <n v="1128299"/>
    <x v="24"/>
    <x v="2"/>
    <x v="2"/>
    <s v="San Francisco"/>
    <x v="5"/>
    <n v="0.5"/>
    <x v="29"/>
    <x v="75"/>
    <x v="91"/>
    <x v="7"/>
  </r>
  <r>
    <x v="2"/>
    <n v="1128299"/>
    <x v="25"/>
    <x v="2"/>
    <x v="2"/>
    <s v="San Francisco"/>
    <x v="0"/>
    <n v="0.39999999999999997"/>
    <x v="6"/>
    <x v="77"/>
    <x v="92"/>
    <x v="5"/>
  </r>
  <r>
    <x v="2"/>
    <n v="1128299"/>
    <x v="25"/>
    <x v="2"/>
    <x v="2"/>
    <s v="San Francisco"/>
    <x v="1"/>
    <n v="0.5"/>
    <x v="27"/>
    <x v="78"/>
    <x v="93"/>
    <x v="6"/>
  </r>
  <r>
    <x v="2"/>
    <n v="1128299"/>
    <x v="25"/>
    <x v="2"/>
    <x v="2"/>
    <s v="San Francisco"/>
    <x v="2"/>
    <n v="0.5"/>
    <x v="27"/>
    <x v="78"/>
    <x v="94"/>
    <x v="5"/>
  </r>
  <r>
    <x v="2"/>
    <n v="1128299"/>
    <x v="25"/>
    <x v="2"/>
    <x v="2"/>
    <s v="San Francisco"/>
    <x v="3"/>
    <n v="0.5"/>
    <x v="31"/>
    <x v="79"/>
    <x v="95"/>
    <x v="1"/>
  </r>
  <r>
    <x v="2"/>
    <n v="1128299"/>
    <x v="25"/>
    <x v="2"/>
    <x v="2"/>
    <s v="San Francisco"/>
    <x v="4"/>
    <n v="0.55000000000000004"/>
    <x v="24"/>
    <x v="80"/>
    <x v="96"/>
    <x v="0"/>
  </r>
  <r>
    <x v="2"/>
    <n v="1128299"/>
    <x v="25"/>
    <x v="2"/>
    <x v="2"/>
    <s v="San Francisco"/>
    <x v="5"/>
    <n v="0.5"/>
    <x v="20"/>
    <x v="49"/>
    <x v="97"/>
    <x v="7"/>
  </r>
  <r>
    <x v="2"/>
    <n v="1128299"/>
    <x v="26"/>
    <x v="2"/>
    <x v="2"/>
    <s v="San Francisco"/>
    <x v="0"/>
    <n v="0.5"/>
    <x v="2"/>
    <x v="17"/>
    <x v="98"/>
    <x v="5"/>
  </r>
  <r>
    <x v="2"/>
    <n v="1128299"/>
    <x v="26"/>
    <x v="2"/>
    <x v="2"/>
    <s v="San Francisco"/>
    <x v="1"/>
    <n v="0.6"/>
    <x v="20"/>
    <x v="81"/>
    <x v="99"/>
    <x v="6"/>
  </r>
  <r>
    <x v="2"/>
    <n v="1128299"/>
    <x v="26"/>
    <x v="2"/>
    <x v="2"/>
    <s v="San Francisco"/>
    <x v="2"/>
    <n v="0.6"/>
    <x v="20"/>
    <x v="81"/>
    <x v="100"/>
    <x v="5"/>
  </r>
  <r>
    <x v="2"/>
    <n v="1128299"/>
    <x v="26"/>
    <x v="2"/>
    <x v="2"/>
    <s v="San Francisco"/>
    <x v="3"/>
    <n v="0.6"/>
    <x v="25"/>
    <x v="11"/>
    <x v="53"/>
    <x v="1"/>
  </r>
  <r>
    <x v="2"/>
    <n v="1128299"/>
    <x v="26"/>
    <x v="2"/>
    <x v="2"/>
    <s v="San Francisco"/>
    <x v="4"/>
    <n v="0.65"/>
    <x v="24"/>
    <x v="82"/>
    <x v="20"/>
    <x v="0"/>
  </r>
  <r>
    <x v="2"/>
    <n v="1128299"/>
    <x v="26"/>
    <x v="2"/>
    <x v="2"/>
    <s v="San Francisco"/>
    <x v="5"/>
    <n v="0.6"/>
    <x v="20"/>
    <x v="81"/>
    <x v="101"/>
    <x v="7"/>
  </r>
  <r>
    <x v="2"/>
    <n v="1128299"/>
    <x v="27"/>
    <x v="2"/>
    <x v="2"/>
    <s v="San Francisco"/>
    <x v="0"/>
    <n v="0.6"/>
    <x v="10"/>
    <x v="18"/>
    <x v="102"/>
    <x v="5"/>
  </r>
  <r>
    <x v="2"/>
    <n v="1128299"/>
    <x v="27"/>
    <x v="2"/>
    <x v="2"/>
    <s v="San Francisco"/>
    <x v="1"/>
    <n v="0.65"/>
    <x v="22"/>
    <x v="83"/>
    <x v="68"/>
    <x v="6"/>
  </r>
  <r>
    <x v="2"/>
    <n v="1128299"/>
    <x v="27"/>
    <x v="2"/>
    <x v="2"/>
    <s v="San Francisco"/>
    <x v="2"/>
    <n v="0.65"/>
    <x v="27"/>
    <x v="84"/>
    <x v="103"/>
    <x v="5"/>
  </r>
  <r>
    <x v="2"/>
    <n v="1128299"/>
    <x v="27"/>
    <x v="2"/>
    <x v="2"/>
    <s v="San Francisco"/>
    <x v="3"/>
    <n v="0.6"/>
    <x v="23"/>
    <x v="69"/>
    <x v="58"/>
    <x v="1"/>
  </r>
  <r>
    <x v="2"/>
    <n v="1128299"/>
    <x v="27"/>
    <x v="2"/>
    <x v="2"/>
    <s v="San Francisco"/>
    <x v="4"/>
    <n v="0.65"/>
    <x v="28"/>
    <x v="85"/>
    <x v="24"/>
    <x v="0"/>
  </r>
  <r>
    <x v="2"/>
    <n v="1128299"/>
    <x v="27"/>
    <x v="2"/>
    <x v="2"/>
    <s v="San Francisco"/>
    <x v="5"/>
    <n v="0.8"/>
    <x v="20"/>
    <x v="86"/>
    <x v="104"/>
    <x v="7"/>
  </r>
  <r>
    <x v="2"/>
    <n v="1128299"/>
    <x v="28"/>
    <x v="2"/>
    <x v="2"/>
    <s v="San Francisco"/>
    <x v="0"/>
    <n v="0.6"/>
    <x v="3"/>
    <x v="4"/>
    <x v="105"/>
    <x v="8"/>
  </r>
  <r>
    <x v="2"/>
    <n v="1128299"/>
    <x v="28"/>
    <x v="2"/>
    <x v="2"/>
    <s v="San Francisco"/>
    <x v="1"/>
    <n v="0.65"/>
    <x v="30"/>
    <x v="64"/>
    <x v="106"/>
    <x v="3"/>
  </r>
  <r>
    <x v="2"/>
    <n v="1128299"/>
    <x v="28"/>
    <x v="2"/>
    <x v="2"/>
    <s v="San Francisco"/>
    <x v="2"/>
    <n v="0.65"/>
    <x v="30"/>
    <x v="64"/>
    <x v="107"/>
    <x v="8"/>
  </r>
  <r>
    <x v="2"/>
    <n v="1128299"/>
    <x v="28"/>
    <x v="2"/>
    <x v="2"/>
    <s v="San Francisco"/>
    <x v="3"/>
    <n v="0.6"/>
    <x v="26"/>
    <x v="87"/>
    <x v="108"/>
    <x v="2"/>
  </r>
  <r>
    <x v="2"/>
    <n v="1128299"/>
    <x v="28"/>
    <x v="2"/>
    <x v="2"/>
    <s v="San Francisco"/>
    <x v="4"/>
    <n v="0.65"/>
    <x v="21"/>
    <x v="88"/>
    <x v="109"/>
    <x v="9"/>
  </r>
  <r>
    <x v="2"/>
    <n v="1128299"/>
    <x v="28"/>
    <x v="2"/>
    <x v="2"/>
    <s v="San Francisco"/>
    <x v="5"/>
    <n v="0.8"/>
    <x v="27"/>
    <x v="89"/>
    <x v="110"/>
    <x v="6"/>
  </r>
  <r>
    <x v="2"/>
    <n v="1128299"/>
    <x v="29"/>
    <x v="2"/>
    <x v="2"/>
    <s v="San Francisco"/>
    <x v="0"/>
    <n v="0.6"/>
    <x v="18"/>
    <x v="38"/>
    <x v="111"/>
    <x v="8"/>
  </r>
  <r>
    <x v="2"/>
    <n v="1128299"/>
    <x v="29"/>
    <x v="2"/>
    <x v="2"/>
    <s v="San Francisco"/>
    <x v="1"/>
    <n v="0.65"/>
    <x v="6"/>
    <x v="34"/>
    <x v="112"/>
    <x v="3"/>
  </r>
  <r>
    <x v="2"/>
    <n v="1128299"/>
    <x v="29"/>
    <x v="2"/>
    <x v="2"/>
    <s v="San Francisco"/>
    <x v="2"/>
    <n v="0.65"/>
    <x v="6"/>
    <x v="34"/>
    <x v="113"/>
    <x v="8"/>
  </r>
  <r>
    <x v="2"/>
    <n v="1128299"/>
    <x v="29"/>
    <x v="2"/>
    <x v="2"/>
    <s v="San Francisco"/>
    <x v="3"/>
    <n v="0.6"/>
    <x v="20"/>
    <x v="81"/>
    <x v="114"/>
    <x v="2"/>
  </r>
  <r>
    <x v="2"/>
    <n v="1128299"/>
    <x v="29"/>
    <x v="2"/>
    <x v="2"/>
    <s v="San Francisco"/>
    <x v="4"/>
    <n v="0.65"/>
    <x v="31"/>
    <x v="90"/>
    <x v="115"/>
    <x v="9"/>
  </r>
  <r>
    <x v="2"/>
    <n v="1128299"/>
    <x v="29"/>
    <x v="2"/>
    <x v="2"/>
    <s v="San Francisco"/>
    <x v="5"/>
    <n v="0.8"/>
    <x v="10"/>
    <x v="32"/>
    <x v="2"/>
    <x v="6"/>
  </r>
  <r>
    <x v="2"/>
    <n v="1128299"/>
    <x v="30"/>
    <x v="2"/>
    <x v="2"/>
    <s v="San Francisco"/>
    <x v="0"/>
    <n v="0.6"/>
    <x v="13"/>
    <x v="91"/>
    <x v="116"/>
    <x v="5"/>
  </r>
  <r>
    <x v="2"/>
    <n v="1128299"/>
    <x v="30"/>
    <x v="2"/>
    <x v="2"/>
    <s v="San Francisco"/>
    <x v="1"/>
    <n v="0.65"/>
    <x v="10"/>
    <x v="31"/>
    <x v="117"/>
    <x v="6"/>
  </r>
  <r>
    <x v="2"/>
    <n v="1128299"/>
    <x v="30"/>
    <x v="2"/>
    <x v="2"/>
    <s v="San Francisco"/>
    <x v="2"/>
    <n v="0.65"/>
    <x v="6"/>
    <x v="34"/>
    <x v="118"/>
    <x v="5"/>
  </r>
  <r>
    <x v="2"/>
    <n v="1128299"/>
    <x v="30"/>
    <x v="2"/>
    <x v="2"/>
    <s v="San Francisco"/>
    <x v="3"/>
    <n v="0.6"/>
    <x v="27"/>
    <x v="92"/>
    <x v="119"/>
    <x v="1"/>
  </r>
  <r>
    <x v="2"/>
    <n v="1128299"/>
    <x v="30"/>
    <x v="2"/>
    <x v="2"/>
    <s v="San Francisco"/>
    <x v="4"/>
    <n v="0.65"/>
    <x v="29"/>
    <x v="93"/>
    <x v="120"/>
    <x v="0"/>
  </r>
  <r>
    <x v="2"/>
    <n v="1128299"/>
    <x v="30"/>
    <x v="2"/>
    <x v="2"/>
    <s v="San Francisco"/>
    <x v="5"/>
    <n v="0.8"/>
    <x v="29"/>
    <x v="94"/>
    <x v="121"/>
    <x v="7"/>
  </r>
  <r>
    <x v="2"/>
    <n v="1128299"/>
    <x v="31"/>
    <x v="2"/>
    <x v="2"/>
    <s v="San Francisco"/>
    <x v="0"/>
    <n v="0.65"/>
    <x v="18"/>
    <x v="95"/>
    <x v="122"/>
    <x v="5"/>
  </r>
  <r>
    <x v="2"/>
    <n v="1128299"/>
    <x v="31"/>
    <x v="2"/>
    <x v="2"/>
    <s v="San Francisco"/>
    <x v="1"/>
    <n v="0.70000000000000007"/>
    <x v="8"/>
    <x v="96"/>
    <x v="123"/>
    <x v="6"/>
  </r>
  <r>
    <x v="2"/>
    <n v="1128299"/>
    <x v="31"/>
    <x v="2"/>
    <x v="2"/>
    <s v="San Francisco"/>
    <x v="2"/>
    <n v="0.65"/>
    <x v="9"/>
    <x v="97"/>
    <x v="124"/>
    <x v="5"/>
  </r>
  <r>
    <x v="2"/>
    <n v="1128299"/>
    <x v="31"/>
    <x v="2"/>
    <x v="2"/>
    <s v="San Francisco"/>
    <x v="3"/>
    <n v="0.65"/>
    <x v="30"/>
    <x v="64"/>
    <x v="125"/>
    <x v="1"/>
  </r>
  <r>
    <x v="2"/>
    <n v="1128299"/>
    <x v="31"/>
    <x v="2"/>
    <x v="2"/>
    <s v="San Francisco"/>
    <x v="4"/>
    <n v="0.75"/>
    <x v="30"/>
    <x v="98"/>
    <x v="126"/>
    <x v="0"/>
  </r>
  <r>
    <x v="2"/>
    <n v="1128299"/>
    <x v="31"/>
    <x v="2"/>
    <x v="2"/>
    <s v="San Francisco"/>
    <x v="5"/>
    <n v="0.8"/>
    <x v="27"/>
    <x v="89"/>
    <x v="127"/>
    <x v="7"/>
  </r>
  <r>
    <x v="2"/>
    <n v="1128299"/>
    <x v="32"/>
    <x v="2"/>
    <x v="2"/>
    <s v="San Francisco"/>
    <x v="0"/>
    <n v="0.55000000000000004"/>
    <x v="8"/>
    <x v="16"/>
    <x v="128"/>
    <x v="10"/>
  </r>
  <r>
    <x v="2"/>
    <n v="1128299"/>
    <x v="32"/>
    <x v="2"/>
    <x v="2"/>
    <s v="San Francisco"/>
    <x v="1"/>
    <n v="0.60000000000000009"/>
    <x v="8"/>
    <x v="99"/>
    <x v="129"/>
    <x v="11"/>
  </r>
  <r>
    <x v="2"/>
    <n v="1128299"/>
    <x v="32"/>
    <x v="2"/>
    <x v="2"/>
    <s v="San Francisco"/>
    <x v="2"/>
    <n v="0.55000000000000004"/>
    <x v="29"/>
    <x v="100"/>
    <x v="130"/>
    <x v="10"/>
  </r>
  <r>
    <x v="2"/>
    <n v="1128299"/>
    <x v="32"/>
    <x v="2"/>
    <x v="2"/>
    <s v="San Francisco"/>
    <x v="3"/>
    <n v="0.55000000000000004"/>
    <x v="27"/>
    <x v="101"/>
    <x v="131"/>
    <x v="12"/>
  </r>
  <r>
    <x v="2"/>
    <n v="1128299"/>
    <x v="32"/>
    <x v="2"/>
    <x v="2"/>
    <s v="San Francisco"/>
    <x v="4"/>
    <n v="0.65"/>
    <x v="27"/>
    <x v="84"/>
    <x v="132"/>
    <x v="13"/>
  </r>
  <r>
    <x v="2"/>
    <n v="1128299"/>
    <x v="32"/>
    <x v="2"/>
    <x v="2"/>
    <s v="San Francisco"/>
    <x v="5"/>
    <n v="0.70000000000000007"/>
    <x v="29"/>
    <x v="102"/>
    <x v="133"/>
    <x v="14"/>
  </r>
  <r>
    <x v="2"/>
    <n v="1128299"/>
    <x v="33"/>
    <x v="2"/>
    <x v="2"/>
    <s v="San Francisco"/>
    <x v="0"/>
    <n v="0.55000000000000004"/>
    <x v="10"/>
    <x v="30"/>
    <x v="134"/>
    <x v="10"/>
  </r>
  <r>
    <x v="2"/>
    <n v="1128299"/>
    <x v="33"/>
    <x v="2"/>
    <x v="2"/>
    <s v="San Francisco"/>
    <x v="1"/>
    <n v="0.60000000000000009"/>
    <x v="10"/>
    <x v="103"/>
    <x v="135"/>
    <x v="11"/>
  </r>
  <r>
    <x v="2"/>
    <n v="1128299"/>
    <x v="33"/>
    <x v="2"/>
    <x v="2"/>
    <s v="San Francisco"/>
    <x v="2"/>
    <n v="0.55000000000000004"/>
    <x v="20"/>
    <x v="104"/>
    <x v="136"/>
    <x v="10"/>
  </r>
  <r>
    <x v="2"/>
    <n v="1128299"/>
    <x v="33"/>
    <x v="2"/>
    <x v="2"/>
    <s v="San Francisco"/>
    <x v="3"/>
    <n v="0.55000000000000004"/>
    <x v="22"/>
    <x v="105"/>
    <x v="137"/>
    <x v="12"/>
  </r>
  <r>
    <x v="2"/>
    <n v="1128299"/>
    <x v="33"/>
    <x v="2"/>
    <x v="2"/>
    <s v="San Francisco"/>
    <x v="4"/>
    <n v="0.65"/>
    <x v="26"/>
    <x v="106"/>
    <x v="138"/>
    <x v="13"/>
  </r>
  <r>
    <x v="2"/>
    <n v="1128299"/>
    <x v="33"/>
    <x v="2"/>
    <x v="2"/>
    <s v="San Francisco"/>
    <x v="5"/>
    <n v="0.70000000000000007"/>
    <x v="20"/>
    <x v="107"/>
    <x v="139"/>
    <x v="14"/>
  </r>
  <r>
    <x v="2"/>
    <n v="1128299"/>
    <x v="34"/>
    <x v="2"/>
    <x v="2"/>
    <s v="San Francisco"/>
    <x v="0"/>
    <n v="0.55000000000000004"/>
    <x v="10"/>
    <x v="30"/>
    <x v="134"/>
    <x v="10"/>
  </r>
  <r>
    <x v="2"/>
    <n v="1128299"/>
    <x v="34"/>
    <x v="2"/>
    <x v="2"/>
    <s v="San Francisco"/>
    <x v="1"/>
    <n v="0.60000000000000009"/>
    <x v="10"/>
    <x v="103"/>
    <x v="135"/>
    <x v="11"/>
  </r>
  <r>
    <x v="2"/>
    <n v="1128299"/>
    <x v="34"/>
    <x v="2"/>
    <x v="2"/>
    <s v="San Francisco"/>
    <x v="2"/>
    <n v="0.55000000000000004"/>
    <x v="27"/>
    <x v="101"/>
    <x v="140"/>
    <x v="10"/>
  </r>
  <r>
    <x v="2"/>
    <n v="1128299"/>
    <x v="34"/>
    <x v="2"/>
    <x v="2"/>
    <s v="San Francisco"/>
    <x v="3"/>
    <n v="0.55000000000000004"/>
    <x v="20"/>
    <x v="104"/>
    <x v="141"/>
    <x v="12"/>
  </r>
  <r>
    <x v="2"/>
    <n v="1128299"/>
    <x v="34"/>
    <x v="2"/>
    <x v="2"/>
    <s v="San Francisco"/>
    <x v="4"/>
    <n v="0.65"/>
    <x v="26"/>
    <x v="106"/>
    <x v="138"/>
    <x v="13"/>
  </r>
  <r>
    <x v="2"/>
    <n v="1128299"/>
    <x v="34"/>
    <x v="2"/>
    <x v="2"/>
    <s v="San Francisco"/>
    <x v="5"/>
    <n v="0.70000000000000007"/>
    <x v="29"/>
    <x v="102"/>
    <x v="133"/>
    <x v="14"/>
  </r>
  <r>
    <x v="2"/>
    <n v="1128299"/>
    <x v="35"/>
    <x v="2"/>
    <x v="2"/>
    <s v="San Francisco"/>
    <x v="0"/>
    <n v="0.55000000000000004"/>
    <x v="18"/>
    <x v="34"/>
    <x v="142"/>
    <x v="10"/>
  </r>
  <r>
    <x v="2"/>
    <n v="1128299"/>
    <x v="35"/>
    <x v="2"/>
    <x v="2"/>
    <s v="San Francisco"/>
    <x v="1"/>
    <n v="0.60000000000000009"/>
    <x v="18"/>
    <x v="108"/>
    <x v="143"/>
    <x v="11"/>
  </r>
  <r>
    <x v="2"/>
    <n v="1128299"/>
    <x v="35"/>
    <x v="2"/>
    <x v="2"/>
    <s v="San Francisco"/>
    <x v="2"/>
    <n v="0.55000000000000004"/>
    <x v="29"/>
    <x v="100"/>
    <x v="130"/>
    <x v="10"/>
  </r>
  <r>
    <x v="2"/>
    <n v="1128299"/>
    <x v="35"/>
    <x v="2"/>
    <x v="2"/>
    <s v="San Francisco"/>
    <x v="3"/>
    <n v="0.55000000000000004"/>
    <x v="29"/>
    <x v="100"/>
    <x v="144"/>
    <x v="12"/>
  </r>
  <r>
    <x v="2"/>
    <n v="1128299"/>
    <x v="35"/>
    <x v="2"/>
    <x v="2"/>
    <s v="San Francisco"/>
    <x v="4"/>
    <n v="0.65"/>
    <x v="20"/>
    <x v="109"/>
    <x v="145"/>
    <x v="13"/>
  </r>
  <r>
    <x v="2"/>
    <n v="1128299"/>
    <x v="35"/>
    <x v="2"/>
    <x v="2"/>
    <s v="San Francisco"/>
    <x v="5"/>
    <n v="0.70000000000000007"/>
    <x v="9"/>
    <x v="110"/>
    <x v="146"/>
    <x v="14"/>
  </r>
  <r>
    <x v="3"/>
    <n v="1189833"/>
    <x v="36"/>
    <x v="2"/>
    <x v="2"/>
    <s v="Los Angeles"/>
    <x v="0"/>
    <n v="0.35"/>
    <x v="20"/>
    <x v="41"/>
    <x v="147"/>
    <x v="8"/>
  </r>
  <r>
    <x v="3"/>
    <n v="1189833"/>
    <x v="36"/>
    <x v="2"/>
    <x v="2"/>
    <s v="Los Angeles"/>
    <x v="1"/>
    <n v="0.45"/>
    <x v="20"/>
    <x v="40"/>
    <x v="42"/>
    <x v="3"/>
  </r>
  <r>
    <x v="3"/>
    <n v="1189833"/>
    <x v="36"/>
    <x v="2"/>
    <x v="2"/>
    <s v="Los Angeles"/>
    <x v="2"/>
    <n v="0.45"/>
    <x v="20"/>
    <x v="40"/>
    <x v="12"/>
    <x v="8"/>
  </r>
  <r>
    <x v="3"/>
    <n v="1189833"/>
    <x v="36"/>
    <x v="2"/>
    <x v="2"/>
    <s v="Los Angeles"/>
    <x v="3"/>
    <n v="0.45"/>
    <x v="21"/>
    <x v="111"/>
    <x v="148"/>
    <x v="2"/>
  </r>
  <r>
    <x v="3"/>
    <n v="1189833"/>
    <x v="36"/>
    <x v="2"/>
    <x v="2"/>
    <s v="Los Angeles"/>
    <x v="4"/>
    <n v="0.5"/>
    <x v="24"/>
    <x v="54"/>
    <x v="96"/>
    <x v="9"/>
  </r>
  <r>
    <x v="3"/>
    <n v="1189833"/>
    <x v="36"/>
    <x v="2"/>
    <x v="2"/>
    <s v="Los Angeles"/>
    <x v="5"/>
    <n v="0.45"/>
    <x v="20"/>
    <x v="40"/>
    <x v="149"/>
    <x v="6"/>
  </r>
  <r>
    <x v="3"/>
    <n v="1189833"/>
    <x v="37"/>
    <x v="2"/>
    <x v="2"/>
    <s v="Los Angeles"/>
    <x v="0"/>
    <n v="0.35"/>
    <x v="30"/>
    <x v="48"/>
    <x v="150"/>
    <x v="8"/>
  </r>
  <r>
    <x v="3"/>
    <n v="1189833"/>
    <x v="37"/>
    <x v="2"/>
    <x v="2"/>
    <s v="Los Angeles"/>
    <x v="1"/>
    <n v="0.45"/>
    <x v="26"/>
    <x v="62"/>
    <x v="151"/>
    <x v="3"/>
  </r>
  <r>
    <x v="3"/>
    <n v="1189833"/>
    <x v="37"/>
    <x v="2"/>
    <x v="2"/>
    <s v="Los Angeles"/>
    <x v="2"/>
    <n v="0.45"/>
    <x v="22"/>
    <x v="112"/>
    <x v="152"/>
    <x v="8"/>
  </r>
  <r>
    <x v="3"/>
    <n v="1189833"/>
    <x v="37"/>
    <x v="2"/>
    <x v="2"/>
    <s v="Los Angeles"/>
    <x v="3"/>
    <n v="0.45"/>
    <x v="28"/>
    <x v="45"/>
    <x v="49"/>
    <x v="2"/>
  </r>
  <r>
    <x v="3"/>
    <n v="1189833"/>
    <x v="37"/>
    <x v="2"/>
    <x v="2"/>
    <s v="Los Angeles"/>
    <x v="4"/>
    <n v="0.5"/>
    <x v="32"/>
    <x v="39"/>
    <x v="153"/>
    <x v="9"/>
  </r>
  <r>
    <x v="3"/>
    <n v="1189833"/>
    <x v="37"/>
    <x v="2"/>
    <x v="2"/>
    <s v="Los Angeles"/>
    <x v="5"/>
    <n v="0.45"/>
    <x v="26"/>
    <x v="62"/>
    <x v="154"/>
    <x v="6"/>
  </r>
  <r>
    <x v="3"/>
    <n v="1189833"/>
    <x v="38"/>
    <x v="2"/>
    <x v="2"/>
    <s v="Los Angeles"/>
    <x v="0"/>
    <n v="0.35"/>
    <x v="9"/>
    <x v="59"/>
    <x v="67"/>
    <x v="8"/>
  </r>
  <r>
    <x v="3"/>
    <n v="1189833"/>
    <x v="38"/>
    <x v="2"/>
    <x v="2"/>
    <s v="Los Angeles"/>
    <x v="1"/>
    <n v="0.45"/>
    <x v="26"/>
    <x v="62"/>
    <x v="151"/>
    <x v="3"/>
  </r>
  <r>
    <x v="3"/>
    <n v="1189833"/>
    <x v="38"/>
    <x v="2"/>
    <x v="2"/>
    <s v="Los Angeles"/>
    <x v="2"/>
    <n v="0.45"/>
    <x v="26"/>
    <x v="62"/>
    <x v="74"/>
    <x v="8"/>
  </r>
  <r>
    <x v="3"/>
    <n v="1189833"/>
    <x v="38"/>
    <x v="2"/>
    <x v="2"/>
    <s v="Los Angeles"/>
    <x v="3"/>
    <n v="0.45"/>
    <x v="21"/>
    <x v="111"/>
    <x v="148"/>
    <x v="2"/>
  </r>
  <r>
    <x v="3"/>
    <n v="1189833"/>
    <x v="38"/>
    <x v="2"/>
    <x v="2"/>
    <s v="Los Angeles"/>
    <x v="4"/>
    <n v="0.5"/>
    <x v="33"/>
    <x v="43"/>
    <x v="155"/>
    <x v="9"/>
  </r>
  <r>
    <x v="3"/>
    <n v="1189833"/>
    <x v="38"/>
    <x v="2"/>
    <x v="2"/>
    <s v="Los Angeles"/>
    <x v="5"/>
    <n v="0.45"/>
    <x v="23"/>
    <x v="67"/>
    <x v="156"/>
    <x v="6"/>
  </r>
  <r>
    <x v="3"/>
    <n v="1189833"/>
    <x v="39"/>
    <x v="2"/>
    <x v="2"/>
    <s v="Los Angeles"/>
    <x v="0"/>
    <n v="0.45"/>
    <x v="9"/>
    <x v="11"/>
    <x v="157"/>
    <x v="8"/>
  </r>
  <r>
    <x v="3"/>
    <n v="1189833"/>
    <x v="39"/>
    <x v="2"/>
    <x v="2"/>
    <s v="Los Angeles"/>
    <x v="1"/>
    <n v="0.5"/>
    <x v="25"/>
    <x v="61"/>
    <x v="158"/>
    <x v="3"/>
  </r>
  <r>
    <x v="3"/>
    <n v="1189833"/>
    <x v="39"/>
    <x v="2"/>
    <x v="2"/>
    <s v="Los Angeles"/>
    <x v="2"/>
    <n v="0.5"/>
    <x v="23"/>
    <x v="66"/>
    <x v="5"/>
    <x v="8"/>
  </r>
  <r>
    <x v="3"/>
    <n v="1189833"/>
    <x v="39"/>
    <x v="2"/>
    <x v="2"/>
    <s v="Los Angeles"/>
    <x v="3"/>
    <n v="0.45"/>
    <x v="28"/>
    <x v="45"/>
    <x v="49"/>
    <x v="2"/>
  </r>
  <r>
    <x v="3"/>
    <n v="1189833"/>
    <x v="39"/>
    <x v="2"/>
    <x v="2"/>
    <s v="Los Angeles"/>
    <x v="4"/>
    <n v="0.5"/>
    <x v="33"/>
    <x v="43"/>
    <x v="155"/>
    <x v="9"/>
  </r>
  <r>
    <x v="3"/>
    <n v="1189833"/>
    <x v="39"/>
    <x v="2"/>
    <x v="2"/>
    <s v="Los Angeles"/>
    <x v="5"/>
    <n v="0.65"/>
    <x v="25"/>
    <x v="87"/>
    <x v="159"/>
    <x v="6"/>
  </r>
  <r>
    <x v="3"/>
    <n v="1189833"/>
    <x v="40"/>
    <x v="2"/>
    <x v="2"/>
    <s v="Los Angeles"/>
    <x v="0"/>
    <n v="0.45"/>
    <x v="9"/>
    <x v="11"/>
    <x v="157"/>
    <x v="8"/>
  </r>
  <r>
    <x v="3"/>
    <n v="1189833"/>
    <x v="40"/>
    <x v="2"/>
    <x v="2"/>
    <s v="Los Angeles"/>
    <x v="1"/>
    <n v="0.5"/>
    <x v="26"/>
    <x v="82"/>
    <x v="160"/>
    <x v="3"/>
  </r>
  <r>
    <x v="3"/>
    <n v="1189833"/>
    <x v="40"/>
    <x v="2"/>
    <x v="2"/>
    <s v="Los Angeles"/>
    <x v="2"/>
    <n v="0.5"/>
    <x v="26"/>
    <x v="82"/>
    <x v="55"/>
    <x v="8"/>
  </r>
  <r>
    <x v="3"/>
    <n v="1189833"/>
    <x v="40"/>
    <x v="2"/>
    <x v="2"/>
    <s v="Los Angeles"/>
    <x v="3"/>
    <n v="0.45"/>
    <x v="21"/>
    <x v="111"/>
    <x v="148"/>
    <x v="2"/>
  </r>
  <r>
    <x v="3"/>
    <n v="1189833"/>
    <x v="40"/>
    <x v="2"/>
    <x v="2"/>
    <s v="Los Angeles"/>
    <x v="4"/>
    <n v="0.5"/>
    <x v="32"/>
    <x v="39"/>
    <x v="153"/>
    <x v="9"/>
  </r>
  <r>
    <x v="3"/>
    <n v="1189833"/>
    <x v="40"/>
    <x v="2"/>
    <x v="2"/>
    <s v="Los Angeles"/>
    <x v="5"/>
    <n v="0.65"/>
    <x v="23"/>
    <x v="113"/>
    <x v="160"/>
    <x v="6"/>
  </r>
  <r>
    <x v="3"/>
    <n v="1189833"/>
    <x v="41"/>
    <x v="2"/>
    <x v="2"/>
    <s v="Los Angeles"/>
    <x v="0"/>
    <n v="0.45"/>
    <x v="3"/>
    <x v="72"/>
    <x v="4"/>
    <x v="8"/>
  </r>
  <r>
    <x v="3"/>
    <n v="1189833"/>
    <x v="41"/>
    <x v="2"/>
    <x v="2"/>
    <s v="Los Angeles"/>
    <x v="1"/>
    <n v="0.5"/>
    <x v="30"/>
    <x v="69"/>
    <x v="89"/>
    <x v="3"/>
  </r>
  <r>
    <x v="3"/>
    <n v="1189833"/>
    <x v="41"/>
    <x v="2"/>
    <x v="2"/>
    <s v="Los Angeles"/>
    <x v="2"/>
    <n v="0.5"/>
    <x v="30"/>
    <x v="69"/>
    <x v="1"/>
    <x v="8"/>
  </r>
  <r>
    <x v="3"/>
    <n v="1189833"/>
    <x v="41"/>
    <x v="2"/>
    <x v="2"/>
    <s v="Los Angeles"/>
    <x v="3"/>
    <n v="0.45"/>
    <x v="23"/>
    <x v="67"/>
    <x v="161"/>
    <x v="2"/>
  </r>
  <r>
    <x v="3"/>
    <n v="1189833"/>
    <x v="41"/>
    <x v="2"/>
    <x v="2"/>
    <s v="Los Angeles"/>
    <x v="4"/>
    <n v="0.5"/>
    <x v="24"/>
    <x v="54"/>
    <x v="96"/>
    <x v="9"/>
  </r>
  <r>
    <x v="3"/>
    <n v="1189833"/>
    <x v="41"/>
    <x v="2"/>
    <x v="2"/>
    <s v="Los Angeles"/>
    <x v="5"/>
    <n v="0.65"/>
    <x v="9"/>
    <x v="97"/>
    <x v="162"/>
    <x v="6"/>
  </r>
  <r>
    <x v="3"/>
    <n v="1189833"/>
    <x v="42"/>
    <x v="2"/>
    <x v="2"/>
    <s v="Los Angeles"/>
    <x v="0"/>
    <n v="0.45"/>
    <x v="5"/>
    <x v="60"/>
    <x v="163"/>
    <x v="8"/>
  </r>
  <r>
    <x v="3"/>
    <n v="1189833"/>
    <x v="42"/>
    <x v="2"/>
    <x v="2"/>
    <s v="Los Angeles"/>
    <x v="1"/>
    <n v="0.5"/>
    <x v="9"/>
    <x v="2"/>
    <x v="164"/>
    <x v="3"/>
  </r>
  <r>
    <x v="3"/>
    <n v="1189833"/>
    <x v="42"/>
    <x v="2"/>
    <x v="2"/>
    <s v="Los Angeles"/>
    <x v="2"/>
    <n v="0.5"/>
    <x v="30"/>
    <x v="69"/>
    <x v="1"/>
    <x v="8"/>
  </r>
  <r>
    <x v="3"/>
    <n v="1189833"/>
    <x v="42"/>
    <x v="2"/>
    <x v="2"/>
    <s v="Los Angeles"/>
    <x v="3"/>
    <n v="0.45"/>
    <x v="26"/>
    <x v="62"/>
    <x v="165"/>
    <x v="2"/>
  </r>
  <r>
    <x v="3"/>
    <n v="1189833"/>
    <x v="42"/>
    <x v="2"/>
    <x v="2"/>
    <s v="Los Angeles"/>
    <x v="4"/>
    <n v="0.5"/>
    <x v="20"/>
    <x v="49"/>
    <x v="166"/>
    <x v="9"/>
  </r>
  <r>
    <x v="3"/>
    <n v="1189833"/>
    <x v="42"/>
    <x v="2"/>
    <x v="2"/>
    <s v="Los Angeles"/>
    <x v="5"/>
    <n v="0.65"/>
    <x v="20"/>
    <x v="109"/>
    <x v="167"/>
    <x v="6"/>
  </r>
  <r>
    <x v="3"/>
    <n v="1189833"/>
    <x v="43"/>
    <x v="2"/>
    <x v="2"/>
    <s v="Los Angeles"/>
    <x v="0"/>
    <n v="0.5"/>
    <x v="3"/>
    <x v="6"/>
    <x v="168"/>
    <x v="8"/>
  </r>
  <r>
    <x v="3"/>
    <n v="1189833"/>
    <x v="43"/>
    <x v="2"/>
    <x v="2"/>
    <s v="Los Angeles"/>
    <x v="1"/>
    <n v="0.55000000000000004"/>
    <x v="2"/>
    <x v="68"/>
    <x v="155"/>
    <x v="3"/>
  </r>
  <r>
    <x v="3"/>
    <n v="1189833"/>
    <x v="43"/>
    <x v="2"/>
    <x v="2"/>
    <s v="Los Angeles"/>
    <x v="2"/>
    <n v="0.5"/>
    <x v="27"/>
    <x v="78"/>
    <x v="169"/>
    <x v="8"/>
  </r>
  <r>
    <x v="3"/>
    <n v="1189833"/>
    <x v="43"/>
    <x v="2"/>
    <x v="2"/>
    <s v="Los Angeles"/>
    <x v="3"/>
    <n v="0.5"/>
    <x v="22"/>
    <x v="73"/>
    <x v="170"/>
    <x v="2"/>
  </r>
  <r>
    <x v="3"/>
    <n v="1189833"/>
    <x v="43"/>
    <x v="2"/>
    <x v="2"/>
    <s v="Los Angeles"/>
    <x v="4"/>
    <n v="0.6"/>
    <x v="22"/>
    <x v="72"/>
    <x v="171"/>
    <x v="9"/>
  </r>
  <r>
    <x v="3"/>
    <n v="1189833"/>
    <x v="43"/>
    <x v="2"/>
    <x v="2"/>
    <s v="Los Angeles"/>
    <x v="5"/>
    <n v="0.65"/>
    <x v="26"/>
    <x v="106"/>
    <x v="172"/>
    <x v="6"/>
  </r>
  <r>
    <x v="3"/>
    <n v="1189833"/>
    <x v="44"/>
    <x v="2"/>
    <x v="2"/>
    <s v="Los Angeles"/>
    <x v="0"/>
    <n v="0.5"/>
    <x v="2"/>
    <x v="17"/>
    <x v="173"/>
    <x v="8"/>
  </r>
  <r>
    <x v="3"/>
    <n v="1189833"/>
    <x v="44"/>
    <x v="2"/>
    <x v="2"/>
    <s v="Los Angeles"/>
    <x v="1"/>
    <n v="0.55000000000000004"/>
    <x v="2"/>
    <x v="68"/>
    <x v="155"/>
    <x v="3"/>
  </r>
  <r>
    <x v="3"/>
    <n v="1189833"/>
    <x v="44"/>
    <x v="2"/>
    <x v="2"/>
    <s v="Los Angeles"/>
    <x v="2"/>
    <n v="0.5"/>
    <x v="20"/>
    <x v="49"/>
    <x v="2"/>
    <x v="8"/>
  </r>
  <r>
    <x v="3"/>
    <n v="1189833"/>
    <x v="44"/>
    <x v="2"/>
    <x v="2"/>
    <s v="Los Angeles"/>
    <x v="3"/>
    <n v="0.5"/>
    <x v="26"/>
    <x v="82"/>
    <x v="117"/>
    <x v="2"/>
  </r>
  <r>
    <x v="3"/>
    <n v="1189833"/>
    <x v="44"/>
    <x v="2"/>
    <x v="2"/>
    <s v="Los Angeles"/>
    <x v="4"/>
    <n v="0.6"/>
    <x v="26"/>
    <x v="87"/>
    <x v="113"/>
    <x v="9"/>
  </r>
  <r>
    <x v="3"/>
    <n v="1189833"/>
    <x v="44"/>
    <x v="2"/>
    <x v="2"/>
    <s v="Los Angeles"/>
    <x v="5"/>
    <n v="0.65"/>
    <x v="20"/>
    <x v="109"/>
    <x v="167"/>
    <x v="6"/>
  </r>
  <r>
    <x v="3"/>
    <n v="1189833"/>
    <x v="45"/>
    <x v="2"/>
    <x v="2"/>
    <s v="Los Angeles"/>
    <x v="0"/>
    <n v="0.5"/>
    <x v="9"/>
    <x v="2"/>
    <x v="60"/>
    <x v="8"/>
  </r>
  <r>
    <x v="3"/>
    <n v="1189833"/>
    <x v="45"/>
    <x v="2"/>
    <x v="2"/>
    <s v="Los Angeles"/>
    <x v="1"/>
    <n v="0.55000000000000004"/>
    <x v="9"/>
    <x v="63"/>
    <x v="174"/>
    <x v="3"/>
  </r>
  <r>
    <x v="3"/>
    <n v="1189833"/>
    <x v="45"/>
    <x v="2"/>
    <x v="2"/>
    <s v="Los Angeles"/>
    <x v="2"/>
    <n v="0.5"/>
    <x v="26"/>
    <x v="82"/>
    <x v="55"/>
    <x v="8"/>
  </r>
  <r>
    <x v="3"/>
    <n v="1189833"/>
    <x v="45"/>
    <x v="2"/>
    <x v="2"/>
    <s v="Los Angeles"/>
    <x v="3"/>
    <n v="0.5"/>
    <x v="23"/>
    <x v="66"/>
    <x v="175"/>
    <x v="2"/>
  </r>
  <r>
    <x v="3"/>
    <n v="1189833"/>
    <x v="45"/>
    <x v="2"/>
    <x v="2"/>
    <s v="Los Angeles"/>
    <x v="4"/>
    <n v="0.6"/>
    <x v="25"/>
    <x v="11"/>
    <x v="176"/>
    <x v="9"/>
  </r>
  <r>
    <x v="3"/>
    <n v="1189833"/>
    <x v="45"/>
    <x v="2"/>
    <x v="2"/>
    <s v="Los Angeles"/>
    <x v="5"/>
    <n v="0.65"/>
    <x v="26"/>
    <x v="106"/>
    <x v="172"/>
    <x v="6"/>
  </r>
  <r>
    <x v="3"/>
    <n v="1189833"/>
    <x v="46"/>
    <x v="2"/>
    <x v="2"/>
    <s v="Los Angeles"/>
    <x v="0"/>
    <n v="0.5"/>
    <x v="6"/>
    <x v="71"/>
    <x v="22"/>
    <x v="8"/>
  </r>
  <r>
    <x v="3"/>
    <n v="1189833"/>
    <x v="46"/>
    <x v="2"/>
    <x v="2"/>
    <s v="Los Angeles"/>
    <x v="1"/>
    <n v="0.55000000000000004"/>
    <x v="6"/>
    <x v="114"/>
    <x v="177"/>
    <x v="3"/>
  </r>
  <r>
    <x v="3"/>
    <n v="1189833"/>
    <x v="46"/>
    <x v="2"/>
    <x v="2"/>
    <s v="Los Angeles"/>
    <x v="2"/>
    <n v="0.5"/>
    <x v="22"/>
    <x v="73"/>
    <x v="7"/>
    <x v="8"/>
  </r>
  <r>
    <x v="3"/>
    <n v="1189833"/>
    <x v="46"/>
    <x v="2"/>
    <x v="2"/>
    <s v="Los Angeles"/>
    <x v="3"/>
    <n v="0.5"/>
    <x v="26"/>
    <x v="82"/>
    <x v="117"/>
    <x v="2"/>
  </r>
  <r>
    <x v="3"/>
    <n v="1189833"/>
    <x v="46"/>
    <x v="2"/>
    <x v="2"/>
    <s v="Los Angeles"/>
    <x v="4"/>
    <n v="0.6"/>
    <x v="25"/>
    <x v="11"/>
    <x v="176"/>
    <x v="9"/>
  </r>
  <r>
    <x v="3"/>
    <n v="1189833"/>
    <x v="46"/>
    <x v="2"/>
    <x v="2"/>
    <s v="Los Angeles"/>
    <x v="5"/>
    <n v="0.65"/>
    <x v="20"/>
    <x v="109"/>
    <x v="167"/>
    <x v="6"/>
  </r>
  <r>
    <x v="3"/>
    <n v="1189833"/>
    <x v="47"/>
    <x v="2"/>
    <x v="2"/>
    <s v="Los Angeles"/>
    <x v="0"/>
    <n v="0.5"/>
    <x v="3"/>
    <x v="6"/>
    <x v="168"/>
    <x v="8"/>
  </r>
  <r>
    <x v="3"/>
    <n v="1189833"/>
    <x v="47"/>
    <x v="2"/>
    <x v="2"/>
    <s v="Los Angeles"/>
    <x v="1"/>
    <n v="0.55000000000000004"/>
    <x v="3"/>
    <x v="14"/>
    <x v="153"/>
    <x v="3"/>
  </r>
  <r>
    <x v="3"/>
    <n v="1189833"/>
    <x v="47"/>
    <x v="2"/>
    <x v="2"/>
    <s v="Los Angeles"/>
    <x v="2"/>
    <n v="0.5"/>
    <x v="20"/>
    <x v="49"/>
    <x v="2"/>
    <x v="8"/>
  </r>
  <r>
    <x v="3"/>
    <n v="1189833"/>
    <x v="47"/>
    <x v="2"/>
    <x v="2"/>
    <s v="Los Angeles"/>
    <x v="3"/>
    <n v="0.5"/>
    <x v="20"/>
    <x v="49"/>
    <x v="46"/>
    <x v="2"/>
  </r>
  <r>
    <x v="3"/>
    <n v="1189833"/>
    <x v="47"/>
    <x v="2"/>
    <x v="2"/>
    <s v="Los Angeles"/>
    <x v="4"/>
    <n v="0.6"/>
    <x v="23"/>
    <x v="69"/>
    <x v="81"/>
    <x v="9"/>
  </r>
  <r>
    <x v="3"/>
    <n v="1189833"/>
    <x v="47"/>
    <x v="2"/>
    <x v="2"/>
    <s v="Los Angeles"/>
    <x v="5"/>
    <n v="0.65"/>
    <x v="27"/>
    <x v="84"/>
    <x v="178"/>
    <x v="6"/>
  </r>
  <r>
    <x v="0"/>
    <n v="1185732"/>
    <x v="36"/>
    <x v="3"/>
    <x v="3"/>
    <s v="Chicago"/>
    <x v="0"/>
    <n v="0.45"/>
    <x v="34"/>
    <x v="115"/>
    <x v="179"/>
    <x v="8"/>
  </r>
  <r>
    <x v="0"/>
    <n v="1185732"/>
    <x v="36"/>
    <x v="3"/>
    <x v="3"/>
    <s v="Chicago"/>
    <x v="1"/>
    <n v="0.45"/>
    <x v="35"/>
    <x v="116"/>
    <x v="180"/>
    <x v="2"/>
  </r>
  <r>
    <x v="0"/>
    <n v="1185732"/>
    <x v="36"/>
    <x v="3"/>
    <x v="3"/>
    <s v="Chicago"/>
    <x v="2"/>
    <n v="0.35000000000000003"/>
    <x v="35"/>
    <x v="117"/>
    <x v="181"/>
    <x v="2"/>
  </r>
  <r>
    <x v="0"/>
    <n v="1185732"/>
    <x v="36"/>
    <x v="3"/>
    <x v="3"/>
    <s v="Chicago"/>
    <x v="3"/>
    <n v="0.4"/>
    <x v="36"/>
    <x v="118"/>
    <x v="182"/>
    <x v="8"/>
  </r>
  <r>
    <x v="0"/>
    <n v="1185732"/>
    <x v="36"/>
    <x v="3"/>
    <x v="3"/>
    <s v="Chicago"/>
    <x v="4"/>
    <n v="0.54999999999999993"/>
    <x v="37"/>
    <x v="119"/>
    <x v="183"/>
    <x v="2"/>
  </r>
  <r>
    <x v="0"/>
    <n v="1185732"/>
    <x v="36"/>
    <x v="3"/>
    <x v="3"/>
    <s v="Chicago"/>
    <x v="5"/>
    <n v="0.45"/>
    <x v="35"/>
    <x v="116"/>
    <x v="184"/>
    <x v="0"/>
  </r>
  <r>
    <x v="0"/>
    <n v="1185732"/>
    <x v="37"/>
    <x v="3"/>
    <x v="3"/>
    <s v="Chicago"/>
    <x v="0"/>
    <n v="0.45"/>
    <x v="28"/>
    <x v="45"/>
    <x v="71"/>
    <x v="8"/>
  </r>
  <r>
    <x v="0"/>
    <n v="1185732"/>
    <x v="37"/>
    <x v="3"/>
    <x v="3"/>
    <s v="Chicago"/>
    <x v="1"/>
    <n v="0.45"/>
    <x v="37"/>
    <x v="120"/>
    <x v="185"/>
    <x v="2"/>
  </r>
  <r>
    <x v="0"/>
    <n v="1185732"/>
    <x v="37"/>
    <x v="3"/>
    <x v="3"/>
    <s v="Chicago"/>
    <x v="2"/>
    <n v="0.35000000000000003"/>
    <x v="38"/>
    <x v="121"/>
    <x v="185"/>
    <x v="2"/>
  </r>
  <r>
    <x v="0"/>
    <n v="1185732"/>
    <x v="37"/>
    <x v="3"/>
    <x v="3"/>
    <s v="Chicago"/>
    <x v="3"/>
    <n v="0.4"/>
    <x v="39"/>
    <x v="122"/>
    <x v="186"/>
    <x v="8"/>
  </r>
  <r>
    <x v="0"/>
    <n v="1185732"/>
    <x v="37"/>
    <x v="3"/>
    <x v="3"/>
    <s v="Chicago"/>
    <x v="4"/>
    <n v="0.54999999999999993"/>
    <x v="37"/>
    <x v="119"/>
    <x v="183"/>
    <x v="2"/>
  </r>
  <r>
    <x v="0"/>
    <n v="1185732"/>
    <x v="37"/>
    <x v="3"/>
    <x v="3"/>
    <s v="Chicago"/>
    <x v="5"/>
    <n v="0.45"/>
    <x v="35"/>
    <x v="116"/>
    <x v="184"/>
    <x v="0"/>
  </r>
  <r>
    <x v="0"/>
    <n v="1185732"/>
    <x v="38"/>
    <x v="3"/>
    <x v="3"/>
    <s v="Chicago"/>
    <x v="0"/>
    <n v="0.5"/>
    <x v="40"/>
    <x v="111"/>
    <x v="187"/>
    <x v="8"/>
  </r>
  <r>
    <x v="0"/>
    <n v="1185732"/>
    <x v="38"/>
    <x v="3"/>
    <x v="3"/>
    <s v="Chicago"/>
    <x v="1"/>
    <n v="0.5"/>
    <x v="41"/>
    <x v="123"/>
    <x v="188"/>
    <x v="2"/>
  </r>
  <r>
    <x v="0"/>
    <n v="1185732"/>
    <x v="38"/>
    <x v="3"/>
    <x v="3"/>
    <s v="Chicago"/>
    <x v="2"/>
    <n v="0.4"/>
    <x v="38"/>
    <x v="124"/>
    <x v="189"/>
    <x v="2"/>
  </r>
  <r>
    <x v="0"/>
    <n v="1185732"/>
    <x v="38"/>
    <x v="3"/>
    <x v="3"/>
    <s v="Chicago"/>
    <x v="3"/>
    <n v="0.45"/>
    <x v="42"/>
    <x v="125"/>
    <x v="190"/>
    <x v="8"/>
  </r>
  <r>
    <x v="0"/>
    <n v="1185732"/>
    <x v="38"/>
    <x v="3"/>
    <x v="3"/>
    <s v="Chicago"/>
    <x v="4"/>
    <n v="0.6"/>
    <x v="36"/>
    <x v="126"/>
    <x v="191"/>
    <x v="2"/>
  </r>
  <r>
    <x v="0"/>
    <n v="1185732"/>
    <x v="38"/>
    <x v="3"/>
    <x v="3"/>
    <s v="Chicago"/>
    <x v="5"/>
    <n v="0.5"/>
    <x v="38"/>
    <x v="127"/>
    <x v="156"/>
    <x v="0"/>
  </r>
  <r>
    <x v="0"/>
    <n v="1185732"/>
    <x v="39"/>
    <x v="3"/>
    <x v="3"/>
    <s v="Chicago"/>
    <x v="0"/>
    <n v="0.5"/>
    <x v="32"/>
    <x v="39"/>
    <x v="192"/>
    <x v="8"/>
  </r>
  <r>
    <x v="0"/>
    <n v="1185732"/>
    <x v="39"/>
    <x v="3"/>
    <x v="3"/>
    <s v="Chicago"/>
    <x v="1"/>
    <n v="0.5"/>
    <x v="43"/>
    <x v="126"/>
    <x v="191"/>
    <x v="2"/>
  </r>
  <r>
    <x v="0"/>
    <n v="1185732"/>
    <x v="39"/>
    <x v="3"/>
    <x v="3"/>
    <s v="Chicago"/>
    <x v="2"/>
    <n v="0.4"/>
    <x v="43"/>
    <x v="128"/>
    <x v="193"/>
    <x v="2"/>
  </r>
  <r>
    <x v="0"/>
    <n v="1185732"/>
    <x v="39"/>
    <x v="3"/>
    <x v="3"/>
    <s v="Chicago"/>
    <x v="3"/>
    <n v="0.45"/>
    <x v="42"/>
    <x v="125"/>
    <x v="190"/>
    <x v="8"/>
  </r>
  <r>
    <x v="0"/>
    <n v="1185732"/>
    <x v="39"/>
    <x v="3"/>
    <x v="3"/>
    <s v="Chicago"/>
    <x v="4"/>
    <n v="0.6"/>
    <x v="39"/>
    <x v="128"/>
    <x v="193"/>
    <x v="2"/>
  </r>
  <r>
    <x v="0"/>
    <n v="1185732"/>
    <x v="39"/>
    <x v="3"/>
    <x v="3"/>
    <s v="Chicago"/>
    <x v="5"/>
    <n v="0.5"/>
    <x v="38"/>
    <x v="127"/>
    <x v="156"/>
    <x v="0"/>
  </r>
  <r>
    <x v="0"/>
    <n v="1185732"/>
    <x v="40"/>
    <x v="3"/>
    <x v="3"/>
    <s v="Chicago"/>
    <x v="0"/>
    <n v="0.6"/>
    <x v="40"/>
    <x v="129"/>
    <x v="194"/>
    <x v="8"/>
  </r>
  <r>
    <x v="0"/>
    <n v="1185732"/>
    <x v="40"/>
    <x v="3"/>
    <x v="3"/>
    <s v="Chicago"/>
    <x v="1"/>
    <n v="0.55000000000000004"/>
    <x v="41"/>
    <x v="130"/>
    <x v="195"/>
    <x v="2"/>
  </r>
  <r>
    <x v="0"/>
    <n v="1185732"/>
    <x v="40"/>
    <x v="3"/>
    <x v="3"/>
    <s v="Chicago"/>
    <x v="2"/>
    <n v="0.5"/>
    <x v="37"/>
    <x v="131"/>
    <x v="196"/>
    <x v="2"/>
  </r>
  <r>
    <x v="0"/>
    <n v="1185732"/>
    <x v="40"/>
    <x v="3"/>
    <x v="3"/>
    <s v="Chicago"/>
    <x v="3"/>
    <n v="0.5"/>
    <x v="39"/>
    <x v="118"/>
    <x v="182"/>
    <x v="8"/>
  </r>
  <r>
    <x v="0"/>
    <n v="1185732"/>
    <x v="40"/>
    <x v="3"/>
    <x v="3"/>
    <s v="Chicago"/>
    <x v="4"/>
    <n v="0.6"/>
    <x v="36"/>
    <x v="126"/>
    <x v="191"/>
    <x v="2"/>
  </r>
  <r>
    <x v="0"/>
    <n v="1185732"/>
    <x v="40"/>
    <x v="3"/>
    <x v="3"/>
    <s v="Chicago"/>
    <x v="5"/>
    <n v="0.65"/>
    <x v="44"/>
    <x v="132"/>
    <x v="160"/>
    <x v="0"/>
  </r>
  <r>
    <x v="0"/>
    <n v="1185732"/>
    <x v="41"/>
    <x v="3"/>
    <x v="3"/>
    <s v="Chicago"/>
    <x v="0"/>
    <n v="0.5"/>
    <x v="24"/>
    <x v="54"/>
    <x v="164"/>
    <x v="8"/>
  </r>
  <r>
    <x v="0"/>
    <n v="1185732"/>
    <x v="41"/>
    <x v="3"/>
    <x v="3"/>
    <s v="Chicago"/>
    <x v="1"/>
    <n v="0.45000000000000007"/>
    <x v="44"/>
    <x v="133"/>
    <x v="197"/>
    <x v="2"/>
  </r>
  <r>
    <x v="0"/>
    <n v="1185732"/>
    <x v="41"/>
    <x v="3"/>
    <x v="3"/>
    <s v="Chicago"/>
    <x v="2"/>
    <n v="0.4"/>
    <x v="41"/>
    <x v="134"/>
    <x v="198"/>
    <x v="2"/>
  </r>
  <r>
    <x v="0"/>
    <n v="1185732"/>
    <x v="41"/>
    <x v="3"/>
    <x v="3"/>
    <s v="Chicago"/>
    <x v="3"/>
    <n v="0.4"/>
    <x v="37"/>
    <x v="135"/>
    <x v="198"/>
    <x v="8"/>
  </r>
  <r>
    <x v="0"/>
    <n v="1185732"/>
    <x v="41"/>
    <x v="3"/>
    <x v="3"/>
    <s v="Chicago"/>
    <x v="4"/>
    <n v="0.5"/>
    <x v="37"/>
    <x v="131"/>
    <x v="196"/>
    <x v="2"/>
  </r>
  <r>
    <x v="0"/>
    <n v="1185732"/>
    <x v="41"/>
    <x v="3"/>
    <x v="3"/>
    <s v="Chicago"/>
    <x v="5"/>
    <n v="0.55000000000000004"/>
    <x v="45"/>
    <x v="136"/>
    <x v="199"/>
    <x v="0"/>
  </r>
  <r>
    <x v="0"/>
    <n v="1185732"/>
    <x v="42"/>
    <x v="3"/>
    <x v="3"/>
    <s v="Chicago"/>
    <x v="0"/>
    <n v="0.5"/>
    <x v="31"/>
    <x v="79"/>
    <x v="200"/>
    <x v="8"/>
  </r>
  <r>
    <x v="0"/>
    <n v="1185732"/>
    <x v="42"/>
    <x v="3"/>
    <x v="3"/>
    <s v="Chicago"/>
    <x v="1"/>
    <n v="0.45000000000000007"/>
    <x v="46"/>
    <x v="137"/>
    <x v="201"/>
    <x v="2"/>
  </r>
  <r>
    <x v="0"/>
    <n v="1185732"/>
    <x v="42"/>
    <x v="3"/>
    <x v="3"/>
    <s v="Chicago"/>
    <x v="2"/>
    <n v="0.4"/>
    <x v="44"/>
    <x v="123"/>
    <x v="188"/>
    <x v="2"/>
  </r>
  <r>
    <x v="0"/>
    <n v="1185732"/>
    <x v="42"/>
    <x v="3"/>
    <x v="3"/>
    <s v="Chicago"/>
    <x v="3"/>
    <n v="0.4"/>
    <x v="41"/>
    <x v="134"/>
    <x v="202"/>
    <x v="8"/>
  </r>
  <r>
    <x v="0"/>
    <n v="1185732"/>
    <x v="42"/>
    <x v="3"/>
    <x v="3"/>
    <s v="Chicago"/>
    <x v="4"/>
    <n v="0.5"/>
    <x v="38"/>
    <x v="127"/>
    <x v="203"/>
    <x v="2"/>
  </r>
  <r>
    <x v="0"/>
    <n v="1185732"/>
    <x v="42"/>
    <x v="3"/>
    <x v="3"/>
    <s v="Chicago"/>
    <x v="5"/>
    <n v="0.55000000000000004"/>
    <x v="47"/>
    <x v="42"/>
    <x v="174"/>
    <x v="0"/>
  </r>
  <r>
    <x v="0"/>
    <n v="1185732"/>
    <x v="43"/>
    <x v="3"/>
    <x v="3"/>
    <s v="Chicago"/>
    <x v="0"/>
    <n v="0.5"/>
    <x v="21"/>
    <x v="80"/>
    <x v="174"/>
    <x v="8"/>
  </r>
  <r>
    <x v="0"/>
    <n v="1185732"/>
    <x v="43"/>
    <x v="3"/>
    <x v="3"/>
    <s v="Chicago"/>
    <x v="1"/>
    <n v="0.45000000000000007"/>
    <x v="46"/>
    <x v="137"/>
    <x v="201"/>
    <x v="2"/>
  </r>
  <r>
    <x v="0"/>
    <n v="1185732"/>
    <x v="43"/>
    <x v="3"/>
    <x v="3"/>
    <s v="Chicago"/>
    <x v="2"/>
    <n v="0.4"/>
    <x v="44"/>
    <x v="123"/>
    <x v="188"/>
    <x v="2"/>
  </r>
  <r>
    <x v="0"/>
    <n v="1185732"/>
    <x v="43"/>
    <x v="3"/>
    <x v="3"/>
    <s v="Chicago"/>
    <x v="3"/>
    <n v="0.4"/>
    <x v="38"/>
    <x v="124"/>
    <x v="204"/>
    <x v="8"/>
  </r>
  <r>
    <x v="0"/>
    <n v="1185732"/>
    <x v="43"/>
    <x v="3"/>
    <x v="3"/>
    <s v="Chicago"/>
    <x v="4"/>
    <n v="0.5"/>
    <x v="41"/>
    <x v="123"/>
    <x v="188"/>
    <x v="2"/>
  </r>
  <r>
    <x v="0"/>
    <n v="1185732"/>
    <x v="43"/>
    <x v="3"/>
    <x v="3"/>
    <s v="Chicago"/>
    <x v="5"/>
    <n v="0.55000000000000004"/>
    <x v="48"/>
    <x v="138"/>
    <x v="205"/>
    <x v="0"/>
  </r>
  <r>
    <x v="0"/>
    <n v="1185732"/>
    <x v="44"/>
    <x v="3"/>
    <x v="3"/>
    <s v="Chicago"/>
    <x v="0"/>
    <n v="0.5"/>
    <x v="24"/>
    <x v="54"/>
    <x v="164"/>
    <x v="8"/>
  </r>
  <r>
    <x v="0"/>
    <n v="1185732"/>
    <x v="44"/>
    <x v="3"/>
    <x v="3"/>
    <s v="Chicago"/>
    <x v="1"/>
    <n v="0.45000000000000007"/>
    <x v="49"/>
    <x v="139"/>
    <x v="206"/>
    <x v="2"/>
  </r>
  <r>
    <x v="0"/>
    <n v="1185732"/>
    <x v="44"/>
    <x v="3"/>
    <x v="3"/>
    <s v="Chicago"/>
    <x v="2"/>
    <n v="0.4"/>
    <x v="41"/>
    <x v="134"/>
    <x v="198"/>
    <x v="2"/>
  </r>
  <r>
    <x v="0"/>
    <n v="1185732"/>
    <x v="44"/>
    <x v="3"/>
    <x v="3"/>
    <s v="Chicago"/>
    <x v="3"/>
    <n v="0.4"/>
    <x v="37"/>
    <x v="135"/>
    <x v="198"/>
    <x v="8"/>
  </r>
  <r>
    <x v="0"/>
    <n v="1185732"/>
    <x v="44"/>
    <x v="3"/>
    <x v="3"/>
    <s v="Chicago"/>
    <x v="4"/>
    <n v="0.5"/>
    <x v="37"/>
    <x v="131"/>
    <x v="196"/>
    <x v="2"/>
  </r>
  <r>
    <x v="0"/>
    <n v="1185732"/>
    <x v="44"/>
    <x v="3"/>
    <x v="3"/>
    <s v="Chicago"/>
    <x v="5"/>
    <n v="0.55000000000000004"/>
    <x v="44"/>
    <x v="140"/>
    <x v="207"/>
    <x v="0"/>
  </r>
  <r>
    <x v="0"/>
    <n v="1185732"/>
    <x v="45"/>
    <x v="3"/>
    <x v="3"/>
    <s v="Chicago"/>
    <x v="0"/>
    <n v="0.6"/>
    <x v="33"/>
    <x v="141"/>
    <x v="208"/>
    <x v="8"/>
  </r>
  <r>
    <x v="0"/>
    <n v="1185732"/>
    <x v="45"/>
    <x v="3"/>
    <x v="3"/>
    <s v="Chicago"/>
    <x v="1"/>
    <n v="0.5"/>
    <x v="44"/>
    <x v="142"/>
    <x v="209"/>
    <x v="2"/>
  </r>
  <r>
    <x v="0"/>
    <n v="1185732"/>
    <x v="45"/>
    <x v="3"/>
    <x v="3"/>
    <s v="Chicago"/>
    <x v="2"/>
    <n v="0.5"/>
    <x v="43"/>
    <x v="126"/>
    <x v="191"/>
    <x v="2"/>
  </r>
  <r>
    <x v="0"/>
    <n v="1185732"/>
    <x v="45"/>
    <x v="3"/>
    <x v="3"/>
    <s v="Chicago"/>
    <x v="3"/>
    <n v="0.5"/>
    <x v="36"/>
    <x v="143"/>
    <x v="210"/>
    <x v="8"/>
  </r>
  <r>
    <x v="0"/>
    <n v="1185732"/>
    <x v="45"/>
    <x v="3"/>
    <x v="3"/>
    <s v="Chicago"/>
    <x v="4"/>
    <n v="0.6"/>
    <x v="36"/>
    <x v="126"/>
    <x v="191"/>
    <x v="2"/>
  </r>
  <r>
    <x v="0"/>
    <n v="1185732"/>
    <x v="45"/>
    <x v="3"/>
    <x v="3"/>
    <s v="Chicago"/>
    <x v="5"/>
    <n v="0.64999999999999991"/>
    <x v="44"/>
    <x v="144"/>
    <x v="211"/>
    <x v="0"/>
  </r>
  <r>
    <x v="0"/>
    <n v="1185732"/>
    <x v="46"/>
    <x v="3"/>
    <x v="3"/>
    <s v="Chicago"/>
    <x v="0"/>
    <n v="0.6"/>
    <x v="47"/>
    <x v="50"/>
    <x v="212"/>
    <x v="8"/>
  </r>
  <r>
    <x v="0"/>
    <n v="1185732"/>
    <x v="46"/>
    <x v="3"/>
    <x v="3"/>
    <s v="Chicago"/>
    <x v="1"/>
    <n v="0.5"/>
    <x v="44"/>
    <x v="142"/>
    <x v="209"/>
    <x v="2"/>
  </r>
  <r>
    <x v="0"/>
    <n v="1185732"/>
    <x v="46"/>
    <x v="3"/>
    <x v="3"/>
    <s v="Chicago"/>
    <x v="2"/>
    <n v="0.5"/>
    <x v="50"/>
    <x v="145"/>
    <x v="213"/>
    <x v="2"/>
  </r>
  <r>
    <x v="0"/>
    <n v="1185732"/>
    <x v="46"/>
    <x v="3"/>
    <x v="3"/>
    <s v="Chicago"/>
    <x v="3"/>
    <n v="0.5"/>
    <x v="37"/>
    <x v="131"/>
    <x v="188"/>
    <x v="8"/>
  </r>
  <r>
    <x v="0"/>
    <n v="1185732"/>
    <x v="46"/>
    <x v="3"/>
    <x v="3"/>
    <s v="Chicago"/>
    <x v="4"/>
    <n v="0.6"/>
    <x v="43"/>
    <x v="124"/>
    <x v="189"/>
    <x v="2"/>
  </r>
  <r>
    <x v="0"/>
    <n v="1185732"/>
    <x v="46"/>
    <x v="3"/>
    <x v="3"/>
    <s v="Chicago"/>
    <x v="5"/>
    <n v="0.64999999999999991"/>
    <x v="44"/>
    <x v="144"/>
    <x v="211"/>
    <x v="0"/>
  </r>
  <r>
    <x v="0"/>
    <n v="1185732"/>
    <x v="47"/>
    <x v="3"/>
    <x v="3"/>
    <s v="Chicago"/>
    <x v="0"/>
    <n v="0.6"/>
    <x v="24"/>
    <x v="61"/>
    <x v="214"/>
    <x v="8"/>
  </r>
  <r>
    <x v="0"/>
    <n v="1185732"/>
    <x v="47"/>
    <x v="3"/>
    <x v="3"/>
    <s v="Chicago"/>
    <x v="1"/>
    <n v="0.5"/>
    <x v="49"/>
    <x v="146"/>
    <x v="215"/>
    <x v="2"/>
  </r>
  <r>
    <x v="0"/>
    <n v="1185732"/>
    <x v="47"/>
    <x v="3"/>
    <x v="3"/>
    <s v="Chicago"/>
    <x v="2"/>
    <n v="0.5"/>
    <x v="44"/>
    <x v="142"/>
    <x v="209"/>
    <x v="2"/>
  </r>
  <r>
    <x v="0"/>
    <n v="1185732"/>
    <x v="47"/>
    <x v="3"/>
    <x v="3"/>
    <s v="Chicago"/>
    <x v="3"/>
    <n v="0.5"/>
    <x v="41"/>
    <x v="123"/>
    <x v="216"/>
    <x v="8"/>
  </r>
  <r>
    <x v="0"/>
    <n v="1185732"/>
    <x v="47"/>
    <x v="3"/>
    <x v="3"/>
    <s v="Chicago"/>
    <x v="4"/>
    <n v="0.6"/>
    <x v="41"/>
    <x v="147"/>
    <x v="217"/>
    <x v="2"/>
  </r>
  <r>
    <x v="0"/>
    <n v="1185732"/>
    <x v="47"/>
    <x v="3"/>
    <x v="3"/>
    <s v="Chicago"/>
    <x v="5"/>
    <n v="0.64999999999999991"/>
    <x v="49"/>
    <x v="148"/>
    <x v="218"/>
    <x v="0"/>
  </r>
  <r>
    <x v="1"/>
    <n v="1197831"/>
    <x v="12"/>
    <x v="1"/>
    <x v="1"/>
    <s v="Dallas"/>
    <x v="0"/>
    <n v="0.2"/>
    <x v="27"/>
    <x v="149"/>
    <x v="219"/>
    <x v="1"/>
  </r>
  <r>
    <x v="1"/>
    <n v="1197831"/>
    <x v="12"/>
    <x v="1"/>
    <x v="1"/>
    <s v="Dallas"/>
    <x v="1"/>
    <n v="0.3"/>
    <x v="27"/>
    <x v="150"/>
    <x v="220"/>
    <x v="1"/>
  </r>
  <r>
    <x v="1"/>
    <n v="1197831"/>
    <x v="12"/>
    <x v="1"/>
    <x v="1"/>
    <s v="Dallas"/>
    <x v="2"/>
    <n v="0.3"/>
    <x v="28"/>
    <x v="151"/>
    <x v="221"/>
    <x v="1"/>
  </r>
  <r>
    <x v="1"/>
    <n v="1197831"/>
    <x v="12"/>
    <x v="1"/>
    <x v="1"/>
    <s v="Dallas"/>
    <x v="3"/>
    <n v="0.35"/>
    <x v="28"/>
    <x v="152"/>
    <x v="222"/>
    <x v="8"/>
  </r>
  <r>
    <x v="1"/>
    <n v="1197831"/>
    <x v="12"/>
    <x v="1"/>
    <x v="1"/>
    <s v="Dallas"/>
    <x v="4"/>
    <n v="0.4"/>
    <x v="48"/>
    <x v="146"/>
    <x v="223"/>
    <x v="3"/>
  </r>
  <r>
    <x v="1"/>
    <n v="1197831"/>
    <x v="12"/>
    <x v="1"/>
    <x v="1"/>
    <s v="Dallas"/>
    <x v="5"/>
    <n v="0.35"/>
    <x v="28"/>
    <x v="152"/>
    <x v="224"/>
    <x v="4"/>
  </r>
  <r>
    <x v="1"/>
    <n v="1197831"/>
    <x v="13"/>
    <x v="1"/>
    <x v="1"/>
    <s v="Dallas"/>
    <x v="0"/>
    <n v="0.25"/>
    <x v="22"/>
    <x v="153"/>
    <x v="225"/>
    <x v="1"/>
  </r>
  <r>
    <x v="1"/>
    <n v="1197831"/>
    <x v="13"/>
    <x v="1"/>
    <x v="1"/>
    <s v="Dallas"/>
    <x v="1"/>
    <n v="0.35"/>
    <x v="26"/>
    <x v="154"/>
    <x v="226"/>
    <x v="1"/>
  </r>
  <r>
    <x v="1"/>
    <n v="1197831"/>
    <x v="13"/>
    <x v="1"/>
    <x v="1"/>
    <s v="Dallas"/>
    <x v="2"/>
    <n v="0.35"/>
    <x v="34"/>
    <x v="155"/>
    <x v="227"/>
    <x v="1"/>
  </r>
  <r>
    <x v="1"/>
    <n v="1197831"/>
    <x v="13"/>
    <x v="1"/>
    <x v="1"/>
    <s v="Dallas"/>
    <x v="3"/>
    <n v="0.35"/>
    <x v="33"/>
    <x v="156"/>
    <x v="228"/>
    <x v="8"/>
  </r>
  <r>
    <x v="1"/>
    <n v="1197831"/>
    <x v="13"/>
    <x v="1"/>
    <x v="1"/>
    <s v="Dallas"/>
    <x v="4"/>
    <n v="0.4"/>
    <x v="49"/>
    <x v="147"/>
    <x v="229"/>
    <x v="3"/>
  </r>
  <r>
    <x v="1"/>
    <n v="1197831"/>
    <x v="13"/>
    <x v="1"/>
    <x v="1"/>
    <s v="Dallas"/>
    <x v="5"/>
    <n v="0.35"/>
    <x v="24"/>
    <x v="157"/>
    <x v="42"/>
    <x v="4"/>
  </r>
  <r>
    <x v="1"/>
    <n v="1197831"/>
    <x v="14"/>
    <x v="1"/>
    <x v="1"/>
    <s v="Dallas"/>
    <x v="0"/>
    <n v="0.3"/>
    <x v="22"/>
    <x v="158"/>
    <x v="59"/>
    <x v="2"/>
  </r>
  <r>
    <x v="1"/>
    <n v="1197831"/>
    <x v="14"/>
    <x v="1"/>
    <x v="1"/>
    <s v="Dallas"/>
    <x v="1"/>
    <n v="0.4"/>
    <x v="22"/>
    <x v="52"/>
    <x v="56"/>
    <x v="2"/>
  </r>
  <r>
    <x v="1"/>
    <n v="1197831"/>
    <x v="14"/>
    <x v="1"/>
    <x v="1"/>
    <s v="Dallas"/>
    <x v="2"/>
    <n v="0.3"/>
    <x v="24"/>
    <x v="146"/>
    <x v="215"/>
    <x v="2"/>
  </r>
  <r>
    <x v="1"/>
    <n v="1197831"/>
    <x v="14"/>
    <x v="1"/>
    <x v="1"/>
    <s v="Dallas"/>
    <x v="3"/>
    <n v="0.35000000000000003"/>
    <x v="47"/>
    <x v="159"/>
    <x v="101"/>
    <x v="4"/>
  </r>
  <r>
    <x v="1"/>
    <n v="1197831"/>
    <x v="14"/>
    <x v="1"/>
    <x v="1"/>
    <s v="Dallas"/>
    <x v="4"/>
    <n v="0.4"/>
    <x v="49"/>
    <x v="147"/>
    <x v="204"/>
    <x v="1"/>
  </r>
  <r>
    <x v="1"/>
    <n v="1197831"/>
    <x v="14"/>
    <x v="1"/>
    <x v="1"/>
    <s v="Dallas"/>
    <x v="5"/>
    <n v="0.35000000000000003"/>
    <x v="32"/>
    <x v="160"/>
    <x v="135"/>
    <x v="0"/>
  </r>
  <r>
    <x v="1"/>
    <n v="1197831"/>
    <x v="15"/>
    <x v="1"/>
    <x v="1"/>
    <s v="Dallas"/>
    <x v="0"/>
    <n v="0.19999999999999998"/>
    <x v="20"/>
    <x v="161"/>
    <x v="230"/>
    <x v="2"/>
  </r>
  <r>
    <x v="1"/>
    <n v="1197831"/>
    <x v="15"/>
    <x v="1"/>
    <x v="1"/>
    <s v="Dallas"/>
    <x v="1"/>
    <n v="0.30000000000000004"/>
    <x v="20"/>
    <x v="162"/>
    <x v="231"/>
    <x v="2"/>
  </r>
  <r>
    <x v="1"/>
    <n v="1197831"/>
    <x v="15"/>
    <x v="1"/>
    <x v="1"/>
    <s v="Dallas"/>
    <x v="2"/>
    <n v="0.24999999999999997"/>
    <x v="28"/>
    <x v="163"/>
    <x v="232"/>
    <x v="2"/>
  </r>
  <r>
    <x v="1"/>
    <n v="1197831"/>
    <x v="15"/>
    <x v="1"/>
    <x v="1"/>
    <s v="Dallas"/>
    <x v="3"/>
    <n v="0.30000000000000004"/>
    <x v="33"/>
    <x v="164"/>
    <x v="233"/>
    <x v="4"/>
  </r>
  <r>
    <x v="1"/>
    <n v="1197831"/>
    <x v="15"/>
    <x v="1"/>
    <x v="1"/>
    <s v="Dallas"/>
    <x v="4"/>
    <n v="0.35"/>
    <x v="46"/>
    <x v="165"/>
    <x v="213"/>
    <x v="1"/>
  </r>
  <r>
    <x v="1"/>
    <n v="1197831"/>
    <x v="15"/>
    <x v="1"/>
    <x v="1"/>
    <s v="Dallas"/>
    <x v="5"/>
    <n v="0.30000000000000004"/>
    <x v="25"/>
    <x v="166"/>
    <x v="234"/>
    <x v="0"/>
  </r>
  <r>
    <x v="1"/>
    <n v="1197831"/>
    <x v="16"/>
    <x v="1"/>
    <x v="1"/>
    <s v="Dallas"/>
    <x v="0"/>
    <n v="0.19999999999999998"/>
    <x v="30"/>
    <x v="167"/>
    <x v="235"/>
    <x v="2"/>
  </r>
  <r>
    <x v="1"/>
    <n v="1197831"/>
    <x v="16"/>
    <x v="1"/>
    <x v="1"/>
    <s v="Dallas"/>
    <x v="1"/>
    <n v="0.30000000000000004"/>
    <x v="29"/>
    <x v="168"/>
    <x v="236"/>
    <x v="2"/>
  </r>
  <r>
    <x v="1"/>
    <n v="1197831"/>
    <x v="16"/>
    <x v="1"/>
    <x v="1"/>
    <s v="Dallas"/>
    <x v="2"/>
    <n v="0.24999999999999997"/>
    <x v="23"/>
    <x v="169"/>
    <x v="237"/>
    <x v="2"/>
  </r>
  <r>
    <x v="1"/>
    <n v="1197831"/>
    <x v="16"/>
    <x v="1"/>
    <x v="1"/>
    <s v="Dallas"/>
    <x v="3"/>
    <n v="0.35000000000000003"/>
    <x v="21"/>
    <x v="136"/>
    <x v="238"/>
    <x v="4"/>
  </r>
  <r>
    <x v="1"/>
    <n v="1197831"/>
    <x v="16"/>
    <x v="1"/>
    <x v="1"/>
    <s v="Dallas"/>
    <x v="4"/>
    <n v="0.5"/>
    <x v="32"/>
    <x v="39"/>
    <x v="54"/>
    <x v="1"/>
  </r>
  <r>
    <x v="1"/>
    <n v="1197831"/>
    <x v="16"/>
    <x v="1"/>
    <x v="1"/>
    <s v="Dallas"/>
    <x v="5"/>
    <n v="0.45"/>
    <x v="9"/>
    <x v="11"/>
    <x v="168"/>
    <x v="0"/>
  </r>
  <r>
    <x v="1"/>
    <n v="1197831"/>
    <x v="17"/>
    <x v="1"/>
    <x v="1"/>
    <s v="Dallas"/>
    <x v="0"/>
    <n v="0.45"/>
    <x v="9"/>
    <x v="11"/>
    <x v="12"/>
    <x v="2"/>
  </r>
  <r>
    <x v="1"/>
    <n v="1197831"/>
    <x v="17"/>
    <x v="1"/>
    <x v="1"/>
    <s v="Dallas"/>
    <x v="1"/>
    <n v="0.5"/>
    <x v="9"/>
    <x v="2"/>
    <x v="2"/>
    <x v="2"/>
  </r>
  <r>
    <x v="1"/>
    <n v="1197831"/>
    <x v="17"/>
    <x v="1"/>
    <x v="1"/>
    <s v="Dallas"/>
    <x v="2"/>
    <n v="0.45"/>
    <x v="26"/>
    <x v="62"/>
    <x v="165"/>
    <x v="2"/>
  </r>
  <r>
    <x v="1"/>
    <n v="1197831"/>
    <x v="17"/>
    <x v="1"/>
    <x v="1"/>
    <s v="Dallas"/>
    <x v="3"/>
    <n v="0.45"/>
    <x v="25"/>
    <x v="52"/>
    <x v="152"/>
    <x v="4"/>
  </r>
  <r>
    <x v="1"/>
    <n v="1197831"/>
    <x v="17"/>
    <x v="1"/>
    <x v="1"/>
    <s v="Dallas"/>
    <x v="4"/>
    <n v="0.5"/>
    <x v="24"/>
    <x v="54"/>
    <x v="158"/>
    <x v="1"/>
  </r>
  <r>
    <x v="1"/>
    <n v="1197831"/>
    <x v="17"/>
    <x v="1"/>
    <x v="1"/>
    <s v="Dallas"/>
    <x v="5"/>
    <n v="0.55000000000000004"/>
    <x v="10"/>
    <x v="30"/>
    <x v="239"/>
    <x v="0"/>
  </r>
  <r>
    <x v="1"/>
    <n v="1197831"/>
    <x v="18"/>
    <x v="1"/>
    <x v="1"/>
    <s v="Dallas"/>
    <x v="0"/>
    <n v="0.45"/>
    <x v="6"/>
    <x v="8"/>
    <x v="240"/>
    <x v="15"/>
  </r>
  <r>
    <x v="1"/>
    <n v="1197831"/>
    <x v="18"/>
    <x v="1"/>
    <x v="1"/>
    <s v="Dallas"/>
    <x v="1"/>
    <n v="0.5"/>
    <x v="6"/>
    <x v="71"/>
    <x v="241"/>
    <x v="15"/>
  </r>
  <r>
    <x v="1"/>
    <n v="1197831"/>
    <x v="18"/>
    <x v="1"/>
    <x v="1"/>
    <s v="Dallas"/>
    <x v="2"/>
    <n v="0.45"/>
    <x v="18"/>
    <x v="83"/>
    <x v="242"/>
    <x v="15"/>
  </r>
  <r>
    <x v="1"/>
    <n v="1197831"/>
    <x v="18"/>
    <x v="1"/>
    <x v="1"/>
    <s v="Dallas"/>
    <x v="3"/>
    <n v="0.45"/>
    <x v="31"/>
    <x v="70"/>
    <x v="243"/>
    <x v="0"/>
  </r>
  <r>
    <x v="1"/>
    <n v="1197831"/>
    <x v="18"/>
    <x v="1"/>
    <x v="1"/>
    <s v="Dallas"/>
    <x v="4"/>
    <n v="0.5"/>
    <x v="31"/>
    <x v="79"/>
    <x v="244"/>
    <x v="2"/>
  </r>
  <r>
    <x v="1"/>
    <n v="1197831"/>
    <x v="18"/>
    <x v="1"/>
    <x v="1"/>
    <s v="Dallas"/>
    <x v="5"/>
    <n v="0.6"/>
    <x v="2"/>
    <x v="12"/>
    <x v="245"/>
    <x v="9"/>
  </r>
  <r>
    <x v="1"/>
    <n v="1197831"/>
    <x v="19"/>
    <x v="1"/>
    <x v="1"/>
    <s v="Dallas"/>
    <x v="0"/>
    <n v="0.5"/>
    <x v="9"/>
    <x v="2"/>
    <x v="246"/>
    <x v="15"/>
  </r>
  <r>
    <x v="1"/>
    <n v="1197831"/>
    <x v="19"/>
    <x v="1"/>
    <x v="1"/>
    <s v="Dallas"/>
    <x v="1"/>
    <n v="0.55000000000000004"/>
    <x v="9"/>
    <x v="63"/>
    <x v="247"/>
    <x v="15"/>
  </r>
  <r>
    <x v="1"/>
    <n v="1197831"/>
    <x v="19"/>
    <x v="1"/>
    <x v="1"/>
    <s v="Dallas"/>
    <x v="2"/>
    <n v="0.5"/>
    <x v="18"/>
    <x v="64"/>
    <x v="248"/>
    <x v="15"/>
  </r>
  <r>
    <x v="1"/>
    <n v="1197831"/>
    <x v="19"/>
    <x v="1"/>
    <x v="1"/>
    <s v="Dallas"/>
    <x v="3"/>
    <n v="0.5"/>
    <x v="28"/>
    <x v="48"/>
    <x v="79"/>
    <x v="0"/>
  </r>
  <r>
    <x v="1"/>
    <n v="1197831"/>
    <x v="19"/>
    <x v="1"/>
    <x v="1"/>
    <s v="Dallas"/>
    <x v="4"/>
    <n v="0.55000000000000004"/>
    <x v="28"/>
    <x v="170"/>
    <x v="249"/>
    <x v="2"/>
  </r>
  <r>
    <x v="1"/>
    <n v="1197831"/>
    <x v="19"/>
    <x v="1"/>
    <x v="1"/>
    <s v="Dallas"/>
    <x v="5"/>
    <n v="0.6"/>
    <x v="29"/>
    <x v="171"/>
    <x v="250"/>
    <x v="9"/>
  </r>
  <r>
    <x v="1"/>
    <n v="1197831"/>
    <x v="20"/>
    <x v="1"/>
    <x v="1"/>
    <s v="Dallas"/>
    <x v="0"/>
    <n v="0.55000000000000004"/>
    <x v="27"/>
    <x v="101"/>
    <x v="251"/>
    <x v="15"/>
  </r>
  <r>
    <x v="1"/>
    <n v="1197831"/>
    <x v="20"/>
    <x v="1"/>
    <x v="1"/>
    <s v="Dallas"/>
    <x v="1"/>
    <n v="0.55000000000000004"/>
    <x v="22"/>
    <x v="105"/>
    <x v="15"/>
    <x v="15"/>
  </r>
  <r>
    <x v="1"/>
    <n v="1197831"/>
    <x v="20"/>
    <x v="1"/>
    <x v="1"/>
    <s v="Dallas"/>
    <x v="2"/>
    <n v="0.6"/>
    <x v="27"/>
    <x v="92"/>
    <x v="252"/>
    <x v="15"/>
  </r>
  <r>
    <x v="1"/>
    <n v="1197831"/>
    <x v="20"/>
    <x v="1"/>
    <x v="1"/>
    <s v="Dallas"/>
    <x v="3"/>
    <n v="0.6"/>
    <x v="32"/>
    <x v="52"/>
    <x v="7"/>
    <x v="0"/>
  </r>
  <r>
    <x v="1"/>
    <n v="1197831"/>
    <x v="20"/>
    <x v="1"/>
    <x v="1"/>
    <s v="Dallas"/>
    <x v="4"/>
    <n v="0.55000000000000004"/>
    <x v="32"/>
    <x v="111"/>
    <x v="148"/>
    <x v="2"/>
  </r>
  <r>
    <x v="1"/>
    <n v="1197831"/>
    <x v="20"/>
    <x v="1"/>
    <x v="1"/>
    <s v="Dallas"/>
    <x v="5"/>
    <n v="0.5"/>
    <x v="22"/>
    <x v="73"/>
    <x v="253"/>
    <x v="9"/>
  </r>
  <r>
    <x v="1"/>
    <n v="1197831"/>
    <x v="21"/>
    <x v="1"/>
    <x v="1"/>
    <s v="Dallas"/>
    <x v="0"/>
    <n v="0.4"/>
    <x v="23"/>
    <x v="54"/>
    <x v="254"/>
    <x v="15"/>
  </r>
  <r>
    <x v="1"/>
    <n v="1197831"/>
    <x v="21"/>
    <x v="1"/>
    <x v="1"/>
    <s v="Dallas"/>
    <x v="1"/>
    <n v="0.4"/>
    <x v="23"/>
    <x v="54"/>
    <x v="254"/>
    <x v="15"/>
  </r>
  <r>
    <x v="1"/>
    <n v="1197831"/>
    <x v="21"/>
    <x v="1"/>
    <x v="1"/>
    <s v="Dallas"/>
    <x v="2"/>
    <n v="0.45"/>
    <x v="31"/>
    <x v="70"/>
    <x v="255"/>
    <x v="15"/>
  </r>
  <r>
    <x v="1"/>
    <n v="1197831"/>
    <x v="21"/>
    <x v="1"/>
    <x v="1"/>
    <s v="Dallas"/>
    <x v="3"/>
    <n v="0.45"/>
    <x v="33"/>
    <x v="172"/>
    <x v="256"/>
    <x v="0"/>
  </r>
  <r>
    <x v="1"/>
    <n v="1197831"/>
    <x v="21"/>
    <x v="1"/>
    <x v="1"/>
    <s v="Dallas"/>
    <x v="4"/>
    <n v="0.4"/>
    <x v="47"/>
    <x v="173"/>
    <x v="257"/>
    <x v="2"/>
  </r>
  <r>
    <x v="1"/>
    <n v="1197831"/>
    <x v="21"/>
    <x v="1"/>
    <x v="1"/>
    <s v="Dallas"/>
    <x v="5"/>
    <n v="0.5"/>
    <x v="31"/>
    <x v="79"/>
    <x v="90"/>
    <x v="9"/>
  </r>
  <r>
    <x v="1"/>
    <n v="1197831"/>
    <x v="22"/>
    <x v="1"/>
    <x v="1"/>
    <s v="Dallas"/>
    <x v="0"/>
    <n v="0.4"/>
    <x v="27"/>
    <x v="174"/>
    <x v="110"/>
    <x v="15"/>
  </r>
  <r>
    <x v="1"/>
    <n v="1197831"/>
    <x v="22"/>
    <x v="1"/>
    <x v="1"/>
    <s v="Dallas"/>
    <x v="1"/>
    <n v="0.4"/>
    <x v="27"/>
    <x v="174"/>
    <x v="110"/>
    <x v="15"/>
  </r>
  <r>
    <x v="1"/>
    <n v="1197831"/>
    <x v="22"/>
    <x v="1"/>
    <x v="1"/>
    <s v="Dallas"/>
    <x v="2"/>
    <n v="0.65"/>
    <x v="26"/>
    <x v="106"/>
    <x v="258"/>
    <x v="15"/>
  </r>
  <r>
    <x v="1"/>
    <n v="1197831"/>
    <x v="22"/>
    <x v="1"/>
    <x v="1"/>
    <s v="Dallas"/>
    <x v="3"/>
    <n v="0.65"/>
    <x v="24"/>
    <x v="82"/>
    <x v="20"/>
    <x v="0"/>
  </r>
  <r>
    <x v="1"/>
    <n v="1197831"/>
    <x v="22"/>
    <x v="1"/>
    <x v="1"/>
    <s v="Dallas"/>
    <x v="4"/>
    <n v="0.6"/>
    <x v="34"/>
    <x v="175"/>
    <x v="259"/>
    <x v="2"/>
  </r>
  <r>
    <x v="1"/>
    <n v="1197831"/>
    <x v="22"/>
    <x v="1"/>
    <x v="1"/>
    <s v="Dallas"/>
    <x v="5"/>
    <n v="0.70000000000000007"/>
    <x v="22"/>
    <x v="176"/>
    <x v="260"/>
    <x v="9"/>
  </r>
  <r>
    <x v="1"/>
    <n v="1197831"/>
    <x v="23"/>
    <x v="1"/>
    <x v="1"/>
    <s v="Dallas"/>
    <x v="0"/>
    <n v="0.6"/>
    <x v="6"/>
    <x v="14"/>
    <x v="261"/>
    <x v="15"/>
  </r>
  <r>
    <x v="1"/>
    <n v="1197831"/>
    <x v="23"/>
    <x v="1"/>
    <x v="1"/>
    <s v="Dallas"/>
    <x v="1"/>
    <n v="0.6"/>
    <x v="6"/>
    <x v="14"/>
    <x v="261"/>
    <x v="15"/>
  </r>
  <r>
    <x v="1"/>
    <n v="1197831"/>
    <x v="23"/>
    <x v="1"/>
    <x v="1"/>
    <s v="Dallas"/>
    <x v="2"/>
    <n v="0.65"/>
    <x v="27"/>
    <x v="84"/>
    <x v="262"/>
    <x v="15"/>
  </r>
  <r>
    <x v="1"/>
    <n v="1197831"/>
    <x v="23"/>
    <x v="1"/>
    <x v="1"/>
    <s v="Dallas"/>
    <x v="3"/>
    <n v="0.65"/>
    <x v="31"/>
    <x v="90"/>
    <x v="263"/>
    <x v="0"/>
  </r>
  <r>
    <x v="1"/>
    <n v="1197831"/>
    <x v="23"/>
    <x v="1"/>
    <x v="1"/>
    <s v="Dallas"/>
    <x v="4"/>
    <n v="0.6"/>
    <x v="28"/>
    <x v="40"/>
    <x v="43"/>
    <x v="2"/>
  </r>
  <r>
    <x v="1"/>
    <n v="1197831"/>
    <x v="23"/>
    <x v="1"/>
    <x v="1"/>
    <s v="Dallas"/>
    <x v="5"/>
    <n v="0.70000000000000007"/>
    <x v="29"/>
    <x v="102"/>
    <x v="264"/>
    <x v="9"/>
  </r>
  <r>
    <x v="0"/>
    <n v="1185732"/>
    <x v="48"/>
    <x v="0"/>
    <x v="4"/>
    <s v="Philadelphia"/>
    <x v="0"/>
    <n v="0.45"/>
    <x v="33"/>
    <x v="172"/>
    <x v="265"/>
    <x v="9"/>
  </r>
  <r>
    <x v="0"/>
    <n v="1185732"/>
    <x v="48"/>
    <x v="0"/>
    <x v="4"/>
    <s v="Philadelphia"/>
    <x v="1"/>
    <n v="0.45"/>
    <x v="38"/>
    <x v="177"/>
    <x v="266"/>
    <x v="2"/>
  </r>
  <r>
    <x v="0"/>
    <n v="1185732"/>
    <x v="48"/>
    <x v="0"/>
    <x v="4"/>
    <s v="Philadelphia"/>
    <x v="2"/>
    <n v="0.35000000000000003"/>
    <x v="38"/>
    <x v="121"/>
    <x v="189"/>
    <x v="15"/>
  </r>
  <r>
    <x v="0"/>
    <n v="1185732"/>
    <x v="48"/>
    <x v="0"/>
    <x v="4"/>
    <s v="Philadelphia"/>
    <x v="3"/>
    <n v="0.4"/>
    <x v="42"/>
    <x v="178"/>
    <x v="267"/>
    <x v="15"/>
  </r>
  <r>
    <x v="0"/>
    <n v="1185732"/>
    <x v="48"/>
    <x v="0"/>
    <x v="4"/>
    <s v="Philadelphia"/>
    <x v="4"/>
    <n v="0.54999999999999993"/>
    <x v="36"/>
    <x v="179"/>
    <x v="268"/>
    <x v="2"/>
  </r>
  <r>
    <x v="0"/>
    <n v="1185732"/>
    <x v="48"/>
    <x v="0"/>
    <x v="4"/>
    <s v="Philadelphia"/>
    <x v="5"/>
    <n v="0.45"/>
    <x v="38"/>
    <x v="177"/>
    <x v="269"/>
    <x v="1"/>
  </r>
  <r>
    <x v="0"/>
    <n v="1185732"/>
    <x v="49"/>
    <x v="0"/>
    <x v="4"/>
    <s v="Philadelphia"/>
    <x v="0"/>
    <n v="0.45"/>
    <x v="34"/>
    <x v="115"/>
    <x v="270"/>
    <x v="9"/>
  </r>
  <r>
    <x v="0"/>
    <n v="1185732"/>
    <x v="49"/>
    <x v="0"/>
    <x v="4"/>
    <s v="Philadelphia"/>
    <x v="1"/>
    <n v="0.45"/>
    <x v="36"/>
    <x v="180"/>
    <x v="271"/>
    <x v="2"/>
  </r>
  <r>
    <x v="0"/>
    <n v="1185732"/>
    <x v="49"/>
    <x v="0"/>
    <x v="4"/>
    <s v="Philadelphia"/>
    <x v="2"/>
    <n v="0.35000000000000003"/>
    <x v="37"/>
    <x v="181"/>
    <x v="272"/>
    <x v="15"/>
  </r>
  <r>
    <x v="0"/>
    <n v="1185732"/>
    <x v="49"/>
    <x v="0"/>
    <x v="4"/>
    <s v="Philadelphia"/>
    <x v="3"/>
    <n v="0.4"/>
    <x v="51"/>
    <x v="182"/>
    <x v="273"/>
    <x v="15"/>
  </r>
  <r>
    <x v="0"/>
    <n v="1185732"/>
    <x v="49"/>
    <x v="0"/>
    <x v="4"/>
    <s v="Philadelphia"/>
    <x v="4"/>
    <n v="0.54999999999999993"/>
    <x v="36"/>
    <x v="179"/>
    <x v="268"/>
    <x v="2"/>
  </r>
  <r>
    <x v="0"/>
    <n v="1185732"/>
    <x v="49"/>
    <x v="0"/>
    <x v="4"/>
    <s v="Philadelphia"/>
    <x v="5"/>
    <n v="0.45"/>
    <x v="38"/>
    <x v="177"/>
    <x v="269"/>
    <x v="1"/>
  </r>
  <r>
    <x v="0"/>
    <n v="1185732"/>
    <x v="14"/>
    <x v="0"/>
    <x v="4"/>
    <s v="Philadelphia"/>
    <x v="0"/>
    <n v="0.5"/>
    <x v="52"/>
    <x v="183"/>
    <x v="274"/>
    <x v="9"/>
  </r>
  <r>
    <x v="0"/>
    <n v="1185732"/>
    <x v="14"/>
    <x v="0"/>
    <x v="4"/>
    <s v="Philadelphia"/>
    <x v="1"/>
    <n v="0.5"/>
    <x v="43"/>
    <x v="126"/>
    <x v="191"/>
    <x v="2"/>
  </r>
  <r>
    <x v="0"/>
    <n v="1185732"/>
    <x v="14"/>
    <x v="0"/>
    <x v="4"/>
    <s v="Philadelphia"/>
    <x v="2"/>
    <n v="0.4"/>
    <x v="37"/>
    <x v="135"/>
    <x v="198"/>
    <x v="15"/>
  </r>
  <r>
    <x v="0"/>
    <n v="1185732"/>
    <x v="14"/>
    <x v="0"/>
    <x v="4"/>
    <s v="Philadelphia"/>
    <x v="3"/>
    <n v="0.45"/>
    <x v="53"/>
    <x v="184"/>
    <x v="275"/>
    <x v="15"/>
  </r>
  <r>
    <x v="0"/>
    <n v="1185732"/>
    <x v="14"/>
    <x v="0"/>
    <x v="4"/>
    <s v="Philadelphia"/>
    <x v="4"/>
    <n v="0.6"/>
    <x v="42"/>
    <x v="185"/>
    <x v="190"/>
    <x v="1"/>
  </r>
  <r>
    <x v="0"/>
    <n v="1185732"/>
    <x v="14"/>
    <x v="0"/>
    <x v="4"/>
    <s v="Philadelphia"/>
    <x v="5"/>
    <n v="0.5"/>
    <x v="37"/>
    <x v="131"/>
    <x v="276"/>
    <x v="3"/>
  </r>
  <r>
    <x v="0"/>
    <n v="1185732"/>
    <x v="50"/>
    <x v="0"/>
    <x v="4"/>
    <s v="Philadelphia"/>
    <x v="0"/>
    <n v="0.5"/>
    <x v="32"/>
    <x v="39"/>
    <x v="58"/>
    <x v="0"/>
  </r>
  <r>
    <x v="0"/>
    <n v="1185732"/>
    <x v="50"/>
    <x v="0"/>
    <x v="4"/>
    <s v="Philadelphia"/>
    <x v="1"/>
    <n v="0.5"/>
    <x v="43"/>
    <x v="126"/>
    <x v="277"/>
    <x v="1"/>
  </r>
  <r>
    <x v="0"/>
    <n v="1185732"/>
    <x v="50"/>
    <x v="0"/>
    <x v="4"/>
    <s v="Philadelphia"/>
    <x v="2"/>
    <n v="0.4"/>
    <x v="43"/>
    <x v="128"/>
    <x v="193"/>
    <x v="2"/>
  </r>
  <r>
    <x v="0"/>
    <n v="1185732"/>
    <x v="50"/>
    <x v="0"/>
    <x v="4"/>
    <s v="Philadelphia"/>
    <x v="3"/>
    <n v="0.45"/>
    <x v="42"/>
    <x v="125"/>
    <x v="278"/>
    <x v="2"/>
  </r>
  <r>
    <x v="0"/>
    <n v="1185732"/>
    <x v="50"/>
    <x v="0"/>
    <x v="4"/>
    <s v="Philadelphia"/>
    <x v="4"/>
    <n v="0.6"/>
    <x v="42"/>
    <x v="185"/>
    <x v="190"/>
    <x v="1"/>
  </r>
  <r>
    <x v="0"/>
    <n v="1185732"/>
    <x v="50"/>
    <x v="0"/>
    <x v="4"/>
    <s v="Philadelphia"/>
    <x v="5"/>
    <n v="0.5"/>
    <x v="41"/>
    <x v="123"/>
    <x v="210"/>
    <x v="3"/>
  </r>
  <r>
    <x v="0"/>
    <n v="1185732"/>
    <x v="51"/>
    <x v="0"/>
    <x v="4"/>
    <s v="Philadelphia"/>
    <x v="0"/>
    <n v="0.6"/>
    <x v="54"/>
    <x v="186"/>
    <x v="279"/>
    <x v="0"/>
  </r>
  <r>
    <x v="0"/>
    <n v="1185732"/>
    <x v="51"/>
    <x v="0"/>
    <x v="4"/>
    <s v="Philadelphia"/>
    <x v="1"/>
    <n v="0.60000000000000009"/>
    <x v="37"/>
    <x v="187"/>
    <x v="280"/>
    <x v="1"/>
  </r>
  <r>
    <x v="0"/>
    <n v="1185732"/>
    <x v="51"/>
    <x v="0"/>
    <x v="4"/>
    <s v="Philadelphia"/>
    <x v="2"/>
    <n v="0.55000000000000004"/>
    <x v="43"/>
    <x v="188"/>
    <x v="281"/>
    <x v="2"/>
  </r>
  <r>
    <x v="0"/>
    <n v="1185732"/>
    <x v="51"/>
    <x v="0"/>
    <x v="4"/>
    <s v="Philadelphia"/>
    <x v="3"/>
    <n v="0.55000000000000004"/>
    <x v="39"/>
    <x v="189"/>
    <x v="282"/>
    <x v="2"/>
  </r>
  <r>
    <x v="0"/>
    <n v="1185732"/>
    <x v="51"/>
    <x v="0"/>
    <x v="4"/>
    <s v="Philadelphia"/>
    <x v="4"/>
    <n v="0.65"/>
    <x v="36"/>
    <x v="190"/>
    <x v="283"/>
    <x v="1"/>
  </r>
  <r>
    <x v="0"/>
    <n v="1185732"/>
    <x v="51"/>
    <x v="0"/>
    <x v="4"/>
    <s v="Philadelphia"/>
    <x v="5"/>
    <n v="0.70000000000000007"/>
    <x v="44"/>
    <x v="191"/>
    <x v="215"/>
    <x v="1"/>
  </r>
  <r>
    <x v="0"/>
    <n v="1185732"/>
    <x v="52"/>
    <x v="0"/>
    <x v="4"/>
    <s v="Philadelphia"/>
    <x v="0"/>
    <n v="0.65"/>
    <x v="24"/>
    <x v="82"/>
    <x v="284"/>
    <x v="9"/>
  </r>
  <r>
    <x v="0"/>
    <n v="1185732"/>
    <x v="52"/>
    <x v="0"/>
    <x v="4"/>
    <s v="Philadelphia"/>
    <x v="1"/>
    <n v="0.60000000000000009"/>
    <x v="44"/>
    <x v="192"/>
    <x v="215"/>
    <x v="2"/>
  </r>
  <r>
    <x v="0"/>
    <n v="1185732"/>
    <x v="52"/>
    <x v="0"/>
    <x v="4"/>
    <s v="Philadelphia"/>
    <x v="2"/>
    <n v="0.55000000000000004"/>
    <x v="37"/>
    <x v="117"/>
    <x v="195"/>
    <x v="15"/>
  </r>
  <r>
    <x v="0"/>
    <n v="1185732"/>
    <x v="52"/>
    <x v="0"/>
    <x v="4"/>
    <s v="Philadelphia"/>
    <x v="3"/>
    <n v="0.55000000000000004"/>
    <x v="43"/>
    <x v="188"/>
    <x v="285"/>
    <x v="15"/>
  </r>
  <r>
    <x v="0"/>
    <n v="1185732"/>
    <x v="52"/>
    <x v="0"/>
    <x v="4"/>
    <s v="Philadelphia"/>
    <x v="4"/>
    <n v="0.65"/>
    <x v="43"/>
    <x v="145"/>
    <x v="213"/>
    <x v="2"/>
  </r>
  <r>
    <x v="0"/>
    <n v="1185732"/>
    <x v="52"/>
    <x v="0"/>
    <x v="4"/>
    <s v="Philadelphia"/>
    <x v="5"/>
    <n v="0.70000000000000007"/>
    <x v="49"/>
    <x v="193"/>
    <x v="149"/>
    <x v="1"/>
  </r>
  <r>
    <x v="0"/>
    <n v="1185732"/>
    <x v="18"/>
    <x v="0"/>
    <x v="4"/>
    <s v="Philadelphia"/>
    <x v="0"/>
    <n v="0.65"/>
    <x v="24"/>
    <x v="82"/>
    <x v="284"/>
    <x v="9"/>
  </r>
  <r>
    <x v="0"/>
    <n v="1185732"/>
    <x v="18"/>
    <x v="0"/>
    <x v="4"/>
    <s v="Philadelphia"/>
    <x v="1"/>
    <n v="0.60000000000000009"/>
    <x v="49"/>
    <x v="166"/>
    <x v="149"/>
    <x v="2"/>
  </r>
  <r>
    <x v="0"/>
    <n v="1185732"/>
    <x v="18"/>
    <x v="0"/>
    <x v="4"/>
    <s v="Philadelphia"/>
    <x v="2"/>
    <n v="0.55000000000000004"/>
    <x v="38"/>
    <x v="116"/>
    <x v="286"/>
    <x v="15"/>
  </r>
  <r>
    <x v="0"/>
    <n v="1185732"/>
    <x v="18"/>
    <x v="0"/>
    <x v="4"/>
    <s v="Philadelphia"/>
    <x v="3"/>
    <n v="0.55000000000000004"/>
    <x v="37"/>
    <x v="117"/>
    <x v="195"/>
    <x v="15"/>
  </r>
  <r>
    <x v="0"/>
    <n v="1185732"/>
    <x v="18"/>
    <x v="0"/>
    <x v="4"/>
    <s v="Philadelphia"/>
    <x v="4"/>
    <n v="0.65"/>
    <x v="41"/>
    <x v="194"/>
    <x v="287"/>
    <x v="2"/>
  </r>
  <r>
    <x v="0"/>
    <n v="1185732"/>
    <x v="18"/>
    <x v="0"/>
    <x v="4"/>
    <s v="Philadelphia"/>
    <x v="5"/>
    <n v="0.70000000000000007"/>
    <x v="48"/>
    <x v="195"/>
    <x v="135"/>
    <x v="1"/>
  </r>
  <r>
    <x v="0"/>
    <n v="1185732"/>
    <x v="53"/>
    <x v="0"/>
    <x v="4"/>
    <s v="Philadelphia"/>
    <x v="0"/>
    <n v="0.65"/>
    <x v="28"/>
    <x v="85"/>
    <x v="118"/>
    <x v="9"/>
  </r>
  <r>
    <x v="0"/>
    <n v="1185732"/>
    <x v="53"/>
    <x v="0"/>
    <x v="4"/>
    <s v="Philadelphia"/>
    <x v="1"/>
    <n v="0.60000000000000009"/>
    <x v="49"/>
    <x v="166"/>
    <x v="149"/>
    <x v="2"/>
  </r>
  <r>
    <x v="0"/>
    <n v="1185732"/>
    <x v="53"/>
    <x v="0"/>
    <x v="4"/>
    <s v="Philadelphia"/>
    <x v="2"/>
    <n v="0.55000000000000004"/>
    <x v="38"/>
    <x v="116"/>
    <x v="286"/>
    <x v="15"/>
  </r>
  <r>
    <x v="0"/>
    <n v="1185732"/>
    <x v="53"/>
    <x v="0"/>
    <x v="4"/>
    <s v="Philadelphia"/>
    <x v="3"/>
    <n v="0.55000000000000004"/>
    <x v="41"/>
    <x v="130"/>
    <x v="288"/>
    <x v="15"/>
  </r>
  <r>
    <x v="0"/>
    <n v="1185732"/>
    <x v="53"/>
    <x v="0"/>
    <x v="4"/>
    <s v="Philadelphia"/>
    <x v="4"/>
    <n v="0.65"/>
    <x v="37"/>
    <x v="165"/>
    <x v="289"/>
    <x v="2"/>
  </r>
  <r>
    <x v="0"/>
    <n v="1185732"/>
    <x v="53"/>
    <x v="0"/>
    <x v="4"/>
    <s v="Philadelphia"/>
    <x v="5"/>
    <n v="0.70000000000000007"/>
    <x v="45"/>
    <x v="196"/>
    <x v="231"/>
    <x v="1"/>
  </r>
  <r>
    <x v="0"/>
    <n v="1185732"/>
    <x v="54"/>
    <x v="0"/>
    <x v="4"/>
    <s v="Philadelphia"/>
    <x v="0"/>
    <n v="0.65"/>
    <x v="34"/>
    <x v="197"/>
    <x v="290"/>
    <x v="0"/>
  </r>
  <r>
    <x v="0"/>
    <n v="1185732"/>
    <x v="54"/>
    <x v="0"/>
    <x v="4"/>
    <s v="Philadelphia"/>
    <x v="1"/>
    <n v="0.5"/>
    <x v="35"/>
    <x v="140"/>
    <x v="291"/>
    <x v="1"/>
  </r>
  <r>
    <x v="0"/>
    <n v="1185732"/>
    <x v="54"/>
    <x v="0"/>
    <x v="4"/>
    <s v="Philadelphia"/>
    <x v="2"/>
    <n v="0.45"/>
    <x v="41"/>
    <x v="124"/>
    <x v="189"/>
    <x v="2"/>
  </r>
  <r>
    <x v="0"/>
    <n v="1185732"/>
    <x v="54"/>
    <x v="0"/>
    <x v="4"/>
    <s v="Philadelphia"/>
    <x v="3"/>
    <n v="0.45"/>
    <x v="37"/>
    <x v="120"/>
    <x v="185"/>
    <x v="2"/>
  </r>
  <r>
    <x v="0"/>
    <n v="1185732"/>
    <x v="54"/>
    <x v="0"/>
    <x v="4"/>
    <s v="Philadelphia"/>
    <x v="4"/>
    <n v="0.54999999999999993"/>
    <x v="36"/>
    <x v="179"/>
    <x v="292"/>
    <x v="1"/>
  </r>
  <r>
    <x v="0"/>
    <n v="1185732"/>
    <x v="54"/>
    <x v="0"/>
    <x v="4"/>
    <s v="Philadelphia"/>
    <x v="5"/>
    <n v="0.6"/>
    <x v="38"/>
    <x v="198"/>
    <x v="293"/>
    <x v="3"/>
  </r>
  <r>
    <x v="0"/>
    <n v="1185732"/>
    <x v="55"/>
    <x v="0"/>
    <x v="4"/>
    <s v="Philadelphia"/>
    <x v="0"/>
    <n v="0.6"/>
    <x v="47"/>
    <x v="50"/>
    <x v="214"/>
    <x v="0"/>
  </r>
  <r>
    <x v="0"/>
    <n v="1185732"/>
    <x v="55"/>
    <x v="0"/>
    <x v="4"/>
    <s v="Philadelphia"/>
    <x v="1"/>
    <n v="0.5"/>
    <x v="38"/>
    <x v="127"/>
    <x v="293"/>
    <x v="1"/>
  </r>
  <r>
    <x v="0"/>
    <n v="1185732"/>
    <x v="55"/>
    <x v="0"/>
    <x v="4"/>
    <s v="Philadelphia"/>
    <x v="2"/>
    <n v="0.5"/>
    <x v="36"/>
    <x v="143"/>
    <x v="276"/>
    <x v="2"/>
  </r>
  <r>
    <x v="0"/>
    <n v="1185732"/>
    <x v="55"/>
    <x v="0"/>
    <x v="4"/>
    <s v="Philadelphia"/>
    <x v="3"/>
    <n v="0.5"/>
    <x v="39"/>
    <x v="118"/>
    <x v="294"/>
    <x v="2"/>
  </r>
  <r>
    <x v="0"/>
    <n v="1185732"/>
    <x v="55"/>
    <x v="0"/>
    <x v="4"/>
    <s v="Philadelphia"/>
    <x v="4"/>
    <n v="0.6"/>
    <x v="39"/>
    <x v="128"/>
    <x v="295"/>
    <x v="1"/>
  </r>
  <r>
    <x v="0"/>
    <n v="1185732"/>
    <x v="55"/>
    <x v="0"/>
    <x v="4"/>
    <s v="Philadelphia"/>
    <x v="5"/>
    <n v="0.64999999999999991"/>
    <x v="38"/>
    <x v="199"/>
    <x v="296"/>
    <x v="3"/>
  </r>
  <r>
    <x v="0"/>
    <n v="1185732"/>
    <x v="56"/>
    <x v="0"/>
    <x v="4"/>
    <s v="Philadelphia"/>
    <x v="0"/>
    <n v="0.70000000000000007"/>
    <x v="48"/>
    <x v="195"/>
    <x v="297"/>
    <x v="9"/>
  </r>
  <r>
    <x v="0"/>
    <n v="1185732"/>
    <x v="56"/>
    <x v="0"/>
    <x v="4"/>
    <s v="Philadelphia"/>
    <x v="1"/>
    <n v="0.60000000000000009"/>
    <x v="41"/>
    <x v="200"/>
    <x v="298"/>
    <x v="2"/>
  </r>
  <r>
    <x v="0"/>
    <n v="1185732"/>
    <x v="56"/>
    <x v="0"/>
    <x v="4"/>
    <s v="Philadelphia"/>
    <x v="2"/>
    <n v="0.60000000000000009"/>
    <x v="50"/>
    <x v="201"/>
    <x v="299"/>
    <x v="15"/>
  </r>
  <r>
    <x v="0"/>
    <n v="1185732"/>
    <x v="56"/>
    <x v="0"/>
    <x v="4"/>
    <s v="Philadelphia"/>
    <x v="3"/>
    <n v="0.60000000000000009"/>
    <x v="37"/>
    <x v="187"/>
    <x v="298"/>
    <x v="15"/>
  </r>
  <r>
    <x v="0"/>
    <n v="1185732"/>
    <x v="56"/>
    <x v="0"/>
    <x v="4"/>
    <s v="Philadelphia"/>
    <x v="4"/>
    <n v="0.70000000000000007"/>
    <x v="43"/>
    <x v="202"/>
    <x v="300"/>
    <x v="2"/>
  </r>
  <r>
    <x v="0"/>
    <n v="1185732"/>
    <x v="56"/>
    <x v="0"/>
    <x v="4"/>
    <s v="Philadelphia"/>
    <x v="5"/>
    <n v="0.75"/>
    <x v="44"/>
    <x v="203"/>
    <x v="156"/>
    <x v="1"/>
  </r>
  <r>
    <x v="0"/>
    <n v="1185732"/>
    <x v="57"/>
    <x v="0"/>
    <x v="4"/>
    <s v="Philadelphia"/>
    <x v="0"/>
    <n v="0.70000000000000007"/>
    <x v="34"/>
    <x v="204"/>
    <x v="301"/>
    <x v="9"/>
  </r>
  <r>
    <x v="0"/>
    <n v="1185732"/>
    <x v="57"/>
    <x v="0"/>
    <x v="4"/>
    <s v="Philadelphia"/>
    <x v="1"/>
    <n v="0.60000000000000009"/>
    <x v="35"/>
    <x v="205"/>
    <x v="302"/>
    <x v="2"/>
  </r>
  <r>
    <x v="0"/>
    <n v="1185732"/>
    <x v="57"/>
    <x v="0"/>
    <x v="4"/>
    <s v="Philadelphia"/>
    <x v="2"/>
    <n v="0.60000000000000009"/>
    <x v="38"/>
    <x v="139"/>
    <x v="303"/>
    <x v="15"/>
  </r>
  <r>
    <x v="0"/>
    <n v="1185732"/>
    <x v="57"/>
    <x v="0"/>
    <x v="4"/>
    <s v="Philadelphia"/>
    <x v="3"/>
    <n v="0.60000000000000009"/>
    <x v="37"/>
    <x v="187"/>
    <x v="298"/>
    <x v="15"/>
  </r>
  <r>
    <x v="0"/>
    <n v="1185732"/>
    <x v="57"/>
    <x v="0"/>
    <x v="4"/>
    <s v="Philadelphia"/>
    <x v="4"/>
    <n v="0.70000000000000007"/>
    <x v="37"/>
    <x v="206"/>
    <x v="304"/>
    <x v="2"/>
  </r>
  <r>
    <x v="0"/>
    <n v="1185732"/>
    <x v="57"/>
    <x v="0"/>
    <x v="4"/>
    <s v="Philadelphia"/>
    <x v="5"/>
    <n v="0.75"/>
    <x v="35"/>
    <x v="138"/>
    <x v="184"/>
    <x v="1"/>
  </r>
  <r>
    <x v="2"/>
    <n v="1128299"/>
    <x v="36"/>
    <x v="2"/>
    <x v="5"/>
    <s v="Las Vegas"/>
    <x v="0"/>
    <n v="0.35"/>
    <x v="32"/>
    <x v="151"/>
    <x v="149"/>
    <x v="8"/>
  </r>
  <r>
    <x v="2"/>
    <n v="1128299"/>
    <x v="36"/>
    <x v="2"/>
    <x v="5"/>
    <s v="Las Vegas"/>
    <x v="1"/>
    <n v="0.45"/>
    <x v="32"/>
    <x v="158"/>
    <x v="225"/>
    <x v="3"/>
  </r>
  <r>
    <x v="2"/>
    <n v="1128299"/>
    <x v="36"/>
    <x v="2"/>
    <x v="5"/>
    <s v="Las Vegas"/>
    <x v="2"/>
    <n v="0.45"/>
    <x v="32"/>
    <x v="158"/>
    <x v="64"/>
    <x v="8"/>
  </r>
  <r>
    <x v="2"/>
    <n v="1128299"/>
    <x v="36"/>
    <x v="2"/>
    <x v="5"/>
    <s v="Las Vegas"/>
    <x v="3"/>
    <n v="0.45"/>
    <x v="49"/>
    <x v="198"/>
    <x v="305"/>
    <x v="2"/>
  </r>
  <r>
    <x v="2"/>
    <n v="1128299"/>
    <x v="36"/>
    <x v="2"/>
    <x v="5"/>
    <s v="Las Vegas"/>
    <x v="4"/>
    <n v="0.5"/>
    <x v="44"/>
    <x v="142"/>
    <x v="207"/>
    <x v="9"/>
  </r>
  <r>
    <x v="2"/>
    <n v="1128299"/>
    <x v="36"/>
    <x v="2"/>
    <x v="5"/>
    <s v="Las Vegas"/>
    <x v="5"/>
    <n v="0.45"/>
    <x v="34"/>
    <x v="115"/>
    <x v="306"/>
    <x v="6"/>
  </r>
  <r>
    <x v="2"/>
    <n v="1128299"/>
    <x v="37"/>
    <x v="2"/>
    <x v="5"/>
    <s v="Las Vegas"/>
    <x v="0"/>
    <n v="0.35"/>
    <x v="28"/>
    <x v="152"/>
    <x v="222"/>
    <x v="8"/>
  </r>
  <r>
    <x v="2"/>
    <n v="1128299"/>
    <x v="37"/>
    <x v="2"/>
    <x v="5"/>
    <s v="Las Vegas"/>
    <x v="1"/>
    <n v="0.45"/>
    <x v="33"/>
    <x v="172"/>
    <x v="307"/>
    <x v="3"/>
  </r>
  <r>
    <x v="2"/>
    <n v="1128299"/>
    <x v="37"/>
    <x v="2"/>
    <x v="5"/>
    <s v="Las Vegas"/>
    <x v="2"/>
    <n v="0.45"/>
    <x v="33"/>
    <x v="172"/>
    <x v="308"/>
    <x v="8"/>
  </r>
  <r>
    <x v="2"/>
    <n v="1128299"/>
    <x v="37"/>
    <x v="2"/>
    <x v="5"/>
    <s v="Las Vegas"/>
    <x v="3"/>
    <n v="0.45"/>
    <x v="35"/>
    <x v="116"/>
    <x v="180"/>
    <x v="2"/>
  </r>
  <r>
    <x v="2"/>
    <n v="1128299"/>
    <x v="37"/>
    <x v="2"/>
    <x v="5"/>
    <s v="Las Vegas"/>
    <x v="4"/>
    <n v="0.5"/>
    <x v="41"/>
    <x v="123"/>
    <x v="309"/>
    <x v="9"/>
  </r>
  <r>
    <x v="2"/>
    <n v="1128299"/>
    <x v="37"/>
    <x v="2"/>
    <x v="5"/>
    <s v="Las Vegas"/>
    <x v="5"/>
    <n v="0.45"/>
    <x v="47"/>
    <x v="207"/>
    <x v="204"/>
    <x v="6"/>
  </r>
  <r>
    <x v="2"/>
    <n v="1128299"/>
    <x v="38"/>
    <x v="2"/>
    <x v="5"/>
    <s v="Las Vegas"/>
    <x v="0"/>
    <n v="0.45"/>
    <x v="21"/>
    <x v="111"/>
    <x v="187"/>
    <x v="8"/>
  </r>
  <r>
    <x v="2"/>
    <n v="1128299"/>
    <x v="38"/>
    <x v="2"/>
    <x v="5"/>
    <s v="Las Vegas"/>
    <x v="1"/>
    <n v="0.54999999999999993"/>
    <x v="47"/>
    <x v="208"/>
    <x v="310"/>
    <x v="3"/>
  </r>
  <r>
    <x v="2"/>
    <n v="1128299"/>
    <x v="38"/>
    <x v="2"/>
    <x v="5"/>
    <s v="Las Vegas"/>
    <x v="2"/>
    <n v="0.54999999999999993"/>
    <x v="47"/>
    <x v="208"/>
    <x v="311"/>
    <x v="8"/>
  </r>
  <r>
    <x v="2"/>
    <n v="1128299"/>
    <x v="38"/>
    <x v="2"/>
    <x v="5"/>
    <s v="Las Vegas"/>
    <x v="3"/>
    <n v="0.54999999999999993"/>
    <x v="49"/>
    <x v="209"/>
    <x v="312"/>
    <x v="2"/>
  </r>
  <r>
    <x v="2"/>
    <n v="1128299"/>
    <x v="38"/>
    <x v="2"/>
    <x v="5"/>
    <s v="Las Vegas"/>
    <x v="4"/>
    <n v="0.6"/>
    <x v="37"/>
    <x v="202"/>
    <x v="302"/>
    <x v="9"/>
  </r>
  <r>
    <x v="2"/>
    <n v="1128299"/>
    <x v="38"/>
    <x v="2"/>
    <x v="5"/>
    <s v="Las Vegas"/>
    <x v="5"/>
    <n v="0.54999999999999993"/>
    <x v="48"/>
    <x v="210"/>
    <x v="313"/>
    <x v="6"/>
  </r>
  <r>
    <x v="2"/>
    <n v="1128299"/>
    <x v="39"/>
    <x v="2"/>
    <x v="5"/>
    <s v="Las Vegas"/>
    <x v="0"/>
    <n v="0.6"/>
    <x v="21"/>
    <x v="211"/>
    <x v="314"/>
    <x v="8"/>
  </r>
  <r>
    <x v="2"/>
    <n v="1128299"/>
    <x v="39"/>
    <x v="2"/>
    <x v="5"/>
    <s v="Las Vegas"/>
    <x v="1"/>
    <n v="0.65"/>
    <x v="45"/>
    <x v="154"/>
    <x v="315"/>
    <x v="3"/>
  </r>
  <r>
    <x v="2"/>
    <n v="1128299"/>
    <x v="39"/>
    <x v="2"/>
    <x v="5"/>
    <s v="Las Vegas"/>
    <x v="2"/>
    <n v="0.65"/>
    <x v="47"/>
    <x v="51"/>
    <x v="162"/>
    <x v="8"/>
  </r>
  <r>
    <x v="2"/>
    <n v="1128299"/>
    <x v="39"/>
    <x v="2"/>
    <x v="5"/>
    <s v="Las Vegas"/>
    <x v="3"/>
    <n v="0.6"/>
    <x v="49"/>
    <x v="207"/>
    <x v="149"/>
    <x v="2"/>
  </r>
  <r>
    <x v="2"/>
    <n v="1128299"/>
    <x v="39"/>
    <x v="2"/>
    <x v="5"/>
    <s v="Las Vegas"/>
    <x v="4"/>
    <n v="0.65"/>
    <x v="41"/>
    <x v="194"/>
    <x v="316"/>
    <x v="9"/>
  </r>
  <r>
    <x v="2"/>
    <n v="1128299"/>
    <x v="39"/>
    <x v="2"/>
    <x v="5"/>
    <s v="Las Vegas"/>
    <x v="5"/>
    <n v="0.8"/>
    <x v="45"/>
    <x v="59"/>
    <x v="257"/>
    <x v="6"/>
  </r>
  <r>
    <x v="2"/>
    <n v="1128299"/>
    <x v="40"/>
    <x v="2"/>
    <x v="5"/>
    <s v="Las Vegas"/>
    <x v="0"/>
    <n v="0.6"/>
    <x v="21"/>
    <x v="211"/>
    <x v="15"/>
    <x v="4"/>
  </r>
  <r>
    <x v="2"/>
    <n v="1128299"/>
    <x v="40"/>
    <x v="2"/>
    <x v="5"/>
    <s v="Las Vegas"/>
    <x v="1"/>
    <n v="0.65"/>
    <x v="47"/>
    <x v="51"/>
    <x v="159"/>
    <x v="1"/>
  </r>
  <r>
    <x v="2"/>
    <n v="1128299"/>
    <x v="40"/>
    <x v="2"/>
    <x v="5"/>
    <s v="Las Vegas"/>
    <x v="2"/>
    <n v="0.65"/>
    <x v="47"/>
    <x v="51"/>
    <x v="74"/>
    <x v="4"/>
  </r>
  <r>
    <x v="2"/>
    <n v="1128299"/>
    <x v="40"/>
    <x v="2"/>
    <x v="5"/>
    <s v="Las Vegas"/>
    <x v="3"/>
    <n v="0.6"/>
    <x v="49"/>
    <x v="207"/>
    <x v="317"/>
    <x v="15"/>
  </r>
  <r>
    <x v="2"/>
    <n v="1128299"/>
    <x v="40"/>
    <x v="2"/>
    <x v="5"/>
    <s v="Las Vegas"/>
    <x v="4"/>
    <n v="0.65"/>
    <x v="41"/>
    <x v="194"/>
    <x v="318"/>
    <x v="16"/>
  </r>
  <r>
    <x v="2"/>
    <n v="1128299"/>
    <x v="40"/>
    <x v="2"/>
    <x v="5"/>
    <s v="Las Vegas"/>
    <x v="5"/>
    <n v="0.8"/>
    <x v="32"/>
    <x v="11"/>
    <x v="192"/>
    <x v="3"/>
  </r>
  <r>
    <x v="2"/>
    <n v="1128299"/>
    <x v="41"/>
    <x v="2"/>
    <x v="5"/>
    <s v="Las Vegas"/>
    <x v="0"/>
    <n v="0.6"/>
    <x v="20"/>
    <x v="81"/>
    <x v="319"/>
    <x v="4"/>
  </r>
  <r>
    <x v="2"/>
    <n v="1128299"/>
    <x v="41"/>
    <x v="2"/>
    <x v="5"/>
    <s v="Las Vegas"/>
    <x v="1"/>
    <n v="0.65"/>
    <x v="21"/>
    <x v="88"/>
    <x v="320"/>
    <x v="1"/>
  </r>
  <r>
    <x v="2"/>
    <n v="1128299"/>
    <x v="41"/>
    <x v="2"/>
    <x v="5"/>
    <s v="Las Vegas"/>
    <x v="2"/>
    <n v="0.65"/>
    <x v="21"/>
    <x v="88"/>
    <x v="37"/>
    <x v="4"/>
  </r>
  <r>
    <x v="2"/>
    <n v="1128299"/>
    <x v="41"/>
    <x v="2"/>
    <x v="5"/>
    <s v="Las Vegas"/>
    <x v="3"/>
    <n v="0.6"/>
    <x v="33"/>
    <x v="141"/>
    <x v="321"/>
    <x v="15"/>
  </r>
  <r>
    <x v="2"/>
    <n v="1128299"/>
    <x v="41"/>
    <x v="2"/>
    <x v="5"/>
    <s v="Las Vegas"/>
    <x v="4"/>
    <n v="0.65"/>
    <x v="49"/>
    <x v="212"/>
    <x v="322"/>
    <x v="16"/>
  </r>
  <r>
    <x v="2"/>
    <n v="1128299"/>
    <x v="41"/>
    <x v="2"/>
    <x v="5"/>
    <s v="Las Vegas"/>
    <x v="5"/>
    <n v="0.8"/>
    <x v="25"/>
    <x v="213"/>
    <x v="214"/>
    <x v="3"/>
  </r>
  <r>
    <x v="2"/>
    <n v="1128299"/>
    <x v="42"/>
    <x v="2"/>
    <x v="5"/>
    <s v="Las Vegas"/>
    <x v="0"/>
    <n v="0.6"/>
    <x v="30"/>
    <x v="6"/>
    <x v="168"/>
    <x v="8"/>
  </r>
  <r>
    <x v="2"/>
    <n v="1128299"/>
    <x v="42"/>
    <x v="2"/>
    <x v="5"/>
    <s v="Las Vegas"/>
    <x v="1"/>
    <n v="0.65"/>
    <x v="25"/>
    <x v="87"/>
    <x v="323"/>
    <x v="3"/>
  </r>
  <r>
    <x v="2"/>
    <n v="1128299"/>
    <x v="42"/>
    <x v="2"/>
    <x v="5"/>
    <s v="Las Vegas"/>
    <x v="2"/>
    <n v="0.65"/>
    <x v="21"/>
    <x v="88"/>
    <x v="324"/>
    <x v="8"/>
  </r>
  <r>
    <x v="2"/>
    <n v="1128299"/>
    <x v="42"/>
    <x v="2"/>
    <x v="5"/>
    <s v="Las Vegas"/>
    <x v="3"/>
    <n v="0.6"/>
    <x v="32"/>
    <x v="52"/>
    <x v="56"/>
    <x v="2"/>
  </r>
  <r>
    <x v="2"/>
    <n v="1128299"/>
    <x v="42"/>
    <x v="2"/>
    <x v="5"/>
    <s v="Las Vegas"/>
    <x v="4"/>
    <n v="0.65"/>
    <x v="24"/>
    <x v="82"/>
    <x v="284"/>
    <x v="9"/>
  </r>
  <r>
    <x v="2"/>
    <n v="1128299"/>
    <x v="42"/>
    <x v="2"/>
    <x v="5"/>
    <s v="Las Vegas"/>
    <x v="5"/>
    <n v="0.8"/>
    <x v="24"/>
    <x v="2"/>
    <x v="325"/>
    <x v="6"/>
  </r>
  <r>
    <x v="2"/>
    <n v="1128299"/>
    <x v="43"/>
    <x v="2"/>
    <x v="5"/>
    <s v="Las Vegas"/>
    <x v="0"/>
    <n v="0.65"/>
    <x v="20"/>
    <x v="109"/>
    <x v="326"/>
    <x v="8"/>
  </r>
  <r>
    <x v="2"/>
    <n v="1128299"/>
    <x v="43"/>
    <x v="2"/>
    <x v="5"/>
    <s v="Las Vegas"/>
    <x v="1"/>
    <n v="0.70000000000000007"/>
    <x v="26"/>
    <x v="109"/>
    <x v="117"/>
    <x v="3"/>
  </r>
  <r>
    <x v="2"/>
    <n v="1128299"/>
    <x v="43"/>
    <x v="2"/>
    <x v="5"/>
    <s v="Las Vegas"/>
    <x v="2"/>
    <n v="0.65"/>
    <x v="28"/>
    <x v="85"/>
    <x v="108"/>
    <x v="8"/>
  </r>
  <r>
    <x v="2"/>
    <n v="1128299"/>
    <x v="43"/>
    <x v="2"/>
    <x v="5"/>
    <s v="Las Vegas"/>
    <x v="3"/>
    <n v="0.65"/>
    <x v="34"/>
    <x v="197"/>
    <x v="327"/>
    <x v="2"/>
  </r>
  <r>
    <x v="2"/>
    <n v="1128299"/>
    <x v="43"/>
    <x v="2"/>
    <x v="5"/>
    <s v="Las Vegas"/>
    <x v="4"/>
    <n v="0.75"/>
    <x v="34"/>
    <x v="214"/>
    <x v="328"/>
    <x v="9"/>
  </r>
  <r>
    <x v="2"/>
    <n v="1128299"/>
    <x v="43"/>
    <x v="2"/>
    <x v="5"/>
    <s v="Las Vegas"/>
    <x v="5"/>
    <n v="0.8"/>
    <x v="47"/>
    <x v="55"/>
    <x v="329"/>
    <x v="6"/>
  </r>
  <r>
    <x v="2"/>
    <n v="1128299"/>
    <x v="44"/>
    <x v="2"/>
    <x v="5"/>
    <s v="Las Vegas"/>
    <x v="0"/>
    <n v="0.60000000000000009"/>
    <x v="25"/>
    <x v="215"/>
    <x v="330"/>
    <x v="5"/>
  </r>
  <r>
    <x v="2"/>
    <n v="1128299"/>
    <x v="44"/>
    <x v="2"/>
    <x v="5"/>
    <s v="Las Vegas"/>
    <x v="1"/>
    <n v="0.65000000000000013"/>
    <x v="25"/>
    <x v="216"/>
    <x v="331"/>
    <x v="6"/>
  </r>
  <r>
    <x v="2"/>
    <n v="1128299"/>
    <x v="44"/>
    <x v="2"/>
    <x v="5"/>
    <s v="Las Vegas"/>
    <x v="2"/>
    <n v="0.60000000000000009"/>
    <x v="32"/>
    <x v="217"/>
    <x v="332"/>
    <x v="5"/>
  </r>
  <r>
    <x v="2"/>
    <n v="1128299"/>
    <x v="44"/>
    <x v="2"/>
    <x v="5"/>
    <s v="Las Vegas"/>
    <x v="3"/>
    <n v="0.60000000000000009"/>
    <x v="47"/>
    <x v="218"/>
    <x v="333"/>
    <x v="1"/>
  </r>
  <r>
    <x v="2"/>
    <n v="1128299"/>
    <x v="44"/>
    <x v="2"/>
    <x v="5"/>
    <s v="Las Vegas"/>
    <x v="4"/>
    <n v="0.70000000000000007"/>
    <x v="47"/>
    <x v="219"/>
    <x v="334"/>
    <x v="17"/>
  </r>
  <r>
    <x v="2"/>
    <n v="1128299"/>
    <x v="44"/>
    <x v="2"/>
    <x v="5"/>
    <s v="Las Vegas"/>
    <x v="5"/>
    <n v="0.75000000000000011"/>
    <x v="32"/>
    <x v="220"/>
    <x v="335"/>
    <x v="7"/>
  </r>
  <r>
    <x v="2"/>
    <n v="1128299"/>
    <x v="45"/>
    <x v="2"/>
    <x v="5"/>
    <s v="Las Vegas"/>
    <x v="0"/>
    <n v="0.60000000000000009"/>
    <x v="21"/>
    <x v="221"/>
    <x v="136"/>
    <x v="5"/>
  </r>
  <r>
    <x v="2"/>
    <n v="1128299"/>
    <x v="45"/>
    <x v="2"/>
    <x v="5"/>
    <s v="Las Vegas"/>
    <x v="1"/>
    <n v="0.65000000000000013"/>
    <x v="21"/>
    <x v="222"/>
    <x v="336"/>
    <x v="6"/>
  </r>
  <r>
    <x v="2"/>
    <n v="1128299"/>
    <x v="45"/>
    <x v="2"/>
    <x v="5"/>
    <s v="Las Vegas"/>
    <x v="2"/>
    <n v="0.60000000000000009"/>
    <x v="48"/>
    <x v="223"/>
    <x v="337"/>
    <x v="5"/>
  </r>
  <r>
    <x v="2"/>
    <n v="1128299"/>
    <x v="45"/>
    <x v="2"/>
    <x v="5"/>
    <s v="Las Vegas"/>
    <x v="3"/>
    <n v="0.60000000000000009"/>
    <x v="45"/>
    <x v="162"/>
    <x v="101"/>
    <x v="1"/>
  </r>
  <r>
    <x v="2"/>
    <n v="1128299"/>
    <x v="45"/>
    <x v="2"/>
    <x v="5"/>
    <s v="Las Vegas"/>
    <x v="4"/>
    <n v="0.70000000000000007"/>
    <x v="46"/>
    <x v="154"/>
    <x v="338"/>
    <x v="17"/>
  </r>
  <r>
    <x v="2"/>
    <n v="1128299"/>
    <x v="45"/>
    <x v="2"/>
    <x v="5"/>
    <s v="Las Vegas"/>
    <x v="5"/>
    <n v="0.75000000000000011"/>
    <x v="48"/>
    <x v="224"/>
    <x v="339"/>
    <x v="7"/>
  </r>
  <r>
    <x v="2"/>
    <n v="1128299"/>
    <x v="46"/>
    <x v="2"/>
    <x v="5"/>
    <s v="Las Vegas"/>
    <x v="0"/>
    <n v="0.60000000000000009"/>
    <x v="31"/>
    <x v="225"/>
    <x v="340"/>
    <x v="5"/>
  </r>
  <r>
    <x v="2"/>
    <n v="1128299"/>
    <x v="46"/>
    <x v="2"/>
    <x v="5"/>
    <s v="Las Vegas"/>
    <x v="1"/>
    <n v="0.65000000000000013"/>
    <x v="31"/>
    <x v="226"/>
    <x v="341"/>
    <x v="6"/>
  </r>
  <r>
    <x v="2"/>
    <n v="1128299"/>
    <x v="46"/>
    <x v="2"/>
    <x v="5"/>
    <s v="Las Vegas"/>
    <x v="2"/>
    <n v="0.60000000000000009"/>
    <x v="33"/>
    <x v="227"/>
    <x v="342"/>
    <x v="5"/>
  </r>
  <r>
    <x v="2"/>
    <n v="1128299"/>
    <x v="46"/>
    <x v="2"/>
    <x v="5"/>
    <s v="Las Vegas"/>
    <x v="3"/>
    <n v="0.60000000000000009"/>
    <x v="47"/>
    <x v="218"/>
    <x v="333"/>
    <x v="1"/>
  </r>
  <r>
    <x v="2"/>
    <n v="1128299"/>
    <x v="46"/>
    <x v="2"/>
    <x v="5"/>
    <s v="Las Vegas"/>
    <x v="4"/>
    <n v="0.70000000000000007"/>
    <x v="45"/>
    <x v="196"/>
    <x v="343"/>
    <x v="17"/>
  </r>
  <r>
    <x v="2"/>
    <n v="1128299"/>
    <x v="46"/>
    <x v="2"/>
    <x v="5"/>
    <s v="Las Vegas"/>
    <x v="5"/>
    <n v="0.75000000000000011"/>
    <x v="34"/>
    <x v="228"/>
    <x v="344"/>
    <x v="7"/>
  </r>
  <r>
    <x v="2"/>
    <n v="1128299"/>
    <x v="47"/>
    <x v="2"/>
    <x v="5"/>
    <s v="Las Vegas"/>
    <x v="0"/>
    <n v="0.60000000000000009"/>
    <x v="22"/>
    <x v="229"/>
    <x v="345"/>
    <x v="5"/>
  </r>
  <r>
    <x v="2"/>
    <n v="1128299"/>
    <x v="47"/>
    <x v="2"/>
    <x v="5"/>
    <s v="Las Vegas"/>
    <x v="1"/>
    <n v="0.65000000000000013"/>
    <x v="22"/>
    <x v="230"/>
    <x v="346"/>
    <x v="6"/>
  </r>
  <r>
    <x v="2"/>
    <n v="1128299"/>
    <x v="47"/>
    <x v="2"/>
    <x v="5"/>
    <s v="Las Vegas"/>
    <x v="2"/>
    <n v="0.60000000000000009"/>
    <x v="34"/>
    <x v="231"/>
    <x v="347"/>
    <x v="5"/>
  </r>
  <r>
    <x v="2"/>
    <n v="1128299"/>
    <x v="47"/>
    <x v="2"/>
    <x v="5"/>
    <s v="Las Vegas"/>
    <x v="3"/>
    <n v="0.60000000000000009"/>
    <x v="34"/>
    <x v="231"/>
    <x v="348"/>
    <x v="1"/>
  </r>
  <r>
    <x v="2"/>
    <n v="1128299"/>
    <x v="47"/>
    <x v="2"/>
    <x v="5"/>
    <s v="Las Vegas"/>
    <x v="4"/>
    <n v="0.70000000000000007"/>
    <x v="47"/>
    <x v="219"/>
    <x v="334"/>
    <x v="17"/>
  </r>
  <r>
    <x v="2"/>
    <n v="1128299"/>
    <x v="47"/>
    <x v="2"/>
    <x v="5"/>
    <s v="Las Vegas"/>
    <x v="5"/>
    <n v="0.75000000000000011"/>
    <x v="24"/>
    <x v="232"/>
    <x v="349"/>
    <x v="7"/>
  </r>
  <r>
    <x v="2"/>
    <n v="1128299"/>
    <x v="58"/>
    <x v="2"/>
    <x v="6"/>
    <s v="Denver"/>
    <x v="0"/>
    <n v="0.3"/>
    <x v="33"/>
    <x v="233"/>
    <x v="350"/>
    <x v="5"/>
  </r>
  <r>
    <x v="2"/>
    <n v="1128299"/>
    <x v="58"/>
    <x v="2"/>
    <x v="6"/>
    <s v="Denver"/>
    <x v="1"/>
    <n v="0.4"/>
    <x v="33"/>
    <x v="234"/>
    <x v="351"/>
    <x v="6"/>
  </r>
  <r>
    <x v="2"/>
    <n v="1128299"/>
    <x v="58"/>
    <x v="2"/>
    <x v="6"/>
    <s v="Denver"/>
    <x v="2"/>
    <n v="0.4"/>
    <x v="33"/>
    <x v="234"/>
    <x v="228"/>
    <x v="5"/>
  </r>
  <r>
    <x v="2"/>
    <n v="1128299"/>
    <x v="58"/>
    <x v="2"/>
    <x v="6"/>
    <s v="Denver"/>
    <x v="3"/>
    <n v="0.4"/>
    <x v="35"/>
    <x v="130"/>
    <x v="285"/>
    <x v="1"/>
  </r>
  <r>
    <x v="2"/>
    <n v="1128299"/>
    <x v="58"/>
    <x v="2"/>
    <x v="6"/>
    <s v="Denver"/>
    <x v="4"/>
    <n v="0.45"/>
    <x v="38"/>
    <x v="177"/>
    <x v="225"/>
    <x v="0"/>
  </r>
  <r>
    <x v="2"/>
    <n v="1128299"/>
    <x v="58"/>
    <x v="2"/>
    <x v="6"/>
    <s v="Denver"/>
    <x v="5"/>
    <n v="0.4"/>
    <x v="34"/>
    <x v="235"/>
    <x v="352"/>
    <x v="7"/>
  </r>
  <r>
    <x v="2"/>
    <n v="1128299"/>
    <x v="49"/>
    <x v="2"/>
    <x v="6"/>
    <s v="Denver"/>
    <x v="0"/>
    <n v="0.3"/>
    <x v="28"/>
    <x v="151"/>
    <x v="353"/>
    <x v="5"/>
  </r>
  <r>
    <x v="2"/>
    <n v="1128299"/>
    <x v="49"/>
    <x v="2"/>
    <x v="6"/>
    <s v="Denver"/>
    <x v="1"/>
    <n v="0.4"/>
    <x v="33"/>
    <x v="234"/>
    <x v="351"/>
    <x v="6"/>
  </r>
  <r>
    <x v="2"/>
    <n v="1128299"/>
    <x v="49"/>
    <x v="2"/>
    <x v="6"/>
    <s v="Denver"/>
    <x v="2"/>
    <n v="0.4"/>
    <x v="33"/>
    <x v="234"/>
    <x v="228"/>
    <x v="5"/>
  </r>
  <r>
    <x v="2"/>
    <n v="1128299"/>
    <x v="49"/>
    <x v="2"/>
    <x v="6"/>
    <s v="Denver"/>
    <x v="3"/>
    <n v="0.4"/>
    <x v="35"/>
    <x v="130"/>
    <x v="285"/>
    <x v="1"/>
  </r>
  <r>
    <x v="2"/>
    <n v="1128299"/>
    <x v="49"/>
    <x v="2"/>
    <x v="6"/>
    <s v="Denver"/>
    <x v="4"/>
    <n v="0.45"/>
    <x v="41"/>
    <x v="124"/>
    <x v="354"/>
    <x v="0"/>
  </r>
  <r>
    <x v="2"/>
    <n v="1128299"/>
    <x v="49"/>
    <x v="2"/>
    <x v="6"/>
    <s v="Denver"/>
    <x v="5"/>
    <n v="0.4"/>
    <x v="47"/>
    <x v="173"/>
    <x v="355"/>
    <x v="7"/>
  </r>
  <r>
    <x v="2"/>
    <n v="1128299"/>
    <x v="59"/>
    <x v="2"/>
    <x v="6"/>
    <s v="Denver"/>
    <x v="0"/>
    <n v="0.4"/>
    <x v="21"/>
    <x v="42"/>
    <x v="356"/>
    <x v="5"/>
  </r>
  <r>
    <x v="2"/>
    <n v="1128299"/>
    <x v="59"/>
    <x v="2"/>
    <x v="6"/>
    <s v="Denver"/>
    <x v="1"/>
    <n v="0.49999999999999994"/>
    <x v="47"/>
    <x v="236"/>
    <x v="216"/>
    <x v="6"/>
  </r>
  <r>
    <x v="2"/>
    <n v="1128299"/>
    <x v="59"/>
    <x v="2"/>
    <x v="6"/>
    <s v="Denver"/>
    <x v="2"/>
    <n v="0.54999999999999993"/>
    <x v="47"/>
    <x v="208"/>
    <x v="357"/>
    <x v="5"/>
  </r>
  <r>
    <x v="2"/>
    <n v="1128299"/>
    <x v="59"/>
    <x v="2"/>
    <x v="6"/>
    <s v="Denver"/>
    <x v="3"/>
    <n v="0.54999999999999993"/>
    <x v="49"/>
    <x v="209"/>
    <x v="358"/>
    <x v="1"/>
  </r>
  <r>
    <x v="2"/>
    <n v="1128299"/>
    <x v="59"/>
    <x v="2"/>
    <x v="6"/>
    <s v="Denver"/>
    <x v="4"/>
    <n v="0.6"/>
    <x v="43"/>
    <x v="124"/>
    <x v="354"/>
    <x v="0"/>
  </r>
  <r>
    <x v="2"/>
    <n v="1128299"/>
    <x v="59"/>
    <x v="2"/>
    <x v="6"/>
    <s v="Denver"/>
    <x v="5"/>
    <n v="0.54999999999999993"/>
    <x v="45"/>
    <x v="237"/>
    <x v="281"/>
    <x v="7"/>
  </r>
  <r>
    <x v="2"/>
    <n v="1128299"/>
    <x v="60"/>
    <x v="2"/>
    <x v="6"/>
    <s v="Denver"/>
    <x v="0"/>
    <n v="0.6"/>
    <x v="28"/>
    <x v="40"/>
    <x v="43"/>
    <x v="5"/>
  </r>
  <r>
    <x v="2"/>
    <n v="1128299"/>
    <x v="60"/>
    <x v="2"/>
    <x v="6"/>
    <s v="Denver"/>
    <x v="1"/>
    <n v="0.65"/>
    <x v="46"/>
    <x v="238"/>
    <x v="359"/>
    <x v="6"/>
  </r>
  <r>
    <x v="2"/>
    <n v="1128299"/>
    <x v="60"/>
    <x v="2"/>
    <x v="6"/>
    <s v="Denver"/>
    <x v="2"/>
    <n v="0.65"/>
    <x v="48"/>
    <x v="239"/>
    <x v="360"/>
    <x v="5"/>
  </r>
  <r>
    <x v="2"/>
    <n v="1128299"/>
    <x v="60"/>
    <x v="2"/>
    <x v="6"/>
    <s v="Denver"/>
    <x v="3"/>
    <n v="0.6"/>
    <x v="35"/>
    <x v="240"/>
    <x v="361"/>
    <x v="1"/>
  </r>
  <r>
    <x v="2"/>
    <n v="1128299"/>
    <x v="60"/>
    <x v="2"/>
    <x v="6"/>
    <s v="Denver"/>
    <x v="4"/>
    <n v="0.65"/>
    <x v="37"/>
    <x v="165"/>
    <x v="315"/>
    <x v="0"/>
  </r>
  <r>
    <x v="2"/>
    <n v="1128299"/>
    <x v="60"/>
    <x v="2"/>
    <x v="6"/>
    <s v="Denver"/>
    <x v="5"/>
    <n v="0.8"/>
    <x v="46"/>
    <x v="51"/>
    <x v="362"/>
    <x v="7"/>
  </r>
  <r>
    <x v="2"/>
    <n v="1128299"/>
    <x v="61"/>
    <x v="2"/>
    <x v="6"/>
    <s v="Denver"/>
    <x v="0"/>
    <n v="0.6"/>
    <x v="28"/>
    <x v="40"/>
    <x v="18"/>
    <x v="0"/>
  </r>
  <r>
    <x v="2"/>
    <n v="1128299"/>
    <x v="61"/>
    <x v="2"/>
    <x v="6"/>
    <s v="Denver"/>
    <x v="1"/>
    <n v="0.65"/>
    <x v="48"/>
    <x v="239"/>
    <x v="363"/>
    <x v="2"/>
  </r>
  <r>
    <x v="2"/>
    <n v="1128299"/>
    <x v="61"/>
    <x v="2"/>
    <x v="6"/>
    <s v="Denver"/>
    <x v="2"/>
    <n v="0.65"/>
    <x v="48"/>
    <x v="239"/>
    <x v="106"/>
    <x v="0"/>
  </r>
  <r>
    <x v="2"/>
    <n v="1128299"/>
    <x v="61"/>
    <x v="2"/>
    <x v="6"/>
    <s v="Denver"/>
    <x v="3"/>
    <n v="0.6"/>
    <x v="35"/>
    <x v="240"/>
    <x v="364"/>
    <x v="18"/>
  </r>
  <r>
    <x v="2"/>
    <n v="1128299"/>
    <x v="61"/>
    <x v="2"/>
    <x v="6"/>
    <s v="Denver"/>
    <x v="4"/>
    <n v="0.65"/>
    <x v="37"/>
    <x v="165"/>
    <x v="365"/>
    <x v="19"/>
  </r>
  <r>
    <x v="2"/>
    <n v="1128299"/>
    <x v="61"/>
    <x v="2"/>
    <x v="6"/>
    <s v="Denver"/>
    <x v="5"/>
    <n v="0.8"/>
    <x v="34"/>
    <x v="7"/>
    <x v="366"/>
    <x v="1"/>
  </r>
  <r>
    <x v="2"/>
    <n v="1128299"/>
    <x v="52"/>
    <x v="2"/>
    <x v="6"/>
    <s v="Denver"/>
    <x v="0"/>
    <n v="0.6"/>
    <x v="27"/>
    <x v="92"/>
    <x v="367"/>
    <x v="0"/>
  </r>
  <r>
    <x v="2"/>
    <n v="1128299"/>
    <x v="52"/>
    <x v="2"/>
    <x v="6"/>
    <s v="Denver"/>
    <x v="1"/>
    <n v="0.65"/>
    <x v="31"/>
    <x v="90"/>
    <x v="368"/>
    <x v="2"/>
  </r>
  <r>
    <x v="2"/>
    <n v="1128299"/>
    <x v="52"/>
    <x v="2"/>
    <x v="6"/>
    <s v="Denver"/>
    <x v="2"/>
    <n v="0.65"/>
    <x v="31"/>
    <x v="90"/>
    <x v="263"/>
    <x v="0"/>
  </r>
  <r>
    <x v="2"/>
    <n v="1128299"/>
    <x v="52"/>
    <x v="2"/>
    <x v="6"/>
    <s v="Denver"/>
    <x v="3"/>
    <n v="0.65"/>
    <x v="32"/>
    <x v="62"/>
    <x v="369"/>
    <x v="18"/>
  </r>
  <r>
    <x v="2"/>
    <n v="1128299"/>
    <x v="52"/>
    <x v="2"/>
    <x v="6"/>
    <s v="Denver"/>
    <x v="4"/>
    <n v="0.70000000000000007"/>
    <x v="46"/>
    <x v="154"/>
    <x v="370"/>
    <x v="19"/>
  </r>
  <r>
    <x v="2"/>
    <n v="1128299"/>
    <x v="52"/>
    <x v="2"/>
    <x v="6"/>
    <s v="Denver"/>
    <x v="5"/>
    <n v="0.85000000000000009"/>
    <x v="23"/>
    <x v="241"/>
    <x v="371"/>
    <x v="1"/>
  </r>
  <r>
    <x v="2"/>
    <n v="1128299"/>
    <x v="62"/>
    <x v="2"/>
    <x v="6"/>
    <s v="Denver"/>
    <x v="0"/>
    <n v="0.65"/>
    <x v="29"/>
    <x v="93"/>
    <x v="372"/>
    <x v="4"/>
  </r>
  <r>
    <x v="2"/>
    <n v="1128299"/>
    <x v="62"/>
    <x v="2"/>
    <x v="6"/>
    <s v="Denver"/>
    <x v="1"/>
    <n v="0.70000000000000007"/>
    <x v="23"/>
    <x v="242"/>
    <x v="79"/>
    <x v="1"/>
  </r>
  <r>
    <x v="2"/>
    <n v="1128299"/>
    <x v="62"/>
    <x v="2"/>
    <x v="6"/>
    <s v="Denver"/>
    <x v="2"/>
    <n v="0.70000000000000007"/>
    <x v="31"/>
    <x v="243"/>
    <x v="373"/>
    <x v="4"/>
  </r>
  <r>
    <x v="2"/>
    <n v="1128299"/>
    <x v="62"/>
    <x v="2"/>
    <x v="6"/>
    <s v="Denver"/>
    <x v="3"/>
    <n v="0.65"/>
    <x v="34"/>
    <x v="197"/>
    <x v="374"/>
    <x v="15"/>
  </r>
  <r>
    <x v="2"/>
    <n v="1128299"/>
    <x v="62"/>
    <x v="2"/>
    <x v="6"/>
    <s v="Denver"/>
    <x v="4"/>
    <n v="0.70000000000000007"/>
    <x v="28"/>
    <x v="244"/>
    <x v="375"/>
    <x v="16"/>
  </r>
  <r>
    <x v="2"/>
    <n v="1128299"/>
    <x v="62"/>
    <x v="2"/>
    <x v="6"/>
    <s v="Denver"/>
    <x v="5"/>
    <n v="0.85000000000000009"/>
    <x v="28"/>
    <x v="245"/>
    <x v="376"/>
    <x v="3"/>
  </r>
  <r>
    <x v="2"/>
    <n v="1128299"/>
    <x v="19"/>
    <x v="2"/>
    <x v="6"/>
    <s v="Denver"/>
    <x v="0"/>
    <n v="0.70000000000000007"/>
    <x v="27"/>
    <x v="246"/>
    <x v="377"/>
    <x v="4"/>
  </r>
  <r>
    <x v="2"/>
    <n v="1128299"/>
    <x v="19"/>
    <x v="2"/>
    <x v="6"/>
    <s v="Denver"/>
    <x v="1"/>
    <n v="0.75000000000000011"/>
    <x v="22"/>
    <x v="247"/>
    <x v="378"/>
    <x v="1"/>
  </r>
  <r>
    <x v="2"/>
    <n v="1128299"/>
    <x v="19"/>
    <x v="2"/>
    <x v="6"/>
    <s v="Denver"/>
    <x v="2"/>
    <n v="0.70000000000000007"/>
    <x v="21"/>
    <x v="104"/>
    <x v="379"/>
    <x v="4"/>
  </r>
  <r>
    <x v="2"/>
    <n v="1128299"/>
    <x v="19"/>
    <x v="2"/>
    <x v="6"/>
    <s v="Denver"/>
    <x v="3"/>
    <n v="0.70000000000000007"/>
    <x v="24"/>
    <x v="248"/>
    <x v="2"/>
    <x v="15"/>
  </r>
  <r>
    <x v="2"/>
    <n v="1128299"/>
    <x v="19"/>
    <x v="2"/>
    <x v="6"/>
    <s v="Denver"/>
    <x v="4"/>
    <n v="0.75"/>
    <x v="24"/>
    <x v="69"/>
    <x v="380"/>
    <x v="16"/>
  </r>
  <r>
    <x v="2"/>
    <n v="1128299"/>
    <x v="19"/>
    <x v="2"/>
    <x v="6"/>
    <s v="Denver"/>
    <x v="5"/>
    <n v="0.8"/>
    <x v="47"/>
    <x v="55"/>
    <x v="325"/>
    <x v="3"/>
  </r>
  <r>
    <x v="2"/>
    <n v="1128299"/>
    <x v="63"/>
    <x v="2"/>
    <x v="6"/>
    <s v="Denver"/>
    <x v="0"/>
    <n v="0.65000000000000013"/>
    <x v="25"/>
    <x v="216"/>
    <x v="381"/>
    <x v="8"/>
  </r>
  <r>
    <x v="2"/>
    <n v="1128299"/>
    <x v="63"/>
    <x v="2"/>
    <x v="6"/>
    <s v="Denver"/>
    <x v="1"/>
    <n v="0.70000000000000018"/>
    <x v="25"/>
    <x v="249"/>
    <x v="382"/>
    <x v="3"/>
  </r>
  <r>
    <x v="2"/>
    <n v="1128299"/>
    <x v="63"/>
    <x v="2"/>
    <x v="6"/>
    <s v="Denver"/>
    <x v="2"/>
    <n v="0.65000000000000013"/>
    <x v="32"/>
    <x v="250"/>
    <x v="322"/>
    <x v="8"/>
  </r>
  <r>
    <x v="2"/>
    <n v="1128299"/>
    <x v="63"/>
    <x v="2"/>
    <x v="6"/>
    <s v="Denver"/>
    <x v="3"/>
    <n v="0.65000000000000013"/>
    <x v="47"/>
    <x v="251"/>
    <x v="383"/>
    <x v="2"/>
  </r>
  <r>
    <x v="2"/>
    <n v="1128299"/>
    <x v="63"/>
    <x v="2"/>
    <x v="6"/>
    <s v="Denver"/>
    <x v="4"/>
    <n v="0.75000000000000011"/>
    <x v="47"/>
    <x v="252"/>
    <x v="384"/>
    <x v="20"/>
  </r>
  <r>
    <x v="2"/>
    <n v="1128299"/>
    <x v="63"/>
    <x v="2"/>
    <x v="6"/>
    <s v="Denver"/>
    <x v="5"/>
    <n v="0.70000000000000007"/>
    <x v="33"/>
    <x v="253"/>
    <x v="385"/>
    <x v="6"/>
  </r>
  <r>
    <x v="2"/>
    <n v="1128299"/>
    <x v="55"/>
    <x v="2"/>
    <x v="6"/>
    <s v="Denver"/>
    <x v="0"/>
    <n v="0.55000000000000004"/>
    <x v="28"/>
    <x v="170"/>
    <x v="136"/>
    <x v="8"/>
  </r>
  <r>
    <x v="2"/>
    <n v="1128299"/>
    <x v="55"/>
    <x v="2"/>
    <x v="6"/>
    <s v="Denver"/>
    <x v="1"/>
    <n v="0.60000000000000009"/>
    <x v="28"/>
    <x v="254"/>
    <x v="135"/>
    <x v="3"/>
  </r>
  <r>
    <x v="2"/>
    <n v="1128299"/>
    <x v="55"/>
    <x v="2"/>
    <x v="6"/>
    <s v="Denver"/>
    <x v="2"/>
    <n v="0.55000000000000004"/>
    <x v="45"/>
    <x v="136"/>
    <x v="356"/>
    <x v="8"/>
  </r>
  <r>
    <x v="2"/>
    <n v="1128299"/>
    <x v="55"/>
    <x v="2"/>
    <x v="6"/>
    <s v="Denver"/>
    <x v="3"/>
    <n v="0.55000000000000004"/>
    <x v="46"/>
    <x v="255"/>
    <x v="386"/>
    <x v="2"/>
  </r>
  <r>
    <x v="2"/>
    <n v="1128299"/>
    <x v="55"/>
    <x v="2"/>
    <x v="6"/>
    <s v="Denver"/>
    <x v="4"/>
    <n v="0.65"/>
    <x v="49"/>
    <x v="212"/>
    <x v="387"/>
    <x v="20"/>
  </r>
  <r>
    <x v="2"/>
    <n v="1128299"/>
    <x v="55"/>
    <x v="2"/>
    <x v="6"/>
    <s v="Denver"/>
    <x v="5"/>
    <n v="0.70000000000000007"/>
    <x v="45"/>
    <x v="196"/>
    <x v="139"/>
    <x v="6"/>
  </r>
  <r>
    <x v="2"/>
    <n v="1128299"/>
    <x v="64"/>
    <x v="2"/>
    <x v="6"/>
    <s v="Denver"/>
    <x v="0"/>
    <n v="0.55000000000000004"/>
    <x v="31"/>
    <x v="76"/>
    <x v="388"/>
    <x v="8"/>
  </r>
  <r>
    <x v="2"/>
    <n v="1128299"/>
    <x v="64"/>
    <x v="2"/>
    <x v="6"/>
    <s v="Denver"/>
    <x v="1"/>
    <n v="0.60000000000000009"/>
    <x v="31"/>
    <x v="225"/>
    <x v="389"/>
    <x v="3"/>
  </r>
  <r>
    <x v="2"/>
    <n v="1128299"/>
    <x v="64"/>
    <x v="2"/>
    <x v="6"/>
    <s v="Denver"/>
    <x v="2"/>
    <n v="0.55000000000000004"/>
    <x v="33"/>
    <x v="256"/>
    <x v="390"/>
    <x v="8"/>
  </r>
  <r>
    <x v="2"/>
    <n v="1128299"/>
    <x v="64"/>
    <x v="2"/>
    <x v="6"/>
    <s v="Denver"/>
    <x v="3"/>
    <n v="0.65000000000000013"/>
    <x v="47"/>
    <x v="251"/>
    <x v="383"/>
    <x v="2"/>
  </r>
  <r>
    <x v="2"/>
    <n v="1128299"/>
    <x v="64"/>
    <x v="2"/>
    <x v="6"/>
    <s v="Denver"/>
    <x v="4"/>
    <n v="0.75000000000000011"/>
    <x v="48"/>
    <x v="224"/>
    <x v="391"/>
    <x v="20"/>
  </r>
  <r>
    <x v="2"/>
    <n v="1128299"/>
    <x v="64"/>
    <x v="2"/>
    <x v="6"/>
    <s v="Denver"/>
    <x v="5"/>
    <n v="0.80000000000000016"/>
    <x v="24"/>
    <x v="257"/>
    <x v="392"/>
    <x v="6"/>
  </r>
  <r>
    <x v="2"/>
    <n v="1128299"/>
    <x v="65"/>
    <x v="2"/>
    <x v="6"/>
    <s v="Denver"/>
    <x v="0"/>
    <n v="0.65000000000000013"/>
    <x v="20"/>
    <x v="258"/>
    <x v="393"/>
    <x v="8"/>
  </r>
  <r>
    <x v="2"/>
    <n v="1128299"/>
    <x v="65"/>
    <x v="2"/>
    <x v="6"/>
    <s v="Denver"/>
    <x v="1"/>
    <n v="0.70000000000000018"/>
    <x v="20"/>
    <x v="107"/>
    <x v="394"/>
    <x v="3"/>
  </r>
  <r>
    <x v="2"/>
    <n v="1128299"/>
    <x v="65"/>
    <x v="2"/>
    <x v="6"/>
    <s v="Denver"/>
    <x v="2"/>
    <n v="0.65000000000000013"/>
    <x v="24"/>
    <x v="259"/>
    <x v="395"/>
    <x v="8"/>
  </r>
  <r>
    <x v="2"/>
    <n v="1128299"/>
    <x v="65"/>
    <x v="2"/>
    <x v="6"/>
    <s v="Denver"/>
    <x v="3"/>
    <n v="0.65000000000000013"/>
    <x v="24"/>
    <x v="259"/>
    <x v="117"/>
    <x v="2"/>
  </r>
  <r>
    <x v="2"/>
    <n v="1128299"/>
    <x v="65"/>
    <x v="2"/>
    <x v="6"/>
    <s v="Denver"/>
    <x v="4"/>
    <n v="0.75000000000000011"/>
    <x v="33"/>
    <x v="260"/>
    <x v="396"/>
    <x v="20"/>
  </r>
  <r>
    <x v="2"/>
    <n v="1128299"/>
    <x v="65"/>
    <x v="2"/>
    <x v="6"/>
    <s v="Denver"/>
    <x v="5"/>
    <n v="0.80000000000000016"/>
    <x v="28"/>
    <x v="249"/>
    <x v="397"/>
    <x v="6"/>
  </r>
  <r>
    <x v="2"/>
    <n v="1128299"/>
    <x v="66"/>
    <x v="2"/>
    <x v="7"/>
    <s v="Seattle"/>
    <x v="0"/>
    <n v="0.4"/>
    <x v="32"/>
    <x v="207"/>
    <x v="303"/>
    <x v="1"/>
  </r>
  <r>
    <x v="2"/>
    <n v="1128299"/>
    <x v="66"/>
    <x v="2"/>
    <x v="7"/>
    <s v="Seattle"/>
    <x v="1"/>
    <n v="0.5"/>
    <x v="32"/>
    <x v="39"/>
    <x v="156"/>
    <x v="3"/>
  </r>
  <r>
    <x v="2"/>
    <n v="1128299"/>
    <x v="66"/>
    <x v="2"/>
    <x v="7"/>
    <s v="Seattle"/>
    <x v="2"/>
    <n v="0.5"/>
    <x v="32"/>
    <x v="39"/>
    <x v="156"/>
    <x v="3"/>
  </r>
  <r>
    <x v="2"/>
    <n v="1128299"/>
    <x v="66"/>
    <x v="2"/>
    <x v="7"/>
    <s v="Seattle"/>
    <x v="3"/>
    <n v="0.5"/>
    <x v="49"/>
    <x v="146"/>
    <x v="354"/>
    <x v="1"/>
  </r>
  <r>
    <x v="2"/>
    <n v="1128299"/>
    <x v="66"/>
    <x v="2"/>
    <x v="7"/>
    <s v="Seattle"/>
    <x v="4"/>
    <n v="0.55000000000000004"/>
    <x v="44"/>
    <x v="140"/>
    <x v="398"/>
    <x v="3"/>
  </r>
  <r>
    <x v="2"/>
    <n v="1128299"/>
    <x v="66"/>
    <x v="2"/>
    <x v="7"/>
    <s v="Seattle"/>
    <x v="5"/>
    <n v="0.5"/>
    <x v="24"/>
    <x v="54"/>
    <x v="399"/>
    <x v="6"/>
  </r>
  <r>
    <x v="2"/>
    <n v="1128299"/>
    <x v="67"/>
    <x v="2"/>
    <x v="7"/>
    <s v="Seattle"/>
    <x v="0"/>
    <n v="0.4"/>
    <x v="21"/>
    <x v="42"/>
    <x v="45"/>
    <x v="1"/>
  </r>
  <r>
    <x v="2"/>
    <n v="1128299"/>
    <x v="67"/>
    <x v="2"/>
    <x v="7"/>
    <s v="Seattle"/>
    <x v="1"/>
    <n v="0.5"/>
    <x v="32"/>
    <x v="39"/>
    <x v="156"/>
    <x v="3"/>
  </r>
  <r>
    <x v="2"/>
    <n v="1128299"/>
    <x v="67"/>
    <x v="2"/>
    <x v="7"/>
    <s v="Seattle"/>
    <x v="2"/>
    <n v="0.5"/>
    <x v="32"/>
    <x v="39"/>
    <x v="156"/>
    <x v="3"/>
  </r>
  <r>
    <x v="2"/>
    <n v="1128299"/>
    <x v="67"/>
    <x v="2"/>
    <x v="7"/>
    <s v="Seattle"/>
    <x v="3"/>
    <n v="0.5"/>
    <x v="49"/>
    <x v="146"/>
    <x v="354"/>
    <x v="1"/>
  </r>
  <r>
    <x v="2"/>
    <n v="1128299"/>
    <x v="67"/>
    <x v="2"/>
    <x v="7"/>
    <s v="Seattle"/>
    <x v="4"/>
    <n v="0.55000000000000004"/>
    <x v="38"/>
    <x v="116"/>
    <x v="400"/>
    <x v="3"/>
  </r>
  <r>
    <x v="2"/>
    <n v="1128299"/>
    <x v="67"/>
    <x v="2"/>
    <x v="7"/>
    <s v="Seattle"/>
    <x v="5"/>
    <n v="0.5"/>
    <x v="33"/>
    <x v="43"/>
    <x v="401"/>
    <x v="6"/>
  </r>
  <r>
    <x v="2"/>
    <n v="1128299"/>
    <x v="68"/>
    <x v="2"/>
    <x v="7"/>
    <s v="Seattle"/>
    <x v="0"/>
    <n v="0.5"/>
    <x v="31"/>
    <x v="79"/>
    <x v="95"/>
    <x v="1"/>
  </r>
  <r>
    <x v="2"/>
    <n v="1128299"/>
    <x v="68"/>
    <x v="2"/>
    <x v="7"/>
    <s v="Seattle"/>
    <x v="1"/>
    <n v="0.6"/>
    <x v="33"/>
    <x v="141"/>
    <x v="402"/>
    <x v="3"/>
  </r>
  <r>
    <x v="2"/>
    <n v="1128299"/>
    <x v="68"/>
    <x v="2"/>
    <x v="7"/>
    <s v="Seattle"/>
    <x v="2"/>
    <n v="0.64999999999999991"/>
    <x v="33"/>
    <x v="261"/>
    <x v="403"/>
    <x v="3"/>
  </r>
  <r>
    <x v="2"/>
    <n v="1128299"/>
    <x v="68"/>
    <x v="2"/>
    <x v="7"/>
    <s v="Seattle"/>
    <x v="3"/>
    <n v="0.64999999999999991"/>
    <x v="46"/>
    <x v="262"/>
    <x v="404"/>
    <x v="1"/>
  </r>
  <r>
    <x v="2"/>
    <n v="1128299"/>
    <x v="68"/>
    <x v="2"/>
    <x v="7"/>
    <s v="Seattle"/>
    <x v="4"/>
    <n v="0.7"/>
    <x v="37"/>
    <x v="263"/>
    <x v="196"/>
    <x v="3"/>
  </r>
  <r>
    <x v="2"/>
    <n v="1128299"/>
    <x v="68"/>
    <x v="2"/>
    <x v="7"/>
    <s v="Seattle"/>
    <x v="5"/>
    <n v="0.64999999999999991"/>
    <x v="48"/>
    <x v="264"/>
    <x v="405"/>
    <x v="6"/>
  </r>
  <r>
    <x v="2"/>
    <n v="1128299"/>
    <x v="69"/>
    <x v="2"/>
    <x v="7"/>
    <s v="Seattle"/>
    <x v="0"/>
    <n v="0.7"/>
    <x v="21"/>
    <x v="265"/>
    <x v="406"/>
    <x v="1"/>
  </r>
  <r>
    <x v="2"/>
    <n v="1128299"/>
    <x v="69"/>
    <x v="2"/>
    <x v="7"/>
    <s v="Seattle"/>
    <x v="1"/>
    <n v="0.75"/>
    <x v="45"/>
    <x v="48"/>
    <x v="407"/>
    <x v="3"/>
  </r>
  <r>
    <x v="2"/>
    <n v="1128299"/>
    <x v="69"/>
    <x v="2"/>
    <x v="7"/>
    <s v="Seattle"/>
    <x v="2"/>
    <n v="0.75"/>
    <x v="47"/>
    <x v="61"/>
    <x v="158"/>
    <x v="3"/>
  </r>
  <r>
    <x v="2"/>
    <n v="1128299"/>
    <x v="69"/>
    <x v="2"/>
    <x v="7"/>
    <s v="Seattle"/>
    <x v="3"/>
    <n v="0.6"/>
    <x v="49"/>
    <x v="207"/>
    <x v="303"/>
    <x v="1"/>
  </r>
  <r>
    <x v="2"/>
    <n v="1128299"/>
    <x v="69"/>
    <x v="2"/>
    <x v="7"/>
    <s v="Seattle"/>
    <x v="4"/>
    <n v="0.65"/>
    <x v="41"/>
    <x v="194"/>
    <x v="408"/>
    <x v="3"/>
  </r>
  <r>
    <x v="2"/>
    <n v="1128299"/>
    <x v="69"/>
    <x v="2"/>
    <x v="7"/>
    <s v="Seattle"/>
    <x v="5"/>
    <n v="0.8"/>
    <x v="45"/>
    <x v="59"/>
    <x v="257"/>
    <x v="6"/>
  </r>
  <r>
    <x v="2"/>
    <n v="1128299"/>
    <x v="70"/>
    <x v="2"/>
    <x v="7"/>
    <s v="Seattle"/>
    <x v="0"/>
    <n v="0.6"/>
    <x v="21"/>
    <x v="211"/>
    <x v="187"/>
    <x v="1"/>
  </r>
  <r>
    <x v="2"/>
    <n v="1128299"/>
    <x v="70"/>
    <x v="2"/>
    <x v="7"/>
    <s v="Seattle"/>
    <x v="1"/>
    <n v="0.65"/>
    <x v="47"/>
    <x v="51"/>
    <x v="409"/>
    <x v="3"/>
  </r>
  <r>
    <x v="2"/>
    <n v="1128299"/>
    <x v="70"/>
    <x v="2"/>
    <x v="7"/>
    <s v="Seattle"/>
    <x v="2"/>
    <n v="0.65"/>
    <x v="47"/>
    <x v="51"/>
    <x v="409"/>
    <x v="3"/>
  </r>
  <r>
    <x v="2"/>
    <n v="1128299"/>
    <x v="70"/>
    <x v="2"/>
    <x v="7"/>
    <s v="Seattle"/>
    <x v="3"/>
    <n v="0.6"/>
    <x v="49"/>
    <x v="207"/>
    <x v="303"/>
    <x v="1"/>
  </r>
  <r>
    <x v="2"/>
    <n v="1128299"/>
    <x v="70"/>
    <x v="2"/>
    <x v="7"/>
    <s v="Seattle"/>
    <x v="4"/>
    <n v="0.65"/>
    <x v="41"/>
    <x v="194"/>
    <x v="408"/>
    <x v="3"/>
  </r>
  <r>
    <x v="2"/>
    <n v="1128299"/>
    <x v="70"/>
    <x v="2"/>
    <x v="7"/>
    <s v="Seattle"/>
    <x v="5"/>
    <n v="0.8"/>
    <x v="24"/>
    <x v="2"/>
    <x v="325"/>
    <x v="6"/>
  </r>
  <r>
    <x v="2"/>
    <n v="1128299"/>
    <x v="71"/>
    <x v="2"/>
    <x v="7"/>
    <s v="Seattle"/>
    <x v="0"/>
    <n v="0.75"/>
    <x v="30"/>
    <x v="98"/>
    <x v="410"/>
    <x v="1"/>
  </r>
  <r>
    <x v="2"/>
    <n v="1128299"/>
    <x v="71"/>
    <x v="2"/>
    <x v="7"/>
    <s v="Seattle"/>
    <x v="1"/>
    <n v="0.8"/>
    <x v="23"/>
    <x v="1"/>
    <x v="5"/>
    <x v="3"/>
  </r>
  <r>
    <x v="2"/>
    <n v="1128299"/>
    <x v="71"/>
    <x v="2"/>
    <x v="7"/>
    <s v="Seattle"/>
    <x v="2"/>
    <n v="0.8"/>
    <x v="23"/>
    <x v="1"/>
    <x v="5"/>
    <x v="3"/>
  </r>
  <r>
    <x v="2"/>
    <n v="1128299"/>
    <x v="71"/>
    <x v="2"/>
    <x v="7"/>
    <s v="Seattle"/>
    <x v="3"/>
    <n v="0.8"/>
    <x v="24"/>
    <x v="2"/>
    <x v="214"/>
    <x v="1"/>
  </r>
  <r>
    <x v="2"/>
    <n v="1128299"/>
    <x v="71"/>
    <x v="2"/>
    <x v="7"/>
    <s v="Seattle"/>
    <x v="4"/>
    <n v="0.85000000000000009"/>
    <x v="48"/>
    <x v="260"/>
    <x v="411"/>
    <x v="3"/>
  </r>
  <r>
    <x v="2"/>
    <n v="1128299"/>
    <x v="71"/>
    <x v="2"/>
    <x v="7"/>
    <s v="Seattle"/>
    <x v="5"/>
    <n v="1"/>
    <x v="22"/>
    <x v="266"/>
    <x v="7"/>
    <x v="6"/>
  </r>
  <r>
    <x v="2"/>
    <n v="1128299"/>
    <x v="72"/>
    <x v="2"/>
    <x v="7"/>
    <s v="Seattle"/>
    <x v="0"/>
    <n v="0.8"/>
    <x v="6"/>
    <x v="267"/>
    <x v="412"/>
    <x v="1"/>
  </r>
  <r>
    <x v="2"/>
    <n v="1128299"/>
    <x v="72"/>
    <x v="2"/>
    <x v="7"/>
    <s v="Seattle"/>
    <x v="1"/>
    <n v="0.85000000000000009"/>
    <x v="22"/>
    <x v="268"/>
    <x v="413"/>
    <x v="3"/>
  </r>
  <r>
    <x v="2"/>
    <n v="1128299"/>
    <x v="72"/>
    <x v="2"/>
    <x v="7"/>
    <s v="Seattle"/>
    <x v="2"/>
    <n v="0.85000000000000009"/>
    <x v="23"/>
    <x v="241"/>
    <x v="414"/>
    <x v="3"/>
  </r>
  <r>
    <x v="2"/>
    <n v="1128299"/>
    <x v="72"/>
    <x v="2"/>
    <x v="7"/>
    <s v="Seattle"/>
    <x v="3"/>
    <n v="0.8"/>
    <x v="28"/>
    <x v="81"/>
    <x v="12"/>
    <x v="1"/>
  </r>
  <r>
    <x v="2"/>
    <n v="1128299"/>
    <x v="72"/>
    <x v="2"/>
    <x v="7"/>
    <s v="Seattle"/>
    <x v="4"/>
    <n v="0.85000000000000009"/>
    <x v="31"/>
    <x v="269"/>
    <x v="415"/>
    <x v="3"/>
  </r>
  <r>
    <x v="2"/>
    <n v="1128299"/>
    <x v="72"/>
    <x v="2"/>
    <x v="7"/>
    <s v="Seattle"/>
    <x v="5"/>
    <n v="1"/>
    <x v="31"/>
    <x v="270"/>
    <x v="200"/>
    <x v="6"/>
  </r>
  <r>
    <x v="2"/>
    <n v="1128299"/>
    <x v="73"/>
    <x v="2"/>
    <x v="7"/>
    <s v="Seattle"/>
    <x v="0"/>
    <n v="0.85000000000000009"/>
    <x v="29"/>
    <x v="271"/>
    <x v="416"/>
    <x v="1"/>
  </r>
  <r>
    <x v="2"/>
    <n v="1128299"/>
    <x v="73"/>
    <x v="2"/>
    <x v="7"/>
    <s v="Seattle"/>
    <x v="1"/>
    <n v="0.80000000000000016"/>
    <x v="30"/>
    <x v="272"/>
    <x v="417"/>
    <x v="3"/>
  </r>
  <r>
    <x v="2"/>
    <n v="1128299"/>
    <x v="73"/>
    <x v="2"/>
    <x v="7"/>
    <s v="Seattle"/>
    <x v="2"/>
    <n v="0.75000000000000011"/>
    <x v="23"/>
    <x v="273"/>
    <x v="418"/>
    <x v="3"/>
  </r>
  <r>
    <x v="2"/>
    <n v="1128299"/>
    <x v="73"/>
    <x v="2"/>
    <x v="7"/>
    <s v="Seattle"/>
    <x v="3"/>
    <n v="0.75000000000000011"/>
    <x v="31"/>
    <x v="274"/>
    <x v="419"/>
    <x v="1"/>
  </r>
  <r>
    <x v="2"/>
    <n v="1128299"/>
    <x v="73"/>
    <x v="2"/>
    <x v="7"/>
    <s v="Seattle"/>
    <x v="4"/>
    <n v="0.75"/>
    <x v="31"/>
    <x v="275"/>
    <x v="420"/>
    <x v="3"/>
  </r>
  <r>
    <x v="2"/>
    <n v="1128299"/>
    <x v="73"/>
    <x v="2"/>
    <x v="7"/>
    <s v="Seattle"/>
    <x v="5"/>
    <n v="0.8"/>
    <x v="47"/>
    <x v="55"/>
    <x v="329"/>
    <x v="6"/>
  </r>
  <r>
    <x v="2"/>
    <n v="1128299"/>
    <x v="74"/>
    <x v="2"/>
    <x v="7"/>
    <s v="Seattle"/>
    <x v="0"/>
    <n v="0.70000000000000018"/>
    <x v="25"/>
    <x v="249"/>
    <x v="330"/>
    <x v="1"/>
  </r>
  <r>
    <x v="2"/>
    <n v="1128299"/>
    <x v="74"/>
    <x v="2"/>
    <x v="7"/>
    <s v="Seattle"/>
    <x v="1"/>
    <n v="0.75000000000000022"/>
    <x v="25"/>
    <x v="276"/>
    <x v="421"/>
    <x v="3"/>
  </r>
  <r>
    <x v="2"/>
    <n v="1128299"/>
    <x v="74"/>
    <x v="2"/>
    <x v="7"/>
    <s v="Seattle"/>
    <x v="2"/>
    <n v="0.70000000000000018"/>
    <x v="32"/>
    <x v="277"/>
    <x v="337"/>
    <x v="3"/>
  </r>
  <r>
    <x v="2"/>
    <n v="1128299"/>
    <x v="74"/>
    <x v="2"/>
    <x v="7"/>
    <s v="Seattle"/>
    <x v="3"/>
    <n v="0.70000000000000018"/>
    <x v="47"/>
    <x v="278"/>
    <x v="397"/>
    <x v="1"/>
  </r>
  <r>
    <x v="2"/>
    <n v="1128299"/>
    <x v="74"/>
    <x v="2"/>
    <x v="7"/>
    <s v="Seattle"/>
    <x v="4"/>
    <n v="0.80000000000000016"/>
    <x v="33"/>
    <x v="279"/>
    <x v="422"/>
    <x v="3"/>
  </r>
  <r>
    <x v="2"/>
    <n v="1128299"/>
    <x v="74"/>
    <x v="2"/>
    <x v="7"/>
    <s v="Seattle"/>
    <x v="5"/>
    <n v="0.65"/>
    <x v="32"/>
    <x v="62"/>
    <x v="154"/>
    <x v="6"/>
  </r>
  <r>
    <x v="2"/>
    <n v="1128299"/>
    <x v="75"/>
    <x v="2"/>
    <x v="7"/>
    <s v="Seattle"/>
    <x v="0"/>
    <n v="0.60000000000000009"/>
    <x v="21"/>
    <x v="221"/>
    <x v="423"/>
    <x v="1"/>
  </r>
  <r>
    <x v="2"/>
    <n v="1128299"/>
    <x v="75"/>
    <x v="2"/>
    <x v="7"/>
    <s v="Seattle"/>
    <x v="1"/>
    <n v="0.65000000000000013"/>
    <x v="21"/>
    <x v="222"/>
    <x v="424"/>
    <x v="3"/>
  </r>
  <r>
    <x v="2"/>
    <n v="1128299"/>
    <x v="75"/>
    <x v="2"/>
    <x v="7"/>
    <s v="Seattle"/>
    <x v="2"/>
    <n v="0.60000000000000009"/>
    <x v="48"/>
    <x v="223"/>
    <x v="349"/>
    <x v="3"/>
  </r>
  <r>
    <x v="2"/>
    <n v="1128299"/>
    <x v="75"/>
    <x v="2"/>
    <x v="7"/>
    <s v="Seattle"/>
    <x v="3"/>
    <n v="0.60000000000000009"/>
    <x v="45"/>
    <x v="162"/>
    <x v="101"/>
    <x v="1"/>
  </r>
  <r>
    <x v="2"/>
    <n v="1128299"/>
    <x v="75"/>
    <x v="2"/>
    <x v="7"/>
    <s v="Seattle"/>
    <x v="4"/>
    <n v="0.70000000000000007"/>
    <x v="46"/>
    <x v="154"/>
    <x v="315"/>
    <x v="3"/>
  </r>
  <r>
    <x v="2"/>
    <n v="1128299"/>
    <x v="75"/>
    <x v="2"/>
    <x v="7"/>
    <s v="Seattle"/>
    <x v="5"/>
    <n v="0.75000000000000011"/>
    <x v="48"/>
    <x v="224"/>
    <x v="349"/>
    <x v="6"/>
  </r>
  <r>
    <x v="2"/>
    <n v="1128299"/>
    <x v="76"/>
    <x v="2"/>
    <x v="7"/>
    <s v="Seattle"/>
    <x v="0"/>
    <n v="0.60000000000000009"/>
    <x v="25"/>
    <x v="215"/>
    <x v="53"/>
    <x v="1"/>
  </r>
  <r>
    <x v="2"/>
    <n v="1128299"/>
    <x v="76"/>
    <x v="2"/>
    <x v="7"/>
    <s v="Seattle"/>
    <x v="1"/>
    <n v="0.65000000000000013"/>
    <x v="23"/>
    <x v="280"/>
    <x v="425"/>
    <x v="3"/>
  </r>
  <r>
    <x v="2"/>
    <n v="1128299"/>
    <x v="76"/>
    <x v="2"/>
    <x v="7"/>
    <s v="Seattle"/>
    <x v="2"/>
    <n v="0.60000000000000009"/>
    <x v="34"/>
    <x v="231"/>
    <x v="426"/>
    <x v="3"/>
  </r>
  <r>
    <x v="2"/>
    <n v="1128299"/>
    <x v="76"/>
    <x v="2"/>
    <x v="7"/>
    <s v="Seattle"/>
    <x v="3"/>
    <n v="0.70000000000000018"/>
    <x v="32"/>
    <x v="277"/>
    <x v="332"/>
    <x v="1"/>
  </r>
  <r>
    <x v="2"/>
    <n v="1128299"/>
    <x v="76"/>
    <x v="2"/>
    <x v="7"/>
    <s v="Seattle"/>
    <x v="4"/>
    <n v="0.90000000000000013"/>
    <x v="33"/>
    <x v="281"/>
    <x v="427"/>
    <x v="3"/>
  </r>
  <r>
    <x v="2"/>
    <n v="1128299"/>
    <x v="76"/>
    <x v="2"/>
    <x v="7"/>
    <s v="Seattle"/>
    <x v="5"/>
    <n v="0.95000000000000018"/>
    <x v="21"/>
    <x v="282"/>
    <x v="428"/>
    <x v="6"/>
  </r>
  <r>
    <x v="2"/>
    <n v="1128299"/>
    <x v="77"/>
    <x v="2"/>
    <x v="7"/>
    <s v="Seattle"/>
    <x v="0"/>
    <n v="0.80000000000000016"/>
    <x v="30"/>
    <x v="272"/>
    <x v="429"/>
    <x v="1"/>
  </r>
  <r>
    <x v="2"/>
    <n v="1128299"/>
    <x v="77"/>
    <x v="2"/>
    <x v="7"/>
    <s v="Seattle"/>
    <x v="1"/>
    <n v="0.8500000000000002"/>
    <x v="30"/>
    <x v="283"/>
    <x v="430"/>
    <x v="3"/>
  </r>
  <r>
    <x v="2"/>
    <n v="1128299"/>
    <x v="77"/>
    <x v="2"/>
    <x v="7"/>
    <s v="Seattle"/>
    <x v="2"/>
    <n v="0.80000000000000016"/>
    <x v="21"/>
    <x v="284"/>
    <x v="431"/>
    <x v="3"/>
  </r>
  <r>
    <x v="2"/>
    <n v="1128299"/>
    <x v="77"/>
    <x v="2"/>
    <x v="7"/>
    <s v="Seattle"/>
    <x v="3"/>
    <n v="0.80000000000000016"/>
    <x v="21"/>
    <x v="284"/>
    <x v="432"/>
    <x v="1"/>
  </r>
  <r>
    <x v="2"/>
    <n v="1128299"/>
    <x v="77"/>
    <x v="2"/>
    <x v="7"/>
    <s v="Seattle"/>
    <x v="4"/>
    <n v="0.90000000000000013"/>
    <x v="34"/>
    <x v="285"/>
    <x v="433"/>
    <x v="3"/>
  </r>
  <r>
    <x v="2"/>
    <n v="1128299"/>
    <x v="77"/>
    <x v="2"/>
    <x v="7"/>
    <s v="Seattle"/>
    <x v="5"/>
    <n v="0.95000000000000018"/>
    <x v="31"/>
    <x v="286"/>
    <x v="434"/>
    <x v="6"/>
  </r>
  <r>
    <x v="0"/>
    <n v="1185732"/>
    <x v="78"/>
    <x v="4"/>
    <x v="8"/>
    <s v="Miami"/>
    <x v="0"/>
    <n v="0.45"/>
    <x v="11"/>
    <x v="176"/>
    <x v="435"/>
    <x v="4"/>
  </r>
  <r>
    <x v="0"/>
    <n v="1185732"/>
    <x v="78"/>
    <x v="4"/>
    <x v="8"/>
    <s v="Miami"/>
    <x v="1"/>
    <n v="0.45"/>
    <x v="2"/>
    <x v="3"/>
    <x v="3"/>
    <x v="2"/>
  </r>
  <r>
    <x v="0"/>
    <n v="1185732"/>
    <x v="78"/>
    <x v="4"/>
    <x v="8"/>
    <s v="Miami"/>
    <x v="2"/>
    <n v="0.35000000000000003"/>
    <x v="2"/>
    <x v="253"/>
    <x v="436"/>
    <x v="3"/>
  </r>
  <r>
    <x v="0"/>
    <n v="1185732"/>
    <x v="78"/>
    <x v="4"/>
    <x v="8"/>
    <s v="Miami"/>
    <x v="3"/>
    <n v="0.39999999999999997"/>
    <x v="20"/>
    <x v="287"/>
    <x v="437"/>
    <x v="1"/>
  </r>
  <r>
    <x v="0"/>
    <n v="1185732"/>
    <x v="78"/>
    <x v="4"/>
    <x v="8"/>
    <s v="Miami"/>
    <x v="4"/>
    <n v="0.55000000000000004"/>
    <x v="30"/>
    <x v="71"/>
    <x v="83"/>
    <x v="2"/>
  </r>
  <r>
    <x v="0"/>
    <n v="1185732"/>
    <x v="78"/>
    <x v="4"/>
    <x v="8"/>
    <s v="Miami"/>
    <x v="5"/>
    <n v="0.45"/>
    <x v="2"/>
    <x v="3"/>
    <x v="438"/>
    <x v="0"/>
  </r>
  <r>
    <x v="0"/>
    <n v="1185732"/>
    <x v="79"/>
    <x v="4"/>
    <x v="8"/>
    <s v="Miami"/>
    <x v="0"/>
    <n v="0.45"/>
    <x v="14"/>
    <x v="14"/>
    <x v="171"/>
    <x v="4"/>
  </r>
  <r>
    <x v="0"/>
    <n v="1185732"/>
    <x v="79"/>
    <x v="4"/>
    <x v="8"/>
    <s v="Miami"/>
    <x v="1"/>
    <n v="0.45"/>
    <x v="30"/>
    <x v="73"/>
    <x v="170"/>
    <x v="2"/>
  </r>
  <r>
    <x v="0"/>
    <n v="1185732"/>
    <x v="79"/>
    <x v="4"/>
    <x v="8"/>
    <s v="Miami"/>
    <x v="2"/>
    <n v="0.35000000000000003"/>
    <x v="9"/>
    <x v="219"/>
    <x v="439"/>
    <x v="3"/>
  </r>
  <r>
    <x v="0"/>
    <n v="1185732"/>
    <x v="79"/>
    <x v="4"/>
    <x v="8"/>
    <s v="Miami"/>
    <x v="3"/>
    <n v="0.39999999999999997"/>
    <x v="22"/>
    <x v="52"/>
    <x v="64"/>
    <x v="1"/>
  </r>
  <r>
    <x v="0"/>
    <n v="1185732"/>
    <x v="79"/>
    <x v="4"/>
    <x v="8"/>
    <s v="Miami"/>
    <x v="4"/>
    <n v="0.55000000000000004"/>
    <x v="30"/>
    <x v="71"/>
    <x v="83"/>
    <x v="2"/>
  </r>
  <r>
    <x v="0"/>
    <n v="1185732"/>
    <x v="79"/>
    <x v="4"/>
    <x v="8"/>
    <s v="Miami"/>
    <x v="5"/>
    <n v="0.45"/>
    <x v="2"/>
    <x v="3"/>
    <x v="438"/>
    <x v="0"/>
  </r>
  <r>
    <x v="0"/>
    <n v="1185732"/>
    <x v="80"/>
    <x v="4"/>
    <x v="8"/>
    <s v="Miami"/>
    <x v="0"/>
    <n v="0.45"/>
    <x v="55"/>
    <x v="288"/>
    <x v="440"/>
    <x v="4"/>
  </r>
  <r>
    <x v="0"/>
    <n v="1185732"/>
    <x v="80"/>
    <x v="4"/>
    <x v="8"/>
    <s v="Miami"/>
    <x v="1"/>
    <n v="0.45"/>
    <x v="30"/>
    <x v="73"/>
    <x v="170"/>
    <x v="2"/>
  </r>
  <r>
    <x v="0"/>
    <n v="1185732"/>
    <x v="80"/>
    <x v="4"/>
    <x v="8"/>
    <s v="Miami"/>
    <x v="2"/>
    <n v="0.35000000000000003"/>
    <x v="29"/>
    <x v="289"/>
    <x v="441"/>
    <x v="3"/>
  </r>
  <r>
    <x v="0"/>
    <n v="1185732"/>
    <x v="80"/>
    <x v="4"/>
    <x v="8"/>
    <s v="Miami"/>
    <x v="3"/>
    <n v="0.39999999999999997"/>
    <x v="23"/>
    <x v="54"/>
    <x v="158"/>
    <x v="1"/>
  </r>
  <r>
    <x v="0"/>
    <n v="1185732"/>
    <x v="80"/>
    <x v="4"/>
    <x v="8"/>
    <s v="Miami"/>
    <x v="4"/>
    <n v="0.55000000000000004"/>
    <x v="22"/>
    <x v="105"/>
    <x v="9"/>
    <x v="2"/>
  </r>
  <r>
    <x v="0"/>
    <n v="1185732"/>
    <x v="80"/>
    <x v="4"/>
    <x v="8"/>
    <s v="Miami"/>
    <x v="5"/>
    <n v="0.45"/>
    <x v="29"/>
    <x v="290"/>
    <x v="442"/>
    <x v="0"/>
  </r>
  <r>
    <x v="0"/>
    <n v="1185732"/>
    <x v="81"/>
    <x v="4"/>
    <x v="8"/>
    <s v="Miami"/>
    <x v="0"/>
    <n v="0.45"/>
    <x v="13"/>
    <x v="291"/>
    <x v="443"/>
    <x v="4"/>
  </r>
  <r>
    <x v="0"/>
    <n v="1185732"/>
    <x v="81"/>
    <x v="4"/>
    <x v="8"/>
    <s v="Miami"/>
    <x v="1"/>
    <n v="0.45"/>
    <x v="27"/>
    <x v="292"/>
    <x v="444"/>
    <x v="2"/>
  </r>
  <r>
    <x v="0"/>
    <n v="1185732"/>
    <x v="81"/>
    <x v="4"/>
    <x v="8"/>
    <s v="Miami"/>
    <x v="2"/>
    <n v="0.35000000000000003"/>
    <x v="27"/>
    <x v="293"/>
    <x v="445"/>
    <x v="3"/>
  </r>
  <r>
    <x v="0"/>
    <n v="1185732"/>
    <x v="81"/>
    <x v="4"/>
    <x v="8"/>
    <s v="Miami"/>
    <x v="3"/>
    <n v="0.39999999999999997"/>
    <x v="26"/>
    <x v="51"/>
    <x v="159"/>
    <x v="1"/>
  </r>
  <r>
    <x v="0"/>
    <n v="1185732"/>
    <x v="81"/>
    <x v="4"/>
    <x v="8"/>
    <s v="Miami"/>
    <x v="4"/>
    <n v="0.55000000000000004"/>
    <x v="22"/>
    <x v="105"/>
    <x v="9"/>
    <x v="2"/>
  </r>
  <r>
    <x v="0"/>
    <n v="1185732"/>
    <x v="81"/>
    <x v="4"/>
    <x v="8"/>
    <s v="Miami"/>
    <x v="5"/>
    <n v="0.45"/>
    <x v="9"/>
    <x v="11"/>
    <x v="168"/>
    <x v="0"/>
  </r>
  <r>
    <x v="0"/>
    <n v="1185732"/>
    <x v="82"/>
    <x v="4"/>
    <x v="8"/>
    <s v="Miami"/>
    <x v="0"/>
    <n v="0.55000000000000004"/>
    <x v="55"/>
    <x v="294"/>
    <x v="446"/>
    <x v="4"/>
  </r>
  <r>
    <x v="0"/>
    <n v="1185732"/>
    <x v="82"/>
    <x v="4"/>
    <x v="8"/>
    <s v="Miami"/>
    <x v="1"/>
    <n v="0.55000000000000004"/>
    <x v="29"/>
    <x v="100"/>
    <x v="447"/>
    <x v="2"/>
  </r>
  <r>
    <x v="0"/>
    <n v="1185732"/>
    <x v="82"/>
    <x v="4"/>
    <x v="8"/>
    <s v="Miami"/>
    <x v="2"/>
    <n v="0.5"/>
    <x v="30"/>
    <x v="69"/>
    <x v="89"/>
    <x v="3"/>
  </r>
  <r>
    <x v="0"/>
    <n v="1185732"/>
    <x v="82"/>
    <x v="4"/>
    <x v="8"/>
    <s v="Miami"/>
    <x v="3"/>
    <n v="0.5"/>
    <x v="20"/>
    <x v="49"/>
    <x v="150"/>
    <x v="1"/>
  </r>
  <r>
    <x v="0"/>
    <n v="1185732"/>
    <x v="82"/>
    <x v="4"/>
    <x v="8"/>
    <s v="Miami"/>
    <x v="4"/>
    <n v="0.6"/>
    <x v="27"/>
    <x v="92"/>
    <x v="448"/>
    <x v="2"/>
  </r>
  <r>
    <x v="0"/>
    <n v="1185732"/>
    <x v="82"/>
    <x v="4"/>
    <x v="8"/>
    <s v="Miami"/>
    <x v="5"/>
    <n v="0.65"/>
    <x v="6"/>
    <x v="34"/>
    <x v="449"/>
    <x v="0"/>
  </r>
  <r>
    <x v="0"/>
    <n v="1185732"/>
    <x v="83"/>
    <x v="4"/>
    <x v="8"/>
    <s v="Miami"/>
    <x v="0"/>
    <n v="0.6"/>
    <x v="15"/>
    <x v="295"/>
    <x v="450"/>
    <x v="4"/>
  </r>
  <r>
    <x v="0"/>
    <n v="1185732"/>
    <x v="83"/>
    <x v="4"/>
    <x v="8"/>
    <s v="Miami"/>
    <x v="1"/>
    <n v="0.55000000000000004"/>
    <x v="6"/>
    <x v="114"/>
    <x v="451"/>
    <x v="2"/>
  </r>
  <r>
    <x v="0"/>
    <n v="1185732"/>
    <x v="83"/>
    <x v="4"/>
    <x v="8"/>
    <s v="Miami"/>
    <x v="2"/>
    <n v="0.5"/>
    <x v="9"/>
    <x v="2"/>
    <x v="164"/>
    <x v="3"/>
  </r>
  <r>
    <x v="0"/>
    <n v="1185732"/>
    <x v="83"/>
    <x v="4"/>
    <x v="8"/>
    <s v="Miami"/>
    <x v="3"/>
    <n v="0.5"/>
    <x v="29"/>
    <x v="75"/>
    <x v="452"/>
    <x v="1"/>
  </r>
  <r>
    <x v="0"/>
    <n v="1185732"/>
    <x v="83"/>
    <x v="4"/>
    <x v="8"/>
    <s v="Miami"/>
    <x v="4"/>
    <n v="0.65"/>
    <x v="29"/>
    <x v="93"/>
    <x v="453"/>
    <x v="2"/>
  </r>
  <r>
    <x v="0"/>
    <n v="1185732"/>
    <x v="83"/>
    <x v="4"/>
    <x v="8"/>
    <s v="Miami"/>
    <x v="5"/>
    <n v="0.70000000000000007"/>
    <x v="8"/>
    <x v="96"/>
    <x v="454"/>
    <x v="0"/>
  </r>
  <r>
    <x v="0"/>
    <n v="1185732"/>
    <x v="84"/>
    <x v="4"/>
    <x v="8"/>
    <s v="Miami"/>
    <x v="0"/>
    <n v="0.65"/>
    <x v="17"/>
    <x v="33"/>
    <x v="455"/>
    <x v="4"/>
  </r>
  <r>
    <x v="0"/>
    <n v="1185732"/>
    <x v="84"/>
    <x v="4"/>
    <x v="8"/>
    <s v="Miami"/>
    <x v="1"/>
    <n v="0.60000000000000009"/>
    <x v="3"/>
    <x v="296"/>
    <x v="456"/>
    <x v="2"/>
  </r>
  <r>
    <x v="0"/>
    <n v="1185732"/>
    <x v="84"/>
    <x v="4"/>
    <x v="8"/>
    <s v="Miami"/>
    <x v="2"/>
    <n v="0.55000000000000004"/>
    <x v="6"/>
    <x v="114"/>
    <x v="177"/>
    <x v="3"/>
  </r>
  <r>
    <x v="0"/>
    <n v="1185732"/>
    <x v="84"/>
    <x v="4"/>
    <x v="8"/>
    <s v="Miami"/>
    <x v="3"/>
    <n v="0.55000000000000004"/>
    <x v="29"/>
    <x v="100"/>
    <x v="457"/>
    <x v="1"/>
  </r>
  <r>
    <x v="0"/>
    <n v="1185732"/>
    <x v="84"/>
    <x v="4"/>
    <x v="8"/>
    <s v="Miami"/>
    <x v="4"/>
    <n v="0.65"/>
    <x v="9"/>
    <x v="97"/>
    <x v="458"/>
    <x v="2"/>
  </r>
  <r>
    <x v="0"/>
    <n v="1185732"/>
    <x v="84"/>
    <x v="4"/>
    <x v="8"/>
    <s v="Miami"/>
    <x v="5"/>
    <n v="0.70000000000000007"/>
    <x v="18"/>
    <x v="297"/>
    <x v="459"/>
    <x v="0"/>
  </r>
  <r>
    <x v="0"/>
    <n v="1185732"/>
    <x v="85"/>
    <x v="4"/>
    <x v="8"/>
    <s v="Miami"/>
    <x v="0"/>
    <n v="0.65"/>
    <x v="56"/>
    <x v="298"/>
    <x v="460"/>
    <x v="4"/>
  </r>
  <r>
    <x v="0"/>
    <n v="1185732"/>
    <x v="85"/>
    <x v="4"/>
    <x v="8"/>
    <s v="Miami"/>
    <x v="1"/>
    <n v="0.60000000000000009"/>
    <x v="3"/>
    <x v="296"/>
    <x v="456"/>
    <x v="2"/>
  </r>
  <r>
    <x v="0"/>
    <n v="1185732"/>
    <x v="85"/>
    <x v="4"/>
    <x v="8"/>
    <s v="Miami"/>
    <x v="2"/>
    <n v="0.55000000000000004"/>
    <x v="6"/>
    <x v="114"/>
    <x v="177"/>
    <x v="3"/>
  </r>
  <r>
    <x v="0"/>
    <n v="1185732"/>
    <x v="85"/>
    <x v="4"/>
    <x v="8"/>
    <s v="Miami"/>
    <x v="3"/>
    <n v="0.45"/>
    <x v="29"/>
    <x v="290"/>
    <x v="461"/>
    <x v="1"/>
  </r>
  <r>
    <x v="0"/>
    <n v="1185732"/>
    <x v="85"/>
    <x v="4"/>
    <x v="8"/>
    <s v="Miami"/>
    <x v="4"/>
    <n v="0.55000000000000004"/>
    <x v="30"/>
    <x v="71"/>
    <x v="83"/>
    <x v="2"/>
  </r>
  <r>
    <x v="0"/>
    <n v="1185732"/>
    <x v="85"/>
    <x v="4"/>
    <x v="8"/>
    <s v="Miami"/>
    <x v="5"/>
    <n v="0.60000000000000009"/>
    <x v="8"/>
    <x v="99"/>
    <x v="462"/>
    <x v="0"/>
  </r>
  <r>
    <x v="0"/>
    <n v="1185732"/>
    <x v="86"/>
    <x v="4"/>
    <x v="8"/>
    <s v="Miami"/>
    <x v="0"/>
    <n v="0.55000000000000004"/>
    <x v="11"/>
    <x v="299"/>
    <x v="463"/>
    <x v="4"/>
  </r>
  <r>
    <x v="0"/>
    <n v="1185732"/>
    <x v="86"/>
    <x v="4"/>
    <x v="8"/>
    <s v="Miami"/>
    <x v="1"/>
    <n v="0.50000000000000011"/>
    <x v="2"/>
    <x v="300"/>
    <x v="98"/>
    <x v="2"/>
  </r>
  <r>
    <x v="0"/>
    <n v="1185732"/>
    <x v="86"/>
    <x v="4"/>
    <x v="8"/>
    <s v="Miami"/>
    <x v="2"/>
    <n v="0.45"/>
    <x v="30"/>
    <x v="73"/>
    <x v="77"/>
    <x v="3"/>
  </r>
  <r>
    <x v="0"/>
    <n v="1185732"/>
    <x v="86"/>
    <x v="4"/>
    <x v="8"/>
    <s v="Miami"/>
    <x v="3"/>
    <n v="0.45"/>
    <x v="27"/>
    <x v="292"/>
    <x v="464"/>
    <x v="1"/>
  </r>
  <r>
    <x v="0"/>
    <n v="1185732"/>
    <x v="86"/>
    <x v="4"/>
    <x v="8"/>
    <s v="Miami"/>
    <x v="4"/>
    <n v="0.55000000000000004"/>
    <x v="27"/>
    <x v="101"/>
    <x v="465"/>
    <x v="2"/>
  </r>
  <r>
    <x v="0"/>
    <n v="1185732"/>
    <x v="86"/>
    <x v="4"/>
    <x v="8"/>
    <s v="Miami"/>
    <x v="5"/>
    <n v="0.60000000000000009"/>
    <x v="6"/>
    <x v="301"/>
    <x v="466"/>
    <x v="0"/>
  </r>
  <r>
    <x v="0"/>
    <n v="1185732"/>
    <x v="87"/>
    <x v="4"/>
    <x v="8"/>
    <s v="Miami"/>
    <x v="0"/>
    <n v="0.60000000000000009"/>
    <x v="1"/>
    <x v="272"/>
    <x v="467"/>
    <x v="4"/>
  </r>
  <r>
    <x v="0"/>
    <n v="1185732"/>
    <x v="87"/>
    <x v="4"/>
    <x v="8"/>
    <s v="Miami"/>
    <x v="1"/>
    <n v="0.50000000000000011"/>
    <x v="6"/>
    <x v="302"/>
    <x v="134"/>
    <x v="2"/>
  </r>
  <r>
    <x v="0"/>
    <n v="1185732"/>
    <x v="87"/>
    <x v="4"/>
    <x v="8"/>
    <s v="Miami"/>
    <x v="2"/>
    <n v="0.50000000000000011"/>
    <x v="27"/>
    <x v="303"/>
    <x v="468"/>
    <x v="3"/>
  </r>
  <r>
    <x v="0"/>
    <n v="1185732"/>
    <x v="87"/>
    <x v="4"/>
    <x v="8"/>
    <s v="Miami"/>
    <x v="3"/>
    <n v="0.50000000000000011"/>
    <x v="20"/>
    <x v="304"/>
    <x v="382"/>
    <x v="1"/>
  </r>
  <r>
    <x v="0"/>
    <n v="1185732"/>
    <x v="87"/>
    <x v="4"/>
    <x v="8"/>
    <s v="Miami"/>
    <x v="4"/>
    <n v="0.60000000000000009"/>
    <x v="20"/>
    <x v="249"/>
    <x v="100"/>
    <x v="2"/>
  </r>
  <r>
    <x v="0"/>
    <n v="1185732"/>
    <x v="87"/>
    <x v="4"/>
    <x v="8"/>
    <s v="Miami"/>
    <x v="5"/>
    <n v="0.65"/>
    <x v="6"/>
    <x v="34"/>
    <x v="449"/>
    <x v="0"/>
  </r>
  <r>
    <x v="0"/>
    <n v="1185732"/>
    <x v="88"/>
    <x v="4"/>
    <x v="8"/>
    <s v="Miami"/>
    <x v="0"/>
    <n v="0.60000000000000009"/>
    <x v="18"/>
    <x v="108"/>
    <x v="469"/>
    <x v="4"/>
  </r>
  <r>
    <x v="0"/>
    <n v="1185732"/>
    <x v="88"/>
    <x v="4"/>
    <x v="8"/>
    <s v="Miami"/>
    <x v="1"/>
    <n v="0.50000000000000011"/>
    <x v="9"/>
    <x v="257"/>
    <x v="470"/>
    <x v="2"/>
  </r>
  <r>
    <x v="0"/>
    <n v="1185732"/>
    <x v="88"/>
    <x v="4"/>
    <x v="8"/>
    <s v="Miami"/>
    <x v="2"/>
    <n v="0.50000000000000011"/>
    <x v="57"/>
    <x v="305"/>
    <x v="471"/>
    <x v="3"/>
  </r>
  <r>
    <x v="0"/>
    <n v="1185732"/>
    <x v="88"/>
    <x v="4"/>
    <x v="8"/>
    <s v="Miami"/>
    <x v="3"/>
    <n v="0.50000000000000011"/>
    <x v="29"/>
    <x v="306"/>
    <x v="472"/>
    <x v="1"/>
  </r>
  <r>
    <x v="0"/>
    <n v="1185732"/>
    <x v="88"/>
    <x v="4"/>
    <x v="8"/>
    <s v="Miami"/>
    <x v="4"/>
    <n v="0.65"/>
    <x v="30"/>
    <x v="64"/>
    <x v="24"/>
    <x v="2"/>
  </r>
  <r>
    <x v="0"/>
    <n v="1185732"/>
    <x v="88"/>
    <x v="4"/>
    <x v="8"/>
    <s v="Miami"/>
    <x v="5"/>
    <n v="0.7"/>
    <x v="2"/>
    <x v="307"/>
    <x v="473"/>
    <x v="0"/>
  </r>
  <r>
    <x v="0"/>
    <n v="1185732"/>
    <x v="89"/>
    <x v="4"/>
    <x v="8"/>
    <s v="Miami"/>
    <x v="0"/>
    <n v="0.65"/>
    <x v="15"/>
    <x v="27"/>
    <x v="474"/>
    <x v="4"/>
  </r>
  <r>
    <x v="0"/>
    <n v="1185732"/>
    <x v="89"/>
    <x v="4"/>
    <x v="8"/>
    <s v="Miami"/>
    <x v="1"/>
    <n v="0.55000000000000004"/>
    <x v="10"/>
    <x v="30"/>
    <x v="34"/>
    <x v="2"/>
  </r>
  <r>
    <x v="0"/>
    <n v="1185732"/>
    <x v="89"/>
    <x v="4"/>
    <x v="8"/>
    <s v="Miami"/>
    <x v="2"/>
    <n v="0.55000000000000004"/>
    <x v="6"/>
    <x v="114"/>
    <x v="177"/>
    <x v="3"/>
  </r>
  <r>
    <x v="0"/>
    <n v="1185732"/>
    <x v="89"/>
    <x v="4"/>
    <x v="8"/>
    <s v="Miami"/>
    <x v="3"/>
    <n v="0.55000000000000004"/>
    <x v="29"/>
    <x v="100"/>
    <x v="457"/>
    <x v="1"/>
  </r>
  <r>
    <x v="0"/>
    <n v="1185732"/>
    <x v="89"/>
    <x v="4"/>
    <x v="8"/>
    <s v="Miami"/>
    <x v="4"/>
    <n v="0.65"/>
    <x v="29"/>
    <x v="93"/>
    <x v="453"/>
    <x v="2"/>
  </r>
  <r>
    <x v="0"/>
    <n v="1185732"/>
    <x v="89"/>
    <x v="4"/>
    <x v="8"/>
    <s v="Miami"/>
    <x v="5"/>
    <n v="0.7"/>
    <x v="10"/>
    <x v="308"/>
    <x v="475"/>
    <x v="0"/>
  </r>
  <r>
    <x v="0"/>
    <n v="1185732"/>
    <x v="90"/>
    <x v="3"/>
    <x v="9"/>
    <s v="Minneapolis"/>
    <x v="0"/>
    <n v="0.35"/>
    <x v="32"/>
    <x v="151"/>
    <x v="353"/>
    <x v="5"/>
  </r>
  <r>
    <x v="0"/>
    <n v="1185732"/>
    <x v="90"/>
    <x v="3"/>
    <x v="9"/>
    <s v="Minneapolis"/>
    <x v="1"/>
    <n v="0.35"/>
    <x v="44"/>
    <x v="131"/>
    <x v="191"/>
    <x v="1"/>
  </r>
  <r>
    <x v="0"/>
    <n v="1185732"/>
    <x v="90"/>
    <x v="3"/>
    <x v="9"/>
    <s v="Minneapolis"/>
    <x v="2"/>
    <n v="0.25"/>
    <x v="44"/>
    <x v="143"/>
    <x v="476"/>
    <x v="1"/>
  </r>
  <r>
    <x v="0"/>
    <n v="1185732"/>
    <x v="90"/>
    <x v="3"/>
    <x v="9"/>
    <s v="Minneapolis"/>
    <x v="3"/>
    <n v="0.30000000000000004"/>
    <x v="39"/>
    <x v="309"/>
    <x v="477"/>
    <x v="5"/>
  </r>
  <r>
    <x v="0"/>
    <n v="1185732"/>
    <x v="90"/>
    <x v="3"/>
    <x v="9"/>
    <s v="Minneapolis"/>
    <x v="4"/>
    <n v="0.44999999999999996"/>
    <x v="43"/>
    <x v="310"/>
    <x v="478"/>
    <x v="1"/>
  </r>
  <r>
    <x v="0"/>
    <n v="1185732"/>
    <x v="90"/>
    <x v="3"/>
    <x v="9"/>
    <s v="Minneapolis"/>
    <x v="5"/>
    <n v="0.35"/>
    <x v="44"/>
    <x v="131"/>
    <x v="203"/>
    <x v="4"/>
  </r>
  <r>
    <x v="0"/>
    <n v="1185732"/>
    <x v="91"/>
    <x v="3"/>
    <x v="9"/>
    <s v="Minneapolis"/>
    <x v="0"/>
    <n v="0.35"/>
    <x v="24"/>
    <x v="157"/>
    <x v="479"/>
    <x v="5"/>
  </r>
  <r>
    <x v="0"/>
    <n v="1185732"/>
    <x v="91"/>
    <x v="3"/>
    <x v="9"/>
    <s v="Minneapolis"/>
    <x v="1"/>
    <n v="0.35"/>
    <x v="43"/>
    <x v="311"/>
    <x v="480"/>
    <x v="1"/>
  </r>
  <r>
    <x v="0"/>
    <n v="1185732"/>
    <x v="91"/>
    <x v="3"/>
    <x v="9"/>
    <s v="Minneapolis"/>
    <x v="2"/>
    <n v="0.25"/>
    <x v="41"/>
    <x v="118"/>
    <x v="481"/>
    <x v="1"/>
  </r>
  <r>
    <x v="0"/>
    <n v="1185732"/>
    <x v="91"/>
    <x v="3"/>
    <x v="9"/>
    <s v="Minneapolis"/>
    <x v="3"/>
    <n v="0.30000000000000004"/>
    <x v="42"/>
    <x v="312"/>
    <x v="482"/>
    <x v="5"/>
  </r>
  <r>
    <x v="0"/>
    <n v="1185732"/>
    <x v="91"/>
    <x v="3"/>
    <x v="9"/>
    <s v="Minneapolis"/>
    <x v="4"/>
    <n v="0.44999999999999996"/>
    <x v="43"/>
    <x v="310"/>
    <x v="478"/>
    <x v="1"/>
  </r>
  <r>
    <x v="0"/>
    <n v="1185732"/>
    <x v="91"/>
    <x v="3"/>
    <x v="9"/>
    <s v="Minneapolis"/>
    <x v="5"/>
    <n v="0.35"/>
    <x v="38"/>
    <x v="120"/>
    <x v="266"/>
    <x v="4"/>
  </r>
  <r>
    <x v="0"/>
    <n v="1185732"/>
    <x v="92"/>
    <x v="3"/>
    <x v="9"/>
    <s v="Minneapolis"/>
    <x v="0"/>
    <n v="0.4"/>
    <x v="52"/>
    <x v="313"/>
    <x v="483"/>
    <x v="5"/>
  </r>
  <r>
    <x v="0"/>
    <n v="1185732"/>
    <x v="92"/>
    <x v="3"/>
    <x v="9"/>
    <s v="Minneapolis"/>
    <x v="1"/>
    <n v="0.4"/>
    <x v="36"/>
    <x v="118"/>
    <x v="481"/>
    <x v="1"/>
  </r>
  <r>
    <x v="0"/>
    <n v="1185732"/>
    <x v="92"/>
    <x v="3"/>
    <x v="9"/>
    <s v="Minneapolis"/>
    <x v="2"/>
    <n v="0.30000000000000004"/>
    <x v="37"/>
    <x v="314"/>
    <x v="484"/>
    <x v="1"/>
  </r>
  <r>
    <x v="0"/>
    <n v="1185732"/>
    <x v="92"/>
    <x v="3"/>
    <x v="9"/>
    <s v="Minneapolis"/>
    <x v="3"/>
    <n v="0.35"/>
    <x v="53"/>
    <x v="315"/>
    <x v="485"/>
    <x v="5"/>
  </r>
  <r>
    <x v="0"/>
    <n v="1185732"/>
    <x v="92"/>
    <x v="3"/>
    <x v="9"/>
    <s v="Minneapolis"/>
    <x v="4"/>
    <n v="0.5"/>
    <x v="42"/>
    <x v="316"/>
    <x v="486"/>
    <x v="1"/>
  </r>
  <r>
    <x v="0"/>
    <n v="1185732"/>
    <x v="92"/>
    <x v="3"/>
    <x v="9"/>
    <s v="Minneapolis"/>
    <x v="5"/>
    <n v="0.4"/>
    <x v="37"/>
    <x v="135"/>
    <x v="189"/>
    <x v="4"/>
  </r>
  <r>
    <x v="0"/>
    <n v="1185732"/>
    <x v="93"/>
    <x v="3"/>
    <x v="9"/>
    <s v="Minneapolis"/>
    <x v="0"/>
    <n v="0.4"/>
    <x v="47"/>
    <x v="173"/>
    <x v="257"/>
    <x v="5"/>
  </r>
  <r>
    <x v="0"/>
    <n v="1185732"/>
    <x v="93"/>
    <x v="3"/>
    <x v="9"/>
    <s v="Minneapolis"/>
    <x v="1"/>
    <n v="0.4"/>
    <x v="39"/>
    <x v="122"/>
    <x v="487"/>
    <x v="1"/>
  </r>
  <r>
    <x v="0"/>
    <n v="1185732"/>
    <x v="93"/>
    <x v="3"/>
    <x v="9"/>
    <s v="Minneapolis"/>
    <x v="2"/>
    <n v="0.30000000000000004"/>
    <x v="39"/>
    <x v="309"/>
    <x v="488"/>
    <x v="1"/>
  </r>
  <r>
    <x v="0"/>
    <n v="1185732"/>
    <x v="93"/>
    <x v="3"/>
    <x v="9"/>
    <s v="Minneapolis"/>
    <x v="3"/>
    <n v="0.35"/>
    <x v="53"/>
    <x v="315"/>
    <x v="485"/>
    <x v="5"/>
  </r>
  <r>
    <x v="0"/>
    <n v="1185732"/>
    <x v="93"/>
    <x v="3"/>
    <x v="9"/>
    <s v="Minneapolis"/>
    <x v="4"/>
    <n v="0.5"/>
    <x v="51"/>
    <x v="317"/>
    <x v="489"/>
    <x v="1"/>
  </r>
  <r>
    <x v="0"/>
    <n v="1185732"/>
    <x v="93"/>
    <x v="3"/>
    <x v="9"/>
    <s v="Minneapolis"/>
    <x v="5"/>
    <n v="0.4"/>
    <x v="37"/>
    <x v="135"/>
    <x v="189"/>
    <x v="4"/>
  </r>
  <r>
    <x v="0"/>
    <n v="1185732"/>
    <x v="94"/>
    <x v="3"/>
    <x v="9"/>
    <s v="Minneapolis"/>
    <x v="0"/>
    <n v="0.5"/>
    <x v="52"/>
    <x v="183"/>
    <x v="490"/>
    <x v="5"/>
  </r>
  <r>
    <x v="0"/>
    <n v="1185732"/>
    <x v="94"/>
    <x v="3"/>
    <x v="9"/>
    <s v="Minneapolis"/>
    <x v="1"/>
    <n v="0.45000000000000007"/>
    <x v="43"/>
    <x v="318"/>
    <x v="491"/>
    <x v="1"/>
  </r>
  <r>
    <x v="0"/>
    <n v="1185732"/>
    <x v="94"/>
    <x v="3"/>
    <x v="9"/>
    <s v="Minneapolis"/>
    <x v="2"/>
    <n v="0.4"/>
    <x v="36"/>
    <x v="118"/>
    <x v="481"/>
    <x v="1"/>
  </r>
  <r>
    <x v="0"/>
    <n v="1185732"/>
    <x v="94"/>
    <x v="3"/>
    <x v="9"/>
    <s v="Minneapolis"/>
    <x v="3"/>
    <n v="0.4"/>
    <x v="51"/>
    <x v="182"/>
    <x v="492"/>
    <x v="5"/>
  </r>
  <r>
    <x v="0"/>
    <n v="1185732"/>
    <x v="94"/>
    <x v="3"/>
    <x v="9"/>
    <s v="Minneapolis"/>
    <x v="4"/>
    <n v="0.54999999999999993"/>
    <x v="42"/>
    <x v="319"/>
    <x v="493"/>
    <x v="1"/>
  </r>
  <r>
    <x v="0"/>
    <n v="1185732"/>
    <x v="94"/>
    <x v="3"/>
    <x v="9"/>
    <s v="Minneapolis"/>
    <x v="5"/>
    <n v="0.6"/>
    <x v="37"/>
    <x v="202"/>
    <x v="221"/>
    <x v="4"/>
  </r>
  <r>
    <x v="0"/>
    <n v="1185732"/>
    <x v="95"/>
    <x v="3"/>
    <x v="9"/>
    <s v="Minneapolis"/>
    <x v="0"/>
    <n v="0.45"/>
    <x v="33"/>
    <x v="172"/>
    <x v="494"/>
    <x v="5"/>
  </r>
  <r>
    <x v="0"/>
    <n v="1185732"/>
    <x v="95"/>
    <x v="3"/>
    <x v="9"/>
    <s v="Minneapolis"/>
    <x v="1"/>
    <n v="0.40000000000000008"/>
    <x v="37"/>
    <x v="320"/>
    <x v="495"/>
    <x v="1"/>
  </r>
  <r>
    <x v="0"/>
    <n v="1185732"/>
    <x v="95"/>
    <x v="3"/>
    <x v="9"/>
    <s v="Minneapolis"/>
    <x v="2"/>
    <n v="0.35000000000000003"/>
    <x v="37"/>
    <x v="181"/>
    <x v="496"/>
    <x v="1"/>
  </r>
  <r>
    <x v="0"/>
    <n v="1185732"/>
    <x v="95"/>
    <x v="3"/>
    <x v="9"/>
    <s v="Minneapolis"/>
    <x v="3"/>
    <n v="0.35000000000000003"/>
    <x v="43"/>
    <x v="311"/>
    <x v="496"/>
    <x v="5"/>
  </r>
  <r>
    <x v="0"/>
    <n v="1185732"/>
    <x v="95"/>
    <x v="3"/>
    <x v="9"/>
    <s v="Minneapolis"/>
    <x v="4"/>
    <n v="0.5"/>
    <x v="43"/>
    <x v="126"/>
    <x v="277"/>
    <x v="1"/>
  </r>
  <r>
    <x v="0"/>
    <n v="1185732"/>
    <x v="95"/>
    <x v="3"/>
    <x v="9"/>
    <s v="Minneapolis"/>
    <x v="5"/>
    <n v="0.55000000000000004"/>
    <x v="46"/>
    <x v="255"/>
    <x v="497"/>
    <x v="4"/>
  </r>
  <r>
    <x v="0"/>
    <n v="1185732"/>
    <x v="96"/>
    <x v="3"/>
    <x v="9"/>
    <s v="Minneapolis"/>
    <x v="0"/>
    <n v="0.5"/>
    <x v="21"/>
    <x v="80"/>
    <x v="199"/>
    <x v="5"/>
  </r>
  <r>
    <x v="0"/>
    <n v="1185732"/>
    <x v="96"/>
    <x v="3"/>
    <x v="9"/>
    <s v="Minneapolis"/>
    <x v="1"/>
    <n v="0.45000000000000007"/>
    <x v="49"/>
    <x v="139"/>
    <x v="498"/>
    <x v="1"/>
  </r>
  <r>
    <x v="0"/>
    <n v="1185732"/>
    <x v="96"/>
    <x v="3"/>
    <x v="9"/>
    <s v="Minneapolis"/>
    <x v="2"/>
    <n v="0.4"/>
    <x v="38"/>
    <x v="124"/>
    <x v="499"/>
    <x v="1"/>
  </r>
  <r>
    <x v="0"/>
    <n v="1185732"/>
    <x v="96"/>
    <x v="3"/>
    <x v="9"/>
    <s v="Minneapolis"/>
    <x v="3"/>
    <n v="0.4"/>
    <x v="37"/>
    <x v="135"/>
    <x v="272"/>
    <x v="5"/>
  </r>
  <r>
    <x v="0"/>
    <n v="1185732"/>
    <x v="96"/>
    <x v="3"/>
    <x v="9"/>
    <s v="Minneapolis"/>
    <x v="4"/>
    <n v="0.5"/>
    <x v="41"/>
    <x v="123"/>
    <x v="229"/>
    <x v="1"/>
  </r>
  <r>
    <x v="0"/>
    <n v="1185732"/>
    <x v="96"/>
    <x v="3"/>
    <x v="9"/>
    <s v="Minneapolis"/>
    <x v="5"/>
    <n v="0.55000000000000004"/>
    <x v="48"/>
    <x v="138"/>
    <x v="137"/>
    <x v="4"/>
  </r>
  <r>
    <x v="0"/>
    <n v="1185732"/>
    <x v="97"/>
    <x v="3"/>
    <x v="9"/>
    <s v="Minneapolis"/>
    <x v="0"/>
    <n v="0.5"/>
    <x v="28"/>
    <x v="48"/>
    <x v="500"/>
    <x v="5"/>
  </r>
  <r>
    <x v="0"/>
    <n v="1185732"/>
    <x v="97"/>
    <x v="3"/>
    <x v="9"/>
    <s v="Minneapolis"/>
    <x v="1"/>
    <n v="0.45000000000000007"/>
    <x v="49"/>
    <x v="139"/>
    <x v="498"/>
    <x v="1"/>
  </r>
  <r>
    <x v="0"/>
    <n v="1185732"/>
    <x v="97"/>
    <x v="3"/>
    <x v="9"/>
    <s v="Minneapolis"/>
    <x v="2"/>
    <n v="0.4"/>
    <x v="38"/>
    <x v="124"/>
    <x v="499"/>
    <x v="1"/>
  </r>
  <r>
    <x v="0"/>
    <n v="1185732"/>
    <x v="97"/>
    <x v="3"/>
    <x v="9"/>
    <s v="Minneapolis"/>
    <x v="3"/>
    <n v="0.35000000000000003"/>
    <x v="37"/>
    <x v="181"/>
    <x v="501"/>
    <x v="5"/>
  </r>
  <r>
    <x v="0"/>
    <n v="1185732"/>
    <x v="97"/>
    <x v="3"/>
    <x v="9"/>
    <s v="Minneapolis"/>
    <x v="4"/>
    <n v="0.45"/>
    <x v="43"/>
    <x v="321"/>
    <x v="502"/>
    <x v="1"/>
  </r>
  <r>
    <x v="0"/>
    <n v="1185732"/>
    <x v="97"/>
    <x v="3"/>
    <x v="9"/>
    <s v="Minneapolis"/>
    <x v="5"/>
    <n v="0.5"/>
    <x v="46"/>
    <x v="132"/>
    <x v="151"/>
    <x v="4"/>
  </r>
  <r>
    <x v="0"/>
    <n v="1185732"/>
    <x v="98"/>
    <x v="3"/>
    <x v="9"/>
    <s v="Minneapolis"/>
    <x v="0"/>
    <n v="0.45"/>
    <x v="32"/>
    <x v="158"/>
    <x v="503"/>
    <x v="5"/>
  </r>
  <r>
    <x v="0"/>
    <n v="1185732"/>
    <x v="98"/>
    <x v="3"/>
    <x v="9"/>
    <s v="Minneapolis"/>
    <x v="1"/>
    <n v="0.40000000000000008"/>
    <x v="44"/>
    <x v="322"/>
    <x v="504"/>
    <x v="1"/>
  </r>
  <r>
    <x v="0"/>
    <n v="1185732"/>
    <x v="98"/>
    <x v="3"/>
    <x v="9"/>
    <s v="Minneapolis"/>
    <x v="2"/>
    <n v="0.25"/>
    <x v="43"/>
    <x v="316"/>
    <x v="486"/>
    <x v="1"/>
  </r>
  <r>
    <x v="0"/>
    <n v="1185732"/>
    <x v="98"/>
    <x v="3"/>
    <x v="9"/>
    <s v="Minneapolis"/>
    <x v="3"/>
    <n v="0.25"/>
    <x v="36"/>
    <x v="323"/>
    <x v="505"/>
    <x v="5"/>
  </r>
  <r>
    <x v="0"/>
    <n v="1185732"/>
    <x v="98"/>
    <x v="3"/>
    <x v="9"/>
    <s v="Minneapolis"/>
    <x v="4"/>
    <n v="0.35"/>
    <x v="36"/>
    <x v="324"/>
    <x v="506"/>
    <x v="1"/>
  </r>
  <r>
    <x v="0"/>
    <n v="1185732"/>
    <x v="98"/>
    <x v="3"/>
    <x v="9"/>
    <s v="Minneapolis"/>
    <x v="5"/>
    <n v="0.4"/>
    <x v="41"/>
    <x v="134"/>
    <x v="204"/>
    <x v="4"/>
  </r>
  <r>
    <x v="0"/>
    <n v="1185732"/>
    <x v="99"/>
    <x v="3"/>
    <x v="9"/>
    <s v="Minneapolis"/>
    <x v="0"/>
    <n v="0.44999999999999996"/>
    <x v="48"/>
    <x v="325"/>
    <x v="507"/>
    <x v="5"/>
  </r>
  <r>
    <x v="0"/>
    <n v="1185732"/>
    <x v="99"/>
    <x v="3"/>
    <x v="9"/>
    <s v="Minneapolis"/>
    <x v="1"/>
    <n v="0.35"/>
    <x v="41"/>
    <x v="135"/>
    <x v="193"/>
    <x v="1"/>
  </r>
  <r>
    <x v="0"/>
    <n v="1185732"/>
    <x v="99"/>
    <x v="3"/>
    <x v="9"/>
    <s v="Minneapolis"/>
    <x v="2"/>
    <n v="0.35"/>
    <x v="39"/>
    <x v="326"/>
    <x v="508"/>
    <x v="1"/>
  </r>
  <r>
    <x v="0"/>
    <n v="1185732"/>
    <x v="99"/>
    <x v="3"/>
    <x v="9"/>
    <s v="Minneapolis"/>
    <x v="3"/>
    <n v="0.35"/>
    <x v="42"/>
    <x v="327"/>
    <x v="509"/>
    <x v="5"/>
  </r>
  <r>
    <x v="0"/>
    <n v="1185732"/>
    <x v="99"/>
    <x v="3"/>
    <x v="9"/>
    <s v="Minneapolis"/>
    <x v="4"/>
    <n v="0.44999999999999996"/>
    <x v="42"/>
    <x v="328"/>
    <x v="510"/>
    <x v="1"/>
  </r>
  <r>
    <x v="0"/>
    <n v="1185732"/>
    <x v="99"/>
    <x v="3"/>
    <x v="9"/>
    <s v="Minneapolis"/>
    <x v="5"/>
    <n v="0.49999999999999989"/>
    <x v="41"/>
    <x v="329"/>
    <x v="511"/>
    <x v="4"/>
  </r>
  <r>
    <x v="0"/>
    <n v="1185732"/>
    <x v="100"/>
    <x v="3"/>
    <x v="9"/>
    <s v="Minneapolis"/>
    <x v="0"/>
    <n v="0.5"/>
    <x v="45"/>
    <x v="157"/>
    <x v="479"/>
    <x v="5"/>
  </r>
  <r>
    <x v="0"/>
    <n v="1185732"/>
    <x v="100"/>
    <x v="3"/>
    <x v="9"/>
    <s v="Minneapolis"/>
    <x v="1"/>
    <n v="0.4"/>
    <x v="41"/>
    <x v="134"/>
    <x v="512"/>
    <x v="1"/>
  </r>
  <r>
    <x v="0"/>
    <n v="1185732"/>
    <x v="100"/>
    <x v="3"/>
    <x v="9"/>
    <s v="Minneapolis"/>
    <x v="2"/>
    <n v="0.4"/>
    <x v="58"/>
    <x v="330"/>
    <x v="513"/>
    <x v="1"/>
  </r>
  <r>
    <x v="0"/>
    <n v="1185732"/>
    <x v="100"/>
    <x v="3"/>
    <x v="9"/>
    <s v="Minneapolis"/>
    <x v="3"/>
    <n v="0.4"/>
    <x v="43"/>
    <x v="128"/>
    <x v="495"/>
    <x v="5"/>
  </r>
  <r>
    <x v="0"/>
    <n v="1185732"/>
    <x v="100"/>
    <x v="3"/>
    <x v="9"/>
    <s v="Minneapolis"/>
    <x v="4"/>
    <n v="0.54999999999999993"/>
    <x v="36"/>
    <x v="179"/>
    <x v="292"/>
    <x v="1"/>
  </r>
  <r>
    <x v="0"/>
    <n v="1185732"/>
    <x v="100"/>
    <x v="3"/>
    <x v="9"/>
    <s v="Minneapolis"/>
    <x v="5"/>
    <n v="0.59999999999999987"/>
    <x v="38"/>
    <x v="331"/>
    <x v="514"/>
    <x v="4"/>
  </r>
  <r>
    <x v="0"/>
    <n v="1185732"/>
    <x v="101"/>
    <x v="3"/>
    <x v="9"/>
    <s v="Minneapolis"/>
    <x v="0"/>
    <n v="0.54999999999999993"/>
    <x v="34"/>
    <x v="332"/>
    <x v="515"/>
    <x v="5"/>
  </r>
  <r>
    <x v="0"/>
    <n v="1185732"/>
    <x v="101"/>
    <x v="3"/>
    <x v="9"/>
    <s v="Minneapolis"/>
    <x v="1"/>
    <n v="0.45"/>
    <x v="35"/>
    <x v="116"/>
    <x v="516"/>
    <x v="1"/>
  </r>
  <r>
    <x v="0"/>
    <n v="1185732"/>
    <x v="101"/>
    <x v="3"/>
    <x v="9"/>
    <s v="Minneapolis"/>
    <x v="2"/>
    <n v="0.45"/>
    <x v="38"/>
    <x v="177"/>
    <x v="269"/>
    <x v="1"/>
  </r>
  <r>
    <x v="0"/>
    <n v="1185732"/>
    <x v="101"/>
    <x v="3"/>
    <x v="9"/>
    <s v="Minneapolis"/>
    <x v="3"/>
    <n v="0.45"/>
    <x v="37"/>
    <x v="120"/>
    <x v="185"/>
    <x v="5"/>
  </r>
  <r>
    <x v="0"/>
    <n v="1185732"/>
    <x v="101"/>
    <x v="3"/>
    <x v="9"/>
    <s v="Minneapolis"/>
    <x v="4"/>
    <n v="0.54999999999999993"/>
    <x v="37"/>
    <x v="119"/>
    <x v="517"/>
    <x v="1"/>
  </r>
  <r>
    <x v="0"/>
    <n v="1185732"/>
    <x v="101"/>
    <x v="3"/>
    <x v="9"/>
    <s v="Minneapolis"/>
    <x v="5"/>
    <n v="0.59999999999999987"/>
    <x v="35"/>
    <x v="333"/>
    <x v="518"/>
    <x v="4"/>
  </r>
  <r>
    <x v="3"/>
    <n v="1189833"/>
    <x v="102"/>
    <x v="3"/>
    <x v="10"/>
    <s v="Billings"/>
    <x v="0"/>
    <n v="0.35"/>
    <x v="34"/>
    <x v="155"/>
    <x v="519"/>
    <x v="4"/>
  </r>
  <r>
    <x v="3"/>
    <n v="1189833"/>
    <x v="102"/>
    <x v="3"/>
    <x v="10"/>
    <s v="Billings"/>
    <x v="1"/>
    <n v="0.45"/>
    <x v="34"/>
    <x v="115"/>
    <x v="520"/>
    <x v="1"/>
  </r>
  <r>
    <x v="3"/>
    <n v="1189833"/>
    <x v="102"/>
    <x v="3"/>
    <x v="10"/>
    <s v="Billings"/>
    <x v="2"/>
    <n v="0.45"/>
    <x v="34"/>
    <x v="115"/>
    <x v="521"/>
    <x v="4"/>
  </r>
  <r>
    <x v="3"/>
    <n v="1189833"/>
    <x v="102"/>
    <x v="3"/>
    <x v="10"/>
    <s v="Billings"/>
    <x v="3"/>
    <n v="0.45"/>
    <x v="46"/>
    <x v="334"/>
    <x v="154"/>
    <x v="15"/>
  </r>
  <r>
    <x v="3"/>
    <n v="1189833"/>
    <x v="102"/>
    <x v="3"/>
    <x v="10"/>
    <s v="Billings"/>
    <x v="4"/>
    <n v="0.5"/>
    <x v="35"/>
    <x v="140"/>
    <x v="522"/>
    <x v="16"/>
  </r>
  <r>
    <x v="3"/>
    <n v="1189833"/>
    <x v="102"/>
    <x v="3"/>
    <x v="10"/>
    <s v="Billings"/>
    <x v="5"/>
    <n v="0.45"/>
    <x v="34"/>
    <x v="115"/>
    <x v="523"/>
    <x v="3"/>
  </r>
  <r>
    <x v="3"/>
    <n v="1189833"/>
    <x v="103"/>
    <x v="3"/>
    <x v="10"/>
    <s v="Billings"/>
    <x v="0"/>
    <n v="0.35"/>
    <x v="28"/>
    <x v="152"/>
    <x v="224"/>
    <x v="4"/>
  </r>
  <r>
    <x v="3"/>
    <n v="1189833"/>
    <x v="103"/>
    <x v="3"/>
    <x v="10"/>
    <s v="Billings"/>
    <x v="1"/>
    <n v="0.45"/>
    <x v="33"/>
    <x v="172"/>
    <x v="524"/>
    <x v="1"/>
  </r>
  <r>
    <x v="3"/>
    <n v="1189833"/>
    <x v="103"/>
    <x v="3"/>
    <x v="10"/>
    <s v="Billings"/>
    <x v="2"/>
    <n v="0.45"/>
    <x v="32"/>
    <x v="158"/>
    <x v="525"/>
    <x v="4"/>
  </r>
  <r>
    <x v="3"/>
    <n v="1189833"/>
    <x v="103"/>
    <x v="3"/>
    <x v="10"/>
    <s v="Billings"/>
    <x v="3"/>
    <n v="0.45"/>
    <x v="49"/>
    <x v="198"/>
    <x v="303"/>
    <x v="15"/>
  </r>
  <r>
    <x v="3"/>
    <n v="1189833"/>
    <x v="103"/>
    <x v="3"/>
    <x v="10"/>
    <s v="Billings"/>
    <x v="4"/>
    <n v="0.5"/>
    <x v="38"/>
    <x v="127"/>
    <x v="526"/>
    <x v="16"/>
  </r>
  <r>
    <x v="3"/>
    <n v="1189833"/>
    <x v="103"/>
    <x v="3"/>
    <x v="10"/>
    <s v="Billings"/>
    <x v="5"/>
    <n v="0.45"/>
    <x v="33"/>
    <x v="172"/>
    <x v="307"/>
    <x v="3"/>
  </r>
  <r>
    <x v="3"/>
    <n v="1189833"/>
    <x v="104"/>
    <x v="3"/>
    <x v="10"/>
    <s v="Billings"/>
    <x v="0"/>
    <n v="0.35"/>
    <x v="31"/>
    <x v="335"/>
    <x v="527"/>
    <x v="4"/>
  </r>
  <r>
    <x v="3"/>
    <n v="1189833"/>
    <x v="104"/>
    <x v="3"/>
    <x v="10"/>
    <s v="Billings"/>
    <x v="1"/>
    <n v="0.45"/>
    <x v="33"/>
    <x v="172"/>
    <x v="524"/>
    <x v="1"/>
  </r>
  <r>
    <x v="3"/>
    <n v="1189833"/>
    <x v="104"/>
    <x v="3"/>
    <x v="10"/>
    <s v="Billings"/>
    <x v="2"/>
    <n v="0.45"/>
    <x v="33"/>
    <x v="172"/>
    <x v="528"/>
    <x v="4"/>
  </r>
  <r>
    <x v="3"/>
    <n v="1189833"/>
    <x v="104"/>
    <x v="3"/>
    <x v="10"/>
    <s v="Billings"/>
    <x v="3"/>
    <n v="0.45"/>
    <x v="46"/>
    <x v="334"/>
    <x v="154"/>
    <x v="15"/>
  </r>
  <r>
    <x v="3"/>
    <n v="1189833"/>
    <x v="104"/>
    <x v="3"/>
    <x v="10"/>
    <s v="Billings"/>
    <x v="4"/>
    <n v="0.5"/>
    <x v="41"/>
    <x v="123"/>
    <x v="529"/>
    <x v="16"/>
  </r>
  <r>
    <x v="3"/>
    <n v="1189833"/>
    <x v="104"/>
    <x v="3"/>
    <x v="10"/>
    <s v="Billings"/>
    <x v="5"/>
    <n v="0.45"/>
    <x v="47"/>
    <x v="207"/>
    <x v="354"/>
    <x v="3"/>
  </r>
  <r>
    <x v="3"/>
    <n v="1189833"/>
    <x v="105"/>
    <x v="3"/>
    <x v="10"/>
    <s v="Billings"/>
    <x v="0"/>
    <n v="0.45"/>
    <x v="31"/>
    <x v="70"/>
    <x v="530"/>
    <x v="4"/>
  </r>
  <r>
    <x v="3"/>
    <n v="1189833"/>
    <x v="105"/>
    <x v="3"/>
    <x v="10"/>
    <s v="Billings"/>
    <x v="1"/>
    <n v="0.45"/>
    <x v="48"/>
    <x v="153"/>
    <x v="225"/>
    <x v="1"/>
  </r>
  <r>
    <x v="3"/>
    <n v="1189833"/>
    <x v="105"/>
    <x v="3"/>
    <x v="10"/>
    <s v="Billings"/>
    <x v="2"/>
    <n v="0.45"/>
    <x v="47"/>
    <x v="207"/>
    <x v="64"/>
    <x v="4"/>
  </r>
  <r>
    <x v="3"/>
    <n v="1189833"/>
    <x v="105"/>
    <x v="3"/>
    <x v="10"/>
    <s v="Billings"/>
    <x v="3"/>
    <n v="0.4"/>
    <x v="49"/>
    <x v="147"/>
    <x v="531"/>
    <x v="15"/>
  </r>
  <r>
    <x v="3"/>
    <n v="1189833"/>
    <x v="105"/>
    <x v="3"/>
    <x v="10"/>
    <s v="Billings"/>
    <x v="4"/>
    <n v="0.45"/>
    <x v="41"/>
    <x v="124"/>
    <x v="532"/>
    <x v="16"/>
  </r>
  <r>
    <x v="3"/>
    <n v="1189833"/>
    <x v="105"/>
    <x v="3"/>
    <x v="10"/>
    <s v="Billings"/>
    <x v="5"/>
    <n v="0.6"/>
    <x v="48"/>
    <x v="39"/>
    <x v="156"/>
    <x v="3"/>
  </r>
  <r>
    <x v="3"/>
    <n v="1189833"/>
    <x v="106"/>
    <x v="3"/>
    <x v="10"/>
    <s v="Billings"/>
    <x v="0"/>
    <n v="0.4"/>
    <x v="31"/>
    <x v="336"/>
    <x v="255"/>
    <x v="4"/>
  </r>
  <r>
    <x v="3"/>
    <n v="1189833"/>
    <x v="106"/>
    <x v="3"/>
    <x v="10"/>
    <s v="Billings"/>
    <x v="1"/>
    <n v="0.45"/>
    <x v="33"/>
    <x v="172"/>
    <x v="524"/>
    <x v="1"/>
  </r>
  <r>
    <x v="3"/>
    <n v="1189833"/>
    <x v="106"/>
    <x v="3"/>
    <x v="10"/>
    <s v="Billings"/>
    <x v="2"/>
    <n v="0.45"/>
    <x v="33"/>
    <x v="172"/>
    <x v="528"/>
    <x v="4"/>
  </r>
  <r>
    <x v="3"/>
    <n v="1189833"/>
    <x v="106"/>
    <x v="3"/>
    <x v="10"/>
    <s v="Billings"/>
    <x v="3"/>
    <n v="0.4"/>
    <x v="46"/>
    <x v="194"/>
    <x v="533"/>
    <x v="15"/>
  </r>
  <r>
    <x v="3"/>
    <n v="1189833"/>
    <x v="106"/>
    <x v="3"/>
    <x v="10"/>
    <s v="Billings"/>
    <x v="4"/>
    <n v="0.45"/>
    <x v="38"/>
    <x v="177"/>
    <x v="534"/>
    <x v="16"/>
  </r>
  <r>
    <x v="3"/>
    <n v="1189833"/>
    <x v="106"/>
    <x v="3"/>
    <x v="10"/>
    <s v="Billings"/>
    <x v="5"/>
    <n v="0.6"/>
    <x v="47"/>
    <x v="50"/>
    <x v="51"/>
    <x v="3"/>
  </r>
  <r>
    <x v="3"/>
    <n v="1189833"/>
    <x v="107"/>
    <x v="3"/>
    <x v="10"/>
    <s v="Billings"/>
    <x v="0"/>
    <n v="0.4"/>
    <x v="22"/>
    <x v="52"/>
    <x v="152"/>
    <x v="4"/>
  </r>
  <r>
    <x v="3"/>
    <n v="1189833"/>
    <x v="107"/>
    <x v="3"/>
    <x v="10"/>
    <s v="Billings"/>
    <x v="1"/>
    <n v="0.45"/>
    <x v="28"/>
    <x v="45"/>
    <x v="59"/>
    <x v="1"/>
  </r>
  <r>
    <x v="3"/>
    <n v="1189833"/>
    <x v="107"/>
    <x v="3"/>
    <x v="10"/>
    <s v="Billings"/>
    <x v="2"/>
    <n v="0.45"/>
    <x v="21"/>
    <x v="111"/>
    <x v="535"/>
    <x v="4"/>
  </r>
  <r>
    <x v="3"/>
    <n v="1189833"/>
    <x v="107"/>
    <x v="3"/>
    <x v="10"/>
    <s v="Billings"/>
    <x v="3"/>
    <n v="0.4"/>
    <x v="33"/>
    <x v="234"/>
    <x v="536"/>
    <x v="15"/>
  </r>
  <r>
    <x v="3"/>
    <n v="1189833"/>
    <x v="107"/>
    <x v="3"/>
    <x v="10"/>
    <s v="Billings"/>
    <x v="4"/>
    <n v="0.45"/>
    <x v="49"/>
    <x v="198"/>
    <x v="537"/>
    <x v="16"/>
  </r>
  <r>
    <x v="3"/>
    <n v="1189833"/>
    <x v="107"/>
    <x v="3"/>
    <x v="10"/>
    <s v="Billings"/>
    <x v="5"/>
    <n v="0.6"/>
    <x v="25"/>
    <x v="11"/>
    <x v="192"/>
    <x v="3"/>
  </r>
  <r>
    <x v="3"/>
    <n v="1189833"/>
    <x v="108"/>
    <x v="3"/>
    <x v="10"/>
    <s v="Billings"/>
    <x v="0"/>
    <n v="0.4"/>
    <x v="30"/>
    <x v="61"/>
    <x v="7"/>
    <x v="4"/>
  </r>
  <r>
    <x v="3"/>
    <n v="1189833"/>
    <x v="108"/>
    <x v="3"/>
    <x v="10"/>
    <s v="Billings"/>
    <x v="1"/>
    <n v="0.45"/>
    <x v="25"/>
    <x v="52"/>
    <x v="64"/>
    <x v="1"/>
  </r>
  <r>
    <x v="3"/>
    <n v="1189833"/>
    <x v="108"/>
    <x v="3"/>
    <x v="10"/>
    <s v="Billings"/>
    <x v="2"/>
    <n v="0.45"/>
    <x v="21"/>
    <x v="111"/>
    <x v="535"/>
    <x v="4"/>
  </r>
  <r>
    <x v="3"/>
    <n v="1189833"/>
    <x v="108"/>
    <x v="3"/>
    <x v="10"/>
    <s v="Billings"/>
    <x v="3"/>
    <n v="0.4"/>
    <x v="32"/>
    <x v="207"/>
    <x v="317"/>
    <x v="15"/>
  </r>
  <r>
    <x v="3"/>
    <n v="1189833"/>
    <x v="108"/>
    <x v="3"/>
    <x v="10"/>
    <s v="Billings"/>
    <x v="4"/>
    <n v="0.45"/>
    <x v="34"/>
    <x v="115"/>
    <x v="538"/>
    <x v="16"/>
  </r>
  <r>
    <x v="3"/>
    <n v="1189833"/>
    <x v="108"/>
    <x v="3"/>
    <x v="10"/>
    <s v="Billings"/>
    <x v="5"/>
    <n v="0.6"/>
    <x v="34"/>
    <x v="175"/>
    <x v="539"/>
    <x v="3"/>
  </r>
  <r>
    <x v="3"/>
    <n v="1189833"/>
    <x v="109"/>
    <x v="3"/>
    <x v="10"/>
    <s v="Billings"/>
    <x v="0"/>
    <n v="0.45"/>
    <x v="22"/>
    <x v="112"/>
    <x v="540"/>
    <x v="4"/>
  </r>
  <r>
    <x v="3"/>
    <n v="1189833"/>
    <x v="109"/>
    <x v="3"/>
    <x v="10"/>
    <s v="Billings"/>
    <x v="1"/>
    <n v="0.55000000000000004"/>
    <x v="23"/>
    <x v="337"/>
    <x v="205"/>
    <x v="1"/>
  </r>
  <r>
    <x v="3"/>
    <n v="1189833"/>
    <x v="109"/>
    <x v="3"/>
    <x v="10"/>
    <s v="Billings"/>
    <x v="2"/>
    <n v="0.5"/>
    <x v="24"/>
    <x v="54"/>
    <x v="58"/>
    <x v="4"/>
  </r>
  <r>
    <x v="3"/>
    <n v="1189833"/>
    <x v="109"/>
    <x v="3"/>
    <x v="10"/>
    <s v="Billings"/>
    <x v="3"/>
    <n v="0.45"/>
    <x v="33"/>
    <x v="172"/>
    <x v="541"/>
    <x v="15"/>
  </r>
  <r>
    <x v="3"/>
    <n v="1189833"/>
    <x v="109"/>
    <x v="3"/>
    <x v="10"/>
    <s v="Billings"/>
    <x v="4"/>
    <n v="0.54999999999999993"/>
    <x v="33"/>
    <x v="338"/>
    <x v="542"/>
    <x v="16"/>
  </r>
  <r>
    <x v="3"/>
    <n v="1189833"/>
    <x v="109"/>
    <x v="3"/>
    <x v="10"/>
    <s v="Billings"/>
    <x v="5"/>
    <n v="0.6"/>
    <x v="47"/>
    <x v="50"/>
    <x v="51"/>
    <x v="3"/>
  </r>
  <r>
    <x v="3"/>
    <n v="1189833"/>
    <x v="110"/>
    <x v="3"/>
    <x v="10"/>
    <s v="Billings"/>
    <x v="0"/>
    <n v="0.45"/>
    <x v="25"/>
    <x v="52"/>
    <x v="152"/>
    <x v="4"/>
  </r>
  <r>
    <x v="3"/>
    <n v="1189833"/>
    <x v="110"/>
    <x v="3"/>
    <x v="10"/>
    <s v="Billings"/>
    <x v="1"/>
    <n v="0.5"/>
    <x v="25"/>
    <x v="61"/>
    <x v="192"/>
    <x v="1"/>
  </r>
  <r>
    <x v="3"/>
    <n v="1189833"/>
    <x v="110"/>
    <x v="3"/>
    <x v="10"/>
    <s v="Billings"/>
    <x v="2"/>
    <n v="0.45"/>
    <x v="32"/>
    <x v="158"/>
    <x v="525"/>
    <x v="4"/>
  </r>
  <r>
    <x v="3"/>
    <n v="1189833"/>
    <x v="110"/>
    <x v="3"/>
    <x v="10"/>
    <s v="Billings"/>
    <x v="3"/>
    <n v="0.45"/>
    <x v="47"/>
    <x v="207"/>
    <x v="317"/>
    <x v="15"/>
  </r>
  <r>
    <x v="3"/>
    <n v="1189833"/>
    <x v="110"/>
    <x v="3"/>
    <x v="10"/>
    <s v="Billings"/>
    <x v="4"/>
    <n v="0.54999999999999993"/>
    <x v="47"/>
    <x v="208"/>
    <x v="314"/>
    <x v="16"/>
  </r>
  <r>
    <x v="3"/>
    <n v="1189833"/>
    <x v="110"/>
    <x v="3"/>
    <x v="10"/>
    <s v="Billings"/>
    <x v="5"/>
    <n v="0.6"/>
    <x v="32"/>
    <x v="52"/>
    <x v="54"/>
    <x v="3"/>
  </r>
  <r>
    <x v="3"/>
    <n v="1189833"/>
    <x v="111"/>
    <x v="3"/>
    <x v="10"/>
    <s v="Billings"/>
    <x v="0"/>
    <n v="0.45"/>
    <x v="21"/>
    <x v="111"/>
    <x v="535"/>
    <x v="4"/>
  </r>
  <r>
    <x v="3"/>
    <n v="1189833"/>
    <x v="111"/>
    <x v="3"/>
    <x v="10"/>
    <s v="Billings"/>
    <x v="1"/>
    <n v="0.5"/>
    <x v="21"/>
    <x v="80"/>
    <x v="543"/>
    <x v="1"/>
  </r>
  <r>
    <x v="3"/>
    <n v="1189833"/>
    <x v="111"/>
    <x v="3"/>
    <x v="10"/>
    <s v="Billings"/>
    <x v="2"/>
    <n v="0.45"/>
    <x v="47"/>
    <x v="207"/>
    <x v="64"/>
    <x v="4"/>
  </r>
  <r>
    <x v="3"/>
    <n v="1189833"/>
    <x v="111"/>
    <x v="3"/>
    <x v="10"/>
    <s v="Billings"/>
    <x v="3"/>
    <n v="0.45"/>
    <x v="48"/>
    <x v="153"/>
    <x v="54"/>
    <x v="15"/>
  </r>
  <r>
    <x v="3"/>
    <n v="1189833"/>
    <x v="111"/>
    <x v="3"/>
    <x v="10"/>
    <s v="Billings"/>
    <x v="4"/>
    <n v="0.54999999999999993"/>
    <x v="45"/>
    <x v="237"/>
    <x v="92"/>
    <x v="16"/>
  </r>
  <r>
    <x v="3"/>
    <n v="1189833"/>
    <x v="111"/>
    <x v="3"/>
    <x v="10"/>
    <s v="Billings"/>
    <x v="5"/>
    <n v="0.6"/>
    <x v="47"/>
    <x v="50"/>
    <x v="51"/>
    <x v="3"/>
  </r>
  <r>
    <x v="3"/>
    <n v="1189833"/>
    <x v="112"/>
    <x v="3"/>
    <x v="10"/>
    <s v="Billings"/>
    <x v="0"/>
    <n v="0.4"/>
    <x v="31"/>
    <x v="336"/>
    <x v="255"/>
    <x v="4"/>
  </r>
  <r>
    <x v="3"/>
    <n v="1189833"/>
    <x v="112"/>
    <x v="3"/>
    <x v="10"/>
    <s v="Billings"/>
    <x v="1"/>
    <n v="0.45000000000000007"/>
    <x v="31"/>
    <x v="339"/>
    <x v="544"/>
    <x v="1"/>
  </r>
  <r>
    <x v="3"/>
    <n v="1189833"/>
    <x v="112"/>
    <x v="3"/>
    <x v="10"/>
    <s v="Billings"/>
    <x v="2"/>
    <n v="0.4"/>
    <x v="33"/>
    <x v="234"/>
    <x v="308"/>
    <x v="4"/>
  </r>
  <r>
    <x v="3"/>
    <n v="1189833"/>
    <x v="112"/>
    <x v="3"/>
    <x v="10"/>
    <s v="Billings"/>
    <x v="3"/>
    <n v="0.4"/>
    <x v="33"/>
    <x v="234"/>
    <x v="536"/>
    <x v="15"/>
  </r>
  <r>
    <x v="3"/>
    <n v="1189833"/>
    <x v="112"/>
    <x v="3"/>
    <x v="10"/>
    <s v="Billings"/>
    <x v="4"/>
    <n v="0.54999999999999993"/>
    <x v="48"/>
    <x v="210"/>
    <x v="153"/>
    <x v="16"/>
  </r>
  <r>
    <x v="3"/>
    <n v="1189833"/>
    <x v="112"/>
    <x v="3"/>
    <x v="10"/>
    <s v="Billings"/>
    <x v="5"/>
    <n v="0.6"/>
    <x v="34"/>
    <x v="175"/>
    <x v="539"/>
    <x v="3"/>
  </r>
  <r>
    <x v="3"/>
    <n v="1189833"/>
    <x v="113"/>
    <x v="3"/>
    <x v="10"/>
    <s v="Billings"/>
    <x v="0"/>
    <n v="0.45"/>
    <x v="22"/>
    <x v="112"/>
    <x v="540"/>
    <x v="4"/>
  </r>
  <r>
    <x v="3"/>
    <n v="1189833"/>
    <x v="113"/>
    <x v="3"/>
    <x v="10"/>
    <s v="Billings"/>
    <x v="1"/>
    <n v="0.5"/>
    <x v="22"/>
    <x v="73"/>
    <x v="545"/>
    <x v="1"/>
  </r>
  <r>
    <x v="3"/>
    <n v="1189833"/>
    <x v="113"/>
    <x v="3"/>
    <x v="10"/>
    <s v="Billings"/>
    <x v="2"/>
    <n v="0.45"/>
    <x v="34"/>
    <x v="115"/>
    <x v="521"/>
    <x v="4"/>
  </r>
  <r>
    <x v="3"/>
    <n v="1189833"/>
    <x v="113"/>
    <x v="3"/>
    <x v="10"/>
    <s v="Billings"/>
    <x v="3"/>
    <n v="0.45"/>
    <x v="34"/>
    <x v="115"/>
    <x v="546"/>
    <x v="15"/>
  </r>
  <r>
    <x v="3"/>
    <n v="1189833"/>
    <x v="113"/>
    <x v="3"/>
    <x v="10"/>
    <s v="Billings"/>
    <x v="4"/>
    <n v="0.54999999999999993"/>
    <x v="47"/>
    <x v="208"/>
    <x v="314"/>
    <x v="16"/>
  </r>
  <r>
    <x v="3"/>
    <n v="1189833"/>
    <x v="113"/>
    <x v="3"/>
    <x v="10"/>
    <s v="Billings"/>
    <x v="5"/>
    <n v="0.6"/>
    <x v="24"/>
    <x v="61"/>
    <x v="158"/>
    <x v="3"/>
  </r>
  <r>
    <x v="1"/>
    <n v="1197831"/>
    <x v="114"/>
    <x v="1"/>
    <x v="11"/>
    <s v="Knoxville"/>
    <x v="0"/>
    <n v="0.2"/>
    <x v="20"/>
    <x v="340"/>
    <x v="547"/>
    <x v="2"/>
  </r>
  <r>
    <x v="1"/>
    <n v="1197831"/>
    <x v="114"/>
    <x v="1"/>
    <x v="11"/>
    <s v="Knoxville"/>
    <x v="1"/>
    <n v="0.3"/>
    <x v="20"/>
    <x v="193"/>
    <x v="222"/>
    <x v="2"/>
  </r>
  <r>
    <x v="1"/>
    <n v="1197831"/>
    <x v="114"/>
    <x v="1"/>
    <x v="11"/>
    <s v="Knoxville"/>
    <x v="2"/>
    <n v="0.3"/>
    <x v="24"/>
    <x v="146"/>
    <x v="215"/>
    <x v="2"/>
  </r>
  <r>
    <x v="1"/>
    <n v="1197831"/>
    <x v="114"/>
    <x v="1"/>
    <x v="11"/>
    <s v="Knoxville"/>
    <x v="3"/>
    <n v="0.35"/>
    <x v="24"/>
    <x v="157"/>
    <x v="42"/>
    <x v="4"/>
  </r>
  <r>
    <x v="1"/>
    <n v="1197831"/>
    <x v="114"/>
    <x v="1"/>
    <x v="11"/>
    <s v="Knoxville"/>
    <x v="4"/>
    <n v="0.4"/>
    <x v="45"/>
    <x v="340"/>
    <x v="217"/>
    <x v="1"/>
  </r>
  <r>
    <x v="1"/>
    <n v="1197831"/>
    <x v="114"/>
    <x v="1"/>
    <x v="11"/>
    <s v="Knoxville"/>
    <x v="5"/>
    <n v="0.35"/>
    <x v="24"/>
    <x v="157"/>
    <x v="548"/>
    <x v="0"/>
  </r>
  <r>
    <x v="1"/>
    <n v="1197831"/>
    <x v="67"/>
    <x v="1"/>
    <x v="11"/>
    <s v="Knoxville"/>
    <x v="0"/>
    <n v="0.25"/>
    <x v="26"/>
    <x v="132"/>
    <x v="315"/>
    <x v="2"/>
  </r>
  <r>
    <x v="1"/>
    <n v="1197831"/>
    <x v="67"/>
    <x v="1"/>
    <x v="11"/>
    <s v="Knoxville"/>
    <x v="1"/>
    <n v="0.35"/>
    <x v="23"/>
    <x v="46"/>
    <x v="549"/>
    <x v="2"/>
  </r>
  <r>
    <x v="1"/>
    <n v="1197831"/>
    <x v="67"/>
    <x v="1"/>
    <x v="11"/>
    <s v="Knoxville"/>
    <x v="2"/>
    <n v="0.35"/>
    <x v="32"/>
    <x v="151"/>
    <x v="353"/>
    <x v="2"/>
  </r>
  <r>
    <x v="1"/>
    <n v="1197831"/>
    <x v="67"/>
    <x v="1"/>
    <x v="11"/>
    <s v="Knoxville"/>
    <x v="3"/>
    <n v="0.35"/>
    <x v="47"/>
    <x v="340"/>
    <x v="149"/>
    <x v="4"/>
  </r>
  <r>
    <x v="1"/>
    <n v="1197831"/>
    <x v="67"/>
    <x v="1"/>
    <x v="11"/>
    <s v="Knoxville"/>
    <x v="4"/>
    <n v="0.4"/>
    <x v="35"/>
    <x v="130"/>
    <x v="285"/>
    <x v="1"/>
  </r>
  <r>
    <x v="1"/>
    <n v="1197831"/>
    <x v="67"/>
    <x v="1"/>
    <x v="11"/>
    <s v="Knoxville"/>
    <x v="5"/>
    <n v="0.35"/>
    <x v="34"/>
    <x v="155"/>
    <x v="550"/>
    <x v="0"/>
  </r>
  <r>
    <x v="1"/>
    <n v="1197831"/>
    <x v="115"/>
    <x v="1"/>
    <x v="11"/>
    <s v="Knoxville"/>
    <x v="0"/>
    <n v="0.3"/>
    <x v="26"/>
    <x v="212"/>
    <x v="551"/>
    <x v="15"/>
  </r>
  <r>
    <x v="1"/>
    <n v="1197831"/>
    <x v="115"/>
    <x v="1"/>
    <x v="11"/>
    <s v="Knoxville"/>
    <x v="1"/>
    <n v="0.4"/>
    <x v="26"/>
    <x v="51"/>
    <x v="162"/>
    <x v="15"/>
  </r>
  <r>
    <x v="1"/>
    <n v="1197831"/>
    <x v="115"/>
    <x v="1"/>
    <x v="11"/>
    <s v="Knoxville"/>
    <x v="2"/>
    <n v="0.3"/>
    <x v="34"/>
    <x v="341"/>
    <x v="552"/>
    <x v="15"/>
  </r>
  <r>
    <x v="1"/>
    <n v="1197831"/>
    <x v="115"/>
    <x v="1"/>
    <x v="11"/>
    <s v="Knoxville"/>
    <x v="3"/>
    <n v="0.35000000000000003"/>
    <x v="48"/>
    <x v="342"/>
    <x v="553"/>
    <x v="0"/>
  </r>
  <r>
    <x v="1"/>
    <n v="1197831"/>
    <x v="115"/>
    <x v="1"/>
    <x v="11"/>
    <s v="Knoxville"/>
    <x v="4"/>
    <n v="0.4"/>
    <x v="35"/>
    <x v="130"/>
    <x v="195"/>
    <x v="2"/>
  </r>
  <r>
    <x v="1"/>
    <n v="1197831"/>
    <x v="115"/>
    <x v="1"/>
    <x v="11"/>
    <s v="Knoxville"/>
    <x v="5"/>
    <n v="0.35000000000000003"/>
    <x v="33"/>
    <x v="343"/>
    <x v="554"/>
    <x v="9"/>
  </r>
  <r>
    <x v="1"/>
    <n v="1197831"/>
    <x v="50"/>
    <x v="1"/>
    <x v="11"/>
    <s v="Knoxville"/>
    <x v="0"/>
    <n v="0.19999999999999998"/>
    <x v="22"/>
    <x v="198"/>
    <x v="303"/>
    <x v="15"/>
  </r>
  <r>
    <x v="1"/>
    <n v="1197831"/>
    <x v="50"/>
    <x v="1"/>
    <x v="11"/>
    <s v="Knoxville"/>
    <x v="1"/>
    <n v="0.25000000000000006"/>
    <x v="22"/>
    <x v="344"/>
    <x v="526"/>
    <x v="15"/>
  </r>
  <r>
    <x v="1"/>
    <n v="1197831"/>
    <x v="50"/>
    <x v="1"/>
    <x v="11"/>
    <s v="Knoxville"/>
    <x v="2"/>
    <n v="0.19999999999999996"/>
    <x v="24"/>
    <x v="329"/>
    <x v="555"/>
    <x v="15"/>
  </r>
  <r>
    <x v="1"/>
    <n v="1197831"/>
    <x v="50"/>
    <x v="1"/>
    <x v="11"/>
    <s v="Knoxville"/>
    <x v="3"/>
    <n v="0.25000000000000006"/>
    <x v="47"/>
    <x v="322"/>
    <x v="556"/>
    <x v="0"/>
  </r>
  <r>
    <x v="1"/>
    <n v="1197831"/>
    <x v="50"/>
    <x v="1"/>
    <x v="11"/>
    <s v="Knoxville"/>
    <x v="4"/>
    <n v="0.3"/>
    <x v="49"/>
    <x v="124"/>
    <x v="189"/>
    <x v="2"/>
  </r>
  <r>
    <x v="1"/>
    <n v="1197831"/>
    <x v="50"/>
    <x v="1"/>
    <x v="11"/>
    <s v="Knoxville"/>
    <x v="5"/>
    <n v="0.25000000000000006"/>
    <x v="31"/>
    <x v="345"/>
    <x v="557"/>
    <x v="9"/>
  </r>
  <r>
    <x v="1"/>
    <n v="1197831"/>
    <x v="70"/>
    <x v="1"/>
    <x v="11"/>
    <s v="Knoxville"/>
    <x v="0"/>
    <n v="0.14999999999999997"/>
    <x v="27"/>
    <x v="346"/>
    <x v="558"/>
    <x v="15"/>
  </r>
  <r>
    <x v="1"/>
    <n v="1197831"/>
    <x v="70"/>
    <x v="1"/>
    <x v="11"/>
    <s v="Knoxville"/>
    <x v="1"/>
    <n v="0.25000000000000006"/>
    <x v="30"/>
    <x v="347"/>
    <x v="559"/>
    <x v="15"/>
  </r>
  <r>
    <x v="1"/>
    <n v="1197831"/>
    <x v="70"/>
    <x v="1"/>
    <x v="11"/>
    <s v="Knoxville"/>
    <x v="2"/>
    <n v="0.19999999999999996"/>
    <x v="25"/>
    <x v="348"/>
    <x v="560"/>
    <x v="15"/>
  </r>
  <r>
    <x v="1"/>
    <n v="1197831"/>
    <x v="70"/>
    <x v="1"/>
    <x v="11"/>
    <s v="Knoxville"/>
    <x v="3"/>
    <n v="0.30000000000000004"/>
    <x v="28"/>
    <x v="160"/>
    <x v="135"/>
    <x v="0"/>
  </r>
  <r>
    <x v="1"/>
    <n v="1197831"/>
    <x v="70"/>
    <x v="1"/>
    <x v="11"/>
    <s v="Knoxville"/>
    <x v="4"/>
    <n v="0.45"/>
    <x v="33"/>
    <x v="172"/>
    <x v="561"/>
    <x v="2"/>
  </r>
  <r>
    <x v="1"/>
    <n v="1197831"/>
    <x v="70"/>
    <x v="1"/>
    <x v="11"/>
    <s v="Knoxville"/>
    <x v="5"/>
    <n v="0.4"/>
    <x v="29"/>
    <x v="349"/>
    <x v="562"/>
    <x v="9"/>
  </r>
  <r>
    <x v="1"/>
    <n v="1197831"/>
    <x v="71"/>
    <x v="1"/>
    <x v="11"/>
    <s v="Knoxville"/>
    <x v="0"/>
    <n v="0.4"/>
    <x v="29"/>
    <x v="349"/>
    <x v="563"/>
    <x v="15"/>
  </r>
  <r>
    <x v="1"/>
    <n v="1197831"/>
    <x v="71"/>
    <x v="1"/>
    <x v="11"/>
    <s v="Knoxville"/>
    <x v="1"/>
    <n v="0.45"/>
    <x v="29"/>
    <x v="290"/>
    <x v="564"/>
    <x v="15"/>
  </r>
  <r>
    <x v="1"/>
    <n v="1197831"/>
    <x v="71"/>
    <x v="1"/>
    <x v="11"/>
    <s v="Knoxville"/>
    <x v="2"/>
    <n v="0.4"/>
    <x v="26"/>
    <x v="51"/>
    <x v="162"/>
    <x v="15"/>
  </r>
  <r>
    <x v="1"/>
    <n v="1197831"/>
    <x v="71"/>
    <x v="1"/>
    <x v="11"/>
    <s v="Knoxville"/>
    <x v="3"/>
    <n v="0.4"/>
    <x v="25"/>
    <x v="50"/>
    <x v="214"/>
    <x v="0"/>
  </r>
  <r>
    <x v="1"/>
    <n v="1197831"/>
    <x v="71"/>
    <x v="1"/>
    <x v="11"/>
    <s v="Knoxville"/>
    <x v="4"/>
    <n v="0.45"/>
    <x v="24"/>
    <x v="39"/>
    <x v="42"/>
    <x v="2"/>
  </r>
  <r>
    <x v="1"/>
    <n v="1197831"/>
    <x v="71"/>
    <x v="1"/>
    <x v="11"/>
    <s v="Knoxville"/>
    <x v="5"/>
    <n v="0.5"/>
    <x v="10"/>
    <x v="242"/>
    <x v="239"/>
    <x v="9"/>
  </r>
  <r>
    <x v="1"/>
    <n v="1197831"/>
    <x v="116"/>
    <x v="1"/>
    <x v="11"/>
    <s v="Knoxville"/>
    <x v="0"/>
    <n v="0.4"/>
    <x v="6"/>
    <x v="211"/>
    <x v="240"/>
    <x v="18"/>
  </r>
  <r>
    <x v="1"/>
    <n v="1197831"/>
    <x v="116"/>
    <x v="1"/>
    <x v="11"/>
    <s v="Knoxville"/>
    <x v="1"/>
    <n v="0.45"/>
    <x v="6"/>
    <x v="8"/>
    <x v="565"/>
    <x v="18"/>
  </r>
  <r>
    <x v="1"/>
    <n v="1197831"/>
    <x v="116"/>
    <x v="1"/>
    <x v="11"/>
    <s v="Knoxville"/>
    <x v="2"/>
    <n v="0.4"/>
    <x v="18"/>
    <x v="87"/>
    <x v="242"/>
    <x v="18"/>
  </r>
  <r>
    <x v="1"/>
    <n v="1197831"/>
    <x v="116"/>
    <x v="1"/>
    <x v="11"/>
    <s v="Knoxville"/>
    <x v="3"/>
    <n v="0.4"/>
    <x v="31"/>
    <x v="336"/>
    <x v="566"/>
    <x v="9"/>
  </r>
  <r>
    <x v="1"/>
    <n v="1197831"/>
    <x v="116"/>
    <x v="1"/>
    <x v="11"/>
    <s v="Knoxville"/>
    <x v="4"/>
    <n v="0.45"/>
    <x v="21"/>
    <x v="111"/>
    <x v="567"/>
    <x v="15"/>
  </r>
  <r>
    <x v="1"/>
    <n v="1197831"/>
    <x v="116"/>
    <x v="1"/>
    <x v="11"/>
    <s v="Knoxville"/>
    <x v="5"/>
    <n v="0.54999999999999993"/>
    <x v="6"/>
    <x v="350"/>
    <x v="568"/>
    <x v="16"/>
  </r>
  <r>
    <x v="1"/>
    <n v="1197831"/>
    <x v="117"/>
    <x v="1"/>
    <x v="11"/>
    <s v="Knoxville"/>
    <x v="0"/>
    <n v="0.45"/>
    <x v="29"/>
    <x v="290"/>
    <x v="569"/>
    <x v="18"/>
  </r>
  <r>
    <x v="1"/>
    <n v="1197831"/>
    <x v="117"/>
    <x v="1"/>
    <x v="11"/>
    <s v="Knoxville"/>
    <x v="1"/>
    <n v="0.55000000000000004"/>
    <x v="29"/>
    <x v="100"/>
    <x v="570"/>
    <x v="18"/>
  </r>
  <r>
    <x v="1"/>
    <n v="1197831"/>
    <x v="117"/>
    <x v="1"/>
    <x v="11"/>
    <s v="Knoxville"/>
    <x v="2"/>
    <n v="0.5"/>
    <x v="5"/>
    <x v="13"/>
    <x v="571"/>
    <x v="18"/>
  </r>
  <r>
    <x v="1"/>
    <n v="1197831"/>
    <x v="117"/>
    <x v="1"/>
    <x v="11"/>
    <s v="Knoxville"/>
    <x v="3"/>
    <n v="0.45"/>
    <x v="34"/>
    <x v="115"/>
    <x v="270"/>
    <x v="9"/>
  </r>
  <r>
    <x v="1"/>
    <n v="1197831"/>
    <x v="117"/>
    <x v="1"/>
    <x v="11"/>
    <s v="Knoxville"/>
    <x v="4"/>
    <n v="0.5"/>
    <x v="34"/>
    <x v="351"/>
    <x v="572"/>
    <x v="15"/>
  </r>
  <r>
    <x v="1"/>
    <n v="1197831"/>
    <x v="117"/>
    <x v="1"/>
    <x v="11"/>
    <s v="Knoxville"/>
    <x v="5"/>
    <n v="0.54999999999999993"/>
    <x v="27"/>
    <x v="352"/>
    <x v="573"/>
    <x v="16"/>
  </r>
  <r>
    <x v="1"/>
    <n v="1197831"/>
    <x v="74"/>
    <x v="1"/>
    <x v="11"/>
    <s v="Knoxville"/>
    <x v="0"/>
    <n v="0.5"/>
    <x v="22"/>
    <x v="73"/>
    <x v="574"/>
    <x v="18"/>
  </r>
  <r>
    <x v="1"/>
    <n v="1197831"/>
    <x v="74"/>
    <x v="1"/>
    <x v="11"/>
    <s v="Knoxville"/>
    <x v="1"/>
    <n v="0.5"/>
    <x v="23"/>
    <x v="66"/>
    <x v="575"/>
    <x v="18"/>
  </r>
  <r>
    <x v="1"/>
    <n v="1197831"/>
    <x v="74"/>
    <x v="1"/>
    <x v="11"/>
    <s v="Knoxville"/>
    <x v="2"/>
    <n v="0.54999999999999993"/>
    <x v="22"/>
    <x v="353"/>
    <x v="576"/>
    <x v="18"/>
  </r>
  <r>
    <x v="1"/>
    <n v="1197831"/>
    <x v="74"/>
    <x v="1"/>
    <x v="11"/>
    <s v="Knoxville"/>
    <x v="3"/>
    <n v="0.54999999999999993"/>
    <x v="47"/>
    <x v="208"/>
    <x v="577"/>
    <x v="9"/>
  </r>
  <r>
    <x v="1"/>
    <n v="1197831"/>
    <x v="74"/>
    <x v="1"/>
    <x v="11"/>
    <s v="Knoxville"/>
    <x v="4"/>
    <n v="0.5"/>
    <x v="47"/>
    <x v="47"/>
    <x v="578"/>
    <x v="15"/>
  </r>
  <r>
    <x v="1"/>
    <n v="1197831"/>
    <x v="74"/>
    <x v="1"/>
    <x v="11"/>
    <s v="Knoxville"/>
    <x v="5"/>
    <n v="0.45"/>
    <x v="23"/>
    <x v="67"/>
    <x v="579"/>
    <x v="16"/>
  </r>
  <r>
    <x v="1"/>
    <n v="1197831"/>
    <x v="75"/>
    <x v="1"/>
    <x v="11"/>
    <s v="Knoxville"/>
    <x v="0"/>
    <n v="0.35000000000000003"/>
    <x v="31"/>
    <x v="354"/>
    <x v="580"/>
    <x v="18"/>
  </r>
  <r>
    <x v="1"/>
    <n v="1197831"/>
    <x v="75"/>
    <x v="1"/>
    <x v="11"/>
    <s v="Knoxville"/>
    <x v="1"/>
    <n v="0.35000000000000003"/>
    <x v="31"/>
    <x v="354"/>
    <x v="580"/>
    <x v="18"/>
  </r>
  <r>
    <x v="1"/>
    <n v="1197831"/>
    <x v="75"/>
    <x v="1"/>
    <x v="11"/>
    <s v="Knoxville"/>
    <x v="2"/>
    <n v="0.4"/>
    <x v="28"/>
    <x v="193"/>
    <x v="56"/>
    <x v="18"/>
  </r>
  <r>
    <x v="1"/>
    <n v="1197831"/>
    <x v="75"/>
    <x v="1"/>
    <x v="11"/>
    <s v="Knoxville"/>
    <x v="3"/>
    <n v="0.4"/>
    <x v="48"/>
    <x v="146"/>
    <x v="522"/>
    <x v="9"/>
  </r>
  <r>
    <x v="1"/>
    <n v="1197831"/>
    <x v="75"/>
    <x v="1"/>
    <x v="11"/>
    <s v="Knoxville"/>
    <x v="4"/>
    <n v="0.35000000000000003"/>
    <x v="45"/>
    <x v="206"/>
    <x v="581"/>
    <x v="15"/>
  </r>
  <r>
    <x v="1"/>
    <n v="1197831"/>
    <x v="75"/>
    <x v="1"/>
    <x v="11"/>
    <s v="Knoxville"/>
    <x v="5"/>
    <n v="0.45"/>
    <x v="28"/>
    <x v="45"/>
    <x v="345"/>
    <x v="16"/>
  </r>
  <r>
    <x v="1"/>
    <n v="1197831"/>
    <x v="56"/>
    <x v="1"/>
    <x v="11"/>
    <s v="Knoxville"/>
    <x v="0"/>
    <n v="0.30000000000000004"/>
    <x v="22"/>
    <x v="355"/>
    <x v="525"/>
    <x v="18"/>
  </r>
  <r>
    <x v="1"/>
    <n v="1197831"/>
    <x v="56"/>
    <x v="1"/>
    <x v="11"/>
    <s v="Knoxville"/>
    <x v="1"/>
    <n v="0.30000000000000004"/>
    <x v="22"/>
    <x v="355"/>
    <x v="525"/>
    <x v="18"/>
  </r>
  <r>
    <x v="1"/>
    <n v="1197831"/>
    <x v="56"/>
    <x v="1"/>
    <x v="11"/>
    <s v="Knoxville"/>
    <x v="2"/>
    <n v="0.55000000000000004"/>
    <x v="25"/>
    <x v="221"/>
    <x v="15"/>
    <x v="18"/>
  </r>
  <r>
    <x v="1"/>
    <n v="1197831"/>
    <x v="56"/>
    <x v="1"/>
    <x v="11"/>
    <s v="Knoxville"/>
    <x v="3"/>
    <n v="0.55000000000000004"/>
    <x v="34"/>
    <x v="356"/>
    <x v="582"/>
    <x v="9"/>
  </r>
  <r>
    <x v="1"/>
    <n v="1197831"/>
    <x v="56"/>
    <x v="1"/>
    <x v="11"/>
    <s v="Knoxville"/>
    <x v="4"/>
    <n v="0.54999999999999993"/>
    <x v="32"/>
    <x v="357"/>
    <x v="583"/>
    <x v="15"/>
  </r>
  <r>
    <x v="1"/>
    <n v="1197831"/>
    <x v="56"/>
    <x v="1"/>
    <x v="11"/>
    <s v="Knoxville"/>
    <x v="5"/>
    <n v="0.65"/>
    <x v="26"/>
    <x v="106"/>
    <x v="584"/>
    <x v="16"/>
  </r>
  <r>
    <x v="1"/>
    <n v="1197831"/>
    <x v="57"/>
    <x v="1"/>
    <x v="11"/>
    <s v="Knoxville"/>
    <x v="0"/>
    <n v="0.54999999999999993"/>
    <x v="9"/>
    <x v="358"/>
    <x v="585"/>
    <x v="18"/>
  </r>
  <r>
    <x v="1"/>
    <n v="1197831"/>
    <x v="57"/>
    <x v="1"/>
    <x v="11"/>
    <s v="Knoxville"/>
    <x v="1"/>
    <n v="0.54999999999999993"/>
    <x v="9"/>
    <x v="358"/>
    <x v="585"/>
    <x v="18"/>
  </r>
  <r>
    <x v="1"/>
    <n v="1197831"/>
    <x v="57"/>
    <x v="1"/>
    <x v="11"/>
    <s v="Knoxville"/>
    <x v="2"/>
    <n v="0.6"/>
    <x v="20"/>
    <x v="81"/>
    <x v="586"/>
    <x v="18"/>
  </r>
  <r>
    <x v="1"/>
    <n v="1197831"/>
    <x v="57"/>
    <x v="1"/>
    <x v="11"/>
    <s v="Knoxville"/>
    <x v="3"/>
    <n v="0.6"/>
    <x v="21"/>
    <x v="211"/>
    <x v="587"/>
    <x v="9"/>
  </r>
  <r>
    <x v="1"/>
    <n v="1197831"/>
    <x v="57"/>
    <x v="1"/>
    <x v="11"/>
    <s v="Knoxville"/>
    <x v="4"/>
    <n v="0.54999999999999993"/>
    <x v="24"/>
    <x v="359"/>
    <x v="588"/>
    <x v="15"/>
  </r>
  <r>
    <x v="1"/>
    <n v="1197831"/>
    <x v="57"/>
    <x v="1"/>
    <x v="11"/>
    <s v="Knoxville"/>
    <x v="5"/>
    <n v="0.65"/>
    <x v="30"/>
    <x v="64"/>
    <x v="589"/>
    <x v="16"/>
  </r>
  <r>
    <x v="0"/>
    <n v="1185732"/>
    <x v="118"/>
    <x v="3"/>
    <x v="12"/>
    <s v="Omaha"/>
    <x v="0"/>
    <n v="0.35"/>
    <x v="33"/>
    <x v="156"/>
    <x v="228"/>
    <x v="8"/>
  </r>
  <r>
    <x v="0"/>
    <n v="1185732"/>
    <x v="118"/>
    <x v="3"/>
    <x v="12"/>
    <s v="Omaha"/>
    <x v="1"/>
    <n v="0.35"/>
    <x v="38"/>
    <x v="120"/>
    <x v="185"/>
    <x v="2"/>
  </r>
  <r>
    <x v="0"/>
    <n v="1185732"/>
    <x v="118"/>
    <x v="3"/>
    <x v="12"/>
    <s v="Omaha"/>
    <x v="2"/>
    <n v="0.25"/>
    <x v="38"/>
    <x v="180"/>
    <x v="271"/>
    <x v="2"/>
  </r>
  <r>
    <x v="0"/>
    <n v="1185732"/>
    <x v="118"/>
    <x v="3"/>
    <x v="12"/>
    <s v="Omaha"/>
    <x v="3"/>
    <n v="0.30000000000000004"/>
    <x v="42"/>
    <x v="312"/>
    <x v="488"/>
    <x v="8"/>
  </r>
  <r>
    <x v="0"/>
    <n v="1185732"/>
    <x v="118"/>
    <x v="3"/>
    <x v="12"/>
    <s v="Omaha"/>
    <x v="4"/>
    <n v="0.44999999999999996"/>
    <x v="36"/>
    <x v="180"/>
    <x v="271"/>
    <x v="2"/>
  </r>
  <r>
    <x v="0"/>
    <n v="1185732"/>
    <x v="118"/>
    <x v="3"/>
    <x v="12"/>
    <s v="Omaha"/>
    <x v="5"/>
    <n v="0.35"/>
    <x v="38"/>
    <x v="120"/>
    <x v="203"/>
    <x v="0"/>
  </r>
  <r>
    <x v="0"/>
    <n v="1185732"/>
    <x v="119"/>
    <x v="3"/>
    <x v="12"/>
    <s v="Omaha"/>
    <x v="0"/>
    <n v="0.35"/>
    <x v="34"/>
    <x v="155"/>
    <x v="590"/>
    <x v="8"/>
  </r>
  <r>
    <x v="0"/>
    <n v="1185732"/>
    <x v="119"/>
    <x v="3"/>
    <x v="12"/>
    <s v="Omaha"/>
    <x v="1"/>
    <n v="0.35"/>
    <x v="36"/>
    <x v="324"/>
    <x v="591"/>
    <x v="2"/>
  </r>
  <r>
    <x v="0"/>
    <n v="1185732"/>
    <x v="119"/>
    <x v="3"/>
    <x v="12"/>
    <s v="Omaha"/>
    <x v="2"/>
    <n v="0.25"/>
    <x v="37"/>
    <x v="324"/>
    <x v="591"/>
    <x v="2"/>
  </r>
  <r>
    <x v="0"/>
    <n v="1185732"/>
    <x v="119"/>
    <x v="3"/>
    <x v="12"/>
    <s v="Omaha"/>
    <x v="3"/>
    <n v="0.30000000000000004"/>
    <x v="51"/>
    <x v="360"/>
    <x v="592"/>
    <x v="8"/>
  </r>
  <r>
    <x v="0"/>
    <n v="1185732"/>
    <x v="119"/>
    <x v="3"/>
    <x v="12"/>
    <s v="Omaha"/>
    <x v="4"/>
    <n v="0.44999999999999996"/>
    <x v="36"/>
    <x v="180"/>
    <x v="271"/>
    <x v="2"/>
  </r>
  <r>
    <x v="0"/>
    <n v="1185732"/>
    <x v="119"/>
    <x v="3"/>
    <x v="12"/>
    <s v="Omaha"/>
    <x v="5"/>
    <n v="0.35"/>
    <x v="41"/>
    <x v="135"/>
    <x v="188"/>
    <x v="0"/>
  </r>
  <r>
    <x v="0"/>
    <n v="1185732"/>
    <x v="2"/>
    <x v="3"/>
    <x v="12"/>
    <s v="Omaha"/>
    <x v="0"/>
    <n v="0.4"/>
    <x v="59"/>
    <x v="361"/>
    <x v="593"/>
    <x v="8"/>
  </r>
  <r>
    <x v="0"/>
    <n v="1185732"/>
    <x v="2"/>
    <x v="3"/>
    <x v="12"/>
    <s v="Omaha"/>
    <x v="1"/>
    <n v="0.4"/>
    <x v="39"/>
    <x v="122"/>
    <x v="594"/>
    <x v="2"/>
  </r>
  <r>
    <x v="0"/>
    <n v="1185732"/>
    <x v="2"/>
    <x v="3"/>
    <x v="12"/>
    <s v="Omaha"/>
    <x v="2"/>
    <n v="0.30000000000000004"/>
    <x v="43"/>
    <x v="362"/>
    <x v="480"/>
    <x v="2"/>
  </r>
  <r>
    <x v="0"/>
    <n v="1185732"/>
    <x v="2"/>
    <x v="3"/>
    <x v="12"/>
    <s v="Omaha"/>
    <x v="3"/>
    <n v="0.35"/>
    <x v="60"/>
    <x v="363"/>
    <x v="595"/>
    <x v="8"/>
  </r>
  <r>
    <x v="0"/>
    <n v="1185732"/>
    <x v="2"/>
    <x v="3"/>
    <x v="12"/>
    <s v="Omaha"/>
    <x v="4"/>
    <n v="0.5"/>
    <x v="51"/>
    <x v="317"/>
    <x v="596"/>
    <x v="2"/>
  </r>
  <r>
    <x v="0"/>
    <n v="1185732"/>
    <x v="2"/>
    <x v="3"/>
    <x v="12"/>
    <s v="Omaha"/>
    <x v="5"/>
    <n v="0.4"/>
    <x v="43"/>
    <x v="128"/>
    <x v="229"/>
    <x v="0"/>
  </r>
  <r>
    <x v="0"/>
    <n v="1185732"/>
    <x v="3"/>
    <x v="3"/>
    <x v="12"/>
    <s v="Omaha"/>
    <x v="0"/>
    <n v="0.4"/>
    <x v="48"/>
    <x v="146"/>
    <x v="51"/>
    <x v="8"/>
  </r>
  <r>
    <x v="0"/>
    <n v="1185732"/>
    <x v="3"/>
    <x v="3"/>
    <x v="12"/>
    <s v="Omaha"/>
    <x v="1"/>
    <n v="0.35000000000000003"/>
    <x v="42"/>
    <x v="327"/>
    <x v="597"/>
    <x v="2"/>
  </r>
  <r>
    <x v="0"/>
    <n v="1185732"/>
    <x v="3"/>
    <x v="3"/>
    <x v="12"/>
    <s v="Omaha"/>
    <x v="2"/>
    <n v="0.25000000000000006"/>
    <x v="42"/>
    <x v="364"/>
    <x v="598"/>
    <x v="2"/>
  </r>
  <r>
    <x v="0"/>
    <n v="1185732"/>
    <x v="3"/>
    <x v="3"/>
    <x v="12"/>
    <s v="Omaha"/>
    <x v="3"/>
    <n v="0.3"/>
    <x v="60"/>
    <x v="363"/>
    <x v="595"/>
    <x v="8"/>
  </r>
  <r>
    <x v="0"/>
    <n v="1185732"/>
    <x v="3"/>
    <x v="3"/>
    <x v="12"/>
    <s v="Omaha"/>
    <x v="4"/>
    <n v="0.45"/>
    <x v="53"/>
    <x v="184"/>
    <x v="599"/>
    <x v="2"/>
  </r>
  <r>
    <x v="0"/>
    <n v="1185732"/>
    <x v="3"/>
    <x v="3"/>
    <x v="12"/>
    <s v="Omaha"/>
    <x v="5"/>
    <n v="0.35000000000000003"/>
    <x v="43"/>
    <x v="311"/>
    <x v="191"/>
    <x v="0"/>
  </r>
  <r>
    <x v="0"/>
    <n v="1185732"/>
    <x v="120"/>
    <x v="3"/>
    <x v="12"/>
    <s v="Omaha"/>
    <x v="0"/>
    <n v="0.45"/>
    <x v="59"/>
    <x v="365"/>
    <x v="600"/>
    <x v="8"/>
  </r>
  <r>
    <x v="0"/>
    <n v="1185732"/>
    <x v="120"/>
    <x v="3"/>
    <x v="12"/>
    <s v="Omaha"/>
    <x v="1"/>
    <n v="0.40000000000000008"/>
    <x v="36"/>
    <x v="366"/>
    <x v="601"/>
    <x v="2"/>
  </r>
  <r>
    <x v="0"/>
    <n v="1185732"/>
    <x v="120"/>
    <x v="3"/>
    <x v="12"/>
    <s v="Omaha"/>
    <x v="2"/>
    <n v="0.35000000000000003"/>
    <x v="39"/>
    <x v="367"/>
    <x v="602"/>
    <x v="2"/>
  </r>
  <r>
    <x v="0"/>
    <n v="1185732"/>
    <x v="120"/>
    <x v="3"/>
    <x v="12"/>
    <s v="Omaha"/>
    <x v="3"/>
    <n v="0.35000000000000003"/>
    <x v="53"/>
    <x v="368"/>
    <x v="603"/>
    <x v="8"/>
  </r>
  <r>
    <x v="0"/>
    <n v="1185732"/>
    <x v="120"/>
    <x v="3"/>
    <x v="12"/>
    <s v="Omaha"/>
    <x v="4"/>
    <n v="0.49999999999999994"/>
    <x v="51"/>
    <x v="369"/>
    <x v="604"/>
    <x v="2"/>
  </r>
  <r>
    <x v="0"/>
    <n v="1185732"/>
    <x v="120"/>
    <x v="3"/>
    <x v="12"/>
    <s v="Omaha"/>
    <x v="5"/>
    <n v="0.54999999999999993"/>
    <x v="43"/>
    <x v="370"/>
    <x v="313"/>
    <x v="0"/>
  </r>
  <r>
    <x v="0"/>
    <n v="1185732"/>
    <x v="121"/>
    <x v="3"/>
    <x v="12"/>
    <s v="Omaha"/>
    <x v="0"/>
    <n v="0.4"/>
    <x v="47"/>
    <x v="173"/>
    <x v="329"/>
    <x v="8"/>
  </r>
  <r>
    <x v="0"/>
    <n v="1185732"/>
    <x v="121"/>
    <x v="3"/>
    <x v="12"/>
    <s v="Omaha"/>
    <x v="1"/>
    <n v="0.35000000000000009"/>
    <x v="43"/>
    <x v="314"/>
    <x v="496"/>
    <x v="2"/>
  </r>
  <r>
    <x v="0"/>
    <n v="1185732"/>
    <x v="121"/>
    <x v="3"/>
    <x v="12"/>
    <s v="Omaha"/>
    <x v="2"/>
    <n v="0.30000000000000004"/>
    <x v="37"/>
    <x v="314"/>
    <x v="496"/>
    <x v="2"/>
  </r>
  <r>
    <x v="0"/>
    <n v="1185732"/>
    <x v="121"/>
    <x v="3"/>
    <x v="12"/>
    <s v="Omaha"/>
    <x v="3"/>
    <n v="0.30000000000000004"/>
    <x v="43"/>
    <x v="362"/>
    <x v="605"/>
    <x v="8"/>
  </r>
  <r>
    <x v="0"/>
    <n v="1185732"/>
    <x v="121"/>
    <x v="3"/>
    <x v="12"/>
    <s v="Omaha"/>
    <x v="4"/>
    <n v="0.45"/>
    <x v="43"/>
    <x v="321"/>
    <x v="606"/>
    <x v="2"/>
  </r>
  <r>
    <x v="0"/>
    <n v="1185732"/>
    <x v="121"/>
    <x v="3"/>
    <x v="12"/>
    <s v="Omaha"/>
    <x v="5"/>
    <n v="0.5"/>
    <x v="46"/>
    <x v="132"/>
    <x v="160"/>
    <x v="0"/>
  </r>
  <r>
    <x v="0"/>
    <n v="1185732"/>
    <x v="6"/>
    <x v="3"/>
    <x v="12"/>
    <s v="Omaha"/>
    <x v="0"/>
    <n v="0.45"/>
    <x v="21"/>
    <x v="111"/>
    <x v="187"/>
    <x v="8"/>
  </r>
  <r>
    <x v="0"/>
    <n v="1185732"/>
    <x v="6"/>
    <x v="3"/>
    <x v="12"/>
    <s v="Omaha"/>
    <x v="1"/>
    <n v="0.40000000000000008"/>
    <x v="49"/>
    <x v="200"/>
    <x v="298"/>
    <x v="2"/>
  </r>
  <r>
    <x v="0"/>
    <n v="1185732"/>
    <x v="6"/>
    <x v="3"/>
    <x v="12"/>
    <s v="Omaha"/>
    <x v="2"/>
    <n v="0.35000000000000003"/>
    <x v="38"/>
    <x v="121"/>
    <x v="185"/>
    <x v="2"/>
  </r>
  <r>
    <x v="0"/>
    <n v="1185732"/>
    <x v="6"/>
    <x v="3"/>
    <x v="12"/>
    <s v="Omaha"/>
    <x v="3"/>
    <n v="0.35000000000000003"/>
    <x v="37"/>
    <x v="181"/>
    <x v="607"/>
    <x v="8"/>
  </r>
  <r>
    <x v="0"/>
    <n v="1185732"/>
    <x v="6"/>
    <x v="3"/>
    <x v="12"/>
    <s v="Omaha"/>
    <x v="4"/>
    <n v="0.45"/>
    <x v="37"/>
    <x v="120"/>
    <x v="185"/>
    <x v="2"/>
  </r>
  <r>
    <x v="0"/>
    <n v="1185732"/>
    <x v="6"/>
    <x v="3"/>
    <x v="12"/>
    <s v="Omaha"/>
    <x v="5"/>
    <n v="0.5"/>
    <x v="45"/>
    <x v="157"/>
    <x v="548"/>
    <x v="0"/>
  </r>
  <r>
    <x v="0"/>
    <n v="1185732"/>
    <x v="7"/>
    <x v="3"/>
    <x v="12"/>
    <s v="Omaha"/>
    <x v="0"/>
    <n v="0.45"/>
    <x v="24"/>
    <x v="39"/>
    <x v="192"/>
    <x v="8"/>
  </r>
  <r>
    <x v="0"/>
    <n v="1185732"/>
    <x v="7"/>
    <x v="3"/>
    <x v="12"/>
    <s v="Omaha"/>
    <x v="1"/>
    <n v="0.45000000000000007"/>
    <x v="35"/>
    <x v="371"/>
    <x v="608"/>
    <x v="2"/>
  </r>
  <r>
    <x v="0"/>
    <n v="1185732"/>
    <x v="7"/>
    <x v="3"/>
    <x v="12"/>
    <s v="Omaha"/>
    <x v="2"/>
    <n v="0.4"/>
    <x v="41"/>
    <x v="134"/>
    <x v="198"/>
    <x v="2"/>
  </r>
  <r>
    <x v="0"/>
    <n v="1185732"/>
    <x v="7"/>
    <x v="3"/>
    <x v="12"/>
    <s v="Omaha"/>
    <x v="3"/>
    <n v="0.30000000000000004"/>
    <x v="36"/>
    <x v="372"/>
    <x v="609"/>
    <x v="8"/>
  </r>
  <r>
    <x v="0"/>
    <n v="1185732"/>
    <x v="7"/>
    <x v="3"/>
    <x v="12"/>
    <s v="Omaha"/>
    <x v="4"/>
    <n v="0.4"/>
    <x v="39"/>
    <x v="122"/>
    <x v="594"/>
    <x v="2"/>
  </r>
  <r>
    <x v="0"/>
    <n v="1185732"/>
    <x v="7"/>
    <x v="3"/>
    <x v="12"/>
    <s v="Omaha"/>
    <x v="5"/>
    <n v="0.45"/>
    <x v="35"/>
    <x v="116"/>
    <x v="184"/>
    <x v="0"/>
  </r>
  <r>
    <x v="0"/>
    <n v="1185732"/>
    <x v="122"/>
    <x v="3"/>
    <x v="12"/>
    <s v="Omaha"/>
    <x v="0"/>
    <n v="0.4"/>
    <x v="47"/>
    <x v="173"/>
    <x v="329"/>
    <x v="8"/>
  </r>
  <r>
    <x v="0"/>
    <n v="1185732"/>
    <x v="122"/>
    <x v="3"/>
    <x v="12"/>
    <s v="Omaha"/>
    <x v="1"/>
    <n v="0.35000000000000009"/>
    <x v="41"/>
    <x v="373"/>
    <x v="607"/>
    <x v="2"/>
  </r>
  <r>
    <x v="0"/>
    <n v="1185732"/>
    <x v="122"/>
    <x v="3"/>
    <x v="12"/>
    <s v="Omaha"/>
    <x v="2"/>
    <n v="0.2"/>
    <x v="39"/>
    <x v="182"/>
    <x v="492"/>
    <x v="2"/>
  </r>
  <r>
    <x v="0"/>
    <n v="1185732"/>
    <x v="122"/>
    <x v="3"/>
    <x v="12"/>
    <s v="Omaha"/>
    <x v="3"/>
    <n v="0.2"/>
    <x v="42"/>
    <x v="374"/>
    <x v="610"/>
    <x v="8"/>
  </r>
  <r>
    <x v="0"/>
    <n v="1185732"/>
    <x v="122"/>
    <x v="3"/>
    <x v="12"/>
    <s v="Omaha"/>
    <x v="4"/>
    <n v="0.3"/>
    <x v="42"/>
    <x v="375"/>
    <x v="611"/>
    <x v="2"/>
  </r>
  <r>
    <x v="0"/>
    <n v="1185732"/>
    <x v="122"/>
    <x v="3"/>
    <x v="12"/>
    <s v="Omaha"/>
    <x v="5"/>
    <n v="0.35000000000000003"/>
    <x v="43"/>
    <x v="311"/>
    <x v="191"/>
    <x v="0"/>
  </r>
  <r>
    <x v="0"/>
    <n v="1185732"/>
    <x v="123"/>
    <x v="3"/>
    <x v="12"/>
    <s v="Omaha"/>
    <x v="0"/>
    <n v="0.39999999999999997"/>
    <x v="46"/>
    <x v="194"/>
    <x v="533"/>
    <x v="8"/>
  </r>
  <r>
    <x v="0"/>
    <n v="1185732"/>
    <x v="123"/>
    <x v="3"/>
    <x v="12"/>
    <s v="Omaha"/>
    <x v="1"/>
    <n v="0.3"/>
    <x v="43"/>
    <x v="185"/>
    <x v="480"/>
    <x v="2"/>
  </r>
  <r>
    <x v="0"/>
    <n v="1185732"/>
    <x v="123"/>
    <x v="3"/>
    <x v="12"/>
    <s v="Omaha"/>
    <x v="2"/>
    <n v="0.3"/>
    <x v="51"/>
    <x v="374"/>
    <x v="612"/>
    <x v="2"/>
  </r>
  <r>
    <x v="0"/>
    <n v="1185732"/>
    <x v="123"/>
    <x v="3"/>
    <x v="12"/>
    <s v="Omaha"/>
    <x v="3"/>
    <n v="0.3"/>
    <x v="53"/>
    <x v="376"/>
    <x v="613"/>
    <x v="8"/>
  </r>
  <r>
    <x v="0"/>
    <n v="1185732"/>
    <x v="123"/>
    <x v="3"/>
    <x v="12"/>
    <s v="Omaha"/>
    <x v="4"/>
    <n v="0.39999999999999997"/>
    <x v="53"/>
    <x v="377"/>
    <x v="614"/>
    <x v="2"/>
  </r>
  <r>
    <x v="0"/>
    <n v="1185732"/>
    <x v="123"/>
    <x v="3"/>
    <x v="12"/>
    <s v="Omaha"/>
    <x v="5"/>
    <n v="0.4499999999999999"/>
    <x v="43"/>
    <x v="310"/>
    <x v="615"/>
    <x v="0"/>
  </r>
  <r>
    <x v="0"/>
    <n v="1185732"/>
    <x v="10"/>
    <x v="3"/>
    <x v="12"/>
    <s v="Omaha"/>
    <x v="0"/>
    <n v="0.4"/>
    <x v="49"/>
    <x v="147"/>
    <x v="616"/>
    <x v="8"/>
  </r>
  <r>
    <x v="0"/>
    <n v="1185732"/>
    <x v="10"/>
    <x v="3"/>
    <x v="12"/>
    <s v="Omaha"/>
    <x v="1"/>
    <n v="0.30000000000000004"/>
    <x v="43"/>
    <x v="362"/>
    <x v="480"/>
    <x v="2"/>
  </r>
  <r>
    <x v="0"/>
    <n v="1185732"/>
    <x v="10"/>
    <x v="3"/>
    <x v="12"/>
    <s v="Omaha"/>
    <x v="2"/>
    <n v="0.30000000000000004"/>
    <x v="61"/>
    <x v="378"/>
    <x v="617"/>
    <x v="2"/>
  </r>
  <r>
    <x v="0"/>
    <n v="1185732"/>
    <x v="10"/>
    <x v="3"/>
    <x v="12"/>
    <s v="Omaha"/>
    <x v="3"/>
    <n v="0.30000000000000004"/>
    <x v="36"/>
    <x v="372"/>
    <x v="609"/>
    <x v="8"/>
  </r>
  <r>
    <x v="0"/>
    <n v="1185732"/>
    <x v="10"/>
    <x v="3"/>
    <x v="12"/>
    <s v="Omaha"/>
    <x v="4"/>
    <n v="0.49999999999999994"/>
    <x v="39"/>
    <x v="379"/>
    <x v="618"/>
    <x v="2"/>
  </r>
  <r>
    <x v="0"/>
    <n v="1185732"/>
    <x v="10"/>
    <x v="3"/>
    <x v="12"/>
    <s v="Omaha"/>
    <x v="5"/>
    <n v="0.54999999999999982"/>
    <x v="41"/>
    <x v="380"/>
    <x v="619"/>
    <x v="0"/>
  </r>
  <r>
    <x v="0"/>
    <n v="1185732"/>
    <x v="11"/>
    <x v="3"/>
    <x v="12"/>
    <s v="Omaha"/>
    <x v="0"/>
    <n v="0.49999999999999994"/>
    <x v="32"/>
    <x v="381"/>
    <x v="620"/>
    <x v="8"/>
  </r>
  <r>
    <x v="0"/>
    <n v="1185732"/>
    <x v="11"/>
    <x v="3"/>
    <x v="12"/>
    <s v="Omaha"/>
    <x v="1"/>
    <n v="0.4"/>
    <x v="44"/>
    <x v="123"/>
    <x v="188"/>
    <x v="2"/>
  </r>
  <r>
    <x v="0"/>
    <n v="1185732"/>
    <x v="11"/>
    <x v="3"/>
    <x v="12"/>
    <s v="Omaha"/>
    <x v="2"/>
    <n v="0.4"/>
    <x v="41"/>
    <x v="134"/>
    <x v="198"/>
    <x v="2"/>
  </r>
  <r>
    <x v="0"/>
    <n v="1185732"/>
    <x v="11"/>
    <x v="3"/>
    <x v="12"/>
    <s v="Omaha"/>
    <x v="3"/>
    <n v="0.4"/>
    <x v="43"/>
    <x v="128"/>
    <x v="512"/>
    <x v="8"/>
  </r>
  <r>
    <x v="0"/>
    <n v="1185732"/>
    <x v="11"/>
    <x v="3"/>
    <x v="12"/>
    <s v="Omaha"/>
    <x v="4"/>
    <n v="0.49999999999999994"/>
    <x v="43"/>
    <x v="382"/>
    <x v="621"/>
    <x v="2"/>
  </r>
  <r>
    <x v="0"/>
    <n v="1185732"/>
    <x v="11"/>
    <x v="3"/>
    <x v="12"/>
    <s v="Omaha"/>
    <x v="5"/>
    <n v="0.54999999999999982"/>
    <x v="44"/>
    <x v="383"/>
    <x v="622"/>
    <x v="0"/>
  </r>
  <r>
    <x v="1"/>
    <n v="1197831"/>
    <x v="12"/>
    <x v="1"/>
    <x v="13"/>
    <s v="Birmingham"/>
    <x v="0"/>
    <n v="0.2"/>
    <x v="22"/>
    <x v="198"/>
    <x v="303"/>
    <x v="15"/>
  </r>
  <r>
    <x v="1"/>
    <n v="1197831"/>
    <x v="12"/>
    <x v="1"/>
    <x v="13"/>
    <s v="Birmingham"/>
    <x v="1"/>
    <n v="0.3"/>
    <x v="22"/>
    <x v="158"/>
    <x v="623"/>
    <x v="15"/>
  </r>
  <r>
    <x v="1"/>
    <n v="1197831"/>
    <x v="12"/>
    <x v="1"/>
    <x v="13"/>
    <s v="Birmingham"/>
    <x v="2"/>
    <n v="0.3"/>
    <x v="34"/>
    <x v="341"/>
    <x v="552"/>
    <x v="15"/>
  </r>
  <r>
    <x v="1"/>
    <n v="1197831"/>
    <x v="12"/>
    <x v="1"/>
    <x v="13"/>
    <s v="Birmingham"/>
    <x v="3"/>
    <n v="0.35"/>
    <x v="34"/>
    <x v="155"/>
    <x v="550"/>
    <x v="0"/>
  </r>
  <r>
    <x v="1"/>
    <n v="1197831"/>
    <x v="12"/>
    <x v="1"/>
    <x v="13"/>
    <s v="Birmingham"/>
    <x v="4"/>
    <n v="0.4"/>
    <x v="46"/>
    <x v="194"/>
    <x v="287"/>
    <x v="2"/>
  </r>
  <r>
    <x v="1"/>
    <n v="1197831"/>
    <x v="12"/>
    <x v="1"/>
    <x v="13"/>
    <s v="Birmingham"/>
    <x v="5"/>
    <n v="0.35"/>
    <x v="34"/>
    <x v="155"/>
    <x v="624"/>
    <x v="9"/>
  </r>
  <r>
    <x v="1"/>
    <n v="1197831"/>
    <x v="13"/>
    <x v="1"/>
    <x v="13"/>
    <s v="Birmingham"/>
    <x v="0"/>
    <n v="0.25"/>
    <x v="23"/>
    <x v="384"/>
    <x v="625"/>
    <x v="15"/>
  </r>
  <r>
    <x v="1"/>
    <n v="1197831"/>
    <x v="13"/>
    <x v="1"/>
    <x v="13"/>
    <s v="Birmingham"/>
    <x v="1"/>
    <n v="0.35"/>
    <x v="25"/>
    <x v="193"/>
    <x v="437"/>
    <x v="15"/>
  </r>
  <r>
    <x v="1"/>
    <n v="1197831"/>
    <x v="13"/>
    <x v="1"/>
    <x v="13"/>
    <s v="Birmingham"/>
    <x v="2"/>
    <n v="0.35"/>
    <x v="33"/>
    <x v="156"/>
    <x v="228"/>
    <x v="15"/>
  </r>
  <r>
    <x v="1"/>
    <n v="1197831"/>
    <x v="13"/>
    <x v="1"/>
    <x v="13"/>
    <s v="Birmingham"/>
    <x v="3"/>
    <n v="0.35"/>
    <x v="48"/>
    <x v="385"/>
    <x v="407"/>
    <x v="0"/>
  </r>
  <r>
    <x v="1"/>
    <n v="1197831"/>
    <x v="13"/>
    <x v="1"/>
    <x v="13"/>
    <s v="Birmingham"/>
    <x v="4"/>
    <n v="0.4"/>
    <x v="44"/>
    <x v="123"/>
    <x v="188"/>
    <x v="2"/>
  </r>
  <r>
    <x v="1"/>
    <n v="1197831"/>
    <x v="13"/>
    <x v="1"/>
    <x v="13"/>
    <s v="Birmingham"/>
    <x v="5"/>
    <n v="0.35"/>
    <x v="32"/>
    <x v="151"/>
    <x v="238"/>
    <x v="9"/>
  </r>
  <r>
    <x v="1"/>
    <n v="1197831"/>
    <x v="14"/>
    <x v="1"/>
    <x v="13"/>
    <s v="Birmingham"/>
    <x v="0"/>
    <n v="0.3"/>
    <x v="23"/>
    <x v="203"/>
    <x v="626"/>
    <x v="18"/>
  </r>
  <r>
    <x v="1"/>
    <n v="1197831"/>
    <x v="14"/>
    <x v="1"/>
    <x v="13"/>
    <s v="Birmingham"/>
    <x v="1"/>
    <n v="0.4"/>
    <x v="23"/>
    <x v="54"/>
    <x v="58"/>
    <x v="18"/>
  </r>
  <r>
    <x v="1"/>
    <n v="1197831"/>
    <x v="14"/>
    <x v="1"/>
    <x v="13"/>
    <s v="Birmingham"/>
    <x v="2"/>
    <n v="0.3"/>
    <x v="32"/>
    <x v="198"/>
    <x v="514"/>
    <x v="18"/>
  </r>
  <r>
    <x v="1"/>
    <n v="1197831"/>
    <x v="14"/>
    <x v="1"/>
    <x v="13"/>
    <s v="Birmingham"/>
    <x v="3"/>
    <n v="0.35000000000000003"/>
    <x v="45"/>
    <x v="206"/>
    <x v="627"/>
    <x v="9"/>
  </r>
  <r>
    <x v="1"/>
    <n v="1197831"/>
    <x v="14"/>
    <x v="1"/>
    <x v="13"/>
    <s v="Birmingham"/>
    <x v="4"/>
    <n v="0.4"/>
    <x v="44"/>
    <x v="123"/>
    <x v="628"/>
    <x v="15"/>
  </r>
  <r>
    <x v="1"/>
    <n v="1197831"/>
    <x v="14"/>
    <x v="1"/>
    <x v="13"/>
    <s v="Birmingham"/>
    <x v="5"/>
    <n v="0.35000000000000003"/>
    <x v="47"/>
    <x v="159"/>
    <x v="397"/>
    <x v="16"/>
  </r>
  <r>
    <x v="1"/>
    <n v="1197831"/>
    <x v="15"/>
    <x v="1"/>
    <x v="13"/>
    <s v="Birmingham"/>
    <x v="0"/>
    <n v="0.19999999999999998"/>
    <x v="26"/>
    <x v="194"/>
    <x v="629"/>
    <x v="18"/>
  </r>
  <r>
    <x v="1"/>
    <n v="1197831"/>
    <x v="15"/>
    <x v="1"/>
    <x v="13"/>
    <s v="Birmingham"/>
    <x v="1"/>
    <n v="0.20000000000000007"/>
    <x v="26"/>
    <x v="386"/>
    <x v="630"/>
    <x v="18"/>
  </r>
  <r>
    <x v="1"/>
    <n v="1197831"/>
    <x v="15"/>
    <x v="1"/>
    <x v="13"/>
    <s v="Birmingham"/>
    <x v="2"/>
    <n v="0.14999999999999997"/>
    <x v="34"/>
    <x v="387"/>
    <x v="631"/>
    <x v="18"/>
  </r>
  <r>
    <x v="1"/>
    <n v="1197831"/>
    <x v="15"/>
    <x v="1"/>
    <x v="13"/>
    <s v="Birmingham"/>
    <x v="3"/>
    <n v="0.20000000000000007"/>
    <x v="48"/>
    <x v="388"/>
    <x v="632"/>
    <x v="9"/>
  </r>
  <r>
    <x v="1"/>
    <n v="1197831"/>
    <x v="15"/>
    <x v="1"/>
    <x v="13"/>
    <s v="Birmingham"/>
    <x v="4"/>
    <n v="0.25"/>
    <x v="35"/>
    <x v="389"/>
    <x v="633"/>
    <x v="15"/>
  </r>
  <r>
    <x v="1"/>
    <n v="1197831"/>
    <x v="15"/>
    <x v="1"/>
    <x v="13"/>
    <s v="Birmingham"/>
    <x v="5"/>
    <n v="0.20000000000000007"/>
    <x v="21"/>
    <x v="390"/>
    <x v="634"/>
    <x v="16"/>
  </r>
  <r>
    <x v="1"/>
    <n v="1197831"/>
    <x v="16"/>
    <x v="1"/>
    <x v="13"/>
    <s v="Birmingham"/>
    <x v="0"/>
    <n v="9.9999999999999964E-2"/>
    <x v="20"/>
    <x v="391"/>
    <x v="635"/>
    <x v="18"/>
  </r>
  <r>
    <x v="1"/>
    <n v="1197831"/>
    <x v="16"/>
    <x v="1"/>
    <x v="13"/>
    <s v="Birmingham"/>
    <x v="1"/>
    <n v="0.20000000000000007"/>
    <x v="27"/>
    <x v="392"/>
    <x v="636"/>
    <x v="18"/>
  </r>
  <r>
    <x v="1"/>
    <n v="1197831"/>
    <x v="16"/>
    <x v="1"/>
    <x v="13"/>
    <s v="Birmingham"/>
    <x v="2"/>
    <n v="0.14999999999999997"/>
    <x v="31"/>
    <x v="393"/>
    <x v="637"/>
    <x v="18"/>
  </r>
  <r>
    <x v="1"/>
    <n v="1197831"/>
    <x v="16"/>
    <x v="1"/>
    <x v="13"/>
    <s v="Birmingham"/>
    <x v="3"/>
    <n v="0.35000000000000003"/>
    <x v="24"/>
    <x v="191"/>
    <x v="638"/>
    <x v="9"/>
  </r>
  <r>
    <x v="1"/>
    <n v="1197831"/>
    <x v="16"/>
    <x v="1"/>
    <x v="13"/>
    <s v="Birmingham"/>
    <x v="4"/>
    <n v="0.5"/>
    <x v="47"/>
    <x v="47"/>
    <x v="578"/>
    <x v="15"/>
  </r>
  <r>
    <x v="1"/>
    <n v="1197831"/>
    <x v="16"/>
    <x v="1"/>
    <x v="13"/>
    <s v="Birmingham"/>
    <x v="5"/>
    <n v="0.45"/>
    <x v="30"/>
    <x v="73"/>
    <x v="639"/>
    <x v="16"/>
  </r>
  <r>
    <x v="1"/>
    <n v="1197831"/>
    <x v="17"/>
    <x v="1"/>
    <x v="13"/>
    <s v="Birmingham"/>
    <x v="0"/>
    <n v="0.45"/>
    <x v="30"/>
    <x v="73"/>
    <x v="574"/>
    <x v="18"/>
  </r>
  <r>
    <x v="1"/>
    <n v="1197831"/>
    <x v="17"/>
    <x v="1"/>
    <x v="13"/>
    <s v="Birmingham"/>
    <x v="1"/>
    <n v="0.5"/>
    <x v="30"/>
    <x v="69"/>
    <x v="640"/>
    <x v="18"/>
  </r>
  <r>
    <x v="1"/>
    <n v="1197831"/>
    <x v="17"/>
    <x v="1"/>
    <x v="13"/>
    <s v="Birmingham"/>
    <x v="2"/>
    <n v="0.45"/>
    <x v="26"/>
    <x v="62"/>
    <x v="369"/>
    <x v="18"/>
  </r>
  <r>
    <x v="1"/>
    <n v="1197831"/>
    <x v="17"/>
    <x v="1"/>
    <x v="13"/>
    <s v="Birmingham"/>
    <x v="3"/>
    <n v="0.45"/>
    <x v="25"/>
    <x v="52"/>
    <x v="641"/>
    <x v="9"/>
  </r>
  <r>
    <x v="1"/>
    <n v="1197831"/>
    <x v="17"/>
    <x v="1"/>
    <x v="13"/>
    <s v="Birmingham"/>
    <x v="4"/>
    <n v="0.5"/>
    <x v="24"/>
    <x v="54"/>
    <x v="254"/>
    <x v="15"/>
  </r>
  <r>
    <x v="1"/>
    <n v="1197831"/>
    <x v="17"/>
    <x v="1"/>
    <x v="13"/>
    <s v="Birmingham"/>
    <x v="5"/>
    <n v="0.55000000000000004"/>
    <x v="10"/>
    <x v="30"/>
    <x v="642"/>
    <x v="16"/>
  </r>
  <r>
    <x v="1"/>
    <n v="1197831"/>
    <x v="18"/>
    <x v="1"/>
    <x v="13"/>
    <s v="Birmingham"/>
    <x v="0"/>
    <n v="0.45"/>
    <x v="6"/>
    <x v="8"/>
    <x v="643"/>
    <x v="21"/>
  </r>
  <r>
    <x v="1"/>
    <n v="1197831"/>
    <x v="18"/>
    <x v="1"/>
    <x v="13"/>
    <s v="Birmingham"/>
    <x v="1"/>
    <n v="0.5"/>
    <x v="6"/>
    <x v="71"/>
    <x v="644"/>
    <x v="21"/>
  </r>
  <r>
    <x v="1"/>
    <n v="1197831"/>
    <x v="18"/>
    <x v="1"/>
    <x v="13"/>
    <s v="Birmingham"/>
    <x v="2"/>
    <n v="0.45"/>
    <x v="18"/>
    <x v="83"/>
    <x v="645"/>
    <x v="21"/>
  </r>
  <r>
    <x v="1"/>
    <n v="1197831"/>
    <x v="18"/>
    <x v="1"/>
    <x v="13"/>
    <s v="Birmingham"/>
    <x v="3"/>
    <n v="0.45"/>
    <x v="31"/>
    <x v="70"/>
    <x v="646"/>
    <x v="16"/>
  </r>
  <r>
    <x v="1"/>
    <n v="1197831"/>
    <x v="18"/>
    <x v="1"/>
    <x v="13"/>
    <s v="Birmingham"/>
    <x v="4"/>
    <n v="0.5"/>
    <x v="28"/>
    <x v="48"/>
    <x v="647"/>
    <x v="18"/>
  </r>
  <r>
    <x v="1"/>
    <n v="1197831"/>
    <x v="18"/>
    <x v="1"/>
    <x v="13"/>
    <s v="Birmingham"/>
    <x v="5"/>
    <n v="0.6"/>
    <x v="9"/>
    <x v="213"/>
    <x v="648"/>
    <x v="19"/>
  </r>
  <r>
    <x v="1"/>
    <n v="1197831"/>
    <x v="19"/>
    <x v="1"/>
    <x v="13"/>
    <s v="Birmingham"/>
    <x v="0"/>
    <n v="0.4"/>
    <x v="30"/>
    <x v="61"/>
    <x v="649"/>
    <x v="21"/>
  </r>
  <r>
    <x v="1"/>
    <n v="1197831"/>
    <x v="19"/>
    <x v="1"/>
    <x v="13"/>
    <s v="Birmingham"/>
    <x v="1"/>
    <n v="0.55000000000000004"/>
    <x v="30"/>
    <x v="71"/>
    <x v="644"/>
    <x v="21"/>
  </r>
  <r>
    <x v="1"/>
    <n v="1197831"/>
    <x v="19"/>
    <x v="1"/>
    <x v="13"/>
    <s v="Birmingham"/>
    <x v="2"/>
    <n v="0.55000000000000004"/>
    <x v="8"/>
    <x v="16"/>
    <x v="650"/>
    <x v="21"/>
  </r>
  <r>
    <x v="1"/>
    <n v="1197831"/>
    <x v="19"/>
    <x v="1"/>
    <x v="13"/>
    <s v="Birmingham"/>
    <x v="3"/>
    <n v="0.5"/>
    <x v="33"/>
    <x v="43"/>
    <x v="651"/>
    <x v="16"/>
  </r>
  <r>
    <x v="1"/>
    <n v="1197831"/>
    <x v="19"/>
    <x v="1"/>
    <x v="13"/>
    <s v="Birmingham"/>
    <x v="4"/>
    <n v="0.55000000000000004"/>
    <x v="33"/>
    <x v="256"/>
    <x v="265"/>
    <x v="18"/>
  </r>
  <r>
    <x v="1"/>
    <n v="1197831"/>
    <x v="19"/>
    <x v="1"/>
    <x v="13"/>
    <s v="Birmingham"/>
    <x v="5"/>
    <n v="0.6"/>
    <x v="22"/>
    <x v="72"/>
    <x v="469"/>
    <x v="19"/>
  </r>
  <r>
    <x v="1"/>
    <n v="1197831"/>
    <x v="20"/>
    <x v="1"/>
    <x v="13"/>
    <s v="Birmingham"/>
    <x v="0"/>
    <n v="0.55000000000000004"/>
    <x v="23"/>
    <x v="337"/>
    <x v="652"/>
    <x v="21"/>
  </r>
  <r>
    <x v="1"/>
    <n v="1197831"/>
    <x v="20"/>
    <x v="1"/>
    <x v="13"/>
    <s v="Birmingham"/>
    <x v="1"/>
    <n v="0.55000000000000004"/>
    <x v="31"/>
    <x v="76"/>
    <x v="653"/>
    <x v="21"/>
  </r>
  <r>
    <x v="1"/>
    <n v="1197831"/>
    <x v="20"/>
    <x v="1"/>
    <x v="13"/>
    <s v="Birmingham"/>
    <x v="2"/>
    <n v="0.6"/>
    <x v="23"/>
    <x v="69"/>
    <x v="654"/>
    <x v="21"/>
  </r>
  <r>
    <x v="1"/>
    <n v="1197831"/>
    <x v="20"/>
    <x v="1"/>
    <x v="13"/>
    <s v="Birmingham"/>
    <x v="3"/>
    <n v="0.6"/>
    <x v="45"/>
    <x v="193"/>
    <x v="330"/>
    <x v="16"/>
  </r>
  <r>
    <x v="1"/>
    <n v="1197831"/>
    <x v="20"/>
    <x v="1"/>
    <x v="13"/>
    <s v="Birmingham"/>
    <x v="4"/>
    <n v="0.45"/>
    <x v="45"/>
    <x v="151"/>
    <x v="655"/>
    <x v="18"/>
  </r>
  <r>
    <x v="1"/>
    <n v="1197831"/>
    <x v="20"/>
    <x v="1"/>
    <x v="13"/>
    <s v="Birmingham"/>
    <x v="5"/>
    <n v="0.4"/>
    <x v="31"/>
    <x v="336"/>
    <x v="656"/>
    <x v="19"/>
  </r>
  <r>
    <x v="1"/>
    <n v="1197831"/>
    <x v="21"/>
    <x v="1"/>
    <x v="13"/>
    <s v="Birmingham"/>
    <x v="0"/>
    <n v="0.30000000000000004"/>
    <x v="28"/>
    <x v="160"/>
    <x v="42"/>
    <x v="21"/>
  </r>
  <r>
    <x v="1"/>
    <n v="1197831"/>
    <x v="21"/>
    <x v="1"/>
    <x v="13"/>
    <s v="Birmingham"/>
    <x v="1"/>
    <n v="0.30000000000000004"/>
    <x v="28"/>
    <x v="160"/>
    <x v="42"/>
    <x v="21"/>
  </r>
  <r>
    <x v="1"/>
    <n v="1197831"/>
    <x v="21"/>
    <x v="1"/>
    <x v="13"/>
    <s v="Birmingham"/>
    <x v="2"/>
    <n v="0.35000000000000003"/>
    <x v="34"/>
    <x v="394"/>
    <x v="550"/>
    <x v="21"/>
  </r>
  <r>
    <x v="1"/>
    <n v="1197831"/>
    <x v="21"/>
    <x v="1"/>
    <x v="13"/>
    <s v="Birmingham"/>
    <x v="3"/>
    <n v="0.35000000000000003"/>
    <x v="46"/>
    <x v="165"/>
    <x v="657"/>
    <x v="16"/>
  </r>
  <r>
    <x v="1"/>
    <n v="1197831"/>
    <x v="21"/>
    <x v="1"/>
    <x v="13"/>
    <s v="Birmingham"/>
    <x v="4"/>
    <n v="0.30000000000000004"/>
    <x v="49"/>
    <x v="395"/>
    <x v="658"/>
    <x v="18"/>
  </r>
  <r>
    <x v="1"/>
    <n v="1197831"/>
    <x v="21"/>
    <x v="1"/>
    <x v="13"/>
    <s v="Birmingham"/>
    <x v="5"/>
    <n v="0.4"/>
    <x v="34"/>
    <x v="235"/>
    <x v="659"/>
    <x v="19"/>
  </r>
  <r>
    <x v="1"/>
    <n v="1197831"/>
    <x v="22"/>
    <x v="1"/>
    <x v="13"/>
    <s v="Birmingham"/>
    <x v="0"/>
    <n v="0.20000000000000004"/>
    <x v="23"/>
    <x v="396"/>
    <x v="625"/>
    <x v="21"/>
  </r>
  <r>
    <x v="1"/>
    <n v="1197831"/>
    <x v="22"/>
    <x v="1"/>
    <x v="13"/>
    <s v="Birmingham"/>
    <x v="1"/>
    <n v="0.20000000000000004"/>
    <x v="23"/>
    <x v="396"/>
    <x v="625"/>
    <x v="21"/>
  </r>
  <r>
    <x v="1"/>
    <n v="1197831"/>
    <x v="22"/>
    <x v="1"/>
    <x v="13"/>
    <s v="Birmingham"/>
    <x v="2"/>
    <n v="0.45000000000000007"/>
    <x v="31"/>
    <x v="339"/>
    <x v="243"/>
    <x v="21"/>
  </r>
  <r>
    <x v="1"/>
    <n v="1197831"/>
    <x v="22"/>
    <x v="1"/>
    <x v="13"/>
    <s v="Birmingham"/>
    <x v="3"/>
    <n v="0.45000000000000007"/>
    <x v="32"/>
    <x v="355"/>
    <x v="660"/>
    <x v="16"/>
  </r>
  <r>
    <x v="1"/>
    <n v="1197831"/>
    <x v="22"/>
    <x v="1"/>
    <x v="13"/>
    <s v="Birmingham"/>
    <x v="4"/>
    <n v="0.49999999999999994"/>
    <x v="33"/>
    <x v="397"/>
    <x v="661"/>
    <x v="18"/>
  </r>
  <r>
    <x v="1"/>
    <n v="1197831"/>
    <x v="22"/>
    <x v="1"/>
    <x v="13"/>
    <s v="Birmingham"/>
    <x v="5"/>
    <n v="0.6"/>
    <x v="23"/>
    <x v="69"/>
    <x v="662"/>
    <x v="19"/>
  </r>
  <r>
    <x v="1"/>
    <n v="1197831"/>
    <x v="23"/>
    <x v="1"/>
    <x v="13"/>
    <s v="Birmingham"/>
    <x v="0"/>
    <n v="0.6"/>
    <x v="29"/>
    <x v="171"/>
    <x v="663"/>
    <x v="21"/>
  </r>
  <r>
    <x v="1"/>
    <n v="1197831"/>
    <x v="23"/>
    <x v="1"/>
    <x v="13"/>
    <s v="Birmingham"/>
    <x v="1"/>
    <n v="0.6"/>
    <x v="29"/>
    <x v="171"/>
    <x v="663"/>
    <x v="21"/>
  </r>
  <r>
    <x v="1"/>
    <n v="1197831"/>
    <x v="23"/>
    <x v="1"/>
    <x v="13"/>
    <s v="Birmingham"/>
    <x v="2"/>
    <n v="0.65"/>
    <x v="20"/>
    <x v="109"/>
    <x v="664"/>
    <x v="21"/>
  </r>
  <r>
    <x v="1"/>
    <n v="1197831"/>
    <x v="23"/>
    <x v="1"/>
    <x v="13"/>
    <s v="Birmingham"/>
    <x v="3"/>
    <n v="0.65"/>
    <x v="21"/>
    <x v="88"/>
    <x v="665"/>
    <x v="16"/>
  </r>
  <r>
    <x v="1"/>
    <n v="1197831"/>
    <x v="23"/>
    <x v="1"/>
    <x v="13"/>
    <s v="Birmingham"/>
    <x v="4"/>
    <n v="0.6"/>
    <x v="24"/>
    <x v="61"/>
    <x v="666"/>
    <x v="18"/>
  </r>
  <r>
    <x v="1"/>
    <n v="1197831"/>
    <x v="23"/>
    <x v="1"/>
    <x v="13"/>
    <s v="Birmingham"/>
    <x v="5"/>
    <n v="0.70000000000000007"/>
    <x v="30"/>
    <x v="103"/>
    <x v="667"/>
    <x v="19"/>
  </r>
  <r>
    <x v="0"/>
    <n v="1185732"/>
    <x v="124"/>
    <x v="0"/>
    <x v="14"/>
    <s v="Portland"/>
    <x v="0"/>
    <n v="0.4"/>
    <x v="32"/>
    <x v="207"/>
    <x v="149"/>
    <x v="2"/>
  </r>
  <r>
    <x v="0"/>
    <n v="1185732"/>
    <x v="124"/>
    <x v="0"/>
    <x v="14"/>
    <s v="Portland"/>
    <x v="1"/>
    <n v="0.4"/>
    <x v="44"/>
    <x v="123"/>
    <x v="188"/>
    <x v="2"/>
  </r>
  <r>
    <x v="0"/>
    <n v="1185732"/>
    <x v="124"/>
    <x v="0"/>
    <x v="14"/>
    <s v="Portland"/>
    <x v="2"/>
    <n v="0.30000000000000004"/>
    <x v="44"/>
    <x v="398"/>
    <x v="229"/>
    <x v="15"/>
  </r>
  <r>
    <x v="0"/>
    <n v="1185732"/>
    <x v="124"/>
    <x v="0"/>
    <x v="14"/>
    <s v="Portland"/>
    <x v="3"/>
    <n v="0.35"/>
    <x v="39"/>
    <x v="326"/>
    <x v="508"/>
    <x v="1"/>
  </r>
  <r>
    <x v="0"/>
    <n v="1185732"/>
    <x v="124"/>
    <x v="0"/>
    <x v="14"/>
    <s v="Portland"/>
    <x v="4"/>
    <n v="0.5"/>
    <x v="43"/>
    <x v="126"/>
    <x v="476"/>
    <x v="3"/>
  </r>
  <r>
    <x v="0"/>
    <n v="1185732"/>
    <x v="124"/>
    <x v="0"/>
    <x v="14"/>
    <s v="Portland"/>
    <x v="5"/>
    <n v="0.4"/>
    <x v="44"/>
    <x v="123"/>
    <x v="216"/>
    <x v="8"/>
  </r>
  <r>
    <x v="0"/>
    <n v="1185732"/>
    <x v="125"/>
    <x v="0"/>
    <x v="14"/>
    <s v="Portland"/>
    <x v="0"/>
    <n v="0.4"/>
    <x v="24"/>
    <x v="47"/>
    <x v="668"/>
    <x v="2"/>
  </r>
  <r>
    <x v="0"/>
    <n v="1185732"/>
    <x v="125"/>
    <x v="0"/>
    <x v="14"/>
    <s v="Portland"/>
    <x v="1"/>
    <n v="0.4"/>
    <x v="43"/>
    <x v="128"/>
    <x v="193"/>
    <x v="2"/>
  </r>
  <r>
    <x v="0"/>
    <n v="1185732"/>
    <x v="125"/>
    <x v="0"/>
    <x v="14"/>
    <s v="Portland"/>
    <x v="2"/>
    <n v="0.30000000000000004"/>
    <x v="41"/>
    <x v="399"/>
    <x v="355"/>
    <x v="15"/>
  </r>
  <r>
    <x v="0"/>
    <n v="1185732"/>
    <x v="125"/>
    <x v="0"/>
    <x v="14"/>
    <s v="Portland"/>
    <x v="3"/>
    <n v="0.35"/>
    <x v="42"/>
    <x v="327"/>
    <x v="611"/>
    <x v="1"/>
  </r>
  <r>
    <x v="0"/>
    <n v="1185732"/>
    <x v="125"/>
    <x v="0"/>
    <x v="14"/>
    <s v="Portland"/>
    <x v="4"/>
    <n v="0.5"/>
    <x v="43"/>
    <x v="126"/>
    <x v="476"/>
    <x v="3"/>
  </r>
  <r>
    <x v="0"/>
    <n v="1185732"/>
    <x v="125"/>
    <x v="0"/>
    <x v="14"/>
    <s v="Portland"/>
    <x v="5"/>
    <n v="0.4"/>
    <x v="44"/>
    <x v="123"/>
    <x v="216"/>
    <x v="8"/>
  </r>
  <r>
    <x v="0"/>
    <n v="1185732"/>
    <x v="126"/>
    <x v="0"/>
    <x v="14"/>
    <s v="Portland"/>
    <x v="0"/>
    <n v="0.4"/>
    <x v="54"/>
    <x v="400"/>
    <x v="669"/>
    <x v="2"/>
  </r>
  <r>
    <x v="0"/>
    <n v="1185732"/>
    <x v="126"/>
    <x v="0"/>
    <x v="14"/>
    <s v="Portland"/>
    <x v="1"/>
    <n v="0.4"/>
    <x v="37"/>
    <x v="135"/>
    <x v="670"/>
    <x v="2"/>
  </r>
  <r>
    <x v="0"/>
    <n v="1185732"/>
    <x v="126"/>
    <x v="0"/>
    <x v="14"/>
    <s v="Portland"/>
    <x v="2"/>
    <n v="0.30000000000000004"/>
    <x v="41"/>
    <x v="399"/>
    <x v="355"/>
    <x v="15"/>
  </r>
  <r>
    <x v="0"/>
    <n v="1185732"/>
    <x v="126"/>
    <x v="0"/>
    <x v="14"/>
    <s v="Portland"/>
    <x v="3"/>
    <n v="0.35"/>
    <x v="51"/>
    <x v="401"/>
    <x v="612"/>
    <x v="1"/>
  </r>
  <r>
    <x v="0"/>
    <n v="1185732"/>
    <x v="126"/>
    <x v="0"/>
    <x v="14"/>
    <s v="Portland"/>
    <x v="4"/>
    <n v="0.5"/>
    <x v="39"/>
    <x v="118"/>
    <x v="671"/>
    <x v="3"/>
  </r>
  <r>
    <x v="0"/>
    <n v="1185732"/>
    <x v="126"/>
    <x v="0"/>
    <x v="14"/>
    <s v="Portland"/>
    <x v="5"/>
    <n v="0.4"/>
    <x v="41"/>
    <x v="134"/>
    <x v="202"/>
    <x v="8"/>
  </r>
  <r>
    <x v="0"/>
    <n v="1185732"/>
    <x v="127"/>
    <x v="0"/>
    <x v="14"/>
    <s v="Portland"/>
    <x v="0"/>
    <n v="0.4"/>
    <x v="32"/>
    <x v="207"/>
    <x v="149"/>
    <x v="2"/>
  </r>
  <r>
    <x v="0"/>
    <n v="1185732"/>
    <x v="127"/>
    <x v="0"/>
    <x v="14"/>
    <s v="Portland"/>
    <x v="1"/>
    <n v="0.4"/>
    <x v="43"/>
    <x v="128"/>
    <x v="193"/>
    <x v="2"/>
  </r>
  <r>
    <x v="0"/>
    <n v="1185732"/>
    <x v="127"/>
    <x v="0"/>
    <x v="14"/>
    <s v="Portland"/>
    <x v="2"/>
    <n v="0.30000000000000004"/>
    <x v="43"/>
    <x v="362"/>
    <x v="295"/>
    <x v="15"/>
  </r>
  <r>
    <x v="0"/>
    <n v="1185732"/>
    <x v="127"/>
    <x v="0"/>
    <x v="14"/>
    <s v="Portland"/>
    <x v="3"/>
    <n v="0.35"/>
    <x v="42"/>
    <x v="327"/>
    <x v="611"/>
    <x v="1"/>
  </r>
  <r>
    <x v="0"/>
    <n v="1185732"/>
    <x v="127"/>
    <x v="0"/>
    <x v="14"/>
    <s v="Portland"/>
    <x v="4"/>
    <n v="0.5"/>
    <x v="42"/>
    <x v="316"/>
    <x v="672"/>
    <x v="3"/>
  </r>
  <r>
    <x v="0"/>
    <n v="1185732"/>
    <x v="127"/>
    <x v="0"/>
    <x v="14"/>
    <s v="Portland"/>
    <x v="5"/>
    <n v="0.4"/>
    <x v="38"/>
    <x v="124"/>
    <x v="204"/>
    <x v="8"/>
  </r>
  <r>
    <x v="0"/>
    <n v="1185732"/>
    <x v="128"/>
    <x v="0"/>
    <x v="14"/>
    <s v="Portland"/>
    <x v="0"/>
    <n v="0.54999999999999993"/>
    <x v="40"/>
    <x v="402"/>
    <x v="673"/>
    <x v="2"/>
  </r>
  <r>
    <x v="0"/>
    <n v="1185732"/>
    <x v="128"/>
    <x v="0"/>
    <x v="14"/>
    <s v="Portland"/>
    <x v="1"/>
    <n v="0.5"/>
    <x v="41"/>
    <x v="123"/>
    <x v="188"/>
    <x v="2"/>
  </r>
  <r>
    <x v="0"/>
    <n v="1185732"/>
    <x v="128"/>
    <x v="0"/>
    <x v="14"/>
    <s v="Portland"/>
    <x v="2"/>
    <n v="0.45"/>
    <x v="37"/>
    <x v="120"/>
    <x v="189"/>
    <x v="15"/>
  </r>
  <r>
    <x v="0"/>
    <n v="1185732"/>
    <x v="128"/>
    <x v="0"/>
    <x v="14"/>
    <s v="Portland"/>
    <x v="3"/>
    <n v="0.45"/>
    <x v="36"/>
    <x v="180"/>
    <x v="674"/>
    <x v="1"/>
  </r>
  <r>
    <x v="0"/>
    <n v="1185732"/>
    <x v="128"/>
    <x v="0"/>
    <x v="14"/>
    <s v="Portland"/>
    <x v="4"/>
    <n v="0.54999999999999993"/>
    <x v="43"/>
    <x v="370"/>
    <x v="292"/>
    <x v="3"/>
  </r>
  <r>
    <x v="0"/>
    <n v="1185732"/>
    <x v="128"/>
    <x v="0"/>
    <x v="14"/>
    <s v="Portland"/>
    <x v="5"/>
    <n v="0.6"/>
    <x v="35"/>
    <x v="240"/>
    <x v="45"/>
    <x v="8"/>
  </r>
  <r>
    <x v="0"/>
    <n v="1185732"/>
    <x v="129"/>
    <x v="0"/>
    <x v="14"/>
    <s v="Portland"/>
    <x v="0"/>
    <n v="0.54999999999999993"/>
    <x v="28"/>
    <x v="403"/>
    <x v="675"/>
    <x v="2"/>
  </r>
  <r>
    <x v="0"/>
    <n v="1185732"/>
    <x v="129"/>
    <x v="0"/>
    <x v="14"/>
    <s v="Portland"/>
    <x v="1"/>
    <n v="0.5"/>
    <x v="35"/>
    <x v="140"/>
    <x v="676"/>
    <x v="2"/>
  </r>
  <r>
    <x v="0"/>
    <n v="1185732"/>
    <x v="129"/>
    <x v="0"/>
    <x v="14"/>
    <s v="Portland"/>
    <x v="2"/>
    <n v="0.45"/>
    <x v="41"/>
    <x v="124"/>
    <x v="677"/>
    <x v="15"/>
  </r>
  <r>
    <x v="0"/>
    <n v="1185732"/>
    <x v="129"/>
    <x v="0"/>
    <x v="14"/>
    <s v="Portland"/>
    <x v="3"/>
    <n v="0.45"/>
    <x v="37"/>
    <x v="120"/>
    <x v="678"/>
    <x v="1"/>
  </r>
  <r>
    <x v="0"/>
    <n v="1185732"/>
    <x v="129"/>
    <x v="0"/>
    <x v="14"/>
    <s v="Portland"/>
    <x v="4"/>
    <n v="0.54999999999999993"/>
    <x v="37"/>
    <x v="119"/>
    <x v="679"/>
    <x v="3"/>
  </r>
  <r>
    <x v="0"/>
    <n v="1185732"/>
    <x v="129"/>
    <x v="0"/>
    <x v="14"/>
    <s v="Portland"/>
    <x v="5"/>
    <n v="0.6"/>
    <x v="46"/>
    <x v="212"/>
    <x v="159"/>
    <x v="8"/>
  </r>
  <r>
    <x v="0"/>
    <n v="1185732"/>
    <x v="130"/>
    <x v="0"/>
    <x v="14"/>
    <s v="Portland"/>
    <x v="0"/>
    <n v="0.54999999999999993"/>
    <x v="21"/>
    <x v="404"/>
    <x v="680"/>
    <x v="2"/>
  </r>
  <r>
    <x v="0"/>
    <n v="1185732"/>
    <x v="130"/>
    <x v="0"/>
    <x v="14"/>
    <s v="Portland"/>
    <x v="1"/>
    <n v="0.5"/>
    <x v="49"/>
    <x v="146"/>
    <x v="215"/>
    <x v="2"/>
  </r>
  <r>
    <x v="0"/>
    <n v="1185732"/>
    <x v="130"/>
    <x v="0"/>
    <x v="14"/>
    <s v="Portland"/>
    <x v="2"/>
    <n v="0.45"/>
    <x v="38"/>
    <x v="177"/>
    <x v="681"/>
    <x v="15"/>
  </r>
  <r>
    <x v="0"/>
    <n v="1185732"/>
    <x v="130"/>
    <x v="0"/>
    <x v="14"/>
    <s v="Portland"/>
    <x v="3"/>
    <n v="0.45"/>
    <x v="37"/>
    <x v="120"/>
    <x v="678"/>
    <x v="1"/>
  </r>
  <r>
    <x v="0"/>
    <n v="1185732"/>
    <x v="130"/>
    <x v="0"/>
    <x v="14"/>
    <s v="Portland"/>
    <x v="4"/>
    <n v="0.54999999999999993"/>
    <x v="41"/>
    <x v="405"/>
    <x v="682"/>
    <x v="3"/>
  </r>
  <r>
    <x v="0"/>
    <n v="1185732"/>
    <x v="130"/>
    <x v="0"/>
    <x v="14"/>
    <s v="Portland"/>
    <x v="5"/>
    <n v="0.6"/>
    <x v="48"/>
    <x v="39"/>
    <x v="192"/>
    <x v="8"/>
  </r>
  <r>
    <x v="0"/>
    <n v="1185732"/>
    <x v="131"/>
    <x v="0"/>
    <x v="14"/>
    <s v="Portland"/>
    <x v="0"/>
    <n v="0.54999999999999993"/>
    <x v="28"/>
    <x v="403"/>
    <x v="675"/>
    <x v="2"/>
  </r>
  <r>
    <x v="0"/>
    <n v="1185732"/>
    <x v="131"/>
    <x v="0"/>
    <x v="14"/>
    <s v="Portland"/>
    <x v="1"/>
    <n v="0.5"/>
    <x v="49"/>
    <x v="146"/>
    <x v="215"/>
    <x v="2"/>
  </r>
  <r>
    <x v="0"/>
    <n v="1185732"/>
    <x v="131"/>
    <x v="0"/>
    <x v="14"/>
    <s v="Portland"/>
    <x v="2"/>
    <n v="0.45"/>
    <x v="38"/>
    <x v="177"/>
    <x v="681"/>
    <x v="15"/>
  </r>
  <r>
    <x v="0"/>
    <n v="1185732"/>
    <x v="131"/>
    <x v="0"/>
    <x v="14"/>
    <s v="Portland"/>
    <x v="3"/>
    <n v="0.45"/>
    <x v="37"/>
    <x v="120"/>
    <x v="678"/>
    <x v="1"/>
  </r>
  <r>
    <x v="0"/>
    <n v="1185732"/>
    <x v="131"/>
    <x v="0"/>
    <x v="14"/>
    <s v="Portland"/>
    <x v="4"/>
    <n v="0.54999999999999993"/>
    <x v="43"/>
    <x v="370"/>
    <x v="292"/>
    <x v="3"/>
  </r>
  <r>
    <x v="0"/>
    <n v="1185732"/>
    <x v="131"/>
    <x v="0"/>
    <x v="14"/>
    <s v="Portland"/>
    <x v="5"/>
    <n v="0.6"/>
    <x v="46"/>
    <x v="212"/>
    <x v="159"/>
    <x v="8"/>
  </r>
  <r>
    <x v="0"/>
    <n v="1185732"/>
    <x v="132"/>
    <x v="0"/>
    <x v="14"/>
    <s v="Portland"/>
    <x v="0"/>
    <n v="0.54999999999999993"/>
    <x v="32"/>
    <x v="357"/>
    <x v="683"/>
    <x v="2"/>
  </r>
  <r>
    <x v="0"/>
    <n v="1185732"/>
    <x v="132"/>
    <x v="0"/>
    <x v="14"/>
    <s v="Portland"/>
    <x v="1"/>
    <n v="0.5"/>
    <x v="44"/>
    <x v="142"/>
    <x v="209"/>
    <x v="2"/>
  </r>
  <r>
    <x v="0"/>
    <n v="1185732"/>
    <x v="132"/>
    <x v="0"/>
    <x v="14"/>
    <s v="Portland"/>
    <x v="2"/>
    <n v="0.45"/>
    <x v="43"/>
    <x v="321"/>
    <x v="499"/>
    <x v="15"/>
  </r>
  <r>
    <x v="0"/>
    <n v="1185732"/>
    <x v="132"/>
    <x v="0"/>
    <x v="14"/>
    <s v="Portland"/>
    <x v="3"/>
    <n v="0.45"/>
    <x v="36"/>
    <x v="180"/>
    <x v="674"/>
    <x v="1"/>
  </r>
  <r>
    <x v="0"/>
    <n v="1185732"/>
    <x v="132"/>
    <x v="0"/>
    <x v="14"/>
    <s v="Portland"/>
    <x v="4"/>
    <n v="0.54999999999999993"/>
    <x v="36"/>
    <x v="179"/>
    <x v="684"/>
    <x v="3"/>
  </r>
  <r>
    <x v="0"/>
    <n v="1185732"/>
    <x v="132"/>
    <x v="0"/>
    <x v="14"/>
    <s v="Portland"/>
    <x v="5"/>
    <n v="0.6"/>
    <x v="38"/>
    <x v="198"/>
    <x v="303"/>
    <x v="8"/>
  </r>
  <r>
    <x v="0"/>
    <n v="1185732"/>
    <x v="133"/>
    <x v="0"/>
    <x v="14"/>
    <s v="Portland"/>
    <x v="0"/>
    <n v="0.6"/>
    <x v="47"/>
    <x v="50"/>
    <x v="99"/>
    <x v="2"/>
  </r>
  <r>
    <x v="0"/>
    <n v="1185732"/>
    <x v="133"/>
    <x v="0"/>
    <x v="14"/>
    <s v="Portland"/>
    <x v="1"/>
    <n v="0.55000000000000004"/>
    <x v="38"/>
    <x v="116"/>
    <x v="180"/>
    <x v="2"/>
  </r>
  <r>
    <x v="0"/>
    <n v="1185732"/>
    <x v="133"/>
    <x v="0"/>
    <x v="14"/>
    <s v="Portland"/>
    <x v="2"/>
    <n v="0.55000000000000004"/>
    <x v="36"/>
    <x v="389"/>
    <x v="633"/>
    <x v="15"/>
  </r>
  <r>
    <x v="0"/>
    <n v="1185732"/>
    <x v="133"/>
    <x v="0"/>
    <x v="14"/>
    <s v="Portland"/>
    <x v="3"/>
    <n v="0.55000000000000004"/>
    <x v="39"/>
    <x v="189"/>
    <x v="685"/>
    <x v="1"/>
  </r>
  <r>
    <x v="0"/>
    <n v="1185732"/>
    <x v="133"/>
    <x v="0"/>
    <x v="14"/>
    <s v="Portland"/>
    <x v="4"/>
    <n v="0.65"/>
    <x v="39"/>
    <x v="406"/>
    <x v="686"/>
    <x v="3"/>
  </r>
  <r>
    <x v="0"/>
    <n v="1185732"/>
    <x v="133"/>
    <x v="0"/>
    <x v="14"/>
    <s v="Portland"/>
    <x v="5"/>
    <n v="0.7"/>
    <x v="38"/>
    <x v="151"/>
    <x v="149"/>
    <x v="8"/>
  </r>
  <r>
    <x v="0"/>
    <n v="1185732"/>
    <x v="134"/>
    <x v="0"/>
    <x v="14"/>
    <s v="Portland"/>
    <x v="0"/>
    <n v="0.65"/>
    <x v="48"/>
    <x v="239"/>
    <x v="363"/>
    <x v="2"/>
  </r>
  <r>
    <x v="0"/>
    <n v="1185732"/>
    <x v="134"/>
    <x v="0"/>
    <x v="14"/>
    <s v="Portland"/>
    <x v="1"/>
    <n v="0.55000000000000004"/>
    <x v="41"/>
    <x v="130"/>
    <x v="195"/>
    <x v="2"/>
  </r>
  <r>
    <x v="0"/>
    <n v="1185732"/>
    <x v="134"/>
    <x v="0"/>
    <x v="14"/>
    <s v="Portland"/>
    <x v="2"/>
    <n v="0.55000000000000004"/>
    <x v="50"/>
    <x v="407"/>
    <x v="687"/>
    <x v="15"/>
  </r>
  <r>
    <x v="0"/>
    <n v="1185732"/>
    <x v="134"/>
    <x v="0"/>
    <x v="14"/>
    <s v="Portland"/>
    <x v="3"/>
    <n v="0.55000000000000004"/>
    <x v="37"/>
    <x v="117"/>
    <x v="281"/>
    <x v="1"/>
  </r>
  <r>
    <x v="0"/>
    <n v="1185732"/>
    <x v="134"/>
    <x v="0"/>
    <x v="14"/>
    <s v="Portland"/>
    <x v="4"/>
    <n v="0.65"/>
    <x v="43"/>
    <x v="145"/>
    <x v="283"/>
    <x v="3"/>
  </r>
  <r>
    <x v="0"/>
    <n v="1185732"/>
    <x v="134"/>
    <x v="0"/>
    <x v="14"/>
    <s v="Portland"/>
    <x v="5"/>
    <n v="0.7"/>
    <x v="44"/>
    <x v="157"/>
    <x v="668"/>
    <x v="8"/>
  </r>
  <r>
    <x v="0"/>
    <n v="1185732"/>
    <x v="135"/>
    <x v="0"/>
    <x v="14"/>
    <s v="Portland"/>
    <x v="0"/>
    <n v="0.65"/>
    <x v="34"/>
    <x v="197"/>
    <x v="327"/>
    <x v="2"/>
  </r>
  <r>
    <x v="0"/>
    <n v="1185732"/>
    <x v="135"/>
    <x v="0"/>
    <x v="14"/>
    <s v="Portland"/>
    <x v="1"/>
    <n v="0.55000000000000004"/>
    <x v="35"/>
    <x v="408"/>
    <x v="688"/>
    <x v="2"/>
  </r>
  <r>
    <x v="0"/>
    <n v="1185732"/>
    <x v="135"/>
    <x v="0"/>
    <x v="14"/>
    <s v="Portland"/>
    <x v="2"/>
    <n v="0.55000000000000004"/>
    <x v="44"/>
    <x v="140"/>
    <x v="309"/>
    <x v="15"/>
  </r>
  <r>
    <x v="0"/>
    <n v="1185732"/>
    <x v="135"/>
    <x v="0"/>
    <x v="14"/>
    <s v="Portland"/>
    <x v="3"/>
    <n v="0.55000000000000004"/>
    <x v="41"/>
    <x v="130"/>
    <x v="285"/>
    <x v="1"/>
  </r>
  <r>
    <x v="0"/>
    <n v="1185732"/>
    <x v="135"/>
    <x v="0"/>
    <x v="14"/>
    <s v="Portland"/>
    <x v="4"/>
    <n v="0.65"/>
    <x v="41"/>
    <x v="194"/>
    <x v="408"/>
    <x v="3"/>
  </r>
  <r>
    <x v="0"/>
    <n v="1185732"/>
    <x v="135"/>
    <x v="0"/>
    <x v="14"/>
    <s v="Portland"/>
    <x v="5"/>
    <n v="0.7"/>
    <x v="49"/>
    <x v="193"/>
    <x v="99"/>
    <x v="8"/>
  </r>
  <r>
    <x v="2"/>
    <n v="1128299"/>
    <x v="136"/>
    <x v="2"/>
    <x v="15"/>
    <s v="Anchorage"/>
    <x v="0"/>
    <n v="0.35000000000000003"/>
    <x v="48"/>
    <x v="342"/>
    <x v="689"/>
    <x v="3"/>
  </r>
  <r>
    <x v="2"/>
    <n v="1128299"/>
    <x v="136"/>
    <x v="2"/>
    <x v="15"/>
    <s v="Anchorage"/>
    <x v="1"/>
    <n v="0.45"/>
    <x v="48"/>
    <x v="153"/>
    <x v="293"/>
    <x v="6"/>
  </r>
  <r>
    <x v="2"/>
    <n v="1128299"/>
    <x v="136"/>
    <x v="2"/>
    <x v="15"/>
    <s v="Anchorage"/>
    <x v="2"/>
    <n v="0.45"/>
    <x v="48"/>
    <x v="153"/>
    <x v="690"/>
    <x v="3"/>
  </r>
  <r>
    <x v="2"/>
    <n v="1128299"/>
    <x v="136"/>
    <x v="2"/>
    <x v="15"/>
    <s v="Anchorage"/>
    <x v="3"/>
    <n v="0.45"/>
    <x v="38"/>
    <x v="177"/>
    <x v="691"/>
    <x v="3"/>
  </r>
  <r>
    <x v="2"/>
    <n v="1128299"/>
    <x v="136"/>
    <x v="2"/>
    <x v="15"/>
    <s v="Anchorage"/>
    <x v="4"/>
    <n v="0.5"/>
    <x v="37"/>
    <x v="131"/>
    <x v="506"/>
    <x v="11"/>
  </r>
  <r>
    <x v="2"/>
    <n v="1128299"/>
    <x v="136"/>
    <x v="2"/>
    <x v="15"/>
    <s v="Anchorage"/>
    <x v="5"/>
    <n v="0.45"/>
    <x v="33"/>
    <x v="172"/>
    <x v="308"/>
    <x v="8"/>
  </r>
  <r>
    <x v="2"/>
    <n v="1128299"/>
    <x v="79"/>
    <x v="2"/>
    <x v="15"/>
    <s v="Anchorage"/>
    <x v="0"/>
    <n v="0.35000000000000003"/>
    <x v="34"/>
    <x v="394"/>
    <x v="692"/>
    <x v="3"/>
  </r>
  <r>
    <x v="2"/>
    <n v="1128299"/>
    <x v="79"/>
    <x v="2"/>
    <x v="15"/>
    <s v="Anchorage"/>
    <x v="1"/>
    <n v="0.45"/>
    <x v="48"/>
    <x v="153"/>
    <x v="293"/>
    <x v="6"/>
  </r>
  <r>
    <x v="2"/>
    <n v="1128299"/>
    <x v="79"/>
    <x v="2"/>
    <x v="15"/>
    <s v="Anchorage"/>
    <x v="2"/>
    <n v="0.45"/>
    <x v="48"/>
    <x v="153"/>
    <x v="690"/>
    <x v="3"/>
  </r>
  <r>
    <x v="2"/>
    <n v="1128299"/>
    <x v="79"/>
    <x v="2"/>
    <x v="15"/>
    <s v="Anchorage"/>
    <x v="3"/>
    <n v="0.45"/>
    <x v="38"/>
    <x v="177"/>
    <x v="691"/>
    <x v="3"/>
  </r>
  <r>
    <x v="2"/>
    <n v="1128299"/>
    <x v="79"/>
    <x v="2"/>
    <x v="15"/>
    <s v="Anchorage"/>
    <x v="4"/>
    <n v="0.5"/>
    <x v="43"/>
    <x v="126"/>
    <x v="486"/>
    <x v="11"/>
  </r>
  <r>
    <x v="2"/>
    <n v="1128299"/>
    <x v="79"/>
    <x v="2"/>
    <x v="15"/>
    <s v="Anchorage"/>
    <x v="5"/>
    <n v="0.45"/>
    <x v="45"/>
    <x v="151"/>
    <x v="149"/>
    <x v="8"/>
  </r>
  <r>
    <x v="2"/>
    <n v="1128299"/>
    <x v="137"/>
    <x v="2"/>
    <x v="15"/>
    <s v="Anchorage"/>
    <x v="0"/>
    <n v="0.45"/>
    <x v="24"/>
    <x v="39"/>
    <x v="156"/>
    <x v="3"/>
  </r>
  <r>
    <x v="2"/>
    <n v="1128299"/>
    <x v="137"/>
    <x v="2"/>
    <x v="15"/>
    <s v="Anchorage"/>
    <x v="1"/>
    <n v="0.54999999999999993"/>
    <x v="45"/>
    <x v="237"/>
    <x v="195"/>
    <x v="6"/>
  </r>
  <r>
    <x v="2"/>
    <n v="1128299"/>
    <x v="137"/>
    <x v="2"/>
    <x v="15"/>
    <s v="Anchorage"/>
    <x v="2"/>
    <n v="0.59999999999999987"/>
    <x v="48"/>
    <x v="381"/>
    <x v="693"/>
    <x v="3"/>
  </r>
  <r>
    <x v="2"/>
    <n v="1128299"/>
    <x v="137"/>
    <x v="2"/>
    <x v="15"/>
    <s v="Anchorage"/>
    <x v="3"/>
    <n v="0.54999999999999993"/>
    <x v="35"/>
    <x v="409"/>
    <x v="694"/>
    <x v="3"/>
  </r>
  <r>
    <x v="2"/>
    <n v="1128299"/>
    <x v="137"/>
    <x v="2"/>
    <x v="15"/>
    <s v="Anchorage"/>
    <x v="4"/>
    <n v="0.6"/>
    <x v="36"/>
    <x v="126"/>
    <x v="486"/>
    <x v="11"/>
  </r>
  <r>
    <x v="2"/>
    <n v="1128299"/>
    <x v="137"/>
    <x v="2"/>
    <x v="15"/>
    <s v="Anchorage"/>
    <x v="5"/>
    <n v="0.54999999999999993"/>
    <x v="46"/>
    <x v="410"/>
    <x v="695"/>
    <x v="8"/>
  </r>
  <r>
    <x v="2"/>
    <n v="1128299"/>
    <x v="138"/>
    <x v="2"/>
    <x v="15"/>
    <s v="Anchorage"/>
    <x v="0"/>
    <n v="0.6"/>
    <x v="24"/>
    <x v="61"/>
    <x v="158"/>
    <x v="3"/>
  </r>
  <r>
    <x v="2"/>
    <n v="1128299"/>
    <x v="138"/>
    <x v="2"/>
    <x v="15"/>
    <s v="Anchorage"/>
    <x v="1"/>
    <n v="0.65"/>
    <x v="49"/>
    <x v="212"/>
    <x v="696"/>
    <x v="6"/>
  </r>
  <r>
    <x v="2"/>
    <n v="1128299"/>
    <x v="138"/>
    <x v="2"/>
    <x v="15"/>
    <s v="Anchorage"/>
    <x v="2"/>
    <n v="0.65"/>
    <x v="45"/>
    <x v="154"/>
    <x v="315"/>
    <x v="3"/>
  </r>
  <r>
    <x v="2"/>
    <n v="1128299"/>
    <x v="138"/>
    <x v="2"/>
    <x v="15"/>
    <s v="Anchorage"/>
    <x v="3"/>
    <n v="0.5"/>
    <x v="44"/>
    <x v="142"/>
    <x v="697"/>
    <x v="3"/>
  </r>
  <r>
    <x v="2"/>
    <n v="1128299"/>
    <x v="138"/>
    <x v="2"/>
    <x v="15"/>
    <s v="Anchorage"/>
    <x v="4"/>
    <n v="0.55000000000000004"/>
    <x v="43"/>
    <x v="188"/>
    <x v="698"/>
    <x v="11"/>
  </r>
  <r>
    <x v="2"/>
    <n v="1128299"/>
    <x v="138"/>
    <x v="2"/>
    <x v="15"/>
    <s v="Anchorage"/>
    <x v="5"/>
    <n v="0.70000000000000007"/>
    <x v="46"/>
    <x v="154"/>
    <x v="167"/>
    <x v="8"/>
  </r>
  <r>
    <x v="2"/>
    <n v="1128299"/>
    <x v="139"/>
    <x v="2"/>
    <x v="15"/>
    <s v="Anchorage"/>
    <x v="0"/>
    <n v="0.54999999999999993"/>
    <x v="28"/>
    <x v="403"/>
    <x v="699"/>
    <x v="3"/>
  </r>
  <r>
    <x v="2"/>
    <n v="1128299"/>
    <x v="139"/>
    <x v="2"/>
    <x v="15"/>
    <s v="Anchorage"/>
    <x v="1"/>
    <n v="0.6"/>
    <x v="48"/>
    <x v="39"/>
    <x v="354"/>
    <x v="6"/>
  </r>
  <r>
    <x v="2"/>
    <n v="1128299"/>
    <x v="139"/>
    <x v="2"/>
    <x v="15"/>
    <s v="Anchorage"/>
    <x v="2"/>
    <n v="0.6"/>
    <x v="48"/>
    <x v="39"/>
    <x v="156"/>
    <x v="3"/>
  </r>
  <r>
    <x v="2"/>
    <n v="1128299"/>
    <x v="139"/>
    <x v="2"/>
    <x v="15"/>
    <s v="Anchorage"/>
    <x v="3"/>
    <n v="0.54999999999999993"/>
    <x v="35"/>
    <x v="409"/>
    <x v="694"/>
    <x v="3"/>
  </r>
  <r>
    <x v="2"/>
    <n v="1128299"/>
    <x v="139"/>
    <x v="2"/>
    <x v="15"/>
    <s v="Anchorage"/>
    <x v="4"/>
    <n v="0.6"/>
    <x v="37"/>
    <x v="202"/>
    <x v="480"/>
    <x v="11"/>
  </r>
  <r>
    <x v="2"/>
    <n v="1128299"/>
    <x v="139"/>
    <x v="2"/>
    <x v="15"/>
    <s v="Anchorage"/>
    <x v="5"/>
    <n v="0.75"/>
    <x v="34"/>
    <x v="214"/>
    <x v="700"/>
    <x v="8"/>
  </r>
  <r>
    <x v="2"/>
    <n v="1128299"/>
    <x v="83"/>
    <x v="2"/>
    <x v="15"/>
    <s v="Anchorage"/>
    <x v="0"/>
    <n v="0.7"/>
    <x v="27"/>
    <x v="411"/>
    <x v="701"/>
    <x v="3"/>
  </r>
  <r>
    <x v="2"/>
    <n v="1128299"/>
    <x v="83"/>
    <x v="2"/>
    <x v="15"/>
    <s v="Anchorage"/>
    <x v="1"/>
    <n v="0.75"/>
    <x v="25"/>
    <x v="6"/>
    <x v="192"/>
    <x v="6"/>
  </r>
  <r>
    <x v="2"/>
    <n v="1128299"/>
    <x v="83"/>
    <x v="2"/>
    <x v="15"/>
    <s v="Anchorage"/>
    <x v="2"/>
    <n v="0.75"/>
    <x v="25"/>
    <x v="6"/>
    <x v="58"/>
    <x v="3"/>
  </r>
  <r>
    <x v="2"/>
    <n v="1128299"/>
    <x v="83"/>
    <x v="2"/>
    <x v="15"/>
    <s v="Anchorage"/>
    <x v="3"/>
    <n v="0.75"/>
    <x v="34"/>
    <x v="214"/>
    <x v="702"/>
    <x v="3"/>
  </r>
  <r>
    <x v="2"/>
    <n v="1128299"/>
    <x v="83"/>
    <x v="2"/>
    <x v="15"/>
    <s v="Anchorage"/>
    <x v="4"/>
    <n v="0.85000000000000009"/>
    <x v="45"/>
    <x v="253"/>
    <x v="350"/>
    <x v="11"/>
  </r>
  <r>
    <x v="2"/>
    <n v="1128299"/>
    <x v="83"/>
    <x v="2"/>
    <x v="15"/>
    <s v="Anchorage"/>
    <x v="5"/>
    <n v="1"/>
    <x v="26"/>
    <x v="19"/>
    <x v="703"/>
    <x v="8"/>
  </r>
  <r>
    <x v="2"/>
    <n v="1128299"/>
    <x v="140"/>
    <x v="2"/>
    <x v="15"/>
    <s v="Anchorage"/>
    <x v="0"/>
    <n v="0.8"/>
    <x v="9"/>
    <x v="412"/>
    <x v="60"/>
    <x v="3"/>
  </r>
  <r>
    <x v="2"/>
    <n v="1128299"/>
    <x v="140"/>
    <x v="2"/>
    <x v="15"/>
    <s v="Anchorage"/>
    <x v="1"/>
    <n v="0.85000000000000009"/>
    <x v="26"/>
    <x v="413"/>
    <x v="704"/>
    <x v="6"/>
  </r>
  <r>
    <x v="2"/>
    <n v="1128299"/>
    <x v="140"/>
    <x v="2"/>
    <x v="15"/>
    <s v="Anchorage"/>
    <x v="2"/>
    <n v="0.85000000000000009"/>
    <x v="25"/>
    <x v="414"/>
    <x v="651"/>
    <x v="3"/>
  </r>
  <r>
    <x v="2"/>
    <n v="1128299"/>
    <x v="140"/>
    <x v="2"/>
    <x v="15"/>
    <s v="Anchorage"/>
    <x v="3"/>
    <n v="0.8"/>
    <x v="24"/>
    <x v="2"/>
    <x v="164"/>
    <x v="3"/>
  </r>
  <r>
    <x v="2"/>
    <n v="1128299"/>
    <x v="140"/>
    <x v="2"/>
    <x v="15"/>
    <s v="Anchorage"/>
    <x v="4"/>
    <n v="0.85000000000000009"/>
    <x v="21"/>
    <x v="415"/>
    <x v="705"/>
    <x v="11"/>
  </r>
  <r>
    <x v="2"/>
    <n v="1128299"/>
    <x v="140"/>
    <x v="2"/>
    <x v="15"/>
    <s v="Anchorage"/>
    <x v="5"/>
    <n v="1"/>
    <x v="21"/>
    <x v="21"/>
    <x v="706"/>
    <x v="8"/>
  </r>
  <r>
    <x v="2"/>
    <n v="1128299"/>
    <x v="141"/>
    <x v="2"/>
    <x v="15"/>
    <s v="Anchorage"/>
    <x v="0"/>
    <n v="0.85000000000000009"/>
    <x v="30"/>
    <x v="416"/>
    <x v="371"/>
    <x v="3"/>
  </r>
  <r>
    <x v="2"/>
    <n v="1128299"/>
    <x v="141"/>
    <x v="2"/>
    <x v="15"/>
    <s v="Anchorage"/>
    <x v="1"/>
    <n v="0.75000000000000011"/>
    <x v="27"/>
    <x v="417"/>
    <x v="707"/>
    <x v="6"/>
  </r>
  <r>
    <x v="2"/>
    <n v="1128299"/>
    <x v="141"/>
    <x v="2"/>
    <x v="15"/>
    <s v="Anchorage"/>
    <x v="2"/>
    <n v="0.70000000000000007"/>
    <x v="25"/>
    <x v="81"/>
    <x v="150"/>
    <x v="3"/>
  </r>
  <r>
    <x v="2"/>
    <n v="1128299"/>
    <x v="141"/>
    <x v="2"/>
    <x v="15"/>
    <s v="Anchorage"/>
    <x v="3"/>
    <n v="0.70000000000000007"/>
    <x v="28"/>
    <x v="244"/>
    <x v="500"/>
    <x v="3"/>
  </r>
  <r>
    <x v="2"/>
    <n v="1128299"/>
    <x v="141"/>
    <x v="2"/>
    <x v="15"/>
    <s v="Anchorage"/>
    <x v="4"/>
    <n v="0.7"/>
    <x v="28"/>
    <x v="418"/>
    <x v="708"/>
    <x v="11"/>
  </r>
  <r>
    <x v="2"/>
    <n v="1128299"/>
    <x v="141"/>
    <x v="2"/>
    <x v="15"/>
    <s v="Anchorage"/>
    <x v="5"/>
    <n v="0.75"/>
    <x v="45"/>
    <x v="48"/>
    <x v="150"/>
    <x v="8"/>
  </r>
  <r>
    <x v="2"/>
    <n v="1128299"/>
    <x v="142"/>
    <x v="2"/>
    <x v="15"/>
    <s v="Anchorage"/>
    <x v="0"/>
    <n v="0.65000000000000013"/>
    <x v="21"/>
    <x v="222"/>
    <x v="424"/>
    <x v="3"/>
  </r>
  <r>
    <x v="2"/>
    <n v="1128299"/>
    <x v="142"/>
    <x v="2"/>
    <x v="15"/>
    <s v="Anchorage"/>
    <x v="1"/>
    <n v="0.70000000000000018"/>
    <x v="21"/>
    <x v="419"/>
    <x v="709"/>
    <x v="6"/>
  </r>
  <r>
    <x v="2"/>
    <n v="1128299"/>
    <x v="142"/>
    <x v="2"/>
    <x v="15"/>
    <s v="Anchorage"/>
    <x v="2"/>
    <n v="0.65000000000000013"/>
    <x v="48"/>
    <x v="420"/>
    <x v="710"/>
    <x v="3"/>
  </r>
  <r>
    <x v="2"/>
    <n v="1128299"/>
    <x v="142"/>
    <x v="2"/>
    <x v="15"/>
    <s v="Anchorage"/>
    <x v="3"/>
    <n v="0.65000000000000013"/>
    <x v="46"/>
    <x v="421"/>
    <x v="711"/>
    <x v="3"/>
  </r>
  <r>
    <x v="2"/>
    <n v="1128299"/>
    <x v="142"/>
    <x v="2"/>
    <x v="15"/>
    <s v="Anchorage"/>
    <x v="4"/>
    <n v="0.75000000000000011"/>
    <x v="45"/>
    <x v="195"/>
    <x v="197"/>
    <x v="11"/>
  </r>
  <r>
    <x v="2"/>
    <n v="1128299"/>
    <x v="142"/>
    <x v="2"/>
    <x v="15"/>
    <s v="Anchorage"/>
    <x v="5"/>
    <n v="0.6"/>
    <x v="48"/>
    <x v="39"/>
    <x v="192"/>
    <x v="8"/>
  </r>
  <r>
    <x v="2"/>
    <n v="1128299"/>
    <x v="87"/>
    <x v="2"/>
    <x v="15"/>
    <s v="Anchorage"/>
    <x v="0"/>
    <n v="0.55000000000000004"/>
    <x v="34"/>
    <x v="356"/>
    <x v="712"/>
    <x v="3"/>
  </r>
  <r>
    <x v="2"/>
    <n v="1128299"/>
    <x v="87"/>
    <x v="2"/>
    <x v="15"/>
    <s v="Anchorage"/>
    <x v="1"/>
    <n v="0.65000000000000013"/>
    <x v="34"/>
    <x v="422"/>
    <x v="713"/>
    <x v="6"/>
  </r>
  <r>
    <x v="2"/>
    <n v="1128299"/>
    <x v="87"/>
    <x v="2"/>
    <x v="15"/>
    <s v="Anchorage"/>
    <x v="2"/>
    <n v="0.60000000000000009"/>
    <x v="49"/>
    <x v="166"/>
    <x v="714"/>
    <x v="3"/>
  </r>
  <r>
    <x v="2"/>
    <n v="1128299"/>
    <x v="87"/>
    <x v="2"/>
    <x v="15"/>
    <s v="Anchorage"/>
    <x v="3"/>
    <n v="0.55000000000000004"/>
    <x v="35"/>
    <x v="408"/>
    <x v="715"/>
    <x v="3"/>
  </r>
  <r>
    <x v="2"/>
    <n v="1128299"/>
    <x v="87"/>
    <x v="2"/>
    <x v="15"/>
    <s v="Anchorage"/>
    <x v="4"/>
    <n v="0.65"/>
    <x v="44"/>
    <x v="132"/>
    <x v="283"/>
    <x v="11"/>
  </r>
  <r>
    <x v="2"/>
    <n v="1128299"/>
    <x v="87"/>
    <x v="2"/>
    <x v="15"/>
    <s v="Anchorage"/>
    <x v="5"/>
    <n v="0.70000000000000007"/>
    <x v="49"/>
    <x v="193"/>
    <x v="99"/>
    <x v="8"/>
  </r>
  <r>
    <x v="2"/>
    <n v="1128299"/>
    <x v="143"/>
    <x v="2"/>
    <x v="15"/>
    <s v="Anchorage"/>
    <x v="0"/>
    <n v="0.55000000000000004"/>
    <x v="28"/>
    <x v="170"/>
    <x v="716"/>
    <x v="3"/>
  </r>
  <r>
    <x v="2"/>
    <n v="1128299"/>
    <x v="143"/>
    <x v="2"/>
    <x v="15"/>
    <s v="Anchorage"/>
    <x v="1"/>
    <n v="0.60000000000000009"/>
    <x v="25"/>
    <x v="215"/>
    <x v="333"/>
    <x v="6"/>
  </r>
  <r>
    <x v="2"/>
    <n v="1128299"/>
    <x v="143"/>
    <x v="2"/>
    <x v="15"/>
    <s v="Anchorage"/>
    <x v="2"/>
    <n v="0.55000000000000004"/>
    <x v="33"/>
    <x v="256"/>
    <x v="717"/>
    <x v="3"/>
  </r>
  <r>
    <x v="2"/>
    <n v="1128299"/>
    <x v="143"/>
    <x v="2"/>
    <x v="15"/>
    <s v="Anchorage"/>
    <x v="3"/>
    <n v="0.65000000000000013"/>
    <x v="47"/>
    <x v="251"/>
    <x v="718"/>
    <x v="3"/>
  </r>
  <r>
    <x v="2"/>
    <n v="1128299"/>
    <x v="143"/>
    <x v="2"/>
    <x v="15"/>
    <s v="Anchorage"/>
    <x v="4"/>
    <n v="0.85000000000000009"/>
    <x v="48"/>
    <x v="260"/>
    <x v="719"/>
    <x v="11"/>
  </r>
  <r>
    <x v="2"/>
    <n v="1128299"/>
    <x v="143"/>
    <x v="2"/>
    <x v="15"/>
    <s v="Anchorage"/>
    <x v="5"/>
    <n v="0.90000000000000013"/>
    <x v="24"/>
    <x v="276"/>
    <x v="720"/>
    <x v="8"/>
  </r>
  <r>
    <x v="2"/>
    <n v="1128299"/>
    <x v="144"/>
    <x v="2"/>
    <x v="15"/>
    <s v="Anchorage"/>
    <x v="0"/>
    <n v="0.75000000000000011"/>
    <x v="20"/>
    <x v="103"/>
    <x v="721"/>
    <x v="3"/>
  </r>
  <r>
    <x v="2"/>
    <n v="1128299"/>
    <x v="144"/>
    <x v="2"/>
    <x v="15"/>
    <s v="Anchorage"/>
    <x v="1"/>
    <n v="0.8500000000000002"/>
    <x v="20"/>
    <x v="423"/>
    <x v="722"/>
    <x v="6"/>
  </r>
  <r>
    <x v="2"/>
    <n v="1128299"/>
    <x v="144"/>
    <x v="2"/>
    <x v="15"/>
    <s v="Anchorage"/>
    <x v="2"/>
    <n v="0.80000000000000016"/>
    <x v="24"/>
    <x v="257"/>
    <x v="723"/>
    <x v="3"/>
  </r>
  <r>
    <x v="2"/>
    <n v="1128299"/>
    <x v="144"/>
    <x v="2"/>
    <x v="15"/>
    <s v="Anchorage"/>
    <x v="3"/>
    <n v="0.80000000000000016"/>
    <x v="24"/>
    <x v="257"/>
    <x v="723"/>
    <x v="3"/>
  </r>
  <r>
    <x v="2"/>
    <n v="1128299"/>
    <x v="144"/>
    <x v="2"/>
    <x v="15"/>
    <s v="Anchorage"/>
    <x v="4"/>
    <n v="0.90000000000000013"/>
    <x v="33"/>
    <x v="281"/>
    <x v="524"/>
    <x v="11"/>
  </r>
  <r>
    <x v="2"/>
    <n v="1128299"/>
    <x v="144"/>
    <x v="2"/>
    <x v="15"/>
    <s v="Anchorage"/>
    <x v="5"/>
    <n v="0.95000000000000018"/>
    <x v="28"/>
    <x v="424"/>
    <x v="724"/>
    <x v="8"/>
  </r>
  <r>
    <x v="2"/>
    <n v="1128299"/>
    <x v="102"/>
    <x v="2"/>
    <x v="16"/>
    <s v="Honolulu"/>
    <x v="0"/>
    <n v="0.4"/>
    <x v="33"/>
    <x v="234"/>
    <x v="725"/>
    <x v="1"/>
  </r>
  <r>
    <x v="2"/>
    <n v="1128299"/>
    <x v="102"/>
    <x v="2"/>
    <x v="16"/>
    <s v="Honolulu"/>
    <x v="1"/>
    <n v="0.5"/>
    <x v="33"/>
    <x v="43"/>
    <x v="726"/>
    <x v="3"/>
  </r>
  <r>
    <x v="2"/>
    <n v="1128299"/>
    <x v="102"/>
    <x v="2"/>
    <x v="16"/>
    <s v="Honolulu"/>
    <x v="2"/>
    <n v="0.5"/>
    <x v="33"/>
    <x v="43"/>
    <x v="402"/>
    <x v="1"/>
  </r>
  <r>
    <x v="2"/>
    <n v="1128299"/>
    <x v="102"/>
    <x v="2"/>
    <x v="16"/>
    <s v="Honolulu"/>
    <x v="3"/>
    <n v="0.5"/>
    <x v="35"/>
    <x v="140"/>
    <x v="291"/>
    <x v="1"/>
  </r>
  <r>
    <x v="2"/>
    <n v="1128299"/>
    <x v="102"/>
    <x v="2"/>
    <x v="16"/>
    <s v="Honolulu"/>
    <x v="4"/>
    <n v="0.55000000000000004"/>
    <x v="38"/>
    <x v="116"/>
    <x v="727"/>
    <x v="6"/>
  </r>
  <r>
    <x v="2"/>
    <n v="1128299"/>
    <x v="102"/>
    <x v="2"/>
    <x v="16"/>
    <s v="Honolulu"/>
    <x v="5"/>
    <n v="0.5"/>
    <x v="34"/>
    <x v="351"/>
    <x v="728"/>
    <x v="4"/>
  </r>
  <r>
    <x v="2"/>
    <n v="1128299"/>
    <x v="103"/>
    <x v="2"/>
    <x v="16"/>
    <s v="Honolulu"/>
    <x v="0"/>
    <n v="0.4"/>
    <x v="28"/>
    <x v="193"/>
    <x v="149"/>
    <x v="1"/>
  </r>
  <r>
    <x v="2"/>
    <n v="1128299"/>
    <x v="103"/>
    <x v="2"/>
    <x v="16"/>
    <s v="Honolulu"/>
    <x v="1"/>
    <n v="0.5"/>
    <x v="33"/>
    <x v="43"/>
    <x v="726"/>
    <x v="3"/>
  </r>
  <r>
    <x v="2"/>
    <n v="1128299"/>
    <x v="103"/>
    <x v="2"/>
    <x v="16"/>
    <s v="Honolulu"/>
    <x v="2"/>
    <n v="0.5"/>
    <x v="33"/>
    <x v="43"/>
    <x v="402"/>
    <x v="1"/>
  </r>
  <r>
    <x v="2"/>
    <n v="1128299"/>
    <x v="103"/>
    <x v="2"/>
    <x v="16"/>
    <s v="Honolulu"/>
    <x v="3"/>
    <n v="0.5"/>
    <x v="35"/>
    <x v="140"/>
    <x v="291"/>
    <x v="1"/>
  </r>
  <r>
    <x v="2"/>
    <n v="1128299"/>
    <x v="103"/>
    <x v="2"/>
    <x v="16"/>
    <s v="Honolulu"/>
    <x v="4"/>
    <n v="0.55000000000000004"/>
    <x v="41"/>
    <x v="130"/>
    <x v="729"/>
    <x v="6"/>
  </r>
  <r>
    <x v="2"/>
    <n v="1128299"/>
    <x v="103"/>
    <x v="2"/>
    <x v="16"/>
    <s v="Honolulu"/>
    <x v="5"/>
    <n v="0.5"/>
    <x v="47"/>
    <x v="47"/>
    <x v="192"/>
    <x v="4"/>
  </r>
  <r>
    <x v="2"/>
    <n v="1128299"/>
    <x v="104"/>
    <x v="2"/>
    <x v="16"/>
    <s v="Honolulu"/>
    <x v="0"/>
    <n v="0.5"/>
    <x v="21"/>
    <x v="80"/>
    <x v="543"/>
    <x v="1"/>
  </r>
  <r>
    <x v="2"/>
    <n v="1128299"/>
    <x v="104"/>
    <x v="2"/>
    <x v="16"/>
    <s v="Honolulu"/>
    <x v="1"/>
    <n v="0.6"/>
    <x v="47"/>
    <x v="50"/>
    <x v="51"/>
    <x v="3"/>
  </r>
  <r>
    <x v="2"/>
    <n v="1128299"/>
    <x v="104"/>
    <x v="2"/>
    <x v="16"/>
    <s v="Honolulu"/>
    <x v="2"/>
    <n v="0.64999999999999991"/>
    <x v="33"/>
    <x v="261"/>
    <x v="730"/>
    <x v="1"/>
  </r>
  <r>
    <x v="2"/>
    <n v="1128299"/>
    <x v="104"/>
    <x v="2"/>
    <x v="16"/>
    <s v="Honolulu"/>
    <x v="3"/>
    <n v="0.6"/>
    <x v="46"/>
    <x v="212"/>
    <x v="154"/>
    <x v="1"/>
  </r>
  <r>
    <x v="2"/>
    <n v="1128299"/>
    <x v="104"/>
    <x v="2"/>
    <x v="16"/>
    <s v="Honolulu"/>
    <x v="4"/>
    <n v="0.65"/>
    <x v="37"/>
    <x v="165"/>
    <x v="731"/>
    <x v="6"/>
  </r>
  <r>
    <x v="2"/>
    <n v="1128299"/>
    <x v="104"/>
    <x v="2"/>
    <x v="16"/>
    <s v="Honolulu"/>
    <x v="5"/>
    <n v="0.6"/>
    <x v="48"/>
    <x v="39"/>
    <x v="545"/>
    <x v="4"/>
  </r>
  <r>
    <x v="2"/>
    <n v="1128299"/>
    <x v="105"/>
    <x v="2"/>
    <x v="16"/>
    <s v="Honolulu"/>
    <x v="0"/>
    <n v="0.65"/>
    <x v="21"/>
    <x v="88"/>
    <x v="320"/>
    <x v="1"/>
  </r>
  <r>
    <x v="2"/>
    <n v="1128299"/>
    <x v="105"/>
    <x v="2"/>
    <x v="16"/>
    <s v="Honolulu"/>
    <x v="1"/>
    <n v="0.70000000000000007"/>
    <x v="45"/>
    <x v="196"/>
    <x v="479"/>
    <x v="3"/>
  </r>
  <r>
    <x v="2"/>
    <n v="1128299"/>
    <x v="105"/>
    <x v="2"/>
    <x v="16"/>
    <s v="Honolulu"/>
    <x v="2"/>
    <n v="0.70000000000000007"/>
    <x v="47"/>
    <x v="219"/>
    <x v="104"/>
    <x v="1"/>
  </r>
  <r>
    <x v="2"/>
    <n v="1128299"/>
    <x v="105"/>
    <x v="2"/>
    <x v="16"/>
    <s v="Honolulu"/>
    <x v="3"/>
    <n v="0.55000000000000004"/>
    <x v="49"/>
    <x v="205"/>
    <x v="732"/>
    <x v="1"/>
  </r>
  <r>
    <x v="2"/>
    <n v="1128299"/>
    <x v="105"/>
    <x v="2"/>
    <x v="16"/>
    <s v="Honolulu"/>
    <x v="4"/>
    <n v="0.60000000000000009"/>
    <x v="41"/>
    <x v="200"/>
    <x v="733"/>
    <x v="6"/>
  </r>
  <r>
    <x v="2"/>
    <n v="1128299"/>
    <x v="105"/>
    <x v="2"/>
    <x v="16"/>
    <s v="Honolulu"/>
    <x v="5"/>
    <n v="0.75000000000000011"/>
    <x v="48"/>
    <x v="224"/>
    <x v="734"/>
    <x v="4"/>
  </r>
  <r>
    <x v="2"/>
    <n v="1128299"/>
    <x v="106"/>
    <x v="2"/>
    <x v="16"/>
    <s v="Honolulu"/>
    <x v="0"/>
    <n v="0.6"/>
    <x v="31"/>
    <x v="425"/>
    <x v="255"/>
    <x v="1"/>
  </r>
  <r>
    <x v="2"/>
    <n v="1128299"/>
    <x v="106"/>
    <x v="2"/>
    <x v="16"/>
    <s v="Honolulu"/>
    <x v="1"/>
    <n v="0.65"/>
    <x v="33"/>
    <x v="426"/>
    <x v="735"/>
    <x v="3"/>
  </r>
  <r>
    <x v="2"/>
    <n v="1128299"/>
    <x v="106"/>
    <x v="2"/>
    <x v="16"/>
    <s v="Honolulu"/>
    <x v="2"/>
    <n v="0.65"/>
    <x v="33"/>
    <x v="426"/>
    <x v="736"/>
    <x v="1"/>
  </r>
  <r>
    <x v="2"/>
    <n v="1128299"/>
    <x v="106"/>
    <x v="2"/>
    <x v="16"/>
    <s v="Honolulu"/>
    <x v="3"/>
    <n v="0.6"/>
    <x v="46"/>
    <x v="212"/>
    <x v="154"/>
    <x v="1"/>
  </r>
  <r>
    <x v="2"/>
    <n v="1128299"/>
    <x v="106"/>
    <x v="2"/>
    <x v="16"/>
    <s v="Honolulu"/>
    <x v="4"/>
    <n v="0.54999999999999993"/>
    <x v="38"/>
    <x v="427"/>
    <x v="737"/>
    <x v="6"/>
  </r>
  <r>
    <x v="2"/>
    <n v="1128299"/>
    <x v="106"/>
    <x v="2"/>
    <x v="16"/>
    <s v="Honolulu"/>
    <x v="5"/>
    <n v="0.7"/>
    <x v="31"/>
    <x v="428"/>
    <x v="738"/>
    <x v="4"/>
  </r>
  <r>
    <x v="2"/>
    <n v="1128299"/>
    <x v="107"/>
    <x v="2"/>
    <x v="16"/>
    <s v="Honolulu"/>
    <x v="0"/>
    <n v="0.64999999999999991"/>
    <x v="6"/>
    <x v="429"/>
    <x v="739"/>
    <x v="1"/>
  </r>
  <r>
    <x v="2"/>
    <n v="1128299"/>
    <x v="107"/>
    <x v="2"/>
    <x v="16"/>
    <s v="Honolulu"/>
    <x v="1"/>
    <n v="0.7"/>
    <x v="20"/>
    <x v="430"/>
    <x v="46"/>
    <x v="3"/>
  </r>
  <r>
    <x v="2"/>
    <n v="1128299"/>
    <x v="107"/>
    <x v="2"/>
    <x v="16"/>
    <s v="Honolulu"/>
    <x v="2"/>
    <n v="0.85"/>
    <x v="20"/>
    <x v="307"/>
    <x v="740"/>
    <x v="1"/>
  </r>
  <r>
    <x v="2"/>
    <n v="1128299"/>
    <x v="107"/>
    <x v="2"/>
    <x v="16"/>
    <s v="Honolulu"/>
    <x v="3"/>
    <n v="0.85"/>
    <x v="31"/>
    <x v="431"/>
    <x v="741"/>
    <x v="1"/>
  </r>
  <r>
    <x v="2"/>
    <n v="1128299"/>
    <x v="107"/>
    <x v="2"/>
    <x v="16"/>
    <s v="Honolulu"/>
    <x v="4"/>
    <n v="0.95000000000000007"/>
    <x v="32"/>
    <x v="60"/>
    <x v="179"/>
    <x v="6"/>
  </r>
  <r>
    <x v="2"/>
    <n v="1128299"/>
    <x v="107"/>
    <x v="2"/>
    <x v="16"/>
    <s v="Honolulu"/>
    <x v="5"/>
    <n v="1.1000000000000001"/>
    <x v="30"/>
    <x v="432"/>
    <x v="742"/>
    <x v="4"/>
  </r>
  <r>
    <x v="2"/>
    <n v="1128299"/>
    <x v="108"/>
    <x v="2"/>
    <x v="16"/>
    <s v="Honolulu"/>
    <x v="0"/>
    <n v="0.9"/>
    <x v="3"/>
    <x v="433"/>
    <x v="743"/>
    <x v="1"/>
  </r>
  <r>
    <x v="2"/>
    <n v="1128299"/>
    <x v="108"/>
    <x v="2"/>
    <x v="16"/>
    <s v="Honolulu"/>
    <x v="1"/>
    <n v="0.95000000000000007"/>
    <x v="30"/>
    <x v="434"/>
    <x v="744"/>
    <x v="3"/>
  </r>
  <r>
    <x v="2"/>
    <n v="1128299"/>
    <x v="108"/>
    <x v="2"/>
    <x v="16"/>
    <s v="Honolulu"/>
    <x v="2"/>
    <n v="0.95000000000000007"/>
    <x v="20"/>
    <x v="435"/>
    <x v="745"/>
    <x v="1"/>
  </r>
  <r>
    <x v="2"/>
    <n v="1128299"/>
    <x v="108"/>
    <x v="2"/>
    <x v="16"/>
    <s v="Honolulu"/>
    <x v="3"/>
    <n v="0.9"/>
    <x v="25"/>
    <x v="4"/>
    <x v="4"/>
    <x v="1"/>
  </r>
  <r>
    <x v="2"/>
    <n v="1128299"/>
    <x v="108"/>
    <x v="2"/>
    <x v="16"/>
    <s v="Honolulu"/>
    <x v="4"/>
    <n v="0.95000000000000007"/>
    <x v="26"/>
    <x v="436"/>
    <x v="374"/>
    <x v="6"/>
  </r>
  <r>
    <x v="2"/>
    <n v="1128299"/>
    <x v="108"/>
    <x v="2"/>
    <x v="16"/>
    <s v="Honolulu"/>
    <x v="5"/>
    <n v="1.1000000000000001"/>
    <x v="26"/>
    <x v="437"/>
    <x v="746"/>
    <x v="4"/>
  </r>
  <r>
    <x v="2"/>
    <n v="1128299"/>
    <x v="109"/>
    <x v="2"/>
    <x v="16"/>
    <s v="Honolulu"/>
    <x v="0"/>
    <n v="0.95000000000000007"/>
    <x v="2"/>
    <x v="438"/>
    <x v="747"/>
    <x v="1"/>
  </r>
  <r>
    <x v="2"/>
    <n v="1128299"/>
    <x v="109"/>
    <x v="2"/>
    <x v="16"/>
    <s v="Honolulu"/>
    <x v="1"/>
    <n v="0.85000000000000009"/>
    <x v="6"/>
    <x v="439"/>
    <x v="748"/>
    <x v="3"/>
  </r>
  <r>
    <x v="2"/>
    <n v="1128299"/>
    <x v="109"/>
    <x v="2"/>
    <x v="16"/>
    <s v="Honolulu"/>
    <x v="2"/>
    <n v="0.8"/>
    <x v="20"/>
    <x v="86"/>
    <x v="749"/>
    <x v="1"/>
  </r>
  <r>
    <x v="2"/>
    <n v="1128299"/>
    <x v="109"/>
    <x v="2"/>
    <x v="16"/>
    <s v="Honolulu"/>
    <x v="3"/>
    <n v="0.8"/>
    <x v="34"/>
    <x v="7"/>
    <x v="366"/>
    <x v="1"/>
  </r>
  <r>
    <x v="2"/>
    <n v="1128299"/>
    <x v="109"/>
    <x v="2"/>
    <x v="16"/>
    <s v="Honolulu"/>
    <x v="4"/>
    <n v="0.79999999999999993"/>
    <x v="34"/>
    <x v="440"/>
    <x v="750"/>
    <x v="6"/>
  </r>
  <r>
    <x v="2"/>
    <n v="1128299"/>
    <x v="109"/>
    <x v="2"/>
    <x v="16"/>
    <s v="Honolulu"/>
    <x v="5"/>
    <n v="0.85"/>
    <x v="49"/>
    <x v="141"/>
    <x v="751"/>
    <x v="4"/>
  </r>
  <r>
    <x v="2"/>
    <n v="1128299"/>
    <x v="110"/>
    <x v="2"/>
    <x v="16"/>
    <s v="Honolulu"/>
    <x v="0"/>
    <n v="0.60000000000000009"/>
    <x v="24"/>
    <x v="252"/>
    <x v="234"/>
    <x v="1"/>
  </r>
  <r>
    <x v="2"/>
    <n v="1128299"/>
    <x v="110"/>
    <x v="2"/>
    <x v="16"/>
    <s v="Honolulu"/>
    <x v="1"/>
    <n v="0.65000000000000013"/>
    <x v="24"/>
    <x v="259"/>
    <x v="752"/>
    <x v="3"/>
  </r>
  <r>
    <x v="2"/>
    <n v="1128299"/>
    <x v="110"/>
    <x v="2"/>
    <x v="16"/>
    <s v="Honolulu"/>
    <x v="2"/>
    <n v="0.60000000000000009"/>
    <x v="49"/>
    <x v="166"/>
    <x v="303"/>
    <x v="1"/>
  </r>
  <r>
    <x v="2"/>
    <n v="1128299"/>
    <x v="110"/>
    <x v="2"/>
    <x v="16"/>
    <s v="Honolulu"/>
    <x v="3"/>
    <n v="0.60000000000000009"/>
    <x v="44"/>
    <x v="192"/>
    <x v="714"/>
    <x v="1"/>
  </r>
  <r>
    <x v="2"/>
    <n v="1128299"/>
    <x v="110"/>
    <x v="2"/>
    <x v="16"/>
    <s v="Honolulu"/>
    <x v="4"/>
    <n v="0.70000000000000007"/>
    <x v="35"/>
    <x v="136"/>
    <x v="753"/>
    <x v="6"/>
  </r>
  <r>
    <x v="2"/>
    <n v="1128299"/>
    <x v="110"/>
    <x v="2"/>
    <x v="16"/>
    <s v="Honolulu"/>
    <x v="5"/>
    <n v="0.54999999999999993"/>
    <x v="49"/>
    <x v="209"/>
    <x v="364"/>
    <x v="4"/>
  </r>
  <r>
    <x v="2"/>
    <n v="1128299"/>
    <x v="111"/>
    <x v="2"/>
    <x v="16"/>
    <s v="Honolulu"/>
    <x v="0"/>
    <n v="0.5"/>
    <x v="47"/>
    <x v="47"/>
    <x v="51"/>
    <x v="1"/>
  </r>
  <r>
    <x v="2"/>
    <n v="1128299"/>
    <x v="111"/>
    <x v="2"/>
    <x v="16"/>
    <s v="Honolulu"/>
    <x v="1"/>
    <n v="0.65000000000000013"/>
    <x v="31"/>
    <x v="226"/>
    <x v="754"/>
    <x v="3"/>
  </r>
  <r>
    <x v="2"/>
    <n v="1128299"/>
    <x v="111"/>
    <x v="2"/>
    <x v="16"/>
    <s v="Honolulu"/>
    <x v="2"/>
    <n v="0.60000000000000009"/>
    <x v="47"/>
    <x v="218"/>
    <x v="333"/>
    <x v="1"/>
  </r>
  <r>
    <x v="2"/>
    <n v="1128299"/>
    <x v="111"/>
    <x v="2"/>
    <x v="16"/>
    <s v="Honolulu"/>
    <x v="3"/>
    <n v="0.55000000000000004"/>
    <x v="48"/>
    <x v="138"/>
    <x v="184"/>
    <x v="1"/>
  </r>
  <r>
    <x v="2"/>
    <n v="1128299"/>
    <x v="111"/>
    <x v="2"/>
    <x v="16"/>
    <s v="Honolulu"/>
    <x v="4"/>
    <n v="0.65"/>
    <x v="45"/>
    <x v="154"/>
    <x v="755"/>
    <x v="6"/>
  </r>
  <r>
    <x v="2"/>
    <n v="1128299"/>
    <x v="111"/>
    <x v="2"/>
    <x v="16"/>
    <s v="Honolulu"/>
    <x v="5"/>
    <n v="0.70000000000000007"/>
    <x v="47"/>
    <x v="219"/>
    <x v="330"/>
    <x v="4"/>
  </r>
  <r>
    <x v="2"/>
    <n v="1128299"/>
    <x v="112"/>
    <x v="2"/>
    <x v="16"/>
    <s v="Honolulu"/>
    <x v="0"/>
    <n v="0.55000000000000004"/>
    <x v="23"/>
    <x v="337"/>
    <x v="205"/>
    <x v="1"/>
  </r>
  <r>
    <x v="2"/>
    <n v="1128299"/>
    <x v="112"/>
    <x v="2"/>
    <x v="16"/>
    <s v="Honolulu"/>
    <x v="1"/>
    <n v="0.60000000000000009"/>
    <x v="20"/>
    <x v="249"/>
    <x v="382"/>
    <x v="3"/>
  </r>
  <r>
    <x v="2"/>
    <n v="1128299"/>
    <x v="112"/>
    <x v="2"/>
    <x v="16"/>
    <s v="Honolulu"/>
    <x v="2"/>
    <n v="0.55000000000000004"/>
    <x v="28"/>
    <x v="170"/>
    <x v="238"/>
    <x v="1"/>
  </r>
  <r>
    <x v="2"/>
    <n v="1128299"/>
    <x v="112"/>
    <x v="2"/>
    <x v="16"/>
    <s v="Honolulu"/>
    <x v="3"/>
    <n v="0.65000000000000013"/>
    <x v="24"/>
    <x v="259"/>
    <x v="756"/>
    <x v="1"/>
  </r>
  <r>
    <x v="2"/>
    <n v="1128299"/>
    <x v="112"/>
    <x v="2"/>
    <x v="16"/>
    <s v="Honolulu"/>
    <x v="4"/>
    <n v="0.85000000000000009"/>
    <x v="34"/>
    <x v="441"/>
    <x v="757"/>
    <x v="6"/>
  </r>
  <r>
    <x v="2"/>
    <n v="1128299"/>
    <x v="112"/>
    <x v="2"/>
    <x v="16"/>
    <s v="Honolulu"/>
    <x v="5"/>
    <n v="0.90000000000000013"/>
    <x v="25"/>
    <x v="296"/>
    <x v="758"/>
    <x v="4"/>
  </r>
  <r>
    <x v="2"/>
    <n v="1128299"/>
    <x v="113"/>
    <x v="2"/>
    <x v="16"/>
    <s v="Honolulu"/>
    <x v="0"/>
    <n v="0.75000000000000011"/>
    <x v="9"/>
    <x v="272"/>
    <x v="429"/>
    <x v="1"/>
  </r>
  <r>
    <x v="2"/>
    <n v="1128299"/>
    <x v="113"/>
    <x v="2"/>
    <x v="16"/>
    <s v="Honolulu"/>
    <x v="1"/>
    <n v="0.8500000000000002"/>
    <x v="9"/>
    <x v="442"/>
    <x v="759"/>
    <x v="3"/>
  </r>
  <r>
    <x v="2"/>
    <n v="1128299"/>
    <x v="113"/>
    <x v="2"/>
    <x v="16"/>
    <s v="Honolulu"/>
    <x v="2"/>
    <n v="0.80000000000000016"/>
    <x v="25"/>
    <x v="443"/>
    <x v="760"/>
    <x v="1"/>
  </r>
  <r>
    <x v="2"/>
    <n v="1128299"/>
    <x v="113"/>
    <x v="2"/>
    <x v="16"/>
    <s v="Honolulu"/>
    <x v="3"/>
    <n v="0.80000000000000016"/>
    <x v="25"/>
    <x v="443"/>
    <x v="760"/>
    <x v="1"/>
  </r>
  <r>
    <x v="2"/>
    <n v="1128299"/>
    <x v="113"/>
    <x v="2"/>
    <x v="16"/>
    <s v="Honolulu"/>
    <x v="4"/>
    <n v="0.90000000000000013"/>
    <x v="28"/>
    <x v="444"/>
    <x v="332"/>
    <x v="6"/>
  </r>
  <r>
    <x v="2"/>
    <n v="1128299"/>
    <x v="113"/>
    <x v="2"/>
    <x v="16"/>
    <s v="Honolulu"/>
    <x v="5"/>
    <n v="0.95000000000000018"/>
    <x v="23"/>
    <x v="445"/>
    <x v="761"/>
    <x v="4"/>
  </r>
  <r>
    <x v="0"/>
    <n v="1185732"/>
    <x v="78"/>
    <x v="4"/>
    <x v="8"/>
    <s v="Orlando"/>
    <x v="0"/>
    <n v="0.45"/>
    <x v="2"/>
    <x v="3"/>
    <x v="762"/>
    <x v="4"/>
  </r>
  <r>
    <x v="0"/>
    <n v="1185732"/>
    <x v="78"/>
    <x v="4"/>
    <x v="8"/>
    <s v="Orlando"/>
    <x v="1"/>
    <n v="0.45"/>
    <x v="26"/>
    <x v="62"/>
    <x v="165"/>
    <x v="2"/>
  </r>
  <r>
    <x v="0"/>
    <n v="1185732"/>
    <x v="78"/>
    <x v="4"/>
    <x v="8"/>
    <s v="Orlando"/>
    <x v="2"/>
    <n v="0.35000000000000003"/>
    <x v="26"/>
    <x v="154"/>
    <x v="315"/>
    <x v="3"/>
  </r>
  <r>
    <x v="0"/>
    <n v="1185732"/>
    <x v="78"/>
    <x v="4"/>
    <x v="8"/>
    <s v="Orlando"/>
    <x v="3"/>
    <n v="0.39999999999999997"/>
    <x v="24"/>
    <x v="236"/>
    <x v="763"/>
    <x v="1"/>
  </r>
  <r>
    <x v="0"/>
    <n v="1185732"/>
    <x v="78"/>
    <x v="4"/>
    <x v="8"/>
    <s v="Orlando"/>
    <x v="4"/>
    <n v="0.55000000000000004"/>
    <x v="21"/>
    <x v="446"/>
    <x v="764"/>
    <x v="2"/>
  </r>
  <r>
    <x v="0"/>
    <n v="1185732"/>
    <x v="78"/>
    <x v="4"/>
    <x v="8"/>
    <s v="Orlando"/>
    <x v="5"/>
    <n v="0.45"/>
    <x v="26"/>
    <x v="62"/>
    <x v="125"/>
    <x v="0"/>
  </r>
  <r>
    <x v="0"/>
    <n v="1185732"/>
    <x v="79"/>
    <x v="4"/>
    <x v="8"/>
    <s v="Orlando"/>
    <x v="0"/>
    <n v="0.45"/>
    <x v="3"/>
    <x v="72"/>
    <x v="765"/>
    <x v="4"/>
  </r>
  <r>
    <x v="0"/>
    <n v="1185732"/>
    <x v="79"/>
    <x v="4"/>
    <x v="8"/>
    <s v="Orlando"/>
    <x v="1"/>
    <n v="0.45"/>
    <x v="21"/>
    <x v="111"/>
    <x v="148"/>
    <x v="2"/>
  </r>
  <r>
    <x v="0"/>
    <n v="1185732"/>
    <x v="79"/>
    <x v="4"/>
    <x v="8"/>
    <s v="Orlando"/>
    <x v="2"/>
    <n v="0.35000000000000003"/>
    <x v="25"/>
    <x v="193"/>
    <x v="215"/>
    <x v="3"/>
  </r>
  <r>
    <x v="0"/>
    <n v="1185732"/>
    <x v="79"/>
    <x v="4"/>
    <x v="8"/>
    <s v="Orlando"/>
    <x v="3"/>
    <n v="0.39999999999999997"/>
    <x v="34"/>
    <x v="447"/>
    <x v="766"/>
    <x v="1"/>
  </r>
  <r>
    <x v="0"/>
    <n v="1185732"/>
    <x v="79"/>
    <x v="4"/>
    <x v="8"/>
    <s v="Orlando"/>
    <x v="4"/>
    <n v="0.55000000000000004"/>
    <x v="21"/>
    <x v="446"/>
    <x v="764"/>
    <x v="2"/>
  </r>
  <r>
    <x v="0"/>
    <n v="1185732"/>
    <x v="79"/>
    <x v="4"/>
    <x v="8"/>
    <s v="Orlando"/>
    <x v="5"/>
    <n v="0.45"/>
    <x v="26"/>
    <x v="62"/>
    <x v="125"/>
    <x v="0"/>
  </r>
  <r>
    <x v="0"/>
    <n v="1185732"/>
    <x v="80"/>
    <x v="4"/>
    <x v="8"/>
    <s v="Orlando"/>
    <x v="0"/>
    <n v="0.45"/>
    <x v="62"/>
    <x v="448"/>
    <x v="767"/>
    <x v="4"/>
  </r>
  <r>
    <x v="0"/>
    <n v="1185732"/>
    <x v="80"/>
    <x v="4"/>
    <x v="8"/>
    <s v="Orlando"/>
    <x v="1"/>
    <n v="0.45"/>
    <x v="21"/>
    <x v="111"/>
    <x v="148"/>
    <x v="2"/>
  </r>
  <r>
    <x v="0"/>
    <n v="1185732"/>
    <x v="80"/>
    <x v="4"/>
    <x v="8"/>
    <s v="Orlando"/>
    <x v="2"/>
    <n v="0.35000000000000003"/>
    <x v="31"/>
    <x v="354"/>
    <x v="768"/>
    <x v="3"/>
  </r>
  <r>
    <x v="0"/>
    <n v="1185732"/>
    <x v="80"/>
    <x v="4"/>
    <x v="8"/>
    <s v="Orlando"/>
    <x v="3"/>
    <n v="0.39999999999999997"/>
    <x v="33"/>
    <x v="449"/>
    <x v="769"/>
    <x v="1"/>
  </r>
  <r>
    <x v="0"/>
    <n v="1185732"/>
    <x v="80"/>
    <x v="4"/>
    <x v="8"/>
    <s v="Orlando"/>
    <x v="4"/>
    <n v="0.55000000000000004"/>
    <x v="34"/>
    <x v="356"/>
    <x v="515"/>
    <x v="2"/>
  </r>
  <r>
    <x v="0"/>
    <n v="1185732"/>
    <x v="80"/>
    <x v="4"/>
    <x v="8"/>
    <s v="Orlando"/>
    <x v="5"/>
    <n v="0.45"/>
    <x v="31"/>
    <x v="70"/>
    <x v="243"/>
    <x v="0"/>
  </r>
  <r>
    <x v="0"/>
    <n v="1185732"/>
    <x v="81"/>
    <x v="4"/>
    <x v="8"/>
    <s v="Orlando"/>
    <x v="0"/>
    <n v="0.45"/>
    <x v="6"/>
    <x v="8"/>
    <x v="770"/>
    <x v="4"/>
  </r>
  <r>
    <x v="0"/>
    <n v="1185732"/>
    <x v="81"/>
    <x v="4"/>
    <x v="8"/>
    <s v="Orlando"/>
    <x v="1"/>
    <n v="0.45"/>
    <x v="28"/>
    <x v="45"/>
    <x v="49"/>
    <x v="2"/>
  </r>
  <r>
    <x v="0"/>
    <n v="1185732"/>
    <x v="81"/>
    <x v="4"/>
    <x v="8"/>
    <s v="Orlando"/>
    <x v="2"/>
    <n v="0.35000000000000003"/>
    <x v="28"/>
    <x v="450"/>
    <x v="771"/>
    <x v="3"/>
  </r>
  <r>
    <x v="0"/>
    <n v="1185732"/>
    <x v="81"/>
    <x v="4"/>
    <x v="8"/>
    <s v="Orlando"/>
    <x v="3"/>
    <n v="0.39999999999999997"/>
    <x v="32"/>
    <x v="451"/>
    <x v="772"/>
    <x v="1"/>
  </r>
  <r>
    <x v="0"/>
    <n v="1185732"/>
    <x v="81"/>
    <x v="4"/>
    <x v="8"/>
    <s v="Orlando"/>
    <x v="4"/>
    <n v="0.55000000000000004"/>
    <x v="34"/>
    <x v="356"/>
    <x v="515"/>
    <x v="2"/>
  </r>
  <r>
    <x v="0"/>
    <n v="1185732"/>
    <x v="81"/>
    <x v="4"/>
    <x v="8"/>
    <s v="Orlando"/>
    <x v="5"/>
    <n v="0.45"/>
    <x v="25"/>
    <x v="52"/>
    <x v="7"/>
    <x v="0"/>
  </r>
  <r>
    <x v="0"/>
    <n v="1185732"/>
    <x v="82"/>
    <x v="4"/>
    <x v="8"/>
    <s v="Orlando"/>
    <x v="0"/>
    <n v="0.55000000000000004"/>
    <x v="62"/>
    <x v="452"/>
    <x v="773"/>
    <x v="4"/>
  </r>
  <r>
    <x v="0"/>
    <n v="1185732"/>
    <x v="82"/>
    <x v="4"/>
    <x v="8"/>
    <s v="Orlando"/>
    <x v="1"/>
    <n v="0.55000000000000004"/>
    <x v="31"/>
    <x v="76"/>
    <x v="774"/>
    <x v="2"/>
  </r>
  <r>
    <x v="0"/>
    <n v="1185732"/>
    <x v="82"/>
    <x v="4"/>
    <x v="8"/>
    <s v="Orlando"/>
    <x v="2"/>
    <n v="0.5"/>
    <x v="21"/>
    <x v="80"/>
    <x v="207"/>
    <x v="3"/>
  </r>
  <r>
    <x v="0"/>
    <n v="1185732"/>
    <x v="82"/>
    <x v="4"/>
    <x v="8"/>
    <s v="Orlando"/>
    <x v="3"/>
    <n v="0.5"/>
    <x v="24"/>
    <x v="54"/>
    <x v="158"/>
    <x v="1"/>
  </r>
  <r>
    <x v="0"/>
    <n v="1185732"/>
    <x v="82"/>
    <x v="4"/>
    <x v="8"/>
    <s v="Orlando"/>
    <x v="4"/>
    <n v="0.6"/>
    <x v="28"/>
    <x v="40"/>
    <x v="43"/>
    <x v="2"/>
  </r>
  <r>
    <x v="0"/>
    <n v="1185732"/>
    <x v="82"/>
    <x v="4"/>
    <x v="8"/>
    <s v="Orlando"/>
    <x v="5"/>
    <n v="0.65"/>
    <x v="23"/>
    <x v="113"/>
    <x v="775"/>
    <x v="0"/>
  </r>
  <r>
    <x v="0"/>
    <n v="1185732"/>
    <x v="83"/>
    <x v="4"/>
    <x v="8"/>
    <s v="Orlando"/>
    <x v="0"/>
    <n v="0.6"/>
    <x v="10"/>
    <x v="18"/>
    <x v="776"/>
    <x v="4"/>
  </r>
  <r>
    <x v="0"/>
    <n v="1185732"/>
    <x v="83"/>
    <x v="4"/>
    <x v="8"/>
    <s v="Orlando"/>
    <x v="1"/>
    <n v="0.55000000000000004"/>
    <x v="23"/>
    <x v="337"/>
    <x v="777"/>
    <x v="2"/>
  </r>
  <r>
    <x v="0"/>
    <n v="1185732"/>
    <x v="83"/>
    <x v="4"/>
    <x v="8"/>
    <s v="Orlando"/>
    <x v="2"/>
    <n v="0.5"/>
    <x v="25"/>
    <x v="61"/>
    <x v="158"/>
    <x v="3"/>
  </r>
  <r>
    <x v="0"/>
    <n v="1185732"/>
    <x v="83"/>
    <x v="4"/>
    <x v="8"/>
    <s v="Orlando"/>
    <x v="3"/>
    <n v="0.5"/>
    <x v="31"/>
    <x v="79"/>
    <x v="95"/>
    <x v="1"/>
  </r>
  <r>
    <x v="0"/>
    <n v="1185732"/>
    <x v="83"/>
    <x v="4"/>
    <x v="8"/>
    <s v="Orlando"/>
    <x v="4"/>
    <n v="0.65"/>
    <x v="31"/>
    <x v="90"/>
    <x v="368"/>
    <x v="2"/>
  </r>
  <r>
    <x v="0"/>
    <n v="1185732"/>
    <x v="83"/>
    <x v="4"/>
    <x v="8"/>
    <s v="Orlando"/>
    <x v="5"/>
    <n v="0.70000000000000007"/>
    <x v="27"/>
    <x v="246"/>
    <x v="778"/>
    <x v="0"/>
  </r>
  <r>
    <x v="0"/>
    <n v="1185732"/>
    <x v="84"/>
    <x v="4"/>
    <x v="8"/>
    <s v="Orlando"/>
    <x v="0"/>
    <n v="0.65"/>
    <x v="5"/>
    <x v="436"/>
    <x v="779"/>
    <x v="4"/>
  </r>
  <r>
    <x v="0"/>
    <n v="1185732"/>
    <x v="84"/>
    <x v="4"/>
    <x v="8"/>
    <s v="Orlando"/>
    <x v="1"/>
    <n v="0.60000000000000009"/>
    <x v="20"/>
    <x v="249"/>
    <x v="100"/>
    <x v="2"/>
  </r>
  <r>
    <x v="0"/>
    <n v="1185732"/>
    <x v="84"/>
    <x v="4"/>
    <x v="8"/>
    <s v="Orlando"/>
    <x v="2"/>
    <n v="0.55000000000000004"/>
    <x v="23"/>
    <x v="337"/>
    <x v="780"/>
    <x v="3"/>
  </r>
  <r>
    <x v="0"/>
    <n v="1185732"/>
    <x v="84"/>
    <x v="4"/>
    <x v="8"/>
    <s v="Orlando"/>
    <x v="3"/>
    <n v="0.55000000000000004"/>
    <x v="31"/>
    <x v="76"/>
    <x v="781"/>
    <x v="1"/>
  </r>
  <r>
    <x v="0"/>
    <n v="1185732"/>
    <x v="84"/>
    <x v="4"/>
    <x v="8"/>
    <s v="Orlando"/>
    <x v="4"/>
    <n v="0.65"/>
    <x v="25"/>
    <x v="87"/>
    <x v="108"/>
    <x v="2"/>
  </r>
  <r>
    <x v="0"/>
    <n v="1185732"/>
    <x v="84"/>
    <x v="4"/>
    <x v="8"/>
    <s v="Orlando"/>
    <x v="5"/>
    <n v="0.70000000000000007"/>
    <x v="29"/>
    <x v="102"/>
    <x v="782"/>
    <x v="0"/>
  </r>
  <r>
    <x v="0"/>
    <n v="1185732"/>
    <x v="85"/>
    <x v="4"/>
    <x v="8"/>
    <s v="Orlando"/>
    <x v="0"/>
    <n v="0.65"/>
    <x v="8"/>
    <x v="453"/>
    <x v="783"/>
    <x v="4"/>
  </r>
  <r>
    <x v="0"/>
    <n v="1185732"/>
    <x v="85"/>
    <x v="4"/>
    <x v="8"/>
    <s v="Orlando"/>
    <x v="1"/>
    <n v="0.60000000000000009"/>
    <x v="20"/>
    <x v="249"/>
    <x v="100"/>
    <x v="2"/>
  </r>
  <r>
    <x v="0"/>
    <n v="1185732"/>
    <x v="85"/>
    <x v="4"/>
    <x v="8"/>
    <s v="Orlando"/>
    <x v="2"/>
    <n v="0.55000000000000004"/>
    <x v="23"/>
    <x v="337"/>
    <x v="780"/>
    <x v="3"/>
  </r>
  <r>
    <x v="0"/>
    <n v="1185732"/>
    <x v="85"/>
    <x v="4"/>
    <x v="8"/>
    <s v="Orlando"/>
    <x v="3"/>
    <n v="0.45"/>
    <x v="31"/>
    <x v="70"/>
    <x v="80"/>
    <x v="1"/>
  </r>
  <r>
    <x v="0"/>
    <n v="1185732"/>
    <x v="85"/>
    <x v="4"/>
    <x v="8"/>
    <s v="Orlando"/>
    <x v="4"/>
    <n v="0.55000000000000004"/>
    <x v="21"/>
    <x v="446"/>
    <x v="764"/>
    <x v="2"/>
  </r>
  <r>
    <x v="0"/>
    <n v="1185732"/>
    <x v="85"/>
    <x v="4"/>
    <x v="8"/>
    <s v="Orlando"/>
    <x v="5"/>
    <n v="0.60000000000000009"/>
    <x v="27"/>
    <x v="454"/>
    <x v="784"/>
    <x v="0"/>
  </r>
  <r>
    <x v="0"/>
    <n v="1185732"/>
    <x v="86"/>
    <x v="4"/>
    <x v="8"/>
    <s v="Orlando"/>
    <x v="0"/>
    <n v="0.55000000000000004"/>
    <x v="2"/>
    <x v="68"/>
    <x v="785"/>
    <x v="4"/>
  </r>
  <r>
    <x v="0"/>
    <n v="1185732"/>
    <x v="86"/>
    <x v="4"/>
    <x v="8"/>
    <s v="Orlando"/>
    <x v="1"/>
    <n v="0.50000000000000011"/>
    <x v="26"/>
    <x v="455"/>
    <x v="338"/>
    <x v="2"/>
  </r>
  <r>
    <x v="0"/>
    <n v="1185732"/>
    <x v="86"/>
    <x v="4"/>
    <x v="8"/>
    <s v="Orlando"/>
    <x v="2"/>
    <n v="0.45"/>
    <x v="21"/>
    <x v="111"/>
    <x v="184"/>
    <x v="3"/>
  </r>
  <r>
    <x v="0"/>
    <n v="1185732"/>
    <x v="86"/>
    <x v="4"/>
    <x v="8"/>
    <s v="Orlando"/>
    <x v="3"/>
    <n v="0.45"/>
    <x v="28"/>
    <x v="45"/>
    <x v="59"/>
    <x v="1"/>
  </r>
  <r>
    <x v="0"/>
    <n v="1185732"/>
    <x v="86"/>
    <x v="4"/>
    <x v="8"/>
    <s v="Orlando"/>
    <x v="4"/>
    <n v="0.55000000000000004"/>
    <x v="28"/>
    <x v="170"/>
    <x v="249"/>
    <x v="2"/>
  </r>
  <r>
    <x v="0"/>
    <n v="1185732"/>
    <x v="86"/>
    <x v="4"/>
    <x v="8"/>
    <s v="Orlando"/>
    <x v="5"/>
    <n v="0.60000000000000009"/>
    <x v="23"/>
    <x v="232"/>
    <x v="786"/>
    <x v="0"/>
  </r>
  <r>
    <x v="0"/>
    <n v="1185732"/>
    <x v="87"/>
    <x v="4"/>
    <x v="8"/>
    <s v="Orlando"/>
    <x v="0"/>
    <n v="0.60000000000000009"/>
    <x v="9"/>
    <x v="443"/>
    <x v="787"/>
    <x v="4"/>
  </r>
  <r>
    <x v="0"/>
    <n v="1185732"/>
    <x v="87"/>
    <x v="4"/>
    <x v="8"/>
    <s v="Orlando"/>
    <x v="1"/>
    <n v="0.50000000000000011"/>
    <x v="23"/>
    <x v="456"/>
    <x v="788"/>
    <x v="2"/>
  </r>
  <r>
    <x v="0"/>
    <n v="1185732"/>
    <x v="87"/>
    <x v="4"/>
    <x v="8"/>
    <s v="Orlando"/>
    <x v="2"/>
    <n v="0.50000000000000011"/>
    <x v="28"/>
    <x v="195"/>
    <x v="553"/>
    <x v="3"/>
  </r>
  <r>
    <x v="0"/>
    <n v="1185732"/>
    <x v="87"/>
    <x v="4"/>
    <x v="8"/>
    <s v="Orlando"/>
    <x v="3"/>
    <n v="0.50000000000000011"/>
    <x v="24"/>
    <x v="457"/>
    <x v="559"/>
    <x v="1"/>
  </r>
  <r>
    <x v="0"/>
    <n v="1185732"/>
    <x v="87"/>
    <x v="4"/>
    <x v="8"/>
    <s v="Orlando"/>
    <x v="4"/>
    <n v="0.60000000000000009"/>
    <x v="24"/>
    <x v="252"/>
    <x v="150"/>
    <x v="2"/>
  </r>
  <r>
    <x v="0"/>
    <n v="1185732"/>
    <x v="87"/>
    <x v="4"/>
    <x v="8"/>
    <s v="Orlando"/>
    <x v="5"/>
    <n v="0.65"/>
    <x v="23"/>
    <x v="113"/>
    <x v="775"/>
    <x v="0"/>
  </r>
  <r>
    <x v="0"/>
    <n v="1185732"/>
    <x v="88"/>
    <x v="4"/>
    <x v="8"/>
    <s v="Orlando"/>
    <x v="0"/>
    <n v="0.60000000000000009"/>
    <x v="29"/>
    <x v="458"/>
    <x v="789"/>
    <x v="4"/>
  </r>
  <r>
    <x v="0"/>
    <n v="1185732"/>
    <x v="88"/>
    <x v="4"/>
    <x v="8"/>
    <s v="Orlando"/>
    <x v="1"/>
    <n v="0.50000000000000011"/>
    <x v="25"/>
    <x v="252"/>
    <x v="150"/>
    <x v="2"/>
  </r>
  <r>
    <x v="0"/>
    <n v="1185732"/>
    <x v="88"/>
    <x v="4"/>
    <x v="8"/>
    <s v="Orlando"/>
    <x v="2"/>
    <n v="0.50000000000000011"/>
    <x v="63"/>
    <x v="459"/>
    <x v="790"/>
    <x v="3"/>
  </r>
  <r>
    <x v="0"/>
    <n v="1185732"/>
    <x v="88"/>
    <x v="4"/>
    <x v="8"/>
    <s v="Orlando"/>
    <x v="3"/>
    <n v="0.50000000000000011"/>
    <x v="31"/>
    <x v="460"/>
    <x v="389"/>
    <x v="1"/>
  </r>
  <r>
    <x v="0"/>
    <n v="1185732"/>
    <x v="88"/>
    <x v="4"/>
    <x v="8"/>
    <s v="Orlando"/>
    <x v="4"/>
    <n v="0.65"/>
    <x v="21"/>
    <x v="88"/>
    <x v="791"/>
    <x v="2"/>
  </r>
  <r>
    <x v="0"/>
    <n v="1185732"/>
    <x v="88"/>
    <x v="4"/>
    <x v="8"/>
    <s v="Orlando"/>
    <x v="5"/>
    <n v="0.7"/>
    <x v="26"/>
    <x v="109"/>
    <x v="792"/>
    <x v="0"/>
  </r>
  <r>
    <x v="0"/>
    <n v="1185732"/>
    <x v="89"/>
    <x v="4"/>
    <x v="8"/>
    <s v="Orlando"/>
    <x v="0"/>
    <n v="0.65"/>
    <x v="10"/>
    <x v="31"/>
    <x v="793"/>
    <x v="4"/>
  </r>
  <r>
    <x v="0"/>
    <n v="1185732"/>
    <x v="89"/>
    <x v="4"/>
    <x v="8"/>
    <s v="Orlando"/>
    <x v="1"/>
    <n v="0.55000000000000004"/>
    <x v="22"/>
    <x v="105"/>
    <x v="9"/>
    <x v="2"/>
  </r>
  <r>
    <x v="0"/>
    <n v="1185732"/>
    <x v="89"/>
    <x v="4"/>
    <x v="8"/>
    <s v="Orlando"/>
    <x v="2"/>
    <n v="0.55000000000000004"/>
    <x v="23"/>
    <x v="337"/>
    <x v="780"/>
    <x v="3"/>
  </r>
  <r>
    <x v="0"/>
    <n v="1185732"/>
    <x v="89"/>
    <x v="4"/>
    <x v="8"/>
    <s v="Orlando"/>
    <x v="3"/>
    <n v="0.55000000000000004"/>
    <x v="31"/>
    <x v="76"/>
    <x v="781"/>
    <x v="1"/>
  </r>
  <r>
    <x v="0"/>
    <n v="1185732"/>
    <x v="89"/>
    <x v="4"/>
    <x v="8"/>
    <s v="Orlando"/>
    <x v="4"/>
    <n v="0.65"/>
    <x v="31"/>
    <x v="90"/>
    <x v="368"/>
    <x v="2"/>
  </r>
  <r>
    <x v="0"/>
    <n v="1185732"/>
    <x v="89"/>
    <x v="4"/>
    <x v="8"/>
    <s v="Orlando"/>
    <x v="5"/>
    <n v="0.7"/>
    <x v="22"/>
    <x v="176"/>
    <x v="776"/>
    <x v="0"/>
  </r>
  <r>
    <x v="0"/>
    <n v="1185732"/>
    <x v="0"/>
    <x v="0"/>
    <x v="0"/>
    <s v="Albany"/>
    <x v="0"/>
    <n v="0.4"/>
    <x v="9"/>
    <x v="55"/>
    <x v="60"/>
    <x v="0"/>
  </r>
  <r>
    <x v="0"/>
    <n v="1185732"/>
    <x v="0"/>
    <x v="0"/>
    <x v="0"/>
    <s v="Albany"/>
    <x v="1"/>
    <n v="0.4"/>
    <x v="25"/>
    <x v="50"/>
    <x v="794"/>
    <x v="1"/>
  </r>
  <r>
    <x v="0"/>
    <n v="1185732"/>
    <x v="0"/>
    <x v="0"/>
    <x v="0"/>
    <s v="Albany"/>
    <x v="2"/>
    <n v="0.30000000000000004"/>
    <x v="25"/>
    <x v="166"/>
    <x v="149"/>
    <x v="2"/>
  </r>
  <r>
    <x v="0"/>
    <n v="1185732"/>
    <x v="0"/>
    <x v="0"/>
    <x v="0"/>
    <s v="Albany"/>
    <x v="3"/>
    <n v="0.35"/>
    <x v="32"/>
    <x v="151"/>
    <x v="353"/>
    <x v="2"/>
  </r>
  <r>
    <x v="0"/>
    <n v="1185732"/>
    <x v="0"/>
    <x v="0"/>
    <x v="0"/>
    <s v="Albany"/>
    <x v="4"/>
    <n v="0.5"/>
    <x v="24"/>
    <x v="54"/>
    <x v="158"/>
    <x v="1"/>
  </r>
  <r>
    <x v="0"/>
    <n v="1185732"/>
    <x v="0"/>
    <x v="0"/>
    <x v="0"/>
    <s v="Albany"/>
    <x v="5"/>
    <n v="0.4"/>
    <x v="25"/>
    <x v="50"/>
    <x v="51"/>
    <x v="3"/>
  </r>
  <r>
    <x v="0"/>
    <n v="1185732"/>
    <x v="1"/>
    <x v="0"/>
    <x v="0"/>
    <s v="Albany"/>
    <x v="0"/>
    <n v="0.4"/>
    <x v="2"/>
    <x v="461"/>
    <x v="173"/>
    <x v="0"/>
  </r>
  <r>
    <x v="0"/>
    <n v="1185732"/>
    <x v="1"/>
    <x v="0"/>
    <x v="0"/>
    <s v="Albany"/>
    <x v="1"/>
    <n v="0.4"/>
    <x v="24"/>
    <x v="47"/>
    <x v="51"/>
    <x v="1"/>
  </r>
  <r>
    <x v="0"/>
    <n v="1185732"/>
    <x v="1"/>
    <x v="0"/>
    <x v="0"/>
    <s v="Albany"/>
    <x v="2"/>
    <n v="0.30000000000000004"/>
    <x v="21"/>
    <x v="205"/>
    <x v="302"/>
    <x v="2"/>
  </r>
  <r>
    <x v="0"/>
    <n v="1185732"/>
    <x v="1"/>
    <x v="0"/>
    <x v="0"/>
    <s v="Albany"/>
    <x v="3"/>
    <n v="0.35"/>
    <x v="33"/>
    <x v="156"/>
    <x v="795"/>
    <x v="2"/>
  </r>
  <r>
    <x v="0"/>
    <n v="1185732"/>
    <x v="1"/>
    <x v="0"/>
    <x v="0"/>
    <s v="Albany"/>
    <x v="4"/>
    <n v="0.5"/>
    <x v="24"/>
    <x v="54"/>
    <x v="158"/>
    <x v="1"/>
  </r>
  <r>
    <x v="0"/>
    <n v="1185732"/>
    <x v="1"/>
    <x v="0"/>
    <x v="0"/>
    <s v="Albany"/>
    <x v="5"/>
    <n v="0.4"/>
    <x v="25"/>
    <x v="50"/>
    <x v="51"/>
    <x v="3"/>
  </r>
  <r>
    <x v="0"/>
    <n v="1185732"/>
    <x v="2"/>
    <x v="0"/>
    <x v="0"/>
    <s v="Albany"/>
    <x v="0"/>
    <n v="0.4"/>
    <x v="64"/>
    <x v="462"/>
    <x v="796"/>
    <x v="0"/>
  </r>
  <r>
    <x v="0"/>
    <n v="1185732"/>
    <x v="2"/>
    <x v="0"/>
    <x v="0"/>
    <s v="Albany"/>
    <x v="1"/>
    <n v="0.4"/>
    <x v="28"/>
    <x v="193"/>
    <x v="149"/>
    <x v="1"/>
  </r>
  <r>
    <x v="0"/>
    <n v="1185732"/>
    <x v="2"/>
    <x v="0"/>
    <x v="0"/>
    <s v="Albany"/>
    <x v="2"/>
    <n v="0.30000000000000004"/>
    <x v="21"/>
    <x v="205"/>
    <x v="302"/>
    <x v="2"/>
  </r>
  <r>
    <x v="0"/>
    <n v="1185732"/>
    <x v="2"/>
    <x v="0"/>
    <x v="0"/>
    <s v="Albany"/>
    <x v="3"/>
    <n v="0.35"/>
    <x v="47"/>
    <x v="340"/>
    <x v="547"/>
    <x v="2"/>
  </r>
  <r>
    <x v="0"/>
    <n v="1185732"/>
    <x v="2"/>
    <x v="0"/>
    <x v="0"/>
    <s v="Albany"/>
    <x v="4"/>
    <n v="0.5"/>
    <x v="32"/>
    <x v="39"/>
    <x v="54"/>
    <x v="1"/>
  </r>
  <r>
    <x v="0"/>
    <n v="1185732"/>
    <x v="2"/>
    <x v="0"/>
    <x v="0"/>
    <s v="Albany"/>
    <x v="5"/>
    <n v="0.4"/>
    <x v="21"/>
    <x v="42"/>
    <x v="309"/>
    <x v="3"/>
  </r>
  <r>
    <x v="0"/>
    <n v="1185732"/>
    <x v="3"/>
    <x v="0"/>
    <x v="0"/>
    <s v="Albany"/>
    <x v="0"/>
    <n v="0.4"/>
    <x v="9"/>
    <x v="55"/>
    <x v="60"/>
    <x v="0"/>
  </r>
  <r>
    <x v="0"/>
    <n v="1185732"/>
    <x v="3"/>
    <x v="0"/>
    <x v="0"/>
    <s v="Albany"/>
    <x v="1"/>
    <n v="0.4"/>
    <x v="24"/>
    <x v="47"/>
    <x v="51"/>
    <x v="1"/>
  </r>
  <r>
    <x v="0"/>
    <n v="1185732"/>
    <x v="3"/>
    <x v="0"/>
    <x v="0"/>
    <s v="Albany"/>
    <x v="2"/>
    <n v="0.30000000000000004"/>
    <x v="24"/>
    <x v="192"/>
    <x v="215"/>
    <x v="2"/>
  </r>
  <r>
    <x v="0"/>
    <n v="1185732"/>
    <x v="3"/>
    <x v="0"/>
    <x v="0"/>
    <s v="Albany"/>
    <x v="3"/>
    <n v="0.35"/>
    <x v="33"/>
    <x v="156"/>
    <x v="795"/>
    <x v="2"/>
  </r>
  <r>
    <x v="0"/>
    <n v="1185732"/>
    <x v="3"/>
    <x v="0"/>
    <x v="0"/>
    <s v="Albany"/>
    <x v="4"/>
    <n v="0.5"/>
    <x v="33"/>
    <x v="43"/>
    <x v="402"/>
    <x v="1"/>
  </r>
  <r>
    <x v="0"/>
    <n v="1185732"/>
    <x v="3"/>
    <x v="0"/>
    <x v="0"/>
    <s v="Albany"/>
    <x v="5"/>
    <n v="0.4"/>
    <x v="21"/>
    <x v="42"/>
    <x v="309"/>
    <x v="3"/>
  </r>
  <r>
    <x v="0"/>
    <n v="1185732"/>
    <x v="4"/>
    <x v="0"/>
    <x v="0"/>
    <s v="Albany"/>
    <x v="0"/>
    <n v="0.5"/>
    <x v="64"/>
    <x v="463"/>
    <x v="797"/>
    <x v="0"/>
  </r>
  <r>
    <x v="0"/>
    <n v="1185732"/>
    <x v="4"/>
    <x v="0"/>
    <x v="0"/>
    <s v="Albany"/>
    <x v="1"/>
    <n v="0.45000000000000007"/>
    <x v="28"/>
    <x v="464"/>
    <x v="503"/>
    <x v="1"/>
  </r>
  <r>
    <x v="0"/>
    <n v="1185732"/>
    <x v="4"/>
    <x v="0"/>
    <x v="0"/>
    <s v="Albany"/>
    <x v="2"/>
    <n v="0.4"/>
    <x v="24"/>
    <x v="47"/>
    <x v="668"/>
    <x v="2"/>
  </r>
  <r>
    <x v="0"/>
    <n v="1185732"/>
    <x v="4"/>
    <x v="0"/>
    <x v="0"/>
    <s v="Albany"/>
    <x v="3"/>
    <n v="0.4"/>
    <x v="32"/>
    <x v="207"/>
    <x v="149"/>
    <x v="2"/>
  </r>
  <r>
    <x v="0"/>
    <n v="1185732"/>
    <x v="4"/>
    <x v="0"/>
    <x v="0"/>
    <s v="Albany"/>
    <x v="4"/>
    <n v="0.5"/>
    <x v="34"/>
    <x v="351"/>
    <x v="539"/>
    <x v="1"/>
  </r>
  <r>
    <x v="0"/>
    <n v="1185732"/>
    <x v="4"/>
    <x v="0"/>
    <x v="0"/>
    <s v="Albany"/>
    <x v="5"/>
    <n v="0.55000000000000004"/>
    <x v="25"/>
    <x v="221"/>
    <x v="522"/>
    <x v="3"/>
  </r>
  <r>
    <x v="0"/>
    <n v="1185732"/>
    <x v="5"/>
    <x v="0"/>
    <x v="0"/>
    <s v="Albany"/>
    <x v="0"/>
    <n v="0.5"/>
    <x v="2"/>
    <x v="17"/>
    <x v="798"/>
    <x v="0"/>
  </r>
  <r>
    <x v="0"/>
    <n v="1185732"/>
    <x v="5"/>
    <x v="0"/>
    <x v="0"/>
    <s v="Albany"/>
    <x v="1"/>
    <n v="0.45000000000000007"/>
    <x v="25"/>
    <x v="217"/>
    <x v="537"/>
    <x v="1"/>
  </r>
  <r>
    <x v="0"/>
    <n v="1185732"/>
    <x v="5"/>
    <x v="0"/>
    <x v="0"/>
    <s v="Albany"/>
    <x v="2"/>
    <n v="0.4"/>
    <x v="28"/>
    <x v="193"/>
    <x v="222"/>
    <x v="2"/>
  </r>
  <r>
    <x v="0"/>
    <n v="1185732"/>
    <x v="5"/>
    <x v="0"/>
    <x v="0"/>
    <s v="Albany"/>
    <x v="3"/>
    <n v="0.4"/>
    <x v="24"/>
    <x v="47"/>
    <x v="668"/>
    <x v="2"/>
  </r>
  <r>
    <x v="0"/>
    <n v="1185732"/>
    <x v="5"/>
    <x v="0"/>
    <x v="0"/>
    <s v="Albany"/>
    <x v="4"/>
    <n v="0.5"/>
    <x v="24"/>
    <x v="54"/>
    <x v="158"/>
    <x v="1"/>
  </r>
  <r>
    <x v="0"/>
    <n v="1185732"/>
    <x v="5"/>
    <x v="0"/>
    <x v="0"/>
    <s v="Albany"/>
    <x v="5"/>
    <n v="0.55000000000000004"/>
    <x v="26"/>
    <x v="465"/>
    <x v="799"/>
    <x v="3"/>
  </r>
  <r>
    <x v="0"/>
    <n v="1185732"/>
    <x v="6"/>
    <x v="0"/>
    <x v="0"/>
    <s v="Albany"/>
    <x v="0"/>
    <n v="0.5"/>
    <x v="10"/>
    <x v="242"/>
    <x v="800"/>
    <x v="0"/>
  </r>
  <r>
    <x v="0"/>
    <n v="1185732"/>
    <x v="6"/>
    <x v="0"/>
    <x v="0"/>
    <s v="Albany"/>
    <x v="1"/>
    <n v="0.45000000000000007"/>
    <x v="23"/>
    <x v="224"/>
    <x v="801"/>
    <x v="1"/>
  </r>
  <r>
    <x v="0"/>
    <n v="1185732"/>
    <x v="6"/>
    <x v="0"/>
    <x v="0"/>
    <s v="Albany"/>
    <x v="2"/>
    <n v="0.4"/>
    <x v="21"/>
    <x v="42"/>
    <x v="802"/>
    <x v="2"/>
  </r>
  <r>
    <x v="0"/>
    <n v="1185732"/>
    <x v="6"/>
    <x v="0"/>
    <x v="0"/>
    <s v="Albany"/>
    <x v="3"/>
    <n v="0.4"/>
    <x v="24"/>
    <x v="47"/>
    <x v="668"/>
    <x v="2"/>
  </r>
  <r>
    <x v="0"/>
    <n v="1185732"/>
    <x v="6"/>
    <x v="0"/>
    <x v="0"/>
    <s v="Albany"/>
    <x v="4"/>
    <n v="0.5"/>
    <x v="28"/>
    <x v="48"/>
    <x v="42"/>
    <x v="1"/>
  </r>
  <r>
    <x v="0"/>
    <n v="1185732"/>
    <x v="6"/>
    <x v="0"/>
    <x v="0"/>
    <s v="Albany"/>
    <x v="5"/>
    <n v="0.55000000000000004"/>
    <x v="20"/>
    <x v="104"/>
    <x v="199"/>
    <x v="3"/>
  </r>
  <r>
    <x v="0"/>
    <n v="1185732"/>
    <x v="7"/>
    <x v="0"/>
    <x v="0"/>
    <s v="Albany"/>
    <x v="0"/>
    <n v="0.5"/>
    <x v="2"/>
    <x v="17"/>
    <x v="798"/>
    <x v="0"/>
  </r>
  <r>
    <x v="0"/>
    <n v="1185732"/>
    <x v="7"/>
    <x v="0"/>
    <x v="0"/>
    <s v="Albany"/>
    <x v="1"/>
    <n v="0.45000000000000007"/>
    <x v="23"/>
    <x v="224"/>
    <x v="801"/>
    <x v="1"/>
  </r>
  <r>
    <x v="0"/>
    <n v="1185732"/>
    <x v="7"/>
    <x v="0"/>
    <x v="0"/>
    <s v="Albany"/>
    <x v="2"/>
    <n v="0.4"/>
    <x v="21"/>
    <x v="42"/>
    <x v="802"/>
    <x v="2"/>
  </r>
  <r>
    <x v="0"/>
    <n v="1185732"/>
    <x v="7"/>
    <x v="0"/>
    <x v="0"/>
    <s v="Albany"/>
    <x v="3"/>
    <n v="0.4"/>
    <x v="28"/>
    <x v="193"/>
    <x v="222"/>
    <x v="2"/>
  </r>
  <r>
    <x v="0"/>
    <n v="1185732"/>
    <x v="7"/>
    <x v="0"/>
    <x v="0"/>
    <s v="Albany"/>
    <x v="4"/>
    <n v="0.5"/>
    <x v="24"/>
    <x v="54"/>
    <x v="158"/>
    <x v="1"/>
  </r>
  <r>
    <x v="0"/>
    <n v="1185732"/>
    <x v="7"/>
    <x v="0"/>
    <x v="0"/>
    <s v="Albany"/>
    <x v="5"/>
    <n v="0.55000000000000004"/>
    <x v="22"/>
    <x v="105"/>
    <x v="803"/>
    <x v="3"/>
  </r>
  <r>
    <x v="0"/>
    <n v="1185732"/>
    <x v="8"/>
    <x v="0"/>
    <x v="0"/>
    <s v="Albany"/>
    <x v="0"/>
    <n v="0.5"/>
    <x v="9"/>
    <x v="2"/>
    <x v="804"/>
    <x v="0"/>
  </r>
  <r>
    <x v="0"/>
    <n v="1185732"/>
    <x v="8"/>
    <x v="0"/>
    <x v="0"/>
    <s v="Albany"/>
    <x v="1"/>
    <n v="0.45000000000000007"/>
    <x v="25"/>
    <x v="217"/>
    <x v="537"/>
    <x v="1"/>
  </r>
  <r>
    <x v="0"/>
    <n v="1185732"/>
    <x v="8"/>
    <x v="0"/>
    <x v="0"/>
    <s v="Albany"/>
    <x v="2"/>
    <n v="0.4"/>
    <x v="28"/>
    <x v="193"/>
    <x v="222"/>
    <x v="2"/>
  </r>
  <r>
    <x v="0"/>
    <n v="1185732"/>
    <x v="8"/>
    <x v="0"/>
    <x v="0"/>
    <s v="Albany"/>
    <x v="3"/>
    <n v="0.4"/>
    <x v="24"/>
    <x v="47"/>
    <x v="668"/>
    <x v="2"/>
  </r>
  <r>
    <x v="0"/>
    <n v="1185732"/>
    <x v="8"/>
    <x v="0"/>
    <x v="0"/>
    <s v="Albany"/>
    <x v="4"/>
    <n v="0.5"/>
    <x v="24"/>
    <x v="54"/>
    <x v="158"/>
    <x v="1"/>
  </r>
  <r>
    <x v="0"/>
    <n v="1185732"/>
    <x v="8"/>
    <x v="0"/>
    <x v="0"/>
    <s v="Albany"/>
    <x v="5"/>
    <n v="0.55000000000000004"/>
    <x v="25"/>
    <x v="221"/>
    <x v="522"/>
    <x v="3"/>
  </r>
  <r>
    <x v="0"/>
    <n v="1185732"/>
    <x v="9"/>
    <x v="0"/>
    <x v="0"/>
    <s v="Albany"/>
    <x v="0"/>
    <n v="0.55000000000000004"/>
    <x v="29"/>
    <x v="100"/>
    <x v="805"/>
    <x v="0"/>
  </r>
  <r>
    <x v="0"/>
    <n v="1185732"/>
    <x v="9"/>
    <x v="0"/>
    <x v="0"/>
    <s v="Albany"/>
    <x v="1"/>
    <n v="0.45000000000000007"/>
    <x v="25"/>
    <x v="217"/>
    <x v="537"/>
    <x v="1"/>
  </r>
  <r>
    <x v="0"/>
    <n v="1185732"/>
    <x v="9"/>
    <x v="0"/>
    <x v="0"/>
    <s v="Albany"/>
    <x v="2"/>
    <n v="0.45000000000000007"/>
    <x v="24"/>
    <x v="223"/>
    <x v="135"/>
    <x v="2"/>
  </r>
  <r>
    <x v="0"/>
    <n v="1185732"/>
    <x v="9"/>
    <x v="0"/>
    <x v="0"/>
    <s v="Albany"/>
    <x v="3"/>
    <n v="0.45000000000000007"/>
    <x v="34"/>
    <x v="466"/>
    <x v="806"/>
    <x v="2"/>
  </r>
  <r>
    <x v="0"/>
    <n v="1185732"/>
    <x v="9"/>
    <x v="0"/>
    <x v="0"/>
    <s v="Albany"/>
    <x v="4"/>
    <n v="0.55000000000000004"/>
    <x v="34"/>
    <x v="356"/>
    <x v="807"/>
    <x v="1"/>
  </r>
  <r>
    <x v="0"/>
    <n v="1185732"/>
    <x v="9"/>
    <x v="0"/>
    <x v="0"/>
    <s v="Albany"/>
    <x v="5"/>
    <n v="0.6"/>
    <x v="25"/>
    <x v="11"/>
    <x v="192"/>
    <x v="3"/>
  </r>
  <r>
    <x v="0"/>
    <n v="1185732"/>
    <x v="10"/>
    <x v="0"/>
    <x v="0"/>
    <s v="Albany"/>
    <x v="0"/>
    <n v="0.55000000000000004"/>
    <x v="30"/>
    <x v="71"/>
    <x v="81"/>
    <x v="0"/>
  </r>
  <r>
    <x v="0"/>
    <n v="1185732"/>
    <x v="10"/>
    <x v="0"/>
    <x v="0"/>
    <s v="Albany"/>
    <x v="1"/>
    <n v="0.45000000000000007"/>
    <x v="31"/>
    <x v="339"/>
    <x v="544"/>
    <x v="1"/>
  </r>
  <r>
    <x v="0"/>
    <n v="1185732"/>
    <x v="10"/>
    <x v="0"/>
    <x v="0"/>
    <s v="Albany"/>
    <x v="2"/>
    <n v="0.45000000000000007"/>
    <x v="65"/>
    <x v="467"/>
    <x v="808"/>
    <x v="2"/>
  </r>
  <r>
    <x v="0"/>
    <n v="1185732"/>
    <x v="10"/>
    <x v="0"/>
    <x v="0"/>
    <s v="Albany"/>
    <x v="3"/>
    <n v="0.45000000000000007"/>
    <x v="24"/>
    <x v="223"/>
    <x v="135"/>
    <x v="2"/>
  </r>
  <r>
    <x v="0"/>
    <n v="1185732"/>
    <x v="10"/>
    <x v="0"/>
    <x v="0"/>
    <s v="Albany"/>
    <x v="4"/>
    <n v="0.55000000000000004"/>
    <x v="34"/>
    <x v="356"/>
    <x v="807"/>
    <x v="1"/>
  </r>
  <r>
    <x v="0"/>
    <n v="1185732"/>
    <x v="10"/>
    <x v="0"/>
    <x v="0"/>
    <s v="Albany"/>
    <x v="5"/>
    <n v="0.6"/>
    <x v="31"/>
    <x v="425"/>
    <x v="95"/>
    <x v="3"/>
  </r>
  <r>
    <x v="0"/>
    <n v="1185732"/>
    <x v="11"/>
    <x v="0"/>
    <x v="0"/>
    <s v="Albany"/>
    <x v="0"/>
    <n v="0.55000000000000004"/>
    <x v="9"/>
    <x v="63"/>
    <x v="706"/>
    <x v="0"/>
  </r>
  <r>
    <x v="0"/>
    <n v="1185732"/>
    <x v="11"/>
    <x v="0"/>
    <x v="0"/>
    <s v="Albany"/>
    <x v="1"/>
    <n v="0.45000000000000007"/>
    <x v="25"/>
    <x v="217"/>
    <x v="537"/>
    <x v="1"/>
  </r>
  <r>
    <x v="0"/>
    <n v="1185732"/>
    <x v="11"/>
    <x v="0"/>
    <x v="0"/>
    <s v="Albany"/>
    <x v="2"/>
    <n v="0.45000000000000007"/>
    <x v="21"/>
    <x v="468"/>
    <x v="238"/>
    <x v="2"/>
  </r>
  <r>
    <x v="0"/>
    <n v="1185732"/>
    <x v="11"/>
    <x v="0"/>
    <x v="0"/>
    <s v="Albany"/>
    <x v="3"/>
    <n v="0.45000000000000007"/>
    <x v="24"/>
    <x v="223"/>
    <x v="135"/>
    <x v="2"/>
  </r>
  <r>
    <x v="0"/>
    <n v="1185732"/>
    <x v="11"/>
    <x v="0"/>
    <x v="0"/>
    <s v="Albany"/>
    <x v="4"/>
    <n v="0.55000000000000004"/>
    <x v="24"/>
    <x v="80"/>
    <x v="543"/>
    <x v="1"/>
  </r>
  <r>
    <x v="0"/>
    <n v="1185732"/>
    <x v="11"/>
    <x v="0"/>
    <x v="0"/>
    <s v="Albany"/>
    <x v="5"/>
    <n v="0.6"/>
    <x v="25"/>
    <x v="11"/>
    <x v="192"/>
    <x v="3"/>
  </r>
  <r>
    <x v="2"/>
    <n v="1128299"/>
    <x v="145"/>
    <x v="2"/>
    <x v="17"/>
    <s v="Cheyenne"/>
    <x v="0"/>
    <n v="0.30000000000000004"/>
    <x v="45"/>
    <x v="187"/>
    <x v="809"/>
    <x v="2"/>
  </r>
  <r>
    <x v="2"/>
    <n v="1128299"/>
    <x v="145"/>
    <x v="2"/>
    <x v="17"/>
    <s v="Cheyenne"/>
    <x v="1"/>
    <n v="0.4"/>
    <x v="45"/>
    <x v="340"/>
    <x v="547"/>
    <x v="2"/>
  </r>
  <r>
    <x v="2"/>
    <n v="1128299"/>
    <x v="145"/>
    <x v="2"/>
    <x v="17"/>
    <s v="Cheyenne"/>
    <x v="2"/>
    <n v="0.4"/>
    <x v="45"/>
    <x v="340"/>
    <x v="547"/>
    <x v="2"/>
  </r>
  <r>
    <x v="2"/>
    <n v="1128299"/>
    <x v="145"/>
    <x v="2"/>
    <x v="17"/>
    <s v="Cheyenne"/>
    <x v="3"/>
    <n v="0.4"/>
    <x v="41"/>
    <x v="134"/>
    <x v="198"/>
    <x v="2"/>
  </r>
  <r>
    <x v="2"/>
    <n v="1128299"/>
    <x v="145"/>
    <x v="2"/>
    <x v="17"/>
    <s v="Cheyenne"/>
    <x v="4"/>
    <n v="0.45000000000000007"/>
    <x v="43"/>
    <x v="318"/>
    <x v="810"/>
    <x v="8"/>
  </r>
  <r>
    <x v="2"/>
    <n v="1128299"/>
    <x v="145"/>
    <x v="2"/>
    <x v="17"/>
    <s v="Cheyenne"/>
    <x v="5"/>
    <n v="0.4"/>
    <x v="47"/>
    <x v="173"/>
    <x v="616"/>
    <x v="1"/>
  </r>
  <r>
    <x v="2"/>
    <n v="1128299"/>
    <x v="146"/>
    <x v="2"/>
    <x v="17"/>
    <s v="Cheyenne"/>
    <x v="0"/>
    <n v="0.30000000000000004"/>
    <x v="32"/>
    <x v="139"/>
    <x v="206"/>
    <x v="2"/>
  </r>
  <r>
    <x v="2"/>
    <n v="1128299"/>
    <x v="146"/>
    <x v="2"/>
    <x v="17"/>
    <s v="Cheyenne"/>
    <x v="1"/>
    <n v="0.4"/>
    <x v="45"/>
    <x v="340"/>
    <x v="547"/>
    <x v="2"/>
  </r>
  <r>
    <x v="2"/>
    <n v="1128299"/>
    <x v="146"/>
    <x v="2"/>
    <x v="17"/>
    <s v="Cheyenne"/>
    <x v="2"/>
    <n v="0.4"/>
    <x v="45"/>
    <x v="340"/>
    <x v="547"/>
    <x v="2"/>
  </r>
  <r>
    <x v="2"/>
    <n v="1128299"/>
    <x v="146"/>
    <x v="2"/>
    <x v="17"/>
    <s v="Cheyenne"/>
    <x v="3"/>
    <n v="0.4"/>
    <x v="41"/>
    <x v="134"/>
    <x v="198"/>
    <x v="2"/>
  </r>
  <r>
    <x v="2"/>
    <n v="1128299"/>
    <x v="146"/>
    <x v="2"/>
    <x v="17"/>
    <s v="Cheyenne"/>
    <x v="4"/>
    <n v="0.45000000000000007"/>
    <x v="36"/>
    <x v="469"/>
    <x v="811"/>
    <x v="8"/>
  </r>
  <r>
    <x v="2"/>
    <n v="1128299"/>
    <x v="146"/>
    <x v="2"/>
    <x v="17"/>
    <s v="Cheyenne"/>
    <x v="5"/>
    <n v="0.4"/>
    <x v="46"/>
    <x v="194"/>
    <x v="696"/>
    <x v="1"/>
  </r>
  <r>
    <x v="2"/>
    <n v="1128299"/>
    <x v="147"/>
    <x v="2"/>
    <x v="17"/>
    <s v="Cheyenne"/>
    <x v="0"/>
    <n v="0.4"/>
    <x v="34"/>
    <x v="235"/>
    <x v="590"/>
    <x v="2"/>
  </r>
  <r>
    <x v="2"/>
    <n v="1128299"/>
    <x v="147"/>
    <x v="2"/>
    <x v="17"/>
    <s v="Cheyenne"/>
    <x v="1"/>
    <n v="0.5"/>
    <x v="46"/>
    <x v="132"/>
    <x v="315"/>
    <x v="2"/>
  </r>
  <r>
    <x v="2"/>
    <n v="1128299"/>
    <x v="147"/>
    <x v="2"/>
    <x v="17"/>
    <s v="Cheyenne"/>
    <x v="2"/>
    <n v="0.54999999999999993"/>
    <x v="45"/>
    <x v="237"/>
    <x v="812"/>
    <x v="2"/>
  </r>
  <r>
    <x v="2"/>
    <n v="1128299"/>
    <x v="147"/>
    <x v="2"/>
    <x v="17"/>
    <s v="Cheyenne"/>
    <x v="3"/>
    <n v="0.5"/>
    <x v="44"/>
    <x v="142"/>
    <x v="209"/>
    <x v="2"/>
  </r>
  <r>
    <x v="2"/>
    <n v="1128299"/>
    <x v="147"/>
    <x v="2"/>
    <x v="17"/>
    <s v="Cheyenne"/>
    <x v="4"/>
    <n v="0.55000000000000004"/>
    <x v="39"/>
    <x v="189"/>
    <x v="729"/>
    <x v="8"/>
  </r>
  <r>
    <x v="2"/>
    <n v="1128299"/>
    <x v="147"/>
    <x v="2"/>
    <x v="17"/>
    <s v="Cheyenne"/>
    <x v="5"/>
    <n v="0.5"/>
    <x v="49"/>
    <x v="146"/>
    <x v="354"/>
    <x v="1"/>
  </r>
  <r>
    <x v="2"/>
    <n v="1128299"/>
    <x v="148"/>
    <x v="2"/>
    <x v="17"/>
    <s v="Cheyenne"/>
    <x v="0"/>
    <n v="0.55000000000000004"/>
    <x v="34"/>
    <x v="356"/>
    <x v="515"/>
    <x v="2"/>
  </r>
  <r>
    <x v="2"/>
    <n v="1128299"/>
    <x v="148"/>
    <x v="2"/>
    <x v="17"/>
    <s v="Cheyenne"/>
    <x v="1"/>
    <n v="0.60000000000000009"/>
    <x v="35"/>
    <x v="205"/>
    <x v="302"/>
    <x v="2"/>
  </r>
  <r>
    <x v="2"/>
    <n v="1128299"/>
    <x v="148"/>
    <x v="2"/>
    <x v="17"/>
    <s v="Cheyenne"/>
    <x v="2"/>
    <n v="0.60000000000000009"/>
    <x v="46"/>
    <x v="470"/>
    <x v="226"/>
    <x v="2"/>
  </r>
  <r>
    <x v="2"/>
    <n v="1128299"/>
    <x v="148"/>
    <x v="2"/>
    <x v="17"/>
    <s v="Cheyenne"/>
    <x v="3"/>
    <n v="0.45000000000000007"/>
    <x v="38"/>
    <x v="471"/>
    <x v="266"/>
    <x v="2"/>
  </r>
  <r>
    <x v="2"/>
    <n v="1128299"/>
    <x v="148"/>
    <x v="2"/>
    <x v="17"/>
    <s v="Cheyenne"/>
    <x v="4"/>
    <n v="0.50000000000000011"/>
    <x v="36"/>
    <x v="472"/>
    <x v="813"/>
    <x v="8"/>
  </r>
  <r>
    <x v="2"/>
    <n v="1128299"/>
    <x v="148"/>
    <x v="2"/>
    <x v="17"/>
    <s v="Cheyenne"/>
    <x v="5"/>
    <n v="0.65000000000000013"/>
    <x v="49"/>
    <x v="473"/>
    <x v="630"/>
    <x v="1"/>
  </r>
  <r>
    <x v="2"/>
    <n v="1128299"/>
    <x v="149"/>
    <x v="2"/>
    <x v="17"/>
    <s v="Cheyenne"/>
    <x v="0"/>
    <n v="0.5"/>
    <x v="24"/>
    <x v="54"/>
    <x v="548"/>
    <x v="2"/>
  </r>
  <r>
    <x v="2"/>
    <n v="1128299"/>
    <x v="149"/>
    <x v="2"/>
    <x v="17"/>
    <s v="Cheyenne"/>
    <x v="1"/>
    <n v="0.55000000000000004"/>
    <x v="45"/>
    <x v="136"/>
    <x v="814"/>
    <x v="2"/>
  </r>
  <r>
    <x v="2"/>
    <n v="1128299"/>
    <x v="149"/>
    <x v="2"/>
    <x v="17"/>
    <s v="Cheyenne"/>
    <x v="2"/>
    <n v="0.55000000000000004"/>
    <x v="45"/>
    <x v="136"/>
    <x v="814"/>
    <x v="2"/>
  </r>
  <r>
    <x v="2"/>
    <n v="1128299"/>
    <x v="149"/>
    <x v="2"/>
    <x v="17"/>
    <s v="Cheyenne"/>
    <x v="3"/>
    <n v="0.5"/>
    <x v="35"/>
    <x v="140"/>
    <x v="676"/>
    <x v="2"/>
  </r>
  <r>
    <x v="2"/>
    <n v="1128299"/>
    <x v="149"/>
    <x v="2"/>
    <x v="17"/>
    <s v="Cheyenne"/>
    <x v="4"/>
    <n v="0.44999999999999996"/>
    <x v="37"/>
    <x v="474"/>
    <x v="189"/>
    <x v="8"/>
  </r>
  <r>
    <x v="2"/>
    <n v="1128299"/>
    <x v="149"/>
    <x v="2"/>
    <x v="17"/>
    <s v="Cheyenne"/>
    <x v="5"/>
    <n v="0.6"/>
    <x v="28"/>
    <x v="40"/>
    <x v="71"/>
    <x v="1"/>
  </r>
  <r>
    <x v="2"/>
    <n v="1128299"/>
    <x v="150"/>
    <x v="2"/>
    <x v="17"/>
    <s v="Cheyenne"/>
    <x v="0"/>
    <n v="0.54999999999999993"/>
    <x v="29"/>
    <x v="475"/>
    <x v="815"/>
    <x v="2"/>
  </r>
  <r>
    <x v="2"/>
    <n v="1128299"/>
    <x v="150"/>
    <x v="2"/>
    <x v="17"/>
    <s v="Cheyenne"/>
    <x v="1"/>
    <n v="0.64999999999999991"/>
    <x v="26"/>
    <x v="476"/>
    <x v="816"/>
    <x v="2"/>
  </r>
  <r>
    <x v="2"/>
    <n v="1128299"/>
    <x v="150"/>
    <x v="2"/>
    <x v="17"/>
    <s v="Cheyenne"/>
    <x v="2"/>
    <n v="0.79999999999999993"/>
    <x v="26"/>
    <x v="97"/>
    <x v="458"/>
    <x v="2"/>
  </r>
  <r>
    <x v="2"/>
    <n v="1128299"/>
    <x v="150"/>
    <x v="2"/>
    <x v="17"/>
    <s v="Cheyenne"/>
    <x v="3"/>
    <n v="0.79999999999999993"/>
    <x v="28"/>
    <x v="81"/>
    <x v="114"/>
    <x v="2"/>
  </r>
  <r>
    <x v="2"/>
    <n v="1128299"/>
    <x v="150"/>
    <x v="2"/>
    <x v="17"/>
    <s v="Cheyenne"/>
    <x v="4"/>
    <n v="0.9"/>
    <x v="47"/>
    <x v="11"/>
    <x v="157"/>
    <x v="8"/>
  </r>
  <r>
    <x v="2"/>
    <n v="1128299"/>
    <x v="150"/>
    <x v="2"/>
    <x v="17"/>
    <s v="Cheyenne"/>
    <x v="5"/>
    <n v="1.05"/>
    <x v="20"/>
    <x v="477"/>
    <x v="817"/>
    <x v="1"/>
  </r>
  <r>
    <x v="2"/>
    <n v="1128299"/>
    <x v="151"/>
    <x v="2"/>
    <x v="17"/>
    <s v="Cheyenne"/>
    <x v="0"/>
    <n v="0.85"/>
    <x v="2"/>
    <x v="478"/>
    <x v="818"/>
    <x v="2"/>
  </r>
  <r>
    <x v="2"/>
    <n v="1128299"/>
    <x v="151"/>
    <x v="2"/>
    <x v="17"/>
    <s v="Cheyenne"/>
    <x v="1"/>
    <n v="0.9"/>
    <x v="20"/>
    <x v="479"/>
    <x v="817"/>
    <x v="2"/>
  </r>
  <r>
    <x v="2"/>
    <n v="1128299"/>
    <x v="151"/>
    <x v="2"/>
    <x v="17"/>
    <s v="Cheyenne"/>
    <x v="2"/>
    <n v="0.9"/>
    <x v="26"/>
    <x v="38"/>
    <x v="819"/>
    <x v="2"/>
  </r>
  <r>
    <x v="2"/>
    <n v="1128299"/>
    <x v="151"/>
    <x v="2"/>
    <x v="17"/>
    <s v="Cheyenne"/>
    <x v="3"/>
    <n v="0.85"/>
    <x v="21"/>
    <x v="68"/>
    <x v="820"/>
    <x v="2"/>
  </r>
  <r>
    <x v="2"/>
    <n v="1128299"/>
    <x v="151"/>
    <x v="2"/>
    <x v="17"/>
    <s v="Cheyenne"/>
    <x v="4"/>
    <n v="0.9"/>
    <x v="25"/>
    <x v="4"/>
    <x v="105"/>
    <x v="8"/>
  </r>
  <r>
    <x v="2"/>
    <n v="1128299"/>
    <x v="151"/>
    <x v="2"/>
    <x v="17"/>
    <s v="Cheyenne"/>
    <x v="5"/>
    <n v="1.05"/>
    <x v="25"/>
    <x v="479"/>
    <x v="319"/>
    <x v="1"/>
  </r>
  <r>
    <x v="2"/>
    <n v="1128299"/>
    <x v="152"/>
    <x v="2"/>
    <x v="17"/>
    <s v="Cheyenne"/>
    <x v="0"/>
    <n v="0.9"/>
    <x v="9"/>
    <x v="28"/>
    <x v="821"/>
    <x v="2"/>
  </r>
  <r>
    <x v="2"/>
    <n v="1128299"/>
    <x v="152"/>
    <x v="2"/>
    <x v="17"/>
    <s v="Cheyenne"/>
    <x v="1"/>
    <n v="0.8"/>
    <x v="29"/>
    <x v="94"/>
    <x v="822"/>
    <x v="2"/>
  </r>
  <r>
    <x v="2"/>
    <n v="1128299"/>
    <x v="152"/>
    <x v="2"/>
    <x v="17"/>
    <s v="Cheyenne"/>
    <x v="2"/>
    <n v="0.70000000000000007"/>
    <x v="26"/>
    <x v="109"/>
    <x v="823"/>
    <x v="2"/>
  </r>
  <r>
    <x v="2"/>
    <n v="1128299"/>
    <x v="152"/>
    <x v="2"/>
    <x v="17"/>
    <s v="Cheyenne"/>
    <x v="3"/>
    <n v="0.70000000000000007"/>
    <x v="33"/>
    <x v="253"/>
    <x v="48"/>
    <x v="2"/>
  </r>
  <r>
    <x v="2"/>
    <n v="1128299"/>
    <x v="152"/>
    <x v="2"/>
    <x v="17"/>
    <s v="Cheyenne"/>
    <x v="4"/>
    <n v="0.7"/>
    <x v="33"/>
    <x v="44"/>
    <x v="824"/>
    <x v="8"/>
  </r>
  <r>
    <x v="2"/>
    <n v="1128299"/>
    <x v="152"/>
    <x v="2"/>
    <x v="17"/>
    <s v="Cheyenne"/>
    <x v="5"/>
    <n v="0.75"/>
    <x v="44"/>
    <x v="203"/>
    <x v="156"/>
    <x v="1"/>
  </r>
  <r>
    <x v="2"/>
    <n v="1128299"/>
    <x v="153"/>
    <x v="2"/>
    <x v="17"/>
    <s v="Cheyenne"/>
    <x v="0"/>
    <n v="0.50000000000000011"/>
    <x v="32"/>
    <x v="223"/>
    <x v="135"/>
    <x v="2"/>
  </r>
  <r>
    <x v="2"/>
    <n v="1128299"/>
    <x v="153"/>
    <x v="2"/>
    <x v="17"/>
    <s v="Cheyenne"/>
    <x v="1"/>
    <n v="0.55000000000000016"/>
    <x v="32"/>
    <x v="480"/>
    <x v="825"/>
    <x v="2"/>
  </r>
  <r>
    <x v="2"/>
    <n v="1128299"/>
    <x v="153"/>
    <x v="2"/>
    <x v="17"/>
    <s v="Cheyenne"/>
    <x v="2"/>
    <n v="0.50000000000000011"/>
    <x v="44"/>
    <x v="396"/>
    <x v="826"/>
    <x v="2"/>
  </r>
  <r>
    <x v="2"/>
    <n v="1128299"/>
    <x v="153"/>
    <x v="2"/>
    <x v="17"/>
    <s v="Cheyenne"/>
    <x v="3"/>
    <n v="0.50000000000000011"/>
    <x v="41"/>
    <x v="322"/>
    <x v="827"/>
    <x v="2"/>
  </r>
  <r>
    <x v="2"/>
    <n v="1128299"/>
    <x v="153"/>
    <x v="2"/>
    <x v="17"/>
    <s v="Cheyenne"/>
    <x v="4"/>
    <n v="0.60000000000000009"/>
    <x v="38"/>
    <x v="139"/>
    <x v="532"/>
    <x v="8"/>
  </r>
  <r>
    <x v="2"/>
    <n v="1128299"/>
    <x v="153"/>
    <x v="2"/>
    <x v="17"/>
    <s v="Cheyenne"/>
    <x v="5"/>
    <n v="0.44999999999999996"/>
    <x v="44"/>
    <x v="127"/>
    <x v="293"/>
    <x v="1"/>
  </r>
  <r>
    <x v="2"/>
    <n v="1128299"/>
    <x v="154"/>
    <x v="2"/>
    <x v="17"/>
    <s v="Cheyenne"/>
    <x v="0"/>
    <n v="0.4"/>
    <x v="45"/>
    <x v="340"/>
    <x v="547"/>
    <x v="2"/>
  </r>
  <r>
    <x v="2"/>
    <n v="1128299"/>
    <x v="154"/>
    <x v="2"/>
    <x v="17"/>
    <s v="Cheyenne"/>
    <x v="1"/>
    <n v="0.55000000000000016"/>
    <x v="28"/>
    <x v="481"/>
    <x v="828"/>
    <x v="2"/>
  </r>
  <r>
    <x v="2"/>
    <n v="1128299"/>
    <x v="154"/>
    <x v="2"/>
    <x v="17"/>
    <s v="Cheyenne"/>
    <x v="2"/>
    <n v="0.50000000000000011"/>
    <x v="45"/>
    <x v="482"/>
    <x v="479"/>
    <x v="2"/>
  </r>
  <r>
    <x v="2"/>
    <n v="1128299"/>
    <x v="154"/>
    <x v="2"/>
    <x v="17"/>
    <s v="Cheyenne"/>
    <x v="3"/>
    <n v="0.45000000000000007"/>
    <x v="46"/>
    <x v="137"/>
    <x v="201"/>
    <x v="2"/>
  </r>
  <r>
    <x v="2"/>
    <n v="1128299"/>
    <x v="154"/>
    <x v="2"/>
    <x v="17"/>
    <s v="Cheyenne"/>
    <x v="4"/>
    <n v="0.55000000000000004"/>
    <x v="49"/>
    <x v="205"/>
    <x v="829"/>
    <x v="8"/>
  </r>
  <r>
    <x v="2"/>
    <n v="1128299"/>
    <x v="154"/>
    <x v="2"/>
    <x v="17"/>
    <s v="Cheyenne"/>
    <x v="5"/>
    <n v="0.60000000000000009"/>
    <x v="45"/>
    <x v="162"/>
    <x v="101"/>
    <x v="1"/>
  </r>
  <r>
    <x v="2"/>
    <n v="1128299"/>
    <x v="155"/>
    <x v="2"/>
    <x v="17"/>
    <s v="Cheyenne"/>
    <x v="0"/>
    <n v="0.45000000000000007"/>
    <x v="31"/>
    <x v="339"/>
    <x v="830"/>
    <x v="2"/>
  </r>
  <r>
    <x v="2"/>
    <n v="1128299"/>
    <x v="155"/>
    <x v="2"/>
    <x v="17"/>
    <s v="Cheyenne"/>
    <x v="1"/>
    <n v="0.50000000000000011"/>
    <x v="26"/>
    <x v="455"/>
    <x v="338"/>
    <x v="2"/>
  </r>
  <r>
    <x v="2"/>
    <n v="1128299"/>
    <x v="155"/>
    <x v="2"/>
    <x v="17"/>
    <s v="Cheyenne"/>
    <x v="2"/>
    <n v="0.45000000000000007"/>
    <x v="34"/>
    <x v="466"/>
    <x v="806"/>
    <x v="2"/>
  </r>
  <r>
    <x v="2"/>
    <n v="1128299"/>
    <x v="155"/>
    <x v="2"/>
    <x v="17"/>
    <s v="Cheyenne"/>
    <x v="3"/>
    <n v="0.55000000000000016"/>
    <x v="32"/>
    <x v="480"/>
    <x v="825"/>
    <x v="2"/>
  </r>
  <r>
    <x v="2"/>
    <n v="1128299"/>
    <x v="155"/>
    <x v="2"/>
    <x v="17"/>
    <s v="Cheyenne"/>
    <x v="4"/>
    <n v="0.75000000000000011"/>
    <x v="33"/>
    <x v="260"/>
    <x v="651"/>
    <x v="8"/>
  </r>
  <r>
    <x v="2"/>
    <n v="1128299"/>
    <x v="155"/>
    <x v="2"/>
    <x v="17"/>
    <s v="Cheyenne"/>
    <x v="5"/>
    <n v="0.80000000000000016"/>
    <x v="21"/>
    <x v="284"/>
    <x v="432"/>
    <x v="1"/>
  </r>
  <r>
    <x v="2"/>
    <n v="1128299"/>
    <x v="156"/>
    <x v="2"/>
    <x v="17"/>
    <s v="Cheyenne"/>
    <x v="0"/>
    <n v="0.65000000000000013"/>
    <x v="30"/>
    <x v="483"/>
    <x v="831"/>
    <x v="2"/>
  </r>
  <r>
    <x v="2"/>
    <n v="1128299"/>
    <x v="156"/>
    <x v="2"/>
    <x v="17"/>
    <s v="Cheyenne"/>
    <x v="1"/>
    <n v="0.75000000000000022"/>
    <x v="30"/>
    <x v="484"/>
    <x v="832"/>
    <x v="2"/>
  </r>
  <r>
    <x v="2"/>
    <n v="1128299"/>
    <x v="156"/>
    <x v="2"/>
    <x v="17"/>
    <s v="Cheyenne"/>
    <x v="2"/>
    <n v="0.70000000000000018"/>
    <x v="21"/>
    <x v="419"/>
    <x v="833"/>
    <x v="2"/>
  </r>
  <r>
    <x v="2"/>
    <n v="1128299"/>
    <x v="156"/>
    <x v="2"/>
    <x v="17"/>
    <s v="Cheyenne"/>
    <x v="3"/>
    <n v="0.70000000000000018"/>
    <x v="21"/>
    <x v="419"/>
    <x v="833"/>
    <x v="2"/>
  </r>
  <r>
    <x v="2"/>
    <n v="1128299"/>
    <x v="156"/>
    <x v="2"/>
    <x v="17"/>
    <s v="Cheyenne"/>
    <x v="4"/>
    <n v="0.80000000000000016"/>
    <x v="34"/>
    <x v="485"/>
    <x v="834"/>
    <x v="8"/>
  </r>
  <r>
    <x v="2"/>
    <n v="1128299"/>
    <x v="156"/>
    <x v="2"/>
    <x v="17"/>
    <s v="Cheyenne"/>
    <x v="5"/>
    <n v="0.8500000000000002"/>
    <x v="31"/>
    <x v="269"/>
    <x v="835"/>
    <x v="1"/>
  </r>
  <r>
    <x v="0"/>
    <n v="1185732"/>
    <x v="157"/>
    <x v="4"/>
    <x v="18"/>
    <s v="Richmond"/>
    <x v="0"/>
    <n v="0.35"/>
    <x v="30"/>
    <x v="48"/>
    <x v="79"/>
    <x v="0"/>
  </r>
  <r>
    <x v="0"/>
    <n v="1185732"/>
    <x v="157"/>
    <x v="4"/>
    <x v="18"/>
    <s v="Richmond"/>
    <x v="1"/>
    <n v="0.35"/>
    <x v="21"/>
    <x v="237"/>
    <x v="357"/>
    <x v="15"/>
  </r>
  <r>
    <x v="0"/>
    <n v="1185732"/>
    <x v="157"/>
    <x v="4"/>
    <x v="18"/>
    <s v="Richmond"/>
    <x v="2"/>
    <n v="0.25"/>
    <x v="21"/>
    <x v="140"/>
    <x v="291"/>
    <x v="1"/>
  </r>
  <r>
    <x v="0"/>
    <n v="1185732"/>
    <x v="157"/>
    <x v="4"/>
    <x v="18"/>
    <s v="Richmond"/>
    <x v="3"/>
    <n v="0.29999999999999993"/>
    <x v="47"/>
    <x v="348"/>
    <x v="836"/>
    <x v="2"/>
  </r>
  <r>
    <x v="0"/>
    <n v="1185732"/>
    <x v="157"/>
    <x v="4"/>
    <x v="18"/>
    <s v="Richmond"/>
    <x v="4"/>
    <n v="0.45000000000000007"/>
    <x v="32"/>
    <x v="355"/>
    <x v="64"/>
    <x v="15"/>
  </r>
  <r>
    <x v="0"/>
    <n v="1185732"/>
    <x v="157"/>
    <x v="4"/>
    <x v="18"/>
    <s v="Richmond"/>
    <x v="5"/>
    <n v="0.35"/>
    <x v="21"/>
    <x v="237"/>
    <x v="764"/>
    <x v="9"/>
  </r>
  <r>
    <x v="0"/>
    <n v="1185732"/>
    <x v="103"/>
    <x v="4"/>
    <x v="18"/>
    <s v="Richmond"/>
    <x v="0"/>
    <n v="0.35"/>
    <x v="9"/>
    <x v="59"/>
    <x v="2"/>
    <x v="0"/>
  </r>
  <r>
    <x v="0"/>
    <n v="1185732"/>
    <x v="103"/>
    <x v="4"/>
    <x v="18"/>
    <s v="Richmond"/>
    <x v="1"/>
    <n v="0.35"/>
    <x v="32"/>
    <x v="151"/>
    <x v="149"/>
    <x v="15"/>
  </r>
  <r>
    <x v="0"/>
    <n v="1185732"/>
    <x v="103"/>
    <x v="4"/>
    <x v="18"/>
    <s v="Richmond"/>
    <x v="2"/>
    <n v="0.25"/>
    <x v="24"/>
    <x v="142"/>
    <x v="223"/>
    <x v="1"/>
  </r>
  <r>
    <x v="0"/>
    <n v="1185732"/>
    <x v="103"/>
    <x v="4"/>
    <x v="18"/>
    <s v="Richmond"/>
    <x v="3"/>
    <n v="0.29999999999999993"/>
    <x v="48"/>
    <x v="486"/>
    <x v="837"/>
    <x v="2"/>
  </r>
  <r>
    <x v="0"/>
    <n v="1185732"/>
    <x v="103"/>
    <x v="4"/>
    <x v="18"/>
    <s v="Richmond"/>
    <x v="4"/>
    <n v="0.45000000000000007"/>
    <x v="32"/>
    <x v="355"/>
    <x v="64"/>
    <x v="15"/>
  </r>
  <r>
    <x v="0"/>
    <n v="1185732"/>
    <x v="103"/>
    <x v="4"/>
    <x v="18"/>
    <s v="Richmond"/>
    <x v="5"/>
    <n v="0.35"/>
    <x v="21"/>
    <x v="237"/>
    <x v="764"/>
    <x v="9"/>
  </r>
  <r>
    <x v="0"/>
    <n v="1185732"/>
    <x v="158"/>
    <x v="4"/>
    <x v="18"/>
    <s v="Richmond"/>
    <x v="0"/>
    <n v="0.35"/>
    <x v="66"/>
    <x v="487"/>
    <x v="838"/>
    <x v="0"/>
  </r>
  <r>
    <x v="0"/>
    <n v="1185732"/>
    <x v="158"/>
    <x v="4"/>
    <x v="18"/>
    <s v="Richmond"/>
    <x v="1"/>
    <n v="0.35"/>
    <x v="32"/>
    <x v="151"/>
    <x v="149"/>
    <x v="15"/>
  </r>
  <r>
    <x v="0"/>
    <n v="1185732"/>
    <x v="158"/>
    <x v="4"/>
    <x v="18"/>
    <s v="Richmond"/>
    <x v="2"/>
    <n v="0.25"/>
    <x v="34"/>
    <x v="488"/>
    <x v="839"/>
    <x v="1"/>
  </r>
  <r>
    <x v="0"/>
    <n v="1185732"/>
    <x v="158"/>
    <x v="4"/>
    <x v="18"/>
    <s v="Richmond"/>
    <x v="3"/>
    <n v="0.29999999999999993"/>
    <x v="46"/>
    <x v="489"/>
    <x v="840"/>
    <x v="2"/>
  </r>
  <r>
    <x v="0"/>
    <n v="1185732"/>
    <x v="158"/>
    <x v="4"/>
    <x v="18"/>
    <s v="Richmond"/>
    <x v="4"/>
    <n v="0.45000000000000007"/>
    <x v="48"/>
    <x v="490"/>
    <x v="54"/>
    <x v="15"/>
  </r>
  <r>
    <x v="0"/>
    <n v="1185732"/>
    <x v="158"/>
    <x v="4"/>
    <x v="18"/>
    <s v="Richmond"/>
    <x v="5"/>
    <n v="0.35"/>
    <x v="34"/>
    <x v="155"/>
    <x v="624"/>
    <x v="9"/>
  </r>
  <r>
    <x v="0"/>
    <n v="1185732"/>
    <x v="159"/>
    <x v="4"/>
    <x v="18"/>
    <s v="Richmond"/>
    <x v="0"/>
    <n v="0.35"/>
    <x v="27"/>
    <x v="53"/>
    <x v="701"/>
    <x v="0"/>
  </r>
  <r>
    <x v="0"/>
    <n v="1185732"/>
    <x v="159"/>
    <x v="4"/>
    <x v="18"/>
    <s v="Richmond"/>
    <x v="1"/>
    <n v="0.4"/>
    <x v="33"/>
    <x v="234"/>
    <x v="536"/>
    <x v="15"/>
  </r>
  <r>
    <x v="0"/>
    <n v="1185732"/>
    <x v="159"/>
    <x v="4"/>
    <x v="18"/>
    <s v="Richmond"/>
    <x v="2"/>
    <n v="0.30000000000000004"/>
    <x v="32"/>
    <x v="139"/>
    <x v="498"/>
    <x v="1"/>
  </r>
  <r>
    <x v="0"/>
    <n v="1185732"/>
    <x v="159"/>
    <x v="4"/>
    <x v="18"/>
    <s v="Richmond"/>
    <x v="3"/>
    <n v="0.35"/>
    <x v="48"/>
    <x v="385"/>
    <x v="841"/>
    <x v="2"/>
  </r>
  <r>
    <x v="0"/>
    <n v="1185732"/>
    <x v="159"/>
    <x v="4"/>
    <x v="18"/>
    <s v="Richmond"/>
    <x v="4"/>
    <n v="0.5"/>
    <x v="47"/>
    <x v="47"/>
    <x v="578"/>
    <x v="15"/>
  </r>
  <r>
    <x v="0"/>
    <n v="1185732"/>
    <x v="159"/>
    <x v="4"/>
    <x v="18"/>
    <s v="Richmond"/>
    <x v="5"/>
    <n v="0.4"/>
    <x v="28"/>
    <x v="193"/>
    <x v="92"/>
    <x v="9"/>
  </r>
  <r>
    <x v="0"/>
    <n v="1185732"/>
    <x v="160"/>
    <x v="4"/>
    <x v="18"/>
    <s v="Richmond"/>
    <x v="0"/>
    <n v="0.5"/>
    <x v="67"/>
    <x v="491"/>
    <x v="842"/>
    <x v="0"/>
  </r>
  <r>
    <x v="0"/>
    <n v="1185732"/>
    <x v="160"/>
    <x v="4"/>
    <x v="18"/>
    <s v="Richmond"/>
    <x v="1"/>
    <n v="0.5"/>
    <x v="24"/>
    <x v="54"/>
    <x v="254"/>
    <x v="15"/>
  </r>
  <r>
    <x v="0"/>
    <n v="1185732"/>
    <x v="160"/>
    <x v="4"/>
    <x v="18"/>
    <s v="Richmond"/>
    <x v="2"/>
    <n v="0.45"/>
    <x v="34"/>
    <x v="115"/>
    <x v="520"/>
    <x v="1"/>
  </r>
  <r>
    <x v="0"/>
    <n v="1185732"/>
    <x v="160"/>
    <x v="4"/>
    <x v="18"/>
    <s v="Richmond"/>
    <x v="3"/>
    <n v="0.45"/>
    <x v="32"/>
    <x v="158"/>
    <x v="59"/>
    <x v="2"/>
  </r>
  <r>
    <x v="0"/>
    <n v="1185732"/>
    <x v="160"/>
    <x v="4"/>
    <x v="18"/>
    <s v="Richmond"/>
    <x v="4"/>
    <n v="0.54999999999999993"/>
    <x v="34"/>
    <x v="332"/>
    <x v="843"/>
    <x v="15"/>
  </r>
  <r>
    <x v="0"/>
    <n v="1185732"/>
    <x v="160"/>
    <x v="4"/>
    <x v="18"/>
    <s v="Richmond"/>
    <x v="5"/>
    <n v="0.6"/>
    <x v="31"/>
    <x v="425"/>
    <x v="844"/>
    <x v="9"/>
  </r>
  <r>
    <x v="0"/>
    <n v="1185732"/>
    <x v="107"/>
    <x v="4"/>
    <x v="18"/>
    <s v="Richmond"/>
    <x v="0"/>
    <n v="0.54999999999999993"/>
    <x v="6"/>
    <x v="350"/>
    <x v="845"/>
    <x v="0"/>
  </r>
  <r>
    <x v="0"/>
    <n v="1185732"/>
    <x v="107"/>
    <x v="4"/>
    <x v="18"/>
    <s v="Richmond"/>
    <x v="1"/>
    <n v="0.5"/>
    <x v="31"/>
    <x v="79"/>
    <x v="200"/>
    <x v="15"/>
  </r>
  <r>
    <x v="0"/>
    <n v="1185732"/>
    <x v="107"/>
    <x v="4"/>
    <x v="18"/>
    <s v="Richmond"/>
    <x v="2"/>
    <n v="0.45"/>
    <x v="21"/>
    <x v="111"/>
    <x v="846"/>
    <x v="1"/>
  </r>
  <r>
    <x v="0"/>
    <n v="1185732"/>
    <x v="107"/>
    <x v="4"/>
    <x v="18"/>
    <s v="Richmond"/>
    <x v="3"/>
    <n v="0.45"/>
    <x v="28"/>
    <x v="45"/>
    <x v="49"/>
    <x v="2"/>
  </r>
  <r>
    <x v="0"/>
    <n v="1185732"/>
    <x v="107"/>
    <x v="4"/>
    <x v="18"/>
    <s v="Richmond"/>
    <x v="4"/>
    <n v="0.6"/>
    <x v="28"/>
    <x v="40"/>
    <x v="12"/>
    <x v="15"/>
  </r>
  <r>
    <x v="0"/>
    <n v="1185732"/>
    <x v="107"/>
    <x v="4"/>
    <x v="18"/>
    <s v="Richmond"/>
    <x v="5"/>
    <n v="0.65"/>
    <x v="22"/>
    <x v="83"/>
    <x v="847"/>
    <x v="9"/>
  </r>
  <r>
    <x v="0"/>
    <n v="1185732"/>
    <x v="161"/>
    <x v="4"/>
    <x v="18"/>
    <s v="Richmond"/>
    <x v="0"/>
    <n v="0.6"/>
    <x v="3"/>
    <x v="4"/>
    <x v="848"/>
    <x v="0"/>
  </r>
  <r>
    <x v="0"/>
    <n v="1185732"/>
    <x v="161"/>
    <x v="4"/>
    <x v="18"/>
    <s v="Richmond"/>
    <x v="1"/>
    <n v="0.55000000000000004"/>
    <x v="26"/>
    <x v="465"/>
    <x v="324"/>
    <x v="15"/>
  </r>
  <r>
    <x v="0"/>
    <n v="1185732"/>
    <x v="161"/>
    <x v="4"/>
    <x v="18"/>
    <s v="Richmond"/>
    <x v="2"/>
    <n v="0.5"/>
    <x v="31"/>
    <x v="79"/>
    <x v="95"/>
    <x v="1"/>
  </r>
  <r>
    <x v="0"/>
    <n v="1185732"/>
    <x v="161"/>
    <x v="4"/>
    <x v="18"/>
    <s v="Richmond"/>
    <x v="3"/>
    <n v="0.5"/>
    <x v="28"/>
    <x v="48"/>
    <x v="52"/>
    <x v="2"/>
  </r>
  <r>
    <x v="0"/>
    <n v="1185732"/>
    <x v="161"/>
    <x v="4"/>
    <x v="18"/>
    <s v="Richmond"/>
    <x v="4"/>
    <n v="0.6"/>
    <x v="21"/>
    <x v="211"/>
    <x v="314"/>
    <x v="15"/>
  </r>
  <r>
    <x v="0"/>
    <n v="1185732"/>
    <x v="161"/>
    <x v="4"/>
    <x v="18"/>
    <s v="Richmond"/>
    <x v="5"/>
    <n v="0.65"/>
    <x v="27"/>
    <x v="84"/>
    <x v="849"/>
    <x v="9"/>
  </r>
  <r>
    <x v="0"/>
    <n v="1185732"/>
    <x v="162"/>
    <x v="4"/>
    <x v="18"/>
    <s v="Richmond"/>
    <x v="0"/>
    <n v="0.6"/>
    <x v="10"/>
    <x v="18"/>
    <x v="850"/>
    <x v="0"/>
  </r>
  <r>
    <x v="0"/>
    <n v="1185732"/>
    <x v="162"/>
    <x v="4"/>
    <x v="18"/>
    <s v="Richmond"/>
    <x v="1"/>
    <n v="0.55000000000000004"/>
    <x v="26"/>
    <x v="465"/>
    <x v="324"/>
    <x v="15"/>
  </r>
  <r>
    <x v="0"/>
    <n v="1185732"/>
    <x v="162"/>
    <x v="4"/>
    <x v="18"/>
    <s v="Richmond"/>
    <x v="2"/>
    <n v="0.45000000000000007"/>
    <x v="31"/>
    <x v="339"/>
    <x v="544"/>
    <x v="1"/>
  </r>
  <r>
    <x v="0"/>
    <n v="1185732"/>
    <x v="162"/>
    <x v="4"/>
    <x v="18"/>
    <s v="Richmond"/>
    <x v="3"/>
    <n v="0.35"/>
    <x v="28"/>
    <x v="152"/>
    <x v="851"/>
    <x v="2"/>
  </r>
  <r>
    <x v="0"/>
    <n v="1185732"/>
    <x v="162"/>
    <x v="4"/>
    <x v="18"/>
    <s v="Richmond"/>
    <x v="4"/>
    <n v="0.45000000000000007"/>
    <x v="24"/>
    <x v="223"/>
    <x v="234"/>
    <x v="15"/>
  </r>
  <r>
    <x v="0"/>
    <n v="1185732"/>
    <x v="162"/>
    <x v="4"/>
    <x v="18"/>
    <s v="Richmond"/>
    <x v="5"/>
    <n v="0.50000000000000011"/>
    <x v="22"/>
    <x v="492"/>
    <x v="852"/>
    <x v="9"/>
  </r>
  <r>
    <x v="0"/>
    <n v="1185732"/>
    <x v="163"/>
    <x v="4"/>
    <x v="18"/>
    <s v="Richmond"/>
    <x v="0"/>
    <n v="0.45000000000000007"/>
    <x v="9"/>
    <x v="215"/>
    <x v="429"/>
    <x v="0"/>
  </r>
  <r>
    <x v="0"/>
    <n v="1185732"/>
    <x v="163"/>
    <x v="4"/>
    <x v="18"/>
    <s v="Richmond"/>
    <x v="1"/>
    <n v="0.40000000000000013"/>
    <x v="25"/>
    <x v="493"/>
    <x v="853"/>
    <x v="15"/>
  </r>
  <r>
    <x v="0"/>
    <n v="1185732"/>
    <x v="163"/>
    <x v="4"/>
    <x v="18"/>
    <s v="Richmond"/>
    <x v="2"/>
    <n v="0.35"/>
    <x v="24"/>
    <x v="157"/>
    <x v="215"/>
    <x v="1"/>
  </r>
  <r>
    <x v="0"/>
    <n v="1185732"/>
    <x v="163"/>
    <x v="4"/>
    <x v="18"/>
    <s v="Richmond"/>
    <x v="3"/>
    <n v="0.35"/>
    <x v="34"/>
    <x v="155"/>
    <x v="854"/>
    <x v="2"/>
  </r>
  <r>
    <x v="0"/>
    <n v="1185732"/>
    <x v="163"/>
    <x v="4"/>
    <x v="18"/>
    <s v="Richmond"/>
    <x v="4"/>
    <n v="0.45000000000000007"/>
    <x v="34"/>
    <x v="466"/>
    <x v="348"/>
    <x v="15"/>
  </r>
  <r>
    <x v="0"/>
    <n v="1185732"/>
    <x v="163"/>
    <x v="4"/>
    <x v="18"/>
    <s v="Richmond"/>
    <x v="5"/>
    <n v="0.50000000000000011"/>
    <x v="31"/>
    <x v="460"/>
    <x v="855"/>
    <x v="9"/>
  </r>
  <r>
    <x v="0"/>
    <n v="1185732"/>
    <x v="111"/>
    <x v="4"/>
    <x v="18"/>
    <s v="Richmond"/>
    <x v="0"/>
    <n v="0.50000000000000011"/>
    <x v="30"/>
    <x v="494"/>
    <x v="856"/>
    <x v="0"/>
  </r>
  <r>
    <x v="0"/>
    <n v="1185732"/>
    <x v="111"/>
    <x v="4"/>
    <x v="18"/>
    <s v="Richmond"/>
    <x v="1"/>
    <n v="0.40000000000000013"/>
    <x v="31"/>
    <x v="495"/>
    <x v="857"/>
    <x v="15"/>
  </r>
  <r>
    <x v="0"/>
    <n v="1185732"/>
    <x v="111"/>
    <x v="4"/>
    <x v="18"/>
    <s v="Richmond"/>
    <x v="2"/>
    <n v="0.40000000000000013"/>
    <x v="33"/>
    <x v="496"/>
    <x v="858"/>
    <x v="1"/>
  </r>
  <r>
    <x v="0"/>
    <n v="1185732"/>
    <x v="111"/>
    <x v="4"/>
    <x v="18"/>
    <s v="Richmond"/>
    <x v="3"/>
    <n v="0.40000000000000013"/>
    <x v="47"/>
    <x v="497"/>
    <x v="146"/>
    <x v="2"/>
  </r>
  <r>
    <x v="0"/>
    <n v="1185732"/>
    <x v="111"/>
    <x v="4"/>
    <x v="18"/>
    <s v="Richmond"/>
    <x v="4"/>
    <n v="0.50000000000000011"/>
    <x v="47"/>
    <x v="498"/>
    <x v="859"/>
    <x v="15"/>
  </r>
  <r>
    <x v="0"/>
    <n v="1185732"/>
    <x v="111"/>
    <x v="4"/>
    <x v="18"/>
    <s v="Richmond"/>
    <x v="5"/>
    <n v="0.55000000000000004"/>
    <x v="28"/>
    <x v="170"/>
    <x v="860"/>
    <x v="9"/>
  </r>
  <r>
    <x v="0"/>
    <n v="1185732"/>
    <x v="164"/>
    <x v="4"/>
    <x v="18"/>
    <s v="Richmond"/>
    <x v="0"/>
    <n v="0.50000000000000011"/>
    <x v="22"/>
    <x v="492"/>
    <x v="861"/>
    <x v="0"/>
  </r>
  <r>
    <x v="0"/>
    <n v="1185732"/>
    <x v="164"/>
    <x v="4"/>
    <x v="18"/>
    <s v="Richmond"/>
    <x v="1"/>
    <n v="0.45000000000000012"/>
    <x v="24"/>
    <x v="223"/>
    <x v="234"/>
    <x v="15"/>
  </r>
  <r>
    <x v="0"/>
    <n v="1185732"/>
    <x v="164"/>
    <x v="4"/>
    <x v="18"/>
    <s v="Richmond"/>
    <x v="2"/>
    <n v="0.45000000000000012"/>
    <x v="52"/>
    <x v="499"/>
    <x v="862"/>
    <x v="1"/>
  </r>
  <r>
    <x v="0"/>
    <n v="1185732"/>
    <x v="164"/>
    <x v="4"/>
    <x v="18"/>
    <s v="Richmond"/>
    <x v="3"/>
    <n v="0.45000000000000012"/>
    <x v="34"/>
    <x v="466"/>
    <x v="806"/>
    <x v="2"/>
  </r>
  <r>
    <x v="0"/>
    <n v="1185732"/>
    <x v="164"/>
    <x v="4"/>
    <x v="18"/>
    <s v="Richmond"/>
    <x v="4"/>
    <n v="0.6"/>
    <x v="32"/>
    <x v="52"/>
    <x v="53"/>
    <x v="15"/>
  </r>
  <r>
    <x v="0"/>
    <n v="1185732"/>
    <x v="164"/>
    <x v="4"/>
    <x v="18"/>
    <s v="Richmond"/>
    <x v="5"/>
    <n v="0.64999999999999991"/>
    <x v="23"/>
    <x v="500"/>
    <x v="863"/>
    <x v="9"/>
  </r>
  <r>
    <x v="0"/>
    <n v="1185732"/>
    <x v="165"/>
    <x v="4"/>
    <x v="18"/>
    <s v="Richmond"/>
    <x v="0"/>
    <n v="0.6"/>
    <x v="2"/>
    <x v="12"/>
    <x v="864"/>
    <x v="0"/>
  </r>
  <r>
    <x v="0"/>
    <n v="1185732"/>
    <x v="165"/>
    <x v="4"/>
    <x v="18"/>
    <s v="Richmond"/>
    <x v="1"/>
    <n v="0.5"/>
    <x v="26"/>
    <x v="82"/>
    <x v="55"/>
    <x v="15"/>
  </r>
  <r>
    <x v="0"/>
    <n v="1185732"/>
    <x v="165"/>
    <x v="4"/>
    <x v="18"/>
    <s v="Richmond"/>
    <x v="2"/>
    <n v="0.5"/>
    <x v="25"/>
    <x v="61"/>
    <x v="192"/>
    <x v="1"/>
  </r>
  <r>
    <x v="0"/>
    <n v="1185732"/>
    <x v="165"/>
    <x v="4"/>
    <x v="18"/>
    <s v="Richmond"/>
    <x v="3"/>
    <n v="0.5"/>
    <x v="21"/>
    <x v="80"/>
    <x v="865"/>
    <x v="2"/>
  </r>
  <r>
    <x v="0"/>
    <n v="1185732"/>
    <x v="165"/>
    <x v="4"/>
    <x v="18"/>
    <s v="Richmond"/>
    <x v="4"/>
    <n v="0.6"/>
    <x v="21"/>
    <x v="211"/>
    <x v="314"/>
    <x v="15"/>
  </r>
  <r>
    <x v="0"/>
    <n v="1185732"/>
    <x v="165"/>
    <x v="4"/>
    <x v="18"/>
    <s v="Richmond"/>
    <x v="5"/>
    <n v="0.64999999999999991"/>
    <x v="26"/>
    <x v="476"/>
    <x v="866"/>
    <x v="9"/>
  </r>
  <r>
    <x v="0"/>
    <n v="1185732"/>
    <x v="166"/>
    <x v="3"/>
    <x v="19"/>
    <s v="Detroit"/>
    <x v="0"/>
    <n v="0.3"/>
    <x v="23"/>
    <x v="203"/>
    <x v="158"/>
    <x v="8"/>
  </r>
  <r>
    <x v="0"/>
    <n v="1185732"/>
    <x v="166"/>
    <x v="3"/>
    <x v="19"/>
    <s v="Detroit"/>
    <x v="1"/>
    <n v="0.3"/>
    <x v="33"/>
    <x v="233"/>
    <x v="867"/>
    <x v="2"/>
  </r>
  <r>
    <x v="0"/>
    <n v="1185732"/>
    <x v="166"/>
    <x v="3"/>
    <x v="19"/>
    <s v="Detroit"/>
    <x v="2"/>
    <n v="0.2"/>
    <x v="33"/>
    <x v="501"/>
    <x v="868"/>
    <x v="2"/>
  </r>
  <r>
    <x v="0"/>
    <n v="1185732"/>
    <x v="166"/>
    <x v="3"/>
    <x v="19"/>
    <s v="Detroit"/>
    <x v="3"/>
    <n v="0.25000000000000006"/>
    <x v="35"/>
    <x v="502"/>
    <x v="869"/>
    <x v="8"/>
  </r>
  <r>
    <x v="0"/>
    <n v="1185732"/>
    <x v="166"/>
    <x v="3"/>
    <x v="19"/>
    <s v="Detroit"/>
    <x v="4"/>
    <n v="0.39999999999999997"/>
    <x v="46"/>
    <x v="194"/>
    <x v="287"/>
    <x v="2"/>
  </r>
  <r>
    <x v="0"/>
    <n v="1185732"/>
    <x v="166"/>
    <x v="3"/>
    <x v="19"/>
    <s v="Detroit"/>
    <x v="5"/>
    <n v="0.3"/>
    <x v="33"/>
    <x v="233"/>
    <x v="402"/>
    <x v="0"/>
  </r>
  <r>
    <x v="0"/>
    <n v="1185732"/>
    <x v="167"/>
    <x v="3"/>
    <x v="19"/>
    <s v="Detroit"/>
    <x v="0"/>
    <n v="0.3"/>
    <x v="22"/>
    <x v="158"/>
    <x v="64"/>
    <x v="8"/>
  </r>
  <r>
    <x v="0"/>
    <n v="1185732"/>
    <x v="167"/>
    <x v="3"/>
    <x v="19"/>
    <s v="Detroit"/>
    <x v="1"/>
    <n v="0.3"/>
    <x v="46"/>
    <x v="145"/>
    <x v="213"/>
    <x v="2"/>
  </r>
  <r>
    <x v="0"/>
    <n v="1185732"/>
    <x v="167"/>
    <x v="3"/>
    <x v="19"/>
    <s v="Detroit"/>
    <x v="2"/>
    <n v="0.2"/>
    <x v="48"/>
    <x v="126"/>
    <x v="191"/>
    <x v="2"/>
  </r>
  <r>
    <x v="0"/>
    <n v="1185732"/>
    <x v="167"/>
    <x v="3"/>
    <x v="19"/>
    <s v="Detroit"/>
    <x v="3"/>
    <n v="0.25000000000000006"/>
    <x v="44"/>
    <x v="472"/>
    <x v="813"/>
    <x v="8"/>
  </r>
  <r>
    <x v="0"/>
    <n v="1185732"/>
    <x v="167"/>
    <x v="3"/>
    <x v="19"/>
    <s v="Detroit"/>
    <x v="4"/>
    <n v="0.39999999999999997"/>
    <x v="46"/>
    <x v="194"/>
    <x v="287"/>
    <x v="2"/>
  </r>
  <r>
    <x v="0"/>
    <n v="1185732"/>
    <x v="167"/>
    <x v="3"/>
    <x v="19"/>
    <s v="Detroit"/>
    <x v="5"/>
    <n v="0.3"/>
    <x v="47"/>
    <x v="147"/>
    <x v="51"/>
    <x v="0"/>
  </r>
  <r>
    <x v="0"/>
    <n v="1185732"/>
    <x v="126"/>
    <x v="3"/>
    <x v="19"/>
    <s v="Detroit"/>
    <x v="0"/>
    <n v="0.35000000000000003"/>
    <x v="68"/>
    <x v="503"/>
    <x v="870"/>
    <x v="8"/>
  </r>
  <r>
    <x v="0"/>
    <n v="1185732"/>
    <x v="126"/>
    <x v="3"/>
    <x v="19"/>
    <s v="Detroit"/>
    <x v="1"/>
    <n v="0.35000000000000003"/>
    <x v="49"/>
    <x v="202"/>
    <x v="300"/>
    <x v="2"/>
  </r>
  <r>
    <x v="0"/>
    <n v="1185732"/>
    <x v="126"/>
    <x v="3"/>
    <x v="19"/>
    <s v="Detroit"/>
    <x v="2"/>
    <n v="0.25000000000000006"/>
    <x v="45"/>
    <x v="504"/>
    <x v="871"/>
    <x v="2"/>
  </r>
  <r>
    <x v="0"/>
    <n v="1185732"/>
    <x v="126"/>
    <x v="3"/>
    <x v="19"/>
    <s v="Detroit"/>
    <x v="3"/>
    <n v="0.3"/>
    <x v="41"/>
    <x v="128"/>
    <x v="512"/>
    <x v="8"/>
  </r>
  <r>
    <x v="0"/>
    <n v="1185732"/>
    <x v="126"/>
    <x v="3"/>
    <x v="19"/>
    <s v="Detroit"/>
    <x v="4"/>
    <n v="0.45"/>
    <x v="44"/>
    <x v="127"/>
    <x v="203"/>
    <x v="2"/>
  </r>
  <r>
    <x v="0"/>
    <n v="1185732"/>
    <x v="126"/>
    <x v="3"/>
    <x v="19"/>
    <s v="Detroit"/>
    <x v="5"/>
    <n v="0.35000000000000003"/>
    <x v="45"/>
    <x v="206"/>
    <x v="479"/>
    <x v="0"/>
  </r>
  <r>
    <x v="0"/>
    <n v="1185732"/>
    <x v="127"/>
    <x v="3"/>
    <x v="19"/>
    <s v="Detroit"/>
    <x v="0"/>
    <n v="0.35000000000000003"/>
    <x v="31"/>
    <x v="354"/>
    <x v="872"/>
    <x v="8"/>
  </r>
  <r>
    <x v="0"/>
    <n v="1185732"/>
    <x v="127"/>
    <x v="3"/>
    <x v="19"/>
    <s v="Detroit"/>
    <x v="1"/>
    <n v="0.30000000000000004"/>
    <x v="35"/>
    <x v="188"/>
    <x v="281"/>
    <x v="2"/>
  </r>
  <r>
    <x v="0"/>
    <n v="1185732"/>
    <x v="127"/>
    <x v="3"/>
    <x v="19"/>
    <s v="Detroit"/>
    <x v="2"/>
    <n v="0.20000000000000007"/>
    <x v="35"/>
    <x v="505"/>
    <x v="873"/>
    <x v="2"/>
  </r>
  <r>
    <x v="0"/>
    <n v="1185732"/>
    <x v="127"/>
    <x v="3"/>
    <x v="19"/>
    <s v="Detroit"/>
    <x v="3"/>
    <n v="0.25"/>
    <x v="41"/>
    <x v="118"/>
    <x v="182"/>
    <x v="8"/>
  </r>
  <r>
    <x v="0"/>
    <n v="1185732"/>
    <x v="127"/>
    <x v="3"/>
    <x v="19"/>
    <s v="Detroit"/>
    <x v="4"/>
    <n v="0.4"/>
    <x v="38"/>
    <x v="124"/>
    <x v="189"/>
    <x v="2"/>
  </r>
  <r>
    <x v="0"/>
    <n v="1185732"/>
    <x v="127"/>
    <x v="3"/>
    <x v="19"/>
    <s v="Detroit"/>
    <x v="5"/>
    <n v="0.30000000000000004"/>
    <x v="45"/>
    <x v="187"/>
    <x v="97"/>
    <x v="0"/>
  </r>
  <r>
    <x v="0"/>
    <n v="1185732"/>
    <x v="168"/>
    <x v="3"/>
    <x v="19"/>
    <s v="Detroit"/>
    <x v="0"/>
    <n v="0.4"/>
    <x v="68"/>
    <x v="506"/>
    <x v="874"/>
    <x v="8"/>
  </r>
  <r>
    <x v="0"/>
    <n v="1185732"/>
    <x v="168"/>
    <x v="3"/>
    <x v="19"/>
    <s v="Detroit"/>
    <x v="1"/>
    <n v="0.35000000000000009"/>
    <x v="46"/>
    <x v="507"/>
    <x v="875"/>
    <x v="2"/>
  </r>
  <r>
    <x v="0"/>
    <n v="1185732"/>
    <x v="168"/>
    <x v="3"/>
    <x v="19"/>
    <s v="Detroit"/>
    <x v="2"/>
    <n v="0.30000000000000004"/>
    <x v="49"/>
    <x v="395"/>
    <x v="189"/>
    <x v="2"/>
  </r>
  <r>
    <x v="0"/>
    <n v="1185732"/>
    <x v="168"/>
    <x v="3"/>
    <x v="19"/>
    <s v="Detroit"/>
    <x v="3"/>
    <n v="0.30000000000000004"/>
    <x v="38"/>
    <x v="318"/>
    <x v="810"/>
    <x v="8"/>
  </r>
  <r>
    <x v="0"/>
    <n v="1185732"/>
    <x v="168"/>
    <x v="3"/>
    <x v="19"/>
    <s v="Detroit"/>
    <x v="4"/>
    <n v="0.44999999999999996"/>
    <x v="44"/>
    <x v="127"/>
    <x v="203"/>
    <x v="2"/>
  </r>
  <r>
    <x v="0"/>
    <n v="1185732"/>
    <x v="168"/>
    <x v="3"/>
    <x v="19"/>
    <s v="Detroit"/>
    <x v="5"/>
    <n v="0.49999999999999994"/>
    <x v="45"/>
    <x v="508"/>
    <x v="876"/>
    <x v="0"/>
  </r>
  <r>
    <x v="0"/>
    <n v="1185732"/>
    <x v="169"/>
    <x v="3"/>
    <x v="19"/>
    <s v="Detroit"/>
    <x v="0"/>
    <n v="0.35000000000000003"/>
    <x v="25"/>
    <x v="193"/>
    <x v="99"/>
    <x v="8"/>
  </r>
  <r>
    <x v="0"/>
    <n v="1185732"/>
    <x v="169"/>
    <x v="3"/>
    <x v="19"/>
    <s v="Detroit"/>
    <x v="1"/>
    <n v="0.3000000000000001"/>
    <x v="45"/>
    <x v="509"/>
    <x v="877"/>
    <x v="2"/>
  </r>
  <r>
    <x v="0"/>
    <n v="1185732"/>
    <x v="169"/>
    <x v="3"/>
    <x v="19"/>
    <s v="Detroit"/>
    <x v="2"/>
    <n v="0.25000000000000006"/>
    <x v="48"/>
    <x v="510"/>
    <x v="689"/>
    <x v="2"/>
  </r>
  <r>
    <x v="0"/>
    <n v="1185732"/>
    <x v="169"/>
    <x v="3"/>
    <x v="19"/>
    <s v="Detroit"/>
    <x v="3"/>
    <n v="0.25000000000000006"/>
    <x v="45"/>
    <x v="504"/>
    <x v="878"/>
    <x v="8"/>
  </r>
  <r>
    <x v="0"/>
    <n v="1185732"/>
    <x v="169"/>
    <x v="3"/>
    <x v="19"/>
    <s v="Detroit"/>
    <x v="4"/>
    <n v="0.4"/>
    <x v="45"/>
    <x v="340"/>
    <x v="547"/>
    <x v="2"/>
  </r>
  <r>
    <x v="0"/>
    <n v="1185732"/>
    <x v="169"/>
    <x v="3"/>
    <x v="19"/>
    <s v="Detroit"/>
    <x v="5"/>
    <n v="0.45"/>
    <x v="28"/>
    <x v="45"/>
    <x v="170"/>
    <x v="0"/>
  </r>
  <r>
    <x v="0"/>
    <n v="1185732"/>
    <x v="130"/>
    <x v="3"/>
    <x v="19"/>
    <s v="Detroit"/>
    <x v="0"/>
    <n v="0.4"/>
    <x v="30"/>
    <x v="61"/>
    <x v="214"/>
    <x v="8"/>
  </r>
  <r>
    <x v="0"/>
    <n v="1185732"/>
    <x v="130"/>
    <x v="3"/>
    <x v="19"/>
    <s v="Detroit"/>
    <x v="1"/>
    <n v="0.35000000000000009"/>
    <x v="24"/>
    <x v="482"/>
    <x v="479"/>
    <x v="2"/>
  </r>
  <r>
    <x v="0"/>
    <n v="1185732"/>
    <x v="130"/>
    <x v="3"/>
    <x v="19"/>
    <s v="Detroit"/>
    <x v="2"/>
    <n v="0.30000000000000004"/>
    <x v="33"/>
    <x v="164"/>
    <x v="350"/>
    <x v="2"/>
  </r>
  <r>
    <x v="0"/>
    <n v="1185732"/>
    <x v="130"/>
    <x v="3"/>
    <x v="19"/>
    <s v="Detroit"/>
    <x v="3"/>
    <n v="0.30000000000000004"/>
    <x v="48"/>
    <x v="133"/>
    <x v="879"/>
    <x v="8"/>
  </r>
  <r>
    <x v="0"/>
    <n v="1185732"/>
    <x v="130"/>
    <x v="3"/>
    <x v="19"/>
    <s v="Detroit"/>
    <x v="4"/>
    <n v="0.4"/>
    <x v="48"/>
    <x v="146"/>
    <x v="215"/>
    <x v="2"/>
  </r>
  <r>
    <x v="0"/>
    <n v="1185732"/>
    <x v="130"/>
    <x v="3"/>
    <x v="19"/>
    <s v="Detroit"/>
    <x v="5"/>
    <n v="0.45"/>
    <x v="21"/>
    <x v="111"/>
    <x v="153"/>
    <x v="0"/>
  </r>
  <r>
    <x v="0"/>
    <n v="1185732"/>
    <x v="131"/>
    <x v="3"/>
    <x v="19"/>
    <s v="Detroit"/>
    <x v="0"/>
    <n v="0.4"/>
    <x v="20"/>
    <x v="59"/>
    <x v="67"/>
    <x v="8"/>
  </r>
  <r>
    <x v="0"/>
    <n v="1185732"/>
    <x v="131"/>
    <x v="3"/>
    <x v="19"/>
    <s v="Detroit"/>
    <x v="1"/>
    <n v="0.40000000000000008"/>
    <x v="34"/>
    <x v="511"/>
    <x v="880"/>
    <x v="2"/>
  </r>
  <r>
    <x v="0"/>
    <n v="1185732"/>
    <x v="131"/>
    <x v="3"/>
    <x v="19"/>
    <s v="Detroit"/>
    <x v="2"/>
    <n v="0.35000000000000003"/>
    <x v="47"/>
    <x v="159"/>
    <x v="581"/>
    <x v="2"/>
  </r>
  <r>
    <x v="0"/>
    <n v="1185732"/>
    <x v="131"/>
    <x v="3"/>
    <x v="19"/>
    <s v="Detroit"/>
    <x v="3"/>
    <n v="0.25000000000000006"/>
    <x v="46"/>
    <x v="512"/>
    <x v="881"/>
    <x v="8"/>
  </r>
  <r>
    <x v="0"/>
    <n v="1185732"/>
    <x v="131"/>
    <x v="3"/>
    <x v="19"/>
    <s v="Detroit"/>
    <x v="4"/>
    <n v="0.35000000000000003"/>
    <x v="49"/>
    <x v="202"/>
    <x v="300"/>
    <x v="2"/>
  </r>
  <r>
    <x v="0"/>
    <n v="1185732"/>
    <x v="131"/>
    <x v="3"/>
    <x v="19"/>
    <s v="Detroit"/>
    <x v="5"/>
    <n v="0.4"/>
    <x v="34"/>
    <x v="235"/>
    <x v="882"/>
    <x v="0"/>
  </r>
  <r>
    <x v="0"/>
    <n v="1185732"/>
    <x v="170"/>
    <x v="3"/>
    <x v="19"/>
    <s v="Detroit"/>
    <x v="0"/>
    <n v="0.35000000000000003"/>
    <x v="25"/>
    <x v="193"/>
    <x v="99"/>
    <x v="8"/>
  </r>
  <r>
    <x v="0"/>
    <n v="1185732"/>
    <x v="170"/>
    <x v="3"/>
    <x v="19"/>
    <s v="Detroit"/>
    <x v="1"/>
    <n v="0.3000000000000001"/>
    <x v="47"/>
    <x v="513"/>
    <x v="883"/>
    <x v="2"/>
  </r>
  <r>
    <x v="0"/>
    <n v="1185732"/>
    <x v="170"/>
    <x v="3"/>
    <x v="19"/>
    <s v="Detroit"/>
    <x v="2"/>
    <n v="0.15000000000000002"/>
    <x v="49"/>
    <x v="362"/>
    <x v="480"/>
    <x v="2"/>
  </r>
  <r>
    <x v="0"/>
    <n v="1185732"/>
    <x v="170"/>
    <x v="3"/>
    <x v="19"/>
    <s v="Detroit"/>
    <x v="3"/>
    <n v="0.15000000000000002"/>
    <x v="35"/>
    <x v="514"/>
    <x v="884"/>
    <x v="8"/>
  </r>
  <r>
    <x v="0"/>
    <n v="1185732"/>
    <x v="170"/>
    <x v="3"/>
    <x v="19"/>
    <s v="Detroit"/>
    <x v="4"/>
    <n v="0.25"/>
    <x v="35"/>
    <x v="389"/>
    <x v="679"/>
    <x v="2"/>
  </r>
  <r>
    <x v="0"/>
    <n v="1185732"/>
    <x v="170"/>
    <x v="3"/>
    <x v="19"/>
    <s v="Detroit"/>
    <x v="5"/>
    <n v="0.30000000000000004"/>
    <x v="45"/>
    <x v="187"/>
    <x v="97"/>
    <x v="0"/>
  </r>
  <r>
    <x v="0"/>
    <n v="1185732"/>
    <x v="171"/>
    <x v="3"/>
    <x v="19"/>
    <s v="Detroit"/>
    <x v="0"/>
    <n v="0.35"/>
    <x v="28"/>
    <x v="152"/>
    <x v="222"/>
    <x v="8"/>
  </r>
  <r>
    <x v="0"/>
    <n v="1185732"/>
    <x v="171"/>
    <x v="3"/>
    <x v="19"/>
    <s v="Detroit"/>
    <x v="1"/>
    <n v="0.25"/>
    <x v="45"/>
    <x v="131"/>
    <x v="196"/>
    <x v="2"/>
  </r>
  <r>
    <x v="0"/>
    <n v="1185732"/>
    <x v="171"/>
    <x v="3"/>
    <x v="19"/>
    <s v="Detroit"/>
    <x v="2"/>
    <n v="0.25"/>
    <x v="44"/>
    <x v="143"/>
    <x v="276"/>
    <x v="2"/>
  </r>
  <r>
    <x v="0"/>
    <n v="1185732"/>
    <x v="171"/>
    <x v="3"/>
    <x v="19"/>
    <s v="Detroit"/>
    <x v="3"/>
    <n v="0.25"/>
    <x v="38"/>
    <x v="180"/>
    <x v="277"/>
    <x v="8"/>
  </r>
  <r>
    <x v="0"/>
    <n v="1185732"/>
    <x v="171"/>
    <x v="3"/>
    <x v="19"/>
    <s v="Detroit"/>
    <x v="4"/>
    <n v="0.35"/>
    <x v="38"/>
    <x v="120"/>
    <x v="185"/>
    <x v="2"/>
  </r>
  <r>
    <x v="0"/>
    <n v="1185732"/>
    <x v="171"/>
    <x v="3"/>
    <x v="19"/>
    <s v="Detroit"/>
    <x v="5"/>
    <n v="0.39999999999999991"/>
    <x v="45"/>
    <x v="161"/>
    <x v="885"/>
    <x v="0"/>
  </r>
  <r>
    <x v="0"/>
    <n v="1185732"/>
    <x v="134"/>
    <x v="3"/>
    <x v="19"/>
    <s v="Detroit"/>
    <x v="0"/>
    <n v="0.35000000000000003"/>
    <x v="24"/>
    <x v="191"/>
    <x v="439"/>
    <x v="8"/>
  </r>
  <r>
    <x v="0"/>
    <n v="1185732"/>
    <x v="134"/>
    <x v="3"/>
    <x v="19"/>
    <s v="Detroit"/>
    <x v="1"/>
    <n v="0.25000000000000006"/>
    <x v="45"/>
    <x v="504"/>
    <x v="871"/>
    <x v="2"/>
  </r>
  <r>
    <x v="0"/>
    <n v="1185732"/>
    <x v="134"/>
    <x v="3"/>
    <x v="19"/>
    <s v="Detroit"/>
    <x v="2"/>
    <n v="0.25000000000000006"/>
    <x v="69"/>
    <x v="515"/>
    <x v="886"/>
    <x v="2"/>
  </r>
  <r>
    <x v="0"/>
    <n v="1185732"/>
    <x v="134"/>
    <x v="3"/>
    <x v="19"/>
    <s v="Detroit"/>
    <x v="3"/>
    <n v="0.25000000000000006"/>
    <x v="46"/>
    <x v="512"/>
    <x v="881"/>
    <x v="8"/>
  </r>
  <r>
    <x v="0"/>
    <n v="1185732"/>
    <x v="134"/>
    <x v="3"/>
    <x v="19"/>
    <s v="Detroit"/>
    <x v="4"/>
    <n v="0.44999999999999996"/>
    <x v="49"/>
    <x v="331"/>
    <x v="887"/>
    <x v="2"/>
  </r>
  <r>
    <x v="0"/>
    <n v="1185732"/>
    <x v="134"/>
    <x v="3"/>
    <x v="19"/>
    <s v="Detroit"/>
    <x v="5"/>
    <n v="0.49999999999999983"/>
    <x v="47"/>
    <x v="516"/>
    <x v="888"/>
    <x v="0"/>
  </r>
  <r>
    <x v="0"/>
    <n v="1185732"/>
    <x v="135"/>
    <x v="3"/>
    <x v="19"/>
    <s v="Detroit"/>
    <x v="0"/>
    <n v="0.44999999999999996"/>
    <x v="26"/>
    <x v="517"/>
    <x v="889"/>
    <x v="8"/>
  </r>
  <r>
    <x v="0"/>
    <n v="1185732"/>
    <x v="135"/>
    <x v="3"/>
    <x v="19"/>
    <s v="Detroit"/>
    <x v="1"/>
    <n v="0.35000000000000003"/>
    <x v="32"/>
    <x v="160"/>
    <x v="353"/>
    <x v="2"/>
  </r>
  <r>
    <x v="0"/>
    <n v="1185732"/>
    <x v="135"/>
    <x v="3"/>
    <x v="19"/>
    <s v="Detroit"/>
    <x v="2"/>
    <n v="0.35000000000000003"/>
    <x v="47"/>
    <x v="159"/>
    <x v="581"/>
    <x v="2"/>
  </r>
  <r>
    <x v="0"/>
    <n v="1185732"/>
    <x v="135"/>
    <x v="3"/>
    <x v="19"/>
    <s v="Detroit"/>
    <x v="3"/>
    <n v="0.35000000000000003"/>
    <x v="45"/>
    <x v="206"/>
    <x v="139"/>
    <x v="8"/>
  </r>
  <r>
    <x v="0"/>
    <n v="1185732"/>
    <x v="135"/>
    <x v="3"/>
    <x v="19"/>
    <s v="Detroit"/>
    <x v="4"/>
    <n v="0.44999999999999996"/>
    <x v="45"/>
    <x v="518"/>
    <x v="708"/>
    <x v="2"/>
  </r>
  <r>
    <x v="0"/>
    <n v="1185732"/>
    <x v="135"/>
    <x v="3"/>
    <x v="19"/>
    <s v="Detroit"/>
    <x v="5"/>
    <n v="0.49999999999999983"/>
    <x v="32"/>
    <x v="519"/>
    <x v="890"/>
    <x v="0"/>
  </r>
  <r>
    <x v="0"/>
    <n v="1185732"/>
    <x v="118"/>
    <x v="3"/>
    <x v="20"/>
    <s v="St. Louis"/>
    <x v="0"/>
    <n v="0.25"/>
    <x v="22"/>
    <x v="153"/>
    <x v="54"/>
    <x v="8"/>
  </r>
  <r>
    <x v="0"/>
    <n v="1185732"/>
    <x v="118"/>
    <x v="3"/>
    <x v="20"/>
    <s v="St. Louis"/>
    <x v="1"/>
    <n v="0.25"/>
    <x v="34"/>
    <x v="488"/>
    <x v="891"/>
    <x v="2"/>
  </r>
  <r>
    <x v="0"/>
    <n v="1185732"/>
    <x v="118"/>
    <x v="3"/>
    <x v="20"/>
    <s v="St. Louis"/>
    <x v="2"/>
    <n v="0.15000000000000002"/>
    <x v="34"/>
    <x v="520"/>
    <x v="892"/>
    <x v="2"/>
  </r>
  <r>
    <x v="0"/>
    <n v="1185732"/>
    <x v="118"/>
    <x v="3"/>
    <x v="20"/>
    <s v="St. Louis"/>
    <x v="3"/>
    <n v="0.20000000000000007"/>
    <x v="46"/>
    <x v="521"/>
    <x v="893"/>
    <x v="8"/>
  </r>
  <r>
    <x v="0"/>
    <n v="1185732"/>
    <x v="118"/>
    <x v="3"/>
    <x v="20"/>
    <s v="St. Louis"/>
    <x v="4"/>
    <n v="0.35"/>
    <x v="48"/>
    <x v="385"/>
    <x v="841"/>
    <x v="2"/>
  </r>
  <r>
    <x v="0"/>
    <n v="1185732"/>
    <x v="118"/>
    <x v="3"/>
    <x v="20"/>
    <s v="St. Louis"/>
    <x v="5"/>
    <n v="0.25"/>
    <x v="34"/>
    <x v="488"/>
    <x v="894"/>
    <x v="0"/>
  </r>
  <r>
    <x v="0"/>
    <n v="1185732"/>
    <x v="119"/>
    <x v="3"/>
    <x v="20"/>
    <s v="St. Louis"/>
    <x v="0"/>
    <n v="0.25"/>
    <x v="27"/>
    <x v="522"/>
    <x v="93"/>
    <x v="8"/>
  </r>
  <r>
    <x v="0"/>
    <n v="1185732"/>
    <x v="119"/>
    <x v="3"/>
    <x v="20"/>
    <s v="St. Louis"/>
    <x v="1"/>
    <n v="0.25"/>
    <x v="48"/>
    <x v="523"/>
    <x v="895"/>
    <x v="2"/>
  </r>
  <r>
    <x v="0"/>
    <n v="1185732"/>
    <x v="119"/>
    <x v="3"/>
    <x v="20"/>
    <s v="St. Louis"/>
    <x v="2"/>
    <n v="0.15000000000000002"/>
    <x v="33"/>
    <x v="524"/>
    <x v="896"/>
    <x v="2"/>
  </r>
  <r>
    <x v="0"/>
    <n v="1185732"/>
    <x v="119"/>
    <x v="3"/>
    <x v="20"/>
    <s v="St. Louis"/>
    <x v="3"/>
    <n v="0.20000000000000007"/>
    <x v="49"/>
    <x v="525"/>
    <x v="897"/>
    <x v="8"/>
  </r>
  <r>
    <x v="0"/>
    <n v="1185732"/>
    <x v="119"/>
    <x v="3"/>
    <x v="20"/>
    <s v="St. Louis"/>
    <x v="4"/>
    <n v="0.35"/>
    <x v="48"/>
    <x v="385"/>
    <x v="841"/>
    <x v="2"/>
  </r>
  <r>
    <x v="0"/>
    <n v="1185732"/>
    <x v="119"/>
    <x v="3"/>
    <x v="20"/>
    <s v="St. Louis"/>
    <x v="5"/>
    <n v="0.25"/>
    <x v="32"/>
    <x v="127"/>
    <x v="156"/>
    <x v="0"/>
  </r>
  <r>
    <x v="0"/>
    <n v="1185732"/>
    <x v="2"/>
    <x v="3"/>
    <x v="20"/>
    <s v="St. Louis"/>
    <x v="0"/>
    <n v="0.30000000000000004"/>
    <x v="70"/>
    <x v="526"/>
    <x v="898"/>
    <x v="8"/>
  </r>
  <r>
    <x v="0"/>
    <n v="1185732"/>
    <x v="2"/>
    <x v="3"/>
    <x v="20"/>
    <s v="St. Louis"/>
    <x v="1"/>
    <n v="0.30000000000000004"/>
    <x v="45"/>
    <x v="187"/>
    <x v="809"/>
    <x v="2"/>
  </r>
  <r>
    <x v="0"/>
    <n v="1185732"/>
    <x v="2"/>
    <x v="3"/>
    <x v="20"/>
    <s v="St. Louis"/>
    <x v="2"/>
    <n v="0.20000000000000007"/>
    <x v="47"/>
    <x v="527"/>
    <x v="899"/>
    <x v="2"/>
  </r>
  <r>
    <x v="0"/>
    <n v="1185732"/>
    <x v="2"/>
    <x v="3"/>
    <x v="20"/>
    <s v="St. Louis"/>
    <x v="3"/>
    <n v="0.25"/>
    <x v="44"/>
    <x v="143"/>
    <x v="210"/>
    <x v="8"/>
  </r>
  <r>
    <x v="0"/>
    <n v="1185732"/>
    <x v="2"/>
    <x v="3"/>
    <x v="20"/>
    <s v="St. Louis"/>
    <x v="4"/>
    <n v="0.4"/>
    <x v="49"/>
    <x v="147"/>
    <x v="217"/>
    <x v="2"/>
  </r>
  <r>
    <x v="0"/>
    <n v="1185732"/>
    <x v="2"/>
    <x v="3"/>
    <x v="20"/>
    <s v="St. Louis"/>
    <x v="5"/>
    <n v="0.30000000000000004"/>
    <x v="47"/>
    <x v="200"/>
    <x v="529"/>
    <x v="0"/>
  </r>
  <r>
    <x v="0"/>
    <n v="1185732"/>
    <x v="3"/>
    <x v="3"/>
    <x v="20"/>
    <s v="St. Louis"/>
    <x v="0"/>
    <n v="0.30000000000000004"/>
    <x v="23"/>
    <x v="528"/>
    <x v="559"/>
    <x v="8"/>
  </r>
  <r>
    <x v="0"/>
    <n v="1185732"/>
    <x v="3"/>
    <x v="3"/>
    <x v="20"/>
    <s v="St. Louis"/>
    <x v="1"/>
    <n v="0.25000000000000006"/>
    <x v="46"/>
    <x v="512"/>
    <x v="900"/>
    <x v="2"/>
  </r>
  <r>
    <x v="0"/>
    <n v="1185732"/>
    <x v="3"/>
    <x v="3"/>
    <x v="20"/>
    <s v="St. Louis"/>
    <x v="2"/>
    <n v="0.15000000000000008"/>
    <x v="46"/>
    <x v="529"/>
    <x v="901"/>
    <x v="2"/>
  </r>
  <r>
    <x v="0"/>
    <n v="1185732"/>
    <x v="3"/>
    <x v="3"/>
    <x v="20"/>
    <s v="St. Louis"/>
    <x v="3"/>
    <n v="0.2"/>
    <x v="44"/>
    <x v="118"/>
    <x v="182"/>
    <x v="8"/>
  </r>
  <r>
    <x v="0"/>
    <n v="1185732"/>
    <x v="3"/>
    <x v="3"/>
    <x v="20"/>
    <s v="St. Louis"/>
    <x v="4"/>
    <n v="0.35000000000000003"/>
    <x v="35"/>
    <x v="117"/>
    <x v="181"/>
    <x v="2"/>
  </r>
  <r>
    <x v="0"/>
    <n v="1185732"/>
    <x v="3"/>
    <x v="3"/>
    <x v="20"/>
    <s v="St. Louis"/>
    <x v="5"/>
    <n v="0.25000000000000006"/>
    <x v="47"/>
    <x v="322"/>
    <x v="556"/>
    <x v="0"/>
  </r>
  <r>
    <x v="0"/>
    <n v="1185732"/>
    <x v="120"/>
    <x v="3"/>
    <x v="20"/>
    <s v="St. Louis"/>
    <x v="0"/>
    <n v="0.35000000000000003"/>
    <x v="70"/>
    <x v="530"/>
    <x v="902"/>
    <x v="8"/>
  </r>
  <r>
    <x v="0"/>
    <n v="1185732"/>
    <x v="120"/>
    <x v="3"/>
    <x v="20"/>
    <s v="St. Louis"/>
    <x v="1"/>
    <n v="0.3000000000000001"/>
    <x v="48"/>
    <x v="531"/>
    <x v="903"/>
    <x v="2"/>
  </r>
  <r>
    <x v="0"/>
    <n v="1185732"/>
    <x v="120"/>
    <x v="3"/>
    <x v="20"/>
    <s v="St. Louis"/>
    <x v="2"/>
    <n v="0.25000000000000006"/>
    <x v="45"/>
    <x v="504"/>
    <x v="871"/>
    <x v="2"/>
  </r>
  <r>
    <x v="0"/>
    <n v="1185732"/>
    <x v="120"/>
    <x v="3"/>
    <x v="20"/>
    <s v="St. Louis"/>
    <x v="3"/>
    <n v="0.25000000000000006"/>
    <x v="35"/>
    <x v="502"/>
    <x v="869"/>
    <x v="8"/>
  </r>
  <r>
    <x v="0"/>
    <n v="1185732"/>
    <x v="120"/>
    <x v="3"/>
    <x v="20"/>
    <s v="St. Louis"/>
    <x v="4"/>
    <n v="0.39999999999999997"/>
    <x v="49"/>
    <x v="147"/>
    <x v="217"/>
    <x v="2"/>
  </r>
  <r>
    <x v="0"/>
    <n v="1185732"/>
    <x v="120"/>
    <x v="3"/>
    <x v="20"/>
    <s v="St. Louis"/>
    <x v="5"/>
    <n v="0.44999999999999996"/>
    <x v="47"/>
    <x v="451"/>
    <x v="620"/>
    <x v="0"/>
  </r>
  <r>
    <x v="0"/>
    <n v="1185732"/>
    <x v="121"/>
    <x v="3"/>
    <x v="20"/>
    <s v="St. Louis"/>
    <x v="0"/>
    <n v="0.30000000000000004"/>
    <x v="26"/>
    <x v="470"/>
    <x v="318"/>
    <x v="8"/>
  </r>
  <r>
    <x v="0"/>
    <n v="1185732"/>
    <x v="121"/>
    <x v="3"/>
    <x v="20"/>
    <s v="St. Louis"/>
    <x v="1"/>
    <n v="0.25000000000000011"/>
    <x v="47"/>
    <x v="532"/>
    <x v="878"/>
    <x v="2"/>
  </r>
  <r>
    <x v="0"/>
    <n v="1185732"/>
    <x v="121"/>
    <x v="3"/>
    <x v="20"/>
    <s v="St. Louis"/>
    <x v="2"/>
    <n v="0.20000000000000007"/>
    <x v="33"/>
    <x v="533"/>
    <x v="904"/>
    <x v="2"/>
  </r>
  <r>
    <x v="0"/>
    <n v="1185732"/>
    <x v="121"/>
    <x v="3"/>
    <x v="20"/>
    <s v="St. Louis"/>
    <x v="3"/>
    <n v="0.20000000000000007"/>
    <x v="47"/>
    <x v="527"/>
    <x v="905"/>
    <x v="8"/>
  </r>
  <r>
    <x v="0"/>
    <n v="1185732"/>
    <x v="121"/>
    <x v="3"/>
    <x v="20"/>
    <s v="St. Louis"/>
    <x v="4"/>
    <n v="0.35000000000000003"/>
    <x v="47"/>
    <x v="159"/>
    <x v="581"/>
    <x v="2"/>
  </r>
  <r>
    <x v="0"/>
    <n v="1185732"/>
    <x v="121"/>
    <x v="3"/>
    <x v="20"/>
    <s v="St. Louis"/>
    <x v="5"/>
    <n v="0.4"/>
    <x v="31"/>
    <x v="336"/>
    <x v="200"/>
    <x v="0"/>
  </r>
  <r>
    <x v="0"/>
    <n v="1185732"/>
    <x v="6"/>
    <x v="3"/>
    <x v="20"/>
    <s v="St. Louis"/>
    <x v="0"/>
    <n v="0.35000000000000003"/>
    <x v="9"/>
    <x v="219"/>
    <x v="906"/>
    <x v="8"/>
  </r>
  <r>
    <x v="0"/>
    <n v="1185732"/>
    <x v="6"/>
    <x v="3"/>
    <x v="20"/>
    <s v="St. Louis"/>
    <x v="1"/>
    <n v="0.3000000000000001"/>
    <x v="21"/>
    <x v="534"/>
    <x v="907"/>
    <x v="2"/>
  </r>
  <r>
    <x v="0"/>
    <n v="1185732"/>
    <x v="6"/>
    <x v="3"/>
    <x v="20"/>
    <s v="St. Louis"/>
    <x v="2"/>
    <n v="0.25000000000000006"/>
    <x v="34"/>
    <x v="535"/>
    <x v="692"/>
    <x v="2"/>
  </r>
  <r>
    <x v="0"/>
    <n v="1185732"/>
    <x v="6"/>
    <x v="3"/>
    <x v="20"/>
    <s v="St. Louis"/>
    <x v="3"/>
    <n v="0.25000000000000006"/>
    <x v="33"/>
    <x v="536"/>
    <x v="908"/>
    <x v="8"/>
  </r>
  <r>
    <x v="0"/>
    <n v="1185732"/>
    <x v="6"/>
    <x v="3"/>
    <x v="20"/>
    <s v="St. Louis"/>
    <x v="4"/>
    <n v="0.35000000000000003"/>
    <x v="33"/>
    <x v="343"/>
    <x v="795"/>
    <x v="2"/>
  </r>
  <r>
    <x v="0"/>
    <n v="1185732"/>
    <x v="6"/>
    <x v="3"/>
    <x v="20"/>
    <s v="St. Louis"/>
    <x v="5"/>
    <n v="0.4"/>
    <x v="25"/>
    <x v="50"/>
    <x v="214"/>
    <x v="0"/>
  </r>
  <r>
    <x v="0"/>
    <n v="1185732"/>
    <x v="7"/>
    <x v="3"/>
    <x v="20"/>
    <s v="St. Louis"/>
    <x v="0"/>
    <n v="0.35000000000000003"/>
    <x v="30"/>
    <x v="195"/>
    <x v="382"/>
    <x v="8"/>
  </r>
  <r>
    <x v="0"/>
    <n v="1185732"/>
    <x v="7"/>
    <x v="3"/>
    <x v="20"/>
    <s v="St. Louis"/>
    <x v="1"/>
    <n v="0.35000000000000009"/>
    <x v="28"/>
    <x v="537"/>
    <x v="909"/>
    <x v="2"/>
  </r>
  <r>
    <x v="0"/>
    <n v="1185732"/>
    <x v="7"/>
    <x v="3"/>
    <x v="20"/>
    <s v="St. Louis"/>
    <x v="2"/>
    <n v="0.30000000000000004"/>
    <x v="32"/>
    <x v="139"/>
    <x v="206"/>
    <x v="2"/>
  </r>
  <r>
    <x v="0"/>
    <n v="1185732"/>
    <x v="7"/>
    <x v="3"/>
    <x v="20"/>
    <s v="St. Louis"/>
    <x v="3"/>
    <n v="0.20000000000000007"/>
    <x v="48"/>
    <x v="388"/>
    <x v="910"/>
    <x v="8"/>
  </r>
  <r>
    <x v="0"/>
    <n v="1185732"/>
    <x v="7"/>
    <x v="3"/>
    <x v="20"/>
    <s v="St. Louis"/>
    <x v="4"/>
    <n v="0.30000000000000004"/>
    <x v="45"/>
    <x v="187"/>
    <x v="809"/>
    <x v="2"/>
  </r>
  <r>
    <x v="0"/>
    <n v="1185732"/>
    <x v="7"/>
    <x v="3"/>
    <x v="20"/>
    <s v="St. Louis"/>
    <x v="5"/>
    <n v="0.35000000000000003"/>
    <x v="28"/>
    <x v="450"/>
    <x v="500"/>
    <x v="0"/>
  </r>
  <r>
    <x v="0"/>
    <n v="1185732"/>
    <x v="122"/>
    <x v="3"/>
    <x v="20"/>
    <s v="St. Louis"/>
    <x v="0"/>
    <n v="0.30000000000000004"/>
    <x v="26"/>
    <x v="470"/>
    <x v="318"/>
    <x v="8"/>
  </r>
  <r>
    <x v="0"/>
    <n v="1185732"/>
    <x v="122"/>
    <x v="3"/>
    <x v="20"/>
    <s v="St. Louis"/>
    <x v="1"/>
    <n v="0.25000000000000011"/>
    <x v="32"/>
    <x v="531"/>
    <x v="903"/>
    <x v="2"/>
  </r>
  <r>
    <x v="0"/>
    <n v="1185732"/>
    <x v="122"/>
    <x v="3"/>
    <x v="20"/>
    <s v="St. Louis"/>
    <x v="2"/>
    <n v="0.10000000000000002"/>
    <x v="45"/>
    <x v="367"/>
    <x v="602"/>
    <x v="2"/>
  </r>
  <r>
    <x v="0"/>
    <n v="1185732"/>
    <x v="122"/>
    <x v="3"/>
    <x v="20"/>
    <s v="St. Louis"/>
    <x v="3"/>
    <n v="0.10000000000000002"/>
    <x v="46"/>
    <x v="538"/>
    <x v="911"/>
    <x v="8"/>
  </r>
  <r>
    <x v="0"/>
    <n v="1185732"/>
    <x v="122"/>
    <x v="3"/>
    <x v="20"/>
    <s v="St. Louis"/>
    <x v="4"/>
    <n v="0.2"/>
    <x v="46"/>
    <x v="406"/>
    <x v="912"/>
    <x v="2"/>
  </r>
  <r>
    <x v="0"/>
    <n v="1185732"/>
    <x v="122"/>
    <x v="3"/>
    <x v="20"/>
    <s v="St. Louis"/>
    <x v="5"/>
    <n v="0.25000000000000006"/>
    <x v="47"/>
    <x v="322"/>
    <x v="556"/>
    <x v="0"/>
  </r>
  <r>
    <x v="0"/>
    <n v="1185732"/>
    <x v="123"/>
    <x v="3"/>
    <x v="20"/>
    <s v="St. Louis"/>
    <x v="0"/>
    <n v="0.3"/>
    <x v="31"/>
    <x v="539"/>
    <x v="913"/>
    <x v="8"/>
  </r>
  <r>
    <x v="0"/>
    <n v="1185732"/>
    <x v="123"/>
    <x v="3"/>
    <x v="20"/>
    <s v="St. Louis"/>
    <x v="1"/>
    <n v="0.2"/>
    <x v="47"/>
    <x v="134"/>
    <x v="198"/>
    <x v="2"/>
  </r>
  <r>
    <x v="0"/>
    <n v="1185732"/>
    <x v="123"/>
    <x v="3"/>
    <x v="20"/>
    <s v="St. Louis"/>
    <x v="2"/>
    <n v="0.2"/>
    <x v="49"/>
    <x v="128"/>
    <x v="193"/>
    <x v="2"/>
  </r>
  <r>
    <x v="0"/>
    <n v="1185732"/>
    <x v="123"/>
    <x v="3"/>
    <x v="20"/>
    <s v="St. Louis"/>
    <x v="3"/>
    <n v="0.2"/>
    <x v="35"/>
    <x v="189"/>
    <x v="729"/>
    <x v="8"/>
  </r>
  <r>
    <x v="0"/>
    <n v="1185732"/>
    <x v="123"/>
    <x v="3"/>
    <x v="20"/>
    <s v="St. Louis"/>
    <x v="4"/>
    <n v="0.3"/>
    <x v="35"/>
    <x v="540"/>
    <x v="281"/>
    <x v="2"/>
  </r>
  <r>
    <x v="0"/>
    <n v="1185732"/>
    <x v="123"/>
    <x v="3"/>
    <x v="20"/>
    <s v="St. Louis"/>
    <x v="5"/>
    <n v="0.34999999999999992"/>
    <x v="47"/>
    <x v="161"/>
    <x v="885"/>
    <x v="0"/>
  </r>
  <r>
    <x v="0"/>
    <n v="1185732"/>
    <x v="10"/>
    <x v="3"/>
    <x v="20"/>
    <s v="St. Louis"/>
    <x v="0"/>
    <n v="0.30000000000000004"/>
    <x v="21"/>
    <x v="205"/>
    <x v="829"/>
    <x v="8"/>
  </r>
  <r>
    <x v="0"/>
    <n v="1185732"/>
    <x v="10"/>
    <x v="3"/>
    <x v="20"/>
    <s v="St. Louis"/>
    <x v="1"/>
    <n v="0.20000000000000007"/>
    <x v="47"/>
    <x v="527"/>
    <x v="899"/>
    <x v="2"/>
  </r>
  <r>
    <x v="0"/>
    <n v="1185732"/>
    <x v="10"/>
    <x v="3"/>
    <x v="20"/>
    <s v="St. Louis"/>
    <x v="2"/>
    <n v="0.20000000000000007"/>
    <x v="71"/>
    <x v="541"/>
    <x v="914"/>
    <x v="2"/>
  </r>
  <r>
    <x v="0"/>
    <n v="1185732"/>
    <x v="10"/>
    <x v="3"/>
    <x v="20"/>
    <s v="St. Louis"/>
    <x v="3"/>
    <n v="0.20000000000000007"/>
    <x v="48"/>
    <x v="388"/>
    <x v="910"/>
    <x v="8"/>
  </r>
  <r>
    <x v="0"/>
    <n v="1185732"/>
    <x v="10"/>
    <x v="3"/>
    <x v="20"/>
    <s v="St. Louis"/>
    <x v="4"/>
    <n v="0.39999999999999997"/>
    <x v="45"/>
    <x v="161"/>
    <x v="230"/>
    <x v="2"/>
  </r>
  <r>
    <x v="0"/>
    <n v="1185732"/>
    <x v="10"/>
    <x v="3"/>
    <x v="20"/>
    <s v="St. Louis"/>
    <x v="5"/>
    <n v="0.44999999999999984"/>
    <x v="32"/>
    <x v="542"/>
    <x v="915"/>
    <x v="0"/>
  </r>
  <r>
    <x v="0"/>
    <n v="1185732"/>
    <x v="11"/>
    <x v="3"/>
    <x v="20"/>
    <s v="St. Louis"/>
    <x v="0"/>
    <n v="0.39999999999999997"/>
    <x v="20"/>
    <x v="287"/>
    <x v="916"/>
    <x v="8"/>
  </r>
  <r>
    <x v="0"/>
    <n v="1185732"/>
    <x v="11"/>
    <x v="3"/>
    <x v="20"/>
    <s v="St. Louis"/>
    <x v="1"/>
    <n v="0.30000000000000004"/>
    <x v="24"/>
    <x v="192"/>
    <x v="215"/>
    <x v="2"/>
  </r>
  <r>
    <x v="0"/>
    <n v="1185732"/>
    <x v="11"/>
    <x v="3"/>
    <x v="20"/>
    <s v="St. Louis"/>
    <x v="2"/>
    <n v="0.30000000000000004"/>
    <x v="32"/>
    <x v="139"/>
    <x v="206"/>
    <x v="2"/>
  </r>
  <r>
    <x v="0"/>
    <n v="1185732"/>
    <x v="11"/>
    <x v="3"/>
    <x v="20"/>
    <s v="St. Louis"/>
    <x v="3"/>
    <n v="0.30000000000000004"/>
    <x v="47"/>
    <x v="200"/>
    <x v="917"/>
    <x v="8"/>
  </r>
  <r>
    <x v="0"/>
    <n v="1185732"/>
    <x v="11"/>
    <x v="3"/>
    <x v="20"/>
    <s v="St. Louis"/>
    <x v="4"/>
    <n v="0.39999999999999997"/>
    <x v="47"/>
    <x v="543"/>
    <x v="918"/>
    <x v="2"/>
  </r>
  <r>
    <x v="0"/>
    <n v="1185732"/>
    <x v="11"/>
    <x v="3"/>
    <x v="20"/>
    <s v="St. Louis"/>
    <x v="5"/>
    <n v="0.44999999999999984"/>
    <x v="24"/>
    <x v="519"/>
    <x v="890"/>
    <x v="0"/>
  </r>
  <r>
    <x v="2"/>
    <n v="1128299"/>
    <x v="145"/>
    <x v="2"/>
    <x v="21"/>
    <s v="Salt Lake City"/>
    <x v="0"/>
    <n v="0.30000000000000004"/>
    <x v="45"/>
    <x v="187"/>
    <x v="809"/>
    <x v="2"/>
  </r>
  <r>
    <x v="2"/>
    <n v="1128299"/>
    <x v="145"/>
    <x v="2"/>
    <x v="21"/>
    <s v="Salt Lake City"/>
    <x v="1"/>
    <n v="0.4"/>
    <x v="45"/>
    <x v="340"/>
    <x v="547"/>
    <x v="2"/>
  </r>
  <r>
    <x v="2"/>
    <n v="1128299"/>
    <x v="145"/>
    <x v="2"/>
    <x v="21"/>
    <s v="Salt Lake City"/>
    <x v="2"/>
    <n v="0.4"/>
    <x v="45"/>
    <x v="340"/>
    <x v="547"/>
    <x v="2"/>
  </r>
  <r>
    <x v="2"/>
    <n v="1128299"/>
    <x v="145"/>
    <x v="2"/>
    <x v="21"/>
    <s v="Salt Lake City"/>
    <x v="3"/>
    <n v="0.4"/>
    <x v="41"/>
    <x v="134"/>
    <x v="198"/>
    <x v="2"/>
  </r>
  <r>
    <x v="2"/>
    <n v="1128299"/>
    <x v="145"/>
    <x v="2"/>
    <x v="21"/>
    <s v="Salt Lake City"/>
    <x v="4"/>
    <n v="0.45000000000000007"/>
    <x v="43"/>
    <x v="318"/>
    <x v="810"/>
    <x v="8"/>
  </r>
  <r>
    <x v="2"/>
    <n v="1128299"/>
    <x v="145"/>
    <x v="2"/>
    <x v="21"/>
    <s v="Salt Lake City"/>
    <x v="5"/>
    <n v="0.4"/>
    <x v="47"/>
    <x v="173"/>
    <x v="616"/>
    <x v="1"/>
  </r>
  <r>
    <x v="2"/>
    <n v="1128299"/>
    <x v="146"/>
    <x v="2"/>
    <x v="21"/>
    <s v="Salt Lake City"/>
    <x v="0"/>
    <n v="0.30000000000000004"/>
    <x v="32"/>
    <x v="139"/>
    <x v="206"/>
    <x v="2"/>
  </r>
  <r>
    <x v="2"/>
    <n v="1128299"/>
    <x v="146"/>
    <x v="2"/>
    <x v="21"/>
    <s v="Salt Lake City"/>
    <x v="1"/>
    <n v="0.4"/>
    <x v="45"/>
    <x v="340"/>
    <x v="547"/>
    <x v="2"/>
  </r>
  <r>
    <x v="2"/>
    <n v="1128299"/>
    <x v="146"/>
    <x v="2"/>
    <x v="21"/>
    <s v="Salt Lake City"/>
    <x v="2"/>
    <n v="0.4"/>
    <x v="45"/>
    <x v="340"/>
    <x v="547"/>
    <x v="2"/>
  </r>
  <r>
    <x v="2"/>
    <n v="1128299"/>
    <x v="146"/>
    <x v="2"/>
    <x v="21"/>
    <s v="Salt Lake City"/>
    <x v="3"/>
    <n v="0.4"/>
    <x v="41"/>
    <x v="134"/>
    <x v="198"/>
    <x v="2"/>
  </r>
  <r>
    <x v="2"/>
    <n v="1128299"/>
    <x v="146"/>
    <x v="2"/>
    <x v="21"/>
    <s v="Salt Lake City"/>
    <x v="4"/>
    <n v="0.45000000000000007"/>
    <x v="36"/>
    <x v="469"/>
    <x v="811"/>
    <x v="8"/>
  </r>
  <r>
    <x v="2"/>
    <n v="1128299"/>
    <x v="146"/>
    <x v="2"/>
    <x v="21"/>
    <s v="Salt Lake City"/>
    <x v="5"/>
    <n v="0.4"/>
    <x v="46"/>
    <x v="194"/>
    <x v="696"/>
    <x v="1"/>
  </r>
  <r>
    <x v="2"/>
    <n v="1128299"/>
    <x v="147"/>
    <x v="2"/>
    <x v="21"/>
    <s v="Salt Lake City"/>
    <x v="0"/>
    <n v="0.4"/>
    <x v="34"/>
    <x v="235"/>
    <x v="590"/>
    <x v="2"/>
  </r>
  <r>
    <x v="2"/>
    <n v="1128299"/>
    <x v="147"/>
    <x v="2"/>
    <x v="21"/>
    <s v="Salt Lake City"/>
    <x v="1"/>
    <n v="0.5"/>
    <x v="46"/>
    <x v="132"/>
    <x v="315"/>
    <x v="2"/>
  </r>
  <r>
    <x v="2"/>
    <n v="1128299"/>
    <x v="147"/>
    <x v="2"/>
    <x v="21"/>
    <s v="Salt Lake City"/>
    <x v="2"/>
    <n v="0.54999999999999993"/>
    <x v="45"/>
    <x v="237"/>
    <x v="812"/>
    <x v="2"/>
  </r>
  <r>
    <x v="2"/>
    <n v="1128299"/>
    <x v="147"/>
    <x v="2"/>
    <x v="21"/>
    <s v="Salt Lake City"/>
    <x v="3"/>
    <n v="0.5"/>
    <x v="44"/>
    <x v="142"/>
    <x v="209"/>
    <x v="2"/>
  </r>
  <r>
    <x v="2"/>
    <n v="1128299"/>
    <x v="147"/>
    <x v="2"/>
    <x v="21"/>
    <s v="Salt Lake City"/>
    <x v="4"/>
    <n v="0.55000000000000004"/>
    <x v="39"/>
    <x v="189"/>
    <x v="729"/>
    <x v="8"/>
  </r>
  <r>
    <x v="2"/>
    <n v="1128299"/>
    <x v="147"/>
    <x v="2"/>
    <x v="21"/>
    <s v="Salt Lake City"/>
    <x v="5"/>
    <n v="0.5"/>
    <x v="49"/>
    <x v="146"/>
    <x v="354"/>
    <x v="1"/>
  </r>
  <r>
    <x v="2"/>
    <n v="1128299"/>
    <x v="148"/>
    <x v="2"/>
    <x v="21"/>
    <s v="Salt Lake City"/>
    <x v="0"/>
    <n v="0.55000000000000004"/>
    <x v="34"/>
    <x v="356"/>
    <x v="515"/>
    <x v="2"/>
  </r>
  <r>
    <x v="2"/>
    <n v="1128299"/>
    <x v="148"/>
    <x v="2"/>
    <x v="21"/>
    <s v="Salt Lake City"/>
    <x v="1"/>
    <n v="0.60000000000000009"/>
    <x v="35"/>
    <x v="205"/>
    <x v="302"/>
    <x v="2"/>
  </r>
  <r>
    <x v="2"/>
    <n v="1128299"/>
    <x v="148"/>
    <x v="2"/>
    <x v="21"/>
    <s v="Salt Lake City"/>
    <x v="2"/>
    <n v="0.60000000000000009"/>
    <x v="46"/>
    <x v="470"/>
    <x v="226"/>
    <x v="2"/>
  </r>
  <r>
    <x v="2"/>
    <n v="1128299"/>
    <x v="148"/>
    <x v="2"/>
    <x v="21"/>
    <s v="Salt Lake City"/>
    <x v="3"/>
    <n v="0.45000000000000007"/>
    <x v="38"/>
    <x v="471"/>
    <x v="266"/>
    <x v="2"/>
  </r>
  <r>
    <x v="2"/>
    <n v="1128299"/>
    <x v="148"/>
    <x v="2"/>
    <x v="21"/>
    <s v="Salt Lake City"/>
    <x v="4"/>
    <n v="0.50000000000000011"/>
    <x v="36"/>
    <x v="472"/>
    <x v="813"/>
    <x v="8"/>
  </r>
  <r>
    <x v="2"/>
    <n v="1128299"/>
    <x v="148"/>
    <x v="2"/>
    <x v="21"/>
    <s v="Salt Lake City"/>
    <x v="5"/>
    <n v="0.65000000000000013"/>
    <x v="49"/>
    <x v="473"/>
    <x v="630"/>
    <x v="1"/>
  </r>
  <r>
    <x v="2"/>
    <n v="1128299"/>
    <x v="149"/>
    <x v="2"/>
    <x v="21"/>
    <s v="Salt Lake City"/>
    <x v="0"/>
    <n v="0.5"/>
    <x v="24"/>
    <x v="54"/>
    <x v="548"/>
    <x v="2"/>
  </r>
  <r>
    <x v="2"/>
    <n v="1128299"/>
    <x v="149"/>
    <x v="2"/>
    <x v="21"/>
    <s v="Salt Lake City"/>
    <x v="1"/>
    <n v="0.55000000000000004"/>
    <x v="45"/>
    <x v="136"/>
    <x v="814"/>
    <x v="2"/>
  </r>
  <r>
    <x v="2"/>
    <n v="1128299"/>
    <x v="149"/>
    <x v="2"/>
    <x v="21"/>
    <s v="Salt Lake City"/>
    <x v="2"/>
    <n v="0.55000000000000004"/>
    <x v="45"/>
    <x v="136"/>
    <x v="814"/>
    <x v="2"/>
  </r>
  <r>
    <x v="2"/>
    <n v="1128299"/>
    <x v="149"/>
    <x v="2"/>
    <x v="21"/>
    <s v="Salt Lake City"/>
    <x v="3"/>
    <n v="0.5"/>
    <x v="35"/>
    <x v="140"/>
    <x v="676"/>
    <x v="2"/>
  </r>
  <r>
    <x v="2"/>
    <n v="1128299"/>
    <x v="149"/>
    <x v="2"/>
    <x v="21"/>
    <s v="Salt Lake City"/>
    <x v="4"/>
    <n v="0.44999999999999996"/>
    <x v="37"/>
    <x v="474"/>
    <x v="189"/>
    <x v="8"/>
  </r>
  <r>
    <x v="2"/>
    <n v="1128299"/>
    <x v="149"/>
    <x v="2"/>
    <x v="21"/>
    <s v="Salt Lake City"/>
    <x v="5"/>
    <n v="0.6"/>
    <x v="28"/>
    <x v="40"/>
    <x v="71"/>
    <x v="1"/>
  </r>
  <r>
    <x v="2"/>
    <n v="1128299"/>
    <x v="150"/>
    <x v="2"/>
    <x v="21"/>
    <s v="Salt Lake City"/>
    <x v="0"/>
    <n v="0.54999999999999993"/>
    <x v="29"/>
    <x v="475"/>
    <x v="815"/>
    <x v="2"/>
  </r>
  <r>
    <x v="2"/>
    <n v="1128299"/>
    <x v="150"/>
    <x v="2"/>
    <x v="21"/>
    <s v="Salt Lake City"/>
    <x v="1"/>
    <n v="0.64999999999999991"/>
    <x v="26"/>
    <x v="476"/>
    <x v="816"/>
    <x v="2"/>
  </r>
  <r>
    <x v="2"/>
    <n v="1128299"/>
    <x v="150"/>
    <x v="2"/>
    <x v="21"/>
    <s v="Salt Lake City"/>
    <x v="2"/>
    <n v="0.79999999999999993"/>
    <x v="26"/>
    <x v="97"/>
    <x v="458"/>
    <x v="2"/>
  </r>
  <r>
    <x v="2"/>
    <n v="1128299"/>
    <x v="150"/>
    <x v="2"/>
    <x v="21"/>
    <s v="Salt Lake City"/>
    <x v="3"/>
    <n v="0.79999999999999993"/>
    <x v="28"/>
    <x v="81"/>
    <x v="114"/>
    <x v="2"/>
  </r>
  <r>
    <x v="2"/>
    <n v="1128299"/>
    <x v="150"/>
    <x v="2"/>
    <x v="21"/>
    <s v="Salt Lake City"/>
    <x v="4"/>
    <n v="0.9"/>
    <x v="47"/>
    <x v="11"/>
    <x v="157"/>
    <x v="8"/>
  </r>
  <r>
    <x v="2"/>
    <n v="1128299"/>
    <x v="150"/>
    <x v="2"/>
    <x v="21"/>
    <s v="Salt Lake City"/>
    <x v="5"/>
    <n v="1.05"/>
    <x v="20"/>
    <x v="477"/>
    <x v="817"/>
    <x v="1"/>
  </r>
  <r>
    <x v="2"/>
    <n v="1128299"/>
    <x v="151"/>
    <x v="2"/>
    <x v="21"/>
    <s v="Salt Lake City"/>
    <x v="0"/>
    <n v="0.85"/>
    <x v="2"/>
    <x v="478"/>
    <x v="818"/>
    <x v="2"/>
  </r>
  <r>
    <x v="2"/>
    <n v="1128299"/>
    <x v="151"/>
    <x v="2"/>
    <x v="21"/>
    <s v="Salt Lake City"/>
    <x v="1"/>
    <n v="0.9"/>
    <x v="20"/>
    <x v="479"/>
    <x v="817"/>
    <x v="2"/>
  </r>
  <r>
    <x v="2"/>
    <n v="1128299"/>
    <x v="151"/>
    <x v="2"/>
    <x v="21"/>
    <s v="Salt Lake City"/>
    <x v="2"/>
    <n v="0.9"/>
    <x v="26"/>
    <x v="38"/>
    <x v="819"/>
    <x v="2"/>
  </r>
  <r>
    <x v="2"/>
    <n v="1128299"/>
    <x v="151"/>
    <x v="2"/>
    <x v="21"/>
    <s v="Salt Lake City"/>
    <x v="3"/>
    <n v="0.85"/>
    <x v="21"/>
    <x v="68"/>
    <x v="820"/>
    <x v="2"/>
  </r>
  <r>
    <x v="2"/>
    <n v="1128299"/>
    <x v="151"/>
    <x v="2"/>
    <x v="21"/>
    <s v="Salt Lake City"/>
    <x v="4"/>
    <n v="0.9"/>
    <x v="25"/>
    <x v="4"/>
    <x v="105"/>
    <x v="8"/>
  </r>
  <r>
    <x v="2"/>
    <n v="1128299"/>
    <x v="151"/>
    <x v="2"/>
    <x v="21"/>
    <s v="Salt Lake City"/>
    <x v="5"/>
    <n v="1.05"/>
    <x v="25"/>
    <x v="479"/>
    <x v="319"/>
    <x v="1"/>
  </r>
  <r>
    <x v="2"/>
    <n v="1128299"/>
    <x v="152"/>
    <x v="2"/>
    <x v="21"/>
    <s v="Salt Lake City"/>
    <x v="0"/>
    <n v="0.9"/>
    <x v="9"/>
    <x v="28"/>
    <x v="821"/>
    <x v="2"/>
  </r>
  <r>
    <x v="2"/>
    <n v="1128299"/>
    <x v="152"/>
    <x v="2"/>
    <x v="21"/>
    <s v="Salt Lake City"/>
    <x v="1"/>
    <n v="0.8"/>
    <x v="29"/>
    <x v="94"/>
    <x v="822"/>
    <x v="2"/>
  </r>
  <r>
    <x v="2"/>
    <n v="1128299"/>
    <x v="152"/>
    <x v="2"/>
    <x v="21"/>
    <s v="Salt Lake City"/>
    <x v="2"/>
    <n v="0.70000000000000007"/>
    <x v="26"/>
    <x v="109"/>
    <x v="823"/>
    <x v="2"/>
  </r>
  <r>
    <x v="2"/>
    <n v="1128299"/>
    <x v="152"/>
    <x v="2"/>
    <x v="21"/>
    <s v="Salt Lake City"/>
    <x v="3"/>
    <n v="0.70000000000000007"/>
    <x v="33"/>
    <x v="253"/>
    <x v="48"/>
    <x v="2"/>
  </r>
  <r>
    <x v="2"/>
    <n v="1128299"/>
    <x v="152"/>
    <x v="2"/>
    <x v="21"/>
    <s v="Salt Lake City"/>
    <x v="4"/>
    <n v="0.7"/>
    <x v="33"/>
    <x v="44"/>
    <x v="824"/>
    <x v="8"/>
  </r>
  <r>
    <x v="2"/>
    <n v="1128299"/>
    <x v="152"/>
    <x v="2"/>
    <x v="21"/>
    <s v="Salt Lake City"/>
    <x v="5"/>
    <n v="0.75"/>
    <x v="44"/>
    <x v="203"/>
    <x v="156"/>
    <x v="1"/>
  </r>
  <r>
    <x v="2"/>
    <n v="1128299"/>
    <x v="153"/>
    <x v="2"/>
    <x v="21"/>
    <s v="Salt Lake City"/>
    <x v="0"/>
    <n v="0.50000000000000011"/>
    <x v="32"/>
    <x v="223"/>
    <x v="135"/>
    <x v="2"/>
  </r>
  <r>
    <x v="2"/>
    <n v="1128299"/>
    <x v="153"/>
    <x v="2"/>
    <x v="21"/>
    <s v="Salt Lake City"/>
    <x v="1"/>
    <n v="0.55000000000000016"/>
    <x v="32"/>
    <x v="480"/>
    <x v="825"/>
    <x v="2"/>
  </r>
  <r>
    <x v="2"/>
    <n v="1128299"/>
    <x v="153"/>
    <x v="2"/>
    <x v="21"/>
    <s v="Salt Lake City"/>
    <x v="2"/>
    <n v="0.50000000000000011"/>
    <x v="44"/>
    <x v="396"/>
    <x v="826"/>
    <x v="2"/>
  </r>
  <r>
    <x v="2"/>
    <n v="1128299"/>
    <x v="153"/>
    <x v="2"/>
    <x v="21"/>
    <s v="Salt Lake City"/>
    <x v="3"/>
    <n v="0.50000000000000011"/>
    <x v="41"/>
    <x v="322"/>
    <x v="827"/>
    <x v="2"/>
  </r>
  <r>
    <x v="2"/>
    <n v="1128299"/>
    <x v="153"/>
    <x v="2"/>
    <x v="21"/>
    <s v="Salt Lake City"/>
    <x v="4"/>
    <n v="0.60000000000000009"/>
    <x v="38"/>
    <x v="139"/>
    <x v="532"/>
    <x v="8"/>
  </r>
  <r>
    <x v="2"/>
    <n v="1128299"/>
    <x v="153"/>
    <x v="2"/>
    <x v="21"/>
    <s v="Salt Lake City"/>
    <x v="5"/>
    <n v="0.44999999999999996"/>
    <x v="44"/>
    <x v="127"/>
    <x v="293"/>
    <x v="1"/>
  </r>
  <r>
    <x v="2"/>
    <n v="1128299"/>
    <x v="154"/>
    <x v="2"/>
    <x v="21"/>
    <s v="Salt Lake City"/>
    <x v="0"/>
    <n v="0.4"/>
    <x v="45"/>
    <x v="340"/>
    <x v="547"/>
    <x v="2"/>
  </r>
  <r>
    <x v="2"/>
    <n v="1128299"/>
    <x v="154"/>
    <x v="2"/>
    <x v="21"/>
    <s v="Salt Lake City"/>
    <x v="1"/>
    <n v="0.55000000000000016"/>
    <x v="28"/>
    <x v="481"/>
    <x v="828"/>
    <x v="2"/>
  </r>
  <r>
    <x v="2"/>
    <n v="1128299"/>
    <x v="154"/>
    <x v="2"/>
    <x v="21"/>
    <s v="Salt Lake City"/>
    <x v="2"/>
    <n v="0.50000000000000011"/>
    <x v="45"/>
    <x v="482"/>
    <x v="479"/>
    <x v="2"/>
  </r>
  <r>
    <x v="2"/>
    <n v="1128299"/>
    <x v="154"/>
    <x v="2"/>
    <x v="21"/>
    <s v="Salt Lake City"/>
    <x v="3"/>
    <n v="0.45000000000000007"/>
    <x v="46"/>
    <x v="137"/>
    <x v="201"/>
    <x v="2"/>
  </r>
  <r>
    <x v="2"/>
    <n v="1128299"/>
    <x v="154"/>
    <x v="2"/>
    <x v="21"/>
    <s v="Salt Lake City"/>
    <x v="4"/>
    <n v="0.55000000000000004"/>
    <x v="49"/>
    <x v="205"/>
    <x v="829"/>
    <x v="8"/>
  </r>
  <r>
    <x v="2"/>
    <n v="1128299"/>
    <x v="154"/>
    <x v="2"/>
    <x v="21"/>
    <s v="Salt Lake City"/>
    <x v="5"/>
    <n v="0.60000000000000009"/>
    <x v="45"/>
    <x v="162"/>
    <x v="101"/>
    <x v="1"/>
  </r>
  <r>
    <x v="2"/>
    <n v="1128299"/>
    <x v="155"/>
    <x v="2"/>
    <x v="21"/>
    <s v="Salt Lake City"/>
    <x v="0"/>
    <n v="0.45000000000000007"/>
    <x v="31"/>
    <x v="339"/>
    <x v="830"/>
    <x v="2"/>
  </r>
  <r>
    <x v="2"/>
    <n v="1128299"/>
    <x v="155"/>
    <x v="2"/>
    <x v="21"/>
    <s v="Salt Lake City"/>
    <x v="1"/>
    <n v="0.50000000000000011"/>
    <x v="26"/>
    <x v="455"/>
    <x v="338"/>
    <x v="2"/>
  </r>
  <r>
    <x v="2"/>
    <n v="1128299"/>
    <x v="155"/>
    <x v="2"/>
    <x v="21"/>
    <s v="Salt Lake City"/>
    <x v="2"/>
    <n v="0.45000000000000007"/>
    <x v="34"/>
    <x v="466"/>
    <x v="806"/>
    <x v="2"/>
  </r>
  <r>
    <x v="2"/>
    <n v="1128299"/>
    <x v="155"/>
    <x v="2"/>
    <x v="21"/>
    <s v="Salt Lake City"/>
    <x v="3"/>
    <n v="0.55000000000000016"/>
    <x v="32"/>
    <x v="480"/>
    <x v="825"/>
    <x v="2"/>
  </r>
  <r>
    <x v="2"/>
    <n v="1128299"/>
    <x v="155"/>
    <x v="2"/>
    <x v="21"/>
    <s v="Salt Lake City"/>
    <x v="4"/>
    <n v="0.75000000000000011"/>
    <x v="33"/>
    <x v="260"/>
    <x v="651"/>
    <x v="8"/>
  </r>
  <r>
    <x v="2"/>
    <n v="1128299"/>
    <x v="155"/>
    <x v="2"/>
    <x v="21"/>
    <s v="Salt Lake City"/>
    <x v="5"/>
    <n v="0.80000000000000016"/>
    <x v="21"/>
    <x v="284"/>
    <x v="432"/>
    <x v="1"/>
  </r>
  <r>
    <x v="2"/>
    <n v="1128299"/>
    <x v="156"/>
    <x v="2"/>
    <x v="21"/>
    <s v="Salt Lake City"/>
    <x v="0"/>
    <n v="0.65000000000000013"/>
    <x v="30"/>
    <x v="483"/>
    <x v="831"/>
    <x v="2"/>
  </r>
  <r>
    <x v="2"/>
    <n v="1128299"/>
    <x v="156"/>
    <x v="2"/>
    <x v="21"/>
    <s v="Salt Lake City"/>
    <x v="1"/>
    <n v="0.75000000000000022"/>
    <x v="30"/>
    <x v="484"/>
    <x v="832"/>
    <x v="2"/>
  </r>
  <r>
    <x v="2"/>
    <n v="1128299"/>
    <x v="156"/>
    <x v="2"/>
    <x v="21"/>
    <s v="Salt Lake City"/>
    <x v="2"/>
    <n v="0.70000000000000018"/>
    <x v="21"/>
    <x v="419"/>
    <x v="833"/>
    <x v="2"/>
  </r>
  <r>
    <x v="2"/>
    <n v="1128299"/>
    <x v="156"/>
    <x v="2"/>
    <x v="21"/>
    <s v="Salt Lake City"/>
    <x v="3"/>
    <n v="0.70000000000000018"/>
    <x v="21"/>
    <x v="419"/>
    <x v="833"/>
    <x v="2"/>
  </r>
  <r>
    <x v="2"/>
    <n v="1128299"/>
    <x v="156"/>
    <x v="2"/>
    <x v="21"/>
    <s v="Salt Lake City"/>
    <x v="4"/>
    <n v="0.80000000000000016"/>
    <x v="34"/>
    <x v="485"/>
    <x v="834"/>
    <x v="8"/>
  </r>
  <r>
    <x v="2"/>
    <n v="1128299"/>
    <x v="156"/>
    <x v="2"/>
    <x v="21"/>
    <s v="Salt Lake City"/>
    <x v="5"/>
    <n v="0.8500000000000002"/>
    <x v="31"/>
    <x v="269"/>
    <x v="835"/>
    <x v="1"/>
  </r>
  <r>
    <x v="2"/>
    <n v="1128299"/>
    <x v="102"/>
    <x v="2"/>
    <x v="22"/>
    <s v="Portland"/>
    <x v="0"/>
    <n v="0.35000000000000003"/>
    <x v="47"/>
    <x v="159"/>
    <x v="257"/>
    <x v="15"/>
  </r>
  <r>
    <x v="2"/>
    <n v="1128299"/>
    <x v="102"/>
    <x v="2"/>
    <x v="22"/>
    <s v="Portland"/>
    <x v="1"/>
    <n v="0.45"/>
    <x v="47"/>
    <x v="207"/>
    <x v="317"/>
    <x v="15"/>
  </r>
  <r>
    <x v="2"/>
    <n v="1128299"/>
    <x v="102"/>
    <x v="2"/>
    <x v="22"/>
    <s v="Portland"/>
    <x v="2"/>
    <n v="0.45"/>
    <x v="47"/>
    <x v="207"/>
    <x v="317"/>
    <x v="15"/>
  </r>
  <r>
    <x v="2"/>
    <n v="1128299"/>
    <x v="102"/>
    <x v="2"/>
    <x v="22"/>
    <s v="Portland"/>
    <x v="3"/>
    <n v="0.45"/>
    <x v="44"/>
    <x v="127"/>
    <x v="919"/>
    <x v="15"/>
  </r>
  <r>
    <x v="2"/>
    <n v="1128299"/>
    <x v="102"/>
    <x v="2"/>
    <x v="22"/>
    <s v="Portland"/>
    <x v="4"/>
    <n v="0.50000000000000011"/>
    <x v="41"/>
    <x v="322"/>
    <x v="879"/>
    <x v="4"/>
  </r>
  <r>
    <x v="2"/>
    <n v="1128299"/>
    <x v="102"/>
    <x v="2"/>
    <x v="22"/>
    <s v="Portland"/>
    <x v="5"/>
    <n v="0.45"/>
    <x v="32"/>
    <x v="158"/>
    <x v="59"/>
    <x v="2"/>
  </r>
  <r>
    <x v="2"/>
    <n v="1128299"/>
    <x v="103"/>
    <x v="2"/>
    <x v="22"/>
    <s v="Portland"/>
    <x v="0"/>
    <n v="0.35000000000000003"/>
    <x v="24"/>
    <x v="191"/>
    <x v="668"/>
    <x v="15"/>
  </r>
  <r>
    <x v="2"/>
    <n v="1128299"/>
    <x v="103"/>
    <x v="2"/>
    <x v="22"/>
    <s v="Portland"/>
    <x v="1"/>
    <n v="0.45"/>
    <x v="47"/>
    <x v="207"/>
    <x v="317"/>
    <x v="15"/>
  </r>
  <r>
    <x v="2"/>
    <n v="1128299"/>
    <x v="103"/>
    <x v="2"/>
    <x v="22"/>
    <s v="Portland"/>
    <x v="2"/>
    <n v="0.45"/>
    <x v="47"/>
    <x v="207"/>
    <x v="317"/>
    <x v="15"/>
  </r>
  <r>
    <x v="2"/>
    <n v="1128299"/>
    <x v="103"/>
    <x v="2"/>
    <x v="22"/>
    <s v="Portland"/>
    <x v="3"/>
    <n v="0.45"/>
    <x v="44"/>
    <x v="127"/>
    <x v="919"/>
    <x v="15"/>
  </r>
  <r>
    <x v="2"/>
    <n v="1128299"/>
    <x v="103"/>
    <x v="2"/>
    <x v="22"/>
    <s v="Portland"/>
    <x v="4"/>
    <n v="0.50000000000000011"/>
    <x v="37"/>
    <x v="504"/>
    <x v="903"/>
    <x v="4"/>
  </r>
  <r>
    <x v="2"/>
    <n v="1128299"/>
    <x v="103"/>
    <x v="2"/>
    <x v="22"/>
    <s v="Portland"/>
    <x v="5"/>
    <n v="0.45"/>
    <x v="48"/>
    <x v="153"/>
    <x v="507"/>
    <x v="2"/>
  </r>
  <r>
    <x v="2"/>
    <n v="1128299"/>
    <x v="104"/>
    <x v="2"/>
    <x v="22"/>
    <s v="Portland"/>
    <x v="0"/>
    <n v="0.45"/>
    <x v="28"/>
    <x v="45"/>
    <x v="56"/>
    <x v="15"/>
  </r>
  <r>
    <x v="2"/>
    <n v="1128299"/>
    <x v="104"/>
    <x v="2"/>
    <x v="22"/>
    <s v="Portland"/>
    <x v="1"/>
    <n v="0.55000000000000004"/>
    <x v="48"/>
    <x v="138"/>
    <x v="920"/>
    <x v="15"/>
  </r>
  <r>
    <x v="2"/>
    <n v="1128299"/>
    <x v="104"/>
    <x v="2"/>
    <x v="22"/>
    <s v="Portland"/>
    <x v="2"/>
    <n v="0.6"/>
    <x v="47"/>
    <x v="50"/>
    <x v="921"/>
    <x v="15"/>
  </r>
  <r>
    <x v="2"/>
    <n v="1128299"/>
    <x v="104"/>
    <x v="2"/>
    <x v="22"/>
    <s v="Portland"/>
    <x v="3"/>
    <n v="0.55000000000000004"/>
    <x v="49"/>
    <x v="205"/>
    <x v="45"/>
    <x v="15"/>
  </r>
  <r>
    <x v="2"/>
    <n v="1128299"/>
    <x v="104"/>
    <x v="2"/>
    <x v="22"/>
    <s v="Portland"/>
    <x v="4"/>
    <n v="0.60000000000000009"/>
    <x v="43"/>
    <x v="395"/>
    <x v="498"/>
    <x v="4"/>
  </r>
  <r>
    <x v="2"/>
    <n v="1128299"/>
    <x v="104"/>
    <x v="2"/>
    <x v="22"/>
    <s v="Portland"/>
    <x v="5"/>
    <n v="0.45"/>
    <x v="45"/>
    <x v="151"/>
    <x v="353"/>
    <x v="2"/>
  </r>
  <r>
    <x v="2"/>
    <n v="1128299"/>
    <x v="105"/>
    <x v="2"/>
    <x v="22"/>
    <s v="Portland"/>
    <x v="0"/>
    <n v="0.5"/>
    <x v="28"/>
    <x v="48"/>
    <x v="150"/>
    <x v="15"/>
  </r>
  <r>
    <x v="2"/>
    <n v="1128299"/>
    <x v="105"/>
    <x v="2"/>
    <x v="22"/>
    <s v="Portland"/>
    <x v="1"/>
    <n v="0.55000000000000004"/>
    <x v="46"/>
    <x v="255"/>
    <x v="695"/>
    <x v="15"/>
  </r>
  <r>
    <x v="2"/>
    <n v="1128299"/>
    <x v="105"/>
    <x v="2"/>
    <x v="22"/>
    <s v="Portland"/>
    <x v="2"/>
    <n v="0.55000000000000004"/>
    <x v="48"/>
    <x v="138"/>
    <x v="920"/>
    <x v="15"/>
  </r>
  <r>
    <x v="2"/>
    <n v="1128299"/>
    <x v="105"/>
    <x v="2"/>
    <x v="22"/>
    <s v="Portland"/>
    <x v="3"/>
    <n v="0.40000000000000008"/>
    <x v="35"/>
    <x v="544"/>
    <x v="922"/>
    <x v="15"/>
  </r>
  <r>
    <x v="2"/>
    <n v="1128299"/>
    <x v="105"/>
    <x v="2"/>
    <x v="22"/>
    <s v="Portland"/>
    <x v="4"/>
    <n v="0.45000000000000012"/>
    <x v="37"/>
    <x v="545"/>
    <x v="923"/>
    <x v="4"/>
  </r>
  <r>
    <x v="2"/>
    <n v="1128299"/>
    <x v="105"/>
    <x v="2"/>
    <x v="22"/>
    <s v="Portland"/>
    <x v="5"/>
    <n v="0.60000000000000009"/>
    <x v="45"/>
    <x v="162"/>
    <x v="231"/>
    <x v="2"/>
  </r>
  <r>
    <x v="2"/>
    <n v="1128299"/>
    <x v="106"/>
    <x v="2"/>
    <x v="22"/>
    <s v="Portland"/>
    <x v="0"/>
    <n v="0.45"/>
    <x v="21"/>
    <x v="111"/>
    <x v="567"/>
    <x v="15"/>
  </r>
  <r>
    <x v="2"/>
    <n v="1128299"/>
    <x v="106"/>
    <x v="2"/>
    <x v="22"/>
    <s v="Portland"/>
    <x v="1"/>
    <n v="0.5"/>
    <x v="47"/>
    <x v="47"/>
    <x v="578"/>
    <x v="15"/>
  </r>
  <r>
    <x v="2"/>
    <n v="1128299"/>
    <x v="106"/>
    <x v="2"/>
    <x v="22"/>
    <s v="Portland"/>
    <x v="2"/>
    <n v="0.5"/>
    <x v="47"/>
    <x v="47"/>
    <x v="578"/>
    <x v="15"/>
  </r>
  <r>
    <x v="2"/>
    <n v="1128299"/>
    <x v="106"/>
    <x v="2"/>
    <x v="22"/>
    <s v="Portland"/>
    <x v="3"/>
    <n v="0.45"/>
    <x v="46"/>
    <x v="334"/>
    <x v="154"/>
    <x v="15"/>
  </r>
  <r>
    <x v="2"/>
    <n v="1128299"/>
    <x v="106"/>
    <x v="2"/>
    <x v="22"/>
    <s v="Portland"/>
    <x v="4"/>
    <n v="0.39999999999999997"/>
    <x v="38"/>
    <x v="546"/>
    <x v="681"/>
    <x v="4"/>
  </r>
  <r>
    <x v="2"/>
    <n v="1128299"/>
    <x v="106"/>
    <x v="2"/>
    <x v="22"/>
    <s v="Portland"/>
    <x v="5"/>
    <n v="0.65"/>
    <x v="31"/>
    <x v="90"/>
    <x v="368"/>
    <x v="2"/>
  </r>
  <r>
    <x v="2"/>
    <n v="1128299"/>
    <x v="107"/>
    <x v="2"/>
    <x v="22"/>
    <s v="Portland"/>
    <x v="0"/>
    <n v="0.6"/>
    <x v="6"/>
    <x v="14"/>
    <x v="261"/>
    <x v="15"/>
  </r>
  <r>
    <x v="2"/>
    <n v="1128299"/>
    <x v="107"/>
    <x v="2"/>
    <x v="22"/>
    <s v="Portland"/>
    <x v="1"/>
    <n v="0.7"/>
    <x v="20"/>
    <x v="430"/>
    <x v="924"/>
    <x v="15"/>
  </r>
  <r>
    <x v="2"/>
    <n v="1128299"/>
    <x v="107"/>
    <x v="2"/>
    <x v="22"/>
    <s v="Portland"/>
    <x v="2"/>
    <n v="0.85"/>
    <x v="20"/>
    <x v="307"/>
    <x v="925"/>
    <x v="15"/>
  </r>
  <r>
    <x v="2"/>
    <n v="1128299"/>
    <x v="107"/>
    <x v="2"/>
    <x v="22"/>
    <s v="Portland"/>
    <x v="3"/>
    <n v="0.85"/>
    <x v="31"/>
    <x v="431"/>
    <x v="926"/>
    <x v="15"/>
  </r>
  <r>
    <x v="2"/>
    <n v="1128299"/>
    <x v="107"/>
    <x v="2"/>
    <x v="22"/>
    <s v="Portland"/>
    <x v="4"/>
    <n v="0.95000000000000007"/>
    <x v="32"/>
    <x v="60"/>
    <x v="927"/>
    <x v="4"/>
  </r>
  <r>
    <x v="2"/>
    <n v="1128299"/>
    <x v="107"/>
    <x v="2"/>
    <x v="22"/>
    <s v="Portland"/>
    <x v="5"/>
    <n v="1.1000000000000001"/>
    <x v="30"/>
    <x v="432"/>
    <x v="928"/>
    <x v="2"/>
  </r>
  <r>
    <x v="2"/>
    <n v="1128299"/>
    <x v="108"/>
    <x v="2"/>
    <x v="22"/>
    <s v="Portland"/>
    <x v="0"/>
    <n v="0.9"/>
    <x v="3"/>
    <x v="433"/>
    <x v="929"/>
    <x v="15"/>
  </r>
  <r>
    <x v="2"/>
    <n v="1128299"/>
    <x v="108"/>
    <x v="2"/>
    <x v="22"/>
    <s v="Portland"/>
    <x v="1"/>
    <n v="0.95000000000000007"/>
    <x v="30"/>
    <x v="434"/>
    <x v="930"/>
    <x v="15"/>
  </r>
  <r>
    <x v="2"/>
    <n v="1128299"/>
    <x v="108"/>
    <x v="2"/>
    <x v="22"/>
    <s v="Portland"/>
    <x v="2"/>
    <n v="0.95000000000000007"/>
    <x v="20"/>
    <x v="435"/>
    <x v="931"/>
    <x v="15"/>
  </r>
  <r>
    <x v="2"/>
    <n v="1128299"/>
    <x v="108"/>
    <x v="2"/>
    <x v="22"/>
    <s v="Portland"/>
    <x v="3"/>
    <n v="0.9"/>
    <x v="25"/>
    <x v="4"/>
    <x v="105"/>
    <x v="15"/>
  </r>
  <r>
    <x v="2"/>
    <n v="1128299"/>
    <x v="108"/>
    <x v="2"/>
    <x v="22"/>
    <s v="Portland"/>
    <x v="4"/>
    <n v="0.95000000000000007"/>
    <x v="26"/>
    <x v="436"/>
    <x v="779"/>
    <x v="4"/>
  </r>
  <r>
    <x v="2"/>
    <n v="1128299"/>
    <x v="108"/>
    <x v="2"/>
    <x v="22"/>
    <s v="Portland"/>
    <x v="5"/>
    <n v="1.1000000000000001"/>
    <x v="26"/>
    <x v="437"/>
    <x v="932"/>
    <x v="2"/>
  </r>
  <r>
    <x v="2"/>
    <n v="1128299"/>
    <x v="109"/>
    <x v="2"/>
    <x v="22"/>
    <s v="Portland"/>
    <x v="0"/>
    <n v="0.95000000000000007"/>
    <x v="2"/>
    <x v="438"/>
    <x v="933"/>
    <x v="15"/>
  </r>
  <r>
    <x v="2"/>
    <n v="1128299"/>
    <x v="109"/>
    <x v="2"/>
    <x v="22"/>
    <s v="Portland"/>
    <x v="1"/>
    <n v="0.85000000000000009"/>
    <x v="6"/>
    <x v="439"/>
    <x v="245"/>
    <x v="15"/>
  </r>
  <r>
    <x v="2"/>
    <n v="1128299"/>
    <x v="109"/>
    <x v="2"/>
    <x v="22"/>
    <s v="Portland"/>
    <x v="2"/>
    <n v="0.75000000000000011"/>
    <x v="20"/>
    <x v="103"/>
    <x v="934"/>
    <x v="15"/>
  </r>
  <r>
    <x v="2"/>
    <n v="1128299"/>
    <x v="109"/>
    <x v="2"/>
    <x v="22"/>
    <s v="Portland"/>
    <x v="3"/>
    <n v="0.75000000000000011"/>
    <x v="34"/>
    <x v="228"/>
    <x v="700"/>
    <x v="15"/>
  </r>
  <r>
    <x v="2"/>
    <n v="1128299"/>
    <x v="109"/>
    <x v="2"/>
    <x v="22"/>
    <s v="Portland"/>
    <x v="4"/>
    <n v="0.64999999999999991"/>
    <x v="34"/>
    <x v="547"/>
    <x v="935"/>
    <x v="4"/>
  </r>
  <r>
    <x v="2"/>
    <n v="1128299"/>
    <x v="109"/>
    <x v="2"/>
    <x v="22"/>
    <s v="Portland"/>
    <x v="5"/>
    <n v="0.7"/>
    <x v="49"/>
    <x v="193"/>
    <x v="222"/>
    <x v="2"/>
  </r>
  <r>
    <x v="2"/>
    <n v="1128299"/>
    <x v="110"/>
    <x v="2"/>
    <x v="22"/>
    <s v="Portland"/>
    <x v="0"/>
    <n v="0.45000000000000012"/>
    <x v="24"/>
    <x v="223"/>
    <x v="234"/>
    <x v="15"/>
  </r>
  <r>
    <x v="2"/>
    <n v="1128299"/>
    <x v="110"/>
    <x v="2"/>
    <x v="22"/>
    <s v="Portland"/>
    <x v="1"/>
    <n v="0.50000000000000011"/>
    <x v="24"/>
    <x v="457"/>
    <x v="936"/>
    <x v="15"/>
  </r>
  <r>
    <x v="2"/>
    <n v="1128299"/>
    <x v="110"/>
    <x v="2"/>
    <x v="22"/>
    <s v="Portland"/>
    <x v="2"/>
    <n v="0.45000000000000012"/>
    <x v="49"/>
    <x v="548"/>
    <x v="532"/>
    <x v="15"/>
  </r>
  <r>
    <x v="2"/>
    <n v="1128299"/>
    <x v="110"/>
    <x v="2"/>
    <x v="22"/>
    <s v="Portland"/>
    <x v="3"/>
    <n v="0.45000000000000012"/>
    <x v="44"/>
    <x v="133"/>
    <x v="714"/>
    <x v="15"/>
  </r>
  <r>
    <x v="2"/>
    <n v="1128299"/>
    <x v="110"/>
    <x v="2"/>
    <x v="22"/>
    <s v="Portland"/>
    <x v="4"/>
    <n v="0.55000000000000004"/>
    <x v="35"/>
    <x v="408"/>
    <x v="937"/>
    <x v="4"/>
  </r>
  <r>
    <x v="2"/>
    <n v="1128299"/>
    <x v="110"/>
    <x v="2"/>
    <x v="22"/>
    <s v="Portland"/>
    <x v="5"/>
    <n v="0.39999999999999997"/>
    <x v="49"/>
    <x v="147"/>
    <x v="217"/>
    <x v="2"/>
  </r>
  <r>
    <x v="2"/>
    <n v="1128299"/>
    <x v="111"/>
    <x v="2"/>
    <x v="22"/>
    <s v="Portland"/>
    <x v="0"/>
    <n v="0.35000000000000003"/>
    <x v="47"/>
    <x v="159"/>
    <x v="257"/>
    <x v="15"/>
  </r>
  <r>
    <x v="2"/>
    <n v="1128299"/>
    <x v="111"/>
    <x v="2"/>
    <x v="22"/>
    <s v="Portland"/>
    <x v="1"/>
    <n v="0.50000000000000011"/>
    <x v="31"/>
    <x v="460"/>
    <x v="200"/>
    <x v="15"/>
  </r>
  <r>
    <x v="2"/>
    <n v="1128299"/>
    <x v="111"/>
    <x v="2"/>
    <x v="22"/>
    <s v="Portland"/>
    <x v="2"/>
    <n v="0.45000000000000012"/>
    <x v="47"/>
    <x v="549"/>
    <x v="333"/>
    <x v="15"/>
  </r>
  <r>
    <x v="2"/>
    <n v="1128299"/>
    <x v="111"/>
    <x v="2"/>
    <x v="22"/>
    <s v="Portland"/>
    <x v="3"/>
    <n v="0.40000000000000008"/>
    <x v="48"/>
    <x v="192"/>
    <x v="51"/>
    <x v="15"/>
  </r>
  <r>
    <x v="2"/>
    <n v="1128299"/>
    <x v="111"/>
    <x v="2"/>
    <x v="22"/>
    <s v="Portland"/>
    <x v="4"/>
    <n v="0.5"/>
    <x v="45"/>
    <x v="157"/>
    <x v="42"/>
    <x v="4"/>
  </r>
  <r>
    <x v="2"/>
    <n v="1128299"/>
    <x v="111"/>
    <x v="2"/>
    <x v="22"/>
    <s v="Portland"/>
    <x v="5"/>
    <n v="0.55000000000000004"/>
    <x v="47"/>
    <x v="42"/>
    <x v="802"/>
    <x v="2"/>
  </r>
  <r>
    <x v="2"/>
    <n v="1128299"/>
    <x v="112"/>
    <x v="2"/>
    <x v="22"/>
    <s v="Portland"/>
    <x v="0"/>
    <n v="0.40000000000000008"/>
    <x v="23"/>
    <x v="457"/>
    <x v="936"/>
    <x v="15"/>
  </r>
  <r>
    <x v="2"/>
    <n v="1128299"/>
    <x v="112"/>
    <x v="2"/>
    <x v="22"/>
    <s v="Portland"/>
    <x v="1"/>
    <n v="0.45000000000000012"/>
    <x v="20"/>
    <x v="277"/>
    <x v="330"/>
    <x v="15"/>
  </r>
  <r>
    <x v="2"/>
    <n v="1128299"/>
    <x v="112"/>
    <x v="2"/>
    <x v="22"/>
    <s v="Portland"/>
    <x v="2"/>
    <n v="0.40000000000000008"/>
    <x v="28"/>
    <x v="162"/>
    <x v="104"/>
    <x v="15"/>
  </r>
  <r>
    <x v="2"/>
    <n v="1128299"/>
    <x v="112"/>
    <x v="2"/>
    <x v="22"/>
    <s v="Portland"/>
    <x v="3"/>
    <n v="0.50000000000000011"/>
    <x v="24"/>
    <x v="457"/>
    <x v="936"/>
    <x v="15"/>
  </r>
  <r>
    <x v="2"/>
    <n v="1128299"/>
    <x v="112"/>
    <x v="2"/>
    <x v="22"/>
    <s v="Portland"/>
    <x v="4"/>
    <n v="0.70000000000000007"/>
    <x v="34"/>
    <x v="204"/>
    <x v="938"/>
    <x v="4"/>
  </r>
  <r>
    <x v="2"/>
    <n v="1128299"/>
    <x v="112"/>
    <x v="2"/>
    <x v="22"/>
    <s v="Portland"/>
    <x v="5"/>
    <n v="0.8500000000000002"/>
    <x v="25"/>
    <x v="414"/>
    <x v="939"/>
    <x v="2"/>
  </r>
  <r>
    <x v="2"/>
    <n v="1128299"/>
    <x v="113"/>
    <x v="2"/>
    <x v="22"/>
    <s v="Portland"/>
    <x v="0"/>
    <n v="0.70000000000000018"/>
    <x v="9"/>
    <x v="550"/>
    <x v="940"/>
    <x v="15"/>
  </r>
  <r>
    <x v="2"/>
    <n v="1128299"/>
    <x v="113"/>
    <x v="2"/>
    <x v="22"/>
    <s v="Portland"/>
    <x v="1"/>
    <n v="0.80000000000000027"/>
    <x v="9"/>
    <x v="551"/>
    <x v="941"/>
    <x v="15"/>
  </r>
  <r>
    <x v="2"/>
    <n v="1128299"/>
    <x v="113"/>
    <x v="2"/>
    <x v="22"/>
    <s v="Portland"/>
    <x v="2"/>
    <n v="0.75000000000000022"/>
    <x v="25"/>
    <x v="276"/>
    <x v="429"/>
    <x v="15"/>
  </r>
  <r>
    <x v="2"/>
    <n v="1128299"/>
    <x v="113"/>
    <x v="2"/>
    <x v="22"/>
    <s v="Portland"/>
    <x v="3"/>
    <n v="0.75000000000000022"/>
    <x v="25"/>
    <x v="276"/>
    <x v="429"/>
    <x v="15"/>
  </r>
  <r>
    <x v="2"/>
    <n v="1128299"/>
    <x v="113"/>
    <x v="2"/>
    <x v="22"/>
    <s v="Portland"/>
    <x v="4"/>
    <n v="0.8500000000000002"/>
    <x v="28"/>
    <x v="245"/>
    <x v="942"/>
    <x v="4"/>
  </r>
  <r>
    <x v="2"/>
    <n v="1128299"/>
    <x v="113"/>
    <x v="2"/>
    <x v="22"/>
    <s v="Portland"/>
    <x v="5"/>
    <n v="0.90000000000000024"/>
    <x v="23"/>
    <x v="484"/>
    <x v="832"/>
    <x v="2"/>
  </r>
  <r>
    <x v="1"/>
    <n v="1197831"/>
    <x v="58"/>
    <x v="1"/>
    <x v="23"/>
    <s v="New Orleans"/>
    <x v="0"/>
    <n v="0.2"/>
    <x v="22"/>
    <x v="198"/>
    <x v="658"/>
    <x v="1"/>
  </r>
  <r>
    <x v="1"/>
    <n v="1197831"/>
    <x v="58"/>
    <x v="1"/>
    <x v="23"/>
    <s v="New Orleans"/>
    <x v="1"/>
    <n v="0.3"/>
    <x v="22"/>
    <x v="158"/>
    <x v="943"/>
    <x v="1"/>
  </r>
  <r>
    <x v="1"/>
    <n v="1197831"/>
    <x v="58"/>
    <x v="1"/>
    <x v="23"/>
    <s v="New Orleans"/>
    <x v="2"/>
    <n v="0.3"/>
    <x v="34"/>
    <x v="341"/>
    <x v="306"/>
    <x v="1"/>
  </r>
  <r>
    <x v="1"/>
    <n v="1197831"/>
    <x v="58"/>
    <x v="1"/>
    <x v="23"/>
    <s v="New Orleans"/>
    <x v="3"/>
    <n v="0.35"/>
    <x v="34"/>
    <x v="155"/>
    <x v="590"/>
    <x v="8"/>
  </r>
  <r>
    <x v="1"/>
    <n v="1197831"/>
    <x v="58"/>
    <x v="1"/>
    <x v="23"/>
    <s v="New Orleans"/>
    <x v="4"/>
    <n v="0.4"/>
    <x v="46"/>
    <x v="194"/>
    <x v="408"/>
    <x v="3"/>
  </r>
  <r>
    <x v="1"/>
    <n v="1197831"/>
    <x v="58"/>
    <x v="1"/>
    <x v="23"/>
    <s v="New Orleans"/>
    <x v="5"/>
    <n v="0.35"/>
    <x v="34"/>
    <x v="155"/>
    <x v="519"/>
    <x v="4"/>
  </r>
  <r>
    <x v="1"/>
    <n v="1197831"/>
    <x v="172"/>
    <x v="1"/>
    <x v="23"/>
    <s v="New Orleans"/>
    <x v="0"/>
    <n v="0.25"/>
    <x v="23"/>
    <x v="384"/>
    <x v="944"/>
    <x v="1"/>
  </r>
  <r>
    <x v="1"/>
    <n v="1197831"/>
    <x v="172"/>
    <x v="1"/>
    <x v="23"/>
    <s v="New Orleans"/>
    <x v="1"/>
    <n v="0.35"/>
    <x v="25"/>
    <x v="193"/>
    <x v="149"/>
    <x v="1"/>
  </r>
  <r>
    <x v="1"/>
    <n v="1197831"/>
    <x v="172"/>
    <x v="1"/>
    <x v="23"/>
    <s v="New Orleans"/>
    <x v="2"/>
    <n v="0.35"/>
    <x v="33"/>
    <x v="156"/>
    <x v="867"/>
    <x v="1"/>
  </r>
  <r>
    <x v="1"/>
    <n v="1197831"/>
    <x v="172"/>
    <x v="1"/>
    <x v="23"/>
    <s v="New Orleans"/>
    <x v="3"/>
    <n v="0.35"/>
    <x v="48"/>
    <x v="385"/>
    <x v="215"/>
    <x v="8"/>
  </r>
  <r>
    <x v="1"/>
    <n v="1197831"/>
    <x v="172"/>
    <x v="1"/>
    <x v="23"/>
    <s v="New Orleans"/>
    <x v="4"/>
    <n v="0.4"/>
    <x v="44"/>
    <x v="123"/>
    <x v="210"/>
    <x v="3"/>
  </r>
  <r>
    <x v="1"/>
    <n v="1197831"/>
    <x v="172"/>
    <x v="1"/>
    <x v="23"/>
    <s v="New Orleans"/>
    <x v="5"/>
    <n v="0.35"/>
    <x v="32"/>
    <x v="151"/>
    <x v="59"/>
    <x v="4"/>
  </r>
  <r>
    <x v="1"/>
    <n v="1197831"/>
    <x v="173"/>
    <x v="1"/>
    <x v="23"/>
    <s v="New Orleans"/>
    <x v="0"/>
    <n v="0.3"/>
    <x v="23"/>
    <x v="203"/>
    <x v="407"/>
    <x v="2"/>
  </r>
  <r>
    <x v="1"/>
    <n v="1197831"/>
    <x v="173"/>
    <x v="1"/>
    <x v="23"/>
    <s v="New Orleans"/>
    <x v="1"/>
    <n v="0.4"/>
    <x v="23"/>
    <x v="54"/>
    <x v="548"/>
    <x v="2"/>
  </r>
  <r>
    <x v="1"/>
    <n v="1197831"/>
    <x v="173"/>
    <x v="1"/>
    <x v="23"/>
    <s v="New Orleans"/>
    <x v="2"/>
    <n v="0.3"/>
    <x v="32"/>
    <x v="198"/>
    <x v="305"/>
    <x v="2"/>
  </r>
  <r>
    <x v="1"/>
    <n v="1197831"/>
    <x v="173"/>
    <x v="1"/>
    <x v="23"/>
    <s v="New Orleans"/>
    <x v="3"/>
    <n v="0.35000000000000003"/>
    <x v="45"/>
    <x v="206"/>
    <x v="945"/>
    <x v="4"/>
  </r>
  <r>
    <x v="1"/>
    <n v="1197831"/>
    <x v="173"/>
    <x v="1"/>
    <x v="23"/>
    <s v="New Orleans"/>
    <x v="4"/>
    <n v="0.4"/>
    <x v="44"/>
    <x v="123"/>
    <x v="229"/>
    <x v="1"/>
  </r>
  <r>
    <x v="1"/>
    <n v="1197831"/>
    <x v="173"/>
    <x v="1"/>
    <x v="23"/>
    <s v="New Orleans"/>
    <x v="5"/>
    <n v="0.35000000000000003"/>
    <x v="47"/>
    <x v="159"/>
    <x v="439"/>
    <x v="0"/>
  </r>
  <r>
    <x v="1"/>
    <n v="1197831"/>
    <x v="60"/>
    <x v="1"/>
    <x v="23"/>
    <s v="New Orleans"/>
    <x v="0"/>
    <n v="0.19999999999999998"/>
    <x v="26"/>
    <x v="194"/>
    <x v="287"/>
    <x v="2"/>
  </r>
  <r>
    <x v="1"/>
    <n v="1197831"/>
    <x v="60"/>
    <x v="1"/>
    <x v="23"/>
    <s v="New Orleans"/>
    <x v="1"/>
    <n v="0.30000000000000004"/>
    <x v="26"/>
    <x v="470"/>
    <x v="226"/>
    <x v="2"/>
  </r>
  <r>
    <x v="1"/>
    <n v="1197831"/>
    <x v="60"/>
    <x v="1"/>
    <x v="23"/>
    <s v="New Orleans"/>
    <x v="2"/>
    <n v="0.24999999999999997"/>
    <x v="34"/>
    <x v="552"/>
    <x v="946"/>
    <x v="2"/>
  </r>
  <r>
    <x v="1"/>
    <n v="1197831"/>
    <x v="60"/>
    <x v="1"/>
    <x v="23"/>
    <s v="New Orleans"/>
    <x v="3"/>
    <n v="0.30000000000000004"/>
    <x v="48"/>
    <x v="133"/>
    <x v="947"/>
    <x v="4"/>
  </r>
  <r>
    <x v="1"/>
    <n v="1197831"/>
    <x v="60"/>
    <x v="1"/>
    <x v="23"/>
    <s v="New Orleans"/>
    <x v="4"/>
    <n v="0.35"/>
    <x v="35"/>
    <x v="119"/>
    <x v="517"/>
    <x v="1"/>
  </r>
  <r>
    <x v="1"/>
    <n v="1197831"/>
    <x v="60"/>
    <x v="1"/>
    <x v="23"/>
    <s v="New Orleans"/>
    <x v="5"/>
    <n v="0.30000000000000004"/>
    <x v="21"/>
    <x v="205"/>
    <x v="522"/>
    <x v="0"/>
  </r>
  <r>
    <x v="1"/>
    <n v="1197831"/>
    <x v="174"/>
    <x v="1"/>
    <x v="23"/>
    <s v="New Orleans"/>
    <x v="0"/>
    <n v="0.19999999999999998"/>
    <x v="20"/>
    <x v="161"/>
    <x v="230"/>
    <x v="2"/>
  </r>
  <r>
    <x v="1"/>
    <n v="1197831"/>
    <x v="174"/>
    <x v="1"/>
    <x v="23"/>
    <s v="New Orleans"/>
    <x v="1"/>
    <n v="0.30000000000000004"/>
    <x v="27"/>
    <x v="553"/>
    <x v="948"/>
    <x v="2"/>
  </r>
  <r>
    <x v="1"/>
    <n v="1197831"/>
    <x v="174"/>
    <x v="1"/>
    <x v="23"/>
    <s v="New Orleans"/>
    <x v="2"/>
    <n v="0.24999999999999997"/>
    <x v="31"/>
    <x v="554"/>
    <x v="949"/>
    <x v="2"/>
  </r>
  <r>
    <x v="1"/>
    <n v="1197831"/>
    <x v="174"/>
    <x v="1"/>
    <x v="23"/>
    <s v="New Orleans"/>
    <x v="3"/>
    <n v="0.35000000000000003"/>
    <x v="24"/>
    <x v="191"/>
    <x v="135"/>
    <x v="4"/>
  </r>
  <r>
    <x v="1"/>
    <n v="1197831"/>
    <x v="174"/>
    <x v="1"/>
    <x v="23"/>
    <s v="New Orleans"/>
    <x v="4"/>
    <n v="0.5"/>
    <x v="47"/>
    <x v="47"/>
    <x v="51"/>
    <x v="1"/>
  </r>
  <r>
    <x v="1"/>
    <n v="1197831"/>
    <x v="174"/>
    <x v="1"/>
    <x v="23"/>
    <s v="New Orleans"/>
    <x v="5"/>
    <n v="0.45"/>
    <x v="30"/>
    <x v="73"/>
    <x v="410"/>
    <x v="0"/>
  </r>
  <r>
    <x v="1"/>
    <n v="1197831"/>
    <x v="175"/>
    <x v="1"/>
    <x v="23"/>
    <s v="New Orleans"/>
    <x v="0"/>
    <n v="0.45"/>
    <x v="30"/>
    <x v="73"/>
    <x v="170"/>
    <x v="2"/>
  </r>
  <r>
    <x v="1"/>
    <n v="1197831"/>
    <x v="175"/>
    <x v="1"/>
    <x v="23"/>
    <s v="New Orleans"/>
    <x v="1"/>
    <n v="0.5"/>
    <x v="30"/>
    <x v="69"/>
    <x v="79"/>
    <x v="2"/>
  </r>
  <r>
    <x v="1"/>
    <n v="1197831"/>
    <x v="175"/>
    <x v="1"/>
    <x v="23"/>
    <s v="New Orleans"/>
    <x v="2"/>
    <n v="0.5"/>
    <x v="25"/>
    <x v="61"/>
    <x v="150"/>
    <x v="2"/>
  </r>
  <r>
    <x v="1"/>
    <n v="1197831"/>
    <x v="175"/>
    <x v="1"/>
    <x v="23"/>
    <s v="New Orleans"/>
    <x v="3"/>
    <n v="0.5"/>
    <x v="21"/>
    <x v="80"/>
    <x v="153"/>
    <x v="4"/>
  </r>
  <r>
    <x v="1"/>
    <n v="1197831"/>
    <x v="175"/>
    <x v="1"/>
    <x v="23"/>
    <s v="New Orleans"/>
    <x v="4"/>
    <n v="0.55000000000000004"/>
    <x v="32"/>
    <x v="111"/>
    <x v="846"/>
    <x v="1"/>
  </r>
  <r>
    <x v="1"/>
    <n v="1197831"/>
    <x v="175"/>
    <x v="1"/>
    <x v="23"/>
    <s v="New Orleans"/>
    <x v="5"/>
    <n v="0.60000000000000009"/>
    <x v="6"/>
    <x v="301"/>
    <x v="466"/>
    <x v="0"/>
  </r>
  <r>
    <x v="1"/>
    <n v="1197831"/>
    <x v="176"/>
    <x v="1"/>
    <x v="23"/>
    <s v="New Orleans"/>
    <x v="0"/>
    <n v="0.5"/>
    <x v="29"/>
    <x v="75"/>
    <x v="950"/>
    <x v="15"/>
  </r>
  <r>
    <x v="1"/>
    <n v="1197831"/>
    <x v="176"/>
    <x v="1"/>
    <x v="23"/>
    <s v="New Orleans"/>
    <x v="1"/>
    <n v="0.55000000000000004"/>
    <x v="29"/>
    <x v="100"/>
    <x v="951"/>
    <x v="15"/>
  </r>
  <r>
    <x v="1"/>
    <n v="1197831"/>
    <x v="176"/>
    <x v="1"/>
    <x v="23"/>
    <s v="New Orleans"/>
    <x v="2"/>
    <n v="0.5"/>
    <x v="8"/>
    <x v="10"/>
    <x v="952"/>
    <x v="15"/>
  </r>
  <r>
    <x v="1"/>
    <n v="1197831"/>
    <x v="176"/>
    <x v="1"/>
    <x v="23"/>
    <s v="New Orleans"/>
    <x v="3"/>
    <n v="0.5"/>
    <x v="28"/>
    <x v="48"/>
    <x v="79"/>
    <x v="0"/>
  </r>
  <r>
    <x v="1"/>
    <n v="1197831"/>
    <x v="176"/>
    <x v="1"/>
    <x v="23"/>
    <s v="New Orleans"/>
    <x v="4"/>
    <n v="0.55000000000000004"/>
    <x v="28"/>
    <x v="170"/>
    <x v="249"/>
    <x v="2"/>
  </r>
  <r>
    <x v="1"/>
    <n v="1197831"/>
    <x v="176"/>
    <x v="1"/>
    <x v="23"/>
    <s v="New Orleans"/>
    <x v="5"/>
    <n v="0.65"/>
    <x v="9"/>
    <x v="97"/>
    <x v="953"/>
    <x v="9"/>
  </r>
  <r>
    <x v="1"/>
    <n v="1197831"/>
    <x v="177"/>
    <x v="1"/>
    <x v="23"/>
    <s v="New Orleans"/>
    <x v="0"/>
    <n v="0.5"/>
    <x v="30"/>
    <x v="69"/>
    <x v="649"/>
    <x v="15"/>
  </r>
  <r>
    <x v="1"/>
    <n v="1197831"/>
    <x v="177"/>
    <x v="1"/>
    <x v="23"/>
    <s v="New Orleans"/>
    <x v="1"/>
    <n v="0.55000000000000004"/>
    <x v="30"/>
    <x v="71"/>
    <x v="241"/>
    <x v="15"/>
  </r>
  <r>
    <x v="1"/>
    <n v="1197831"/>
    <x v="177"/>
    <x v="1"/>
    <x v="23"/>
    <s v="New Orleans"/>
    <x v="2"/>
    <n v="0.5"/>
    <x v="8"/>
    <x v="10"/>
    <x v="952"/>
    <x v="15"/>
  </r>
  <r>
    <x v="1"/>
    <n v="1197831"/>
    <x v="177"/>
    <x v="1"/>
    <x v="23"/>
    <s v="New Orleans"/>
    <x v="3"/>
    <n v="0.5"/>
    <x v="34"/>
    <x v="351"/>
    <x v="14"/>
    <x v="0"/>
  </r>
  <r>
    <x v="1"/>
    <n v="1197831"/>
    <x v="177"/>
    <x v="1"/>
    <x v="23"/>
    <s v="New Orleans"/>
    <x v="4"/>
    <n v="0.55000000000000004"/>
    <x v="34"/>
    <x v="356"/>
    <x v="515"/>
    <x v="2"/>
  </r>
  <r>
    <x v="1"/>
    <n v="1197831"/>
    <x v="177"/>
    <x v="1"/>
    <x v="23"/>
    <s v="New Orleans"/>
    <x v="5"/>
    <n v="0.6"/>
    <x v="27"/>
    <x v="92"/>
    <x v="573"/>
    <x v="9"/>
  </r>
  <r>
    <x v="1"/>
    <n v="1197831"/>
    <x v="178"/>
    <x v="1"/>
    <x v="23"/>
    <s v="New Orleans"/>
    <x v="0"/>
    <n v="0.55000000000000004"/>
    <x v="22"/>
    <x v="105"/>
    <x v="15"/>
    <x v="15"/>
  </r>
  <r>
    <x v="1"/>
    <n v="1197831"/>
    <x v="178"/>
    <x v="1"/>
    <x v="23"/>
    <s v="New Orleans"/>
    <x v="1"/>
    <n v="0.55000000000000004"/>
    <x v="23"/>
    <x v="337"/>
    <x v="96"/>
    <x v="15"/>
  </r>
  <r>
    <x v="1"/>
    <n v="1197831"/>
    <x v="178"/>
    <x v="1"/>
    <x v="23"/>
    <s v="New Orleans"/>
    <x v="2"/>
    <n v="0.6"/>
    <x v="22"/>
    <x v="72"/>
    <x v="954"/>
    <x v="15"/>
  </r>
  <r>
    <x v="1"/>
    <n v="1197831"/>
    <x v="178"/>
    <x v="1"/>
    <x v="23"/>
    <s v="New Orleans"/>
    <x v="3"/>
    <n v="0.6"/>
    <x v="47"/>
    <x v="50"/>
    <x v="214"/>
    <x v="0"/>
  </r>
  <r>
    <x v="1"/>
    <n v="1197831"/>
    <x v="178"/>
    <x v="1"/>
    <x v="23"/>
    <s v="New Orleans"/>
    <x v="4"/>
    <n v="0.55000000000000004"/>
    <x v="47"/>
    <x v="42"/>
    <x v="802"/>
    <x v="2"/>
  </r>
  <r>
    <x v="1"/>
    <n v="1197831"/>
    <x v="178"/>
    <x v="1"/>
    <x v="23"/>
    <s v="New Orleans"/>
    <x v="5"/>
    <n v="0.5"/>
    <x v="23"/>
    <x v="66"/>
    <x v="955"/>
    <x v="9"/>
  </r>
  <r>
    <x v="1"/>
    <n v="1197831"/>
    <x v="179"/>
    <x v="1"/>
    <x v="23"/>
    <s v="New Orleans"/>
    <x v="0"/>
    <n v="0.4"/>
    <x v="31"/>
    <x v="336"/>
    <x v="956"/>
    <x v="15"/>
  </r>
  <r>
    <x v="1"/>
    <n v="1197831"/>
    <x v="179"/>
    <x v="1"/>
    <x v="23"/>
    <s v="New Orleans"/>
    <x v="1"/>
    <n v="0.4"/>
    <x v="31"/>
    <x v="336"/>
    <x v="956"/>
    <x v="15"/>
  </r>
  <r>
    <x v="1"/>
    <n v="1197831"/>
    <x v="179"/>
    <x v="1"/>
    <x v="23"/>
    <s v="New Orleans"/>
    <x v="2"/>
    <n v="0.45"/>
    <x v="28"/>
    <x v="45"/>
    <x v="56"/>
    <x v="15"/>
  </r>
  <r>
    <x v="1"/>
    <n v="1197831"/>
    <x v="179"/>
    <x v="1"/>
    <x v="23"/>
    <s v="New Orleans"/>
    <x v="3"/>
    <n v="0.45"/>
    <x v="48"/>
    <x v="153"/>
    <x v="77"/>
    <x v="0"/>
  </r>
  <r>
    <x v="1"/>
    <n v="1197831"/>
    <x v="179"/>
    <x v="1"/>
    <x v="23"/>
    <s v="New Orleans"/>
    <x v="4"/>
    <n v="0.35000000000000003"/>
    <x v="45"/>
    <x v="206"/>
    <x v="304"/>
    <x v="2"/>
  </r>
  <r>
    <x v="1"/>
    <n v="1197831"/>
    <x v="179"/>
    <x v="1"/>
    <x v="23"/>
    <s v="New Orleans"/>
    <x v="5"/>
    <n v="0.45"/>
    <x v="28"/>
    <x v="45"/>
    <x v="9"/>
    <x v="9"/>
  </r>
  <r>
    <x v="1"/>
    <n v="1197831"/>
    <x v="64"/>
    <x v="1"/>
    <x v="23"/>
    <s v="New Orleans"/>
    <x v="0"/>
    <n v="0.35000000000000003"/>
    <x v="22"/>
    <x v="45"/>
    <x v="56"/>
    <x v="15"/>
  </r>
  <r>
    <x v="1"/>
    <n v="1197831"/>
    <x v="64"/>
    <x v="1"/>
    <x v="23"/>
    <s v="New Orleans"/>
    <x v="1"/>
    <n v="0.35000000000000003"/>
    <x v="22"/>
    <x v="45"/>
    <x v="56"/>
    <x v="15"/>
  </r>
  <r>
    <x v="1"/>
    <n v="1197831"/>
    <x v="64"/>
    <x v="1"/>
    <x v="23"/>
    <s v="New Orleans"/>
    <x v="2"/>
    <n v="0.6"/>
    <x v="25"/>
    <x v="11"/>
    <x v="957"/>
    <x v="15"/>
  </r>
  <r>
    <x v="1"/>
    <n v="1197831"/>
    <x v="64"/>
    <x v="1"/>
    <x v="23"/>
    <s v="New Orleans"/>
    <x v="3"/>
    <n v="0.6"/>
    <x v="32"/>
    <x v="52"/>
    <x v="7"/>
    <x v="0"/>
  </r>
  <r>
    <x v="1"/>
    <n v="1197831"/>
    <x v="64"/>
    <x v="1"/>
    <x v="23"/>
    <s v="New Orleans"/>
    <x v="4"/>
    <n v="0.54999999999999993"/>
    <x v="33"/>
    <x v="338"/>
    <x v="958"/>
    <x v="2"/>
  </r>
  <r>
    <x v="1"/>
    <n v="1197831"/>
    <x v="64"/>
    <x v="1"/>
    <x v="23"/>
    <s v="New Orleans"/>
    <x v="5"/>
    <n v="0.65"/>
    <x v="23"/>
    <x v="113"/>
    <x v="863"/>
    <x v="9"/>
  </r>
  <r>
    <x v="1"/>
    <n v="1197831"/>
    <x v="65"/>
    <x v="1"/>
    <x v="23"/>
    <s v="New Orleans"/>
    <x v="0"/>
    <n v="0.54999999999999993"/>
    <x v="29"/>
    <x v="475"/>
    <x v="959"/>
    <x v="15"/>
  </r>
  <r>
    <x v="1"/>
    <n v="1197831"/>
    <x v="65"/>
    <x v="1"/>
    <x v="23"/>
    <s v="New Orleans"/>
    <x v="1"/>
    <n v="0.54999999999999993"/>
    <x v="29"/>
    <x v="475"/>
    <x v="959"/>
    <x v="15"/>
  </r>
  <r>
    <x v="1"/>
    <n v="1197831"/>
    <x v="65"/>
    <x v="1"/>
    <x v="23"/>
    <s v="New Orleans"/>
    <x v="2"/>
    <n v="0.6"/>
    <x v="22"/>
    <x v="72"/>
    <x v="954"/>
    <x v="15"/>
  </r>
  <r>
    <x v="1"/>
    <n v="1197831"/>
    <x v="65"/>
    <x v="1"/>
    <x v="23"/>
    <s v="New Orleans"/>
    <x v="3"/>
    <n v="0.6"/>
    <x v="28"/>
    <x v="40"/>
    <x v="18"/>
    <x v="0"/>
  </r>
  <r>
    <x v="1"/>
    <n v="1197831"/>
    <x v="65"/>
    <x v="1"/>
    <x v="23"/>
    <s v="New Orleans"/>
    <x v="4"/>
    <n v="0.54999999999999993"/>
    <x v="34"/>
    <x v="332"/>
    <x v="960"/>
    <x v="2"/>
  </r>
  <r>
    <x v="1"/>
    <n v="1197831"/>
    <x v="65"/>
    <x v="1"/>
    <x v="23"/>
    <s v="New Orleans"/>
    <x v="5"/>
    <n v="0.65"/>
    <x v="27"/>
    <x v="84"/>
    <x v="849"/>
    <x v="9"/>
  </r>
  <r>
    <x v="2"/>
    <n v="1128299"/>
    <x v="180"/>
    <x v="2"/>
    <x v="24"/>
    <s v="Boise"/>
    <x v="0"/>
    <n v="0.29999999999999993"/>
    <x v="33"/>
    <x v="555"/>
    <x v="961"/>
    <x v="2"/>
  </r>
  <r>
    <x v="2"/>
    <n v="1128299"/>
    <x v="180"/>
    <x v="2"/>
    <x v="24"/>
    <s v="Boise"/>
    <x v="1"/>
    <n v="0.4"/>
    <x v="33"/>
    <x v="234"/>
    <x v="536"/>
    <x v="8"/>
  </r>
  <r>
    <x v="2"/>
    <n v="1128299"/>
    <x v="180"/>
    <x v="2"/>
    <x v="24"/>
    <s v="Boise"/>
    <x v="2"/>
    <n v="0.4"/>
    <x v="33"/>
    <x v="234"/>
    <x v="228"/>
    <x v="2"/>
  </r>
  <r>
    <x v="2"/>
    <n v="1128299"/>
    <x v="180"/>
    <x v="2"/>
    <x v="24"/>
    <s v="Boise"/>
    <x v="3"/>
    <n v="0.4"/>
    <x v="35"/>
    <x v="130"/>
    <x v="195"/>
    <x v="2"/>
  </r>
  <r>
    <x v="2"/>
    <n v="1128299"/>
    <x v="180"/>
    <x v="2"/>
    <x v="24"/>
    <s v="Boise"/>
    <x v="4"/>
    <n v="0.45000000000000007"/>
    <x v="38"/>
    <x v="471"/>
    <x v="269"/>
    <x v="1"/>
  </r>
  <r>
    <x v="2"/>
    <n v="1128299"/>
    <x v="180"/>
    <x v="2"/>
    <x v="24"/>
    <s v="Boise"/>
    <x v="5"/>
    <n v="0.4"/>
    <x v="33"/>
    <x v="234"/>
    <x v="401"/>
    <x v="3"/>
  </r>
  <r>
    <x v="2"/>
    <n v="1128299"/>
    <x v="181"/>
    <x v="2"/>
    <x v="24"/>
    <s v="Boise"/>
    <x v="0"/>
    <n v="0.29999999999999993"/>
    <x v="34"/>
    <x v="556"/>
    <x v="962"/>
    <x v="2"/>
  </r>
  <r>
    <x v="2"/>
    <n v="1128299"/>
    <x v="181"/>
    <x v="2"/>
    <x v="24"/>
    <s v="Boise"/>
    <x v="1"/>
    <n v="0.4"/>
    <x v="48"/>
    <x v="146"/>
    <x v="51"/>
    <x v="8"/>
  </r>
  <r>
    <x v="2"/>
    <n v="1128299"/>
    <x v="181"/>
    <x v="2"/>
    <x v="24"/>
    <s v="Boise"/>
    <x v="2"/>
    <n v="0.4"/>
    <x v="48"/>
    <x v="146"/>
    <x v="215"/>
    <x v="2"/>
  </r>
  <r>
    <x v="2"/>
    <n v="1128299"/>
    <x v="181"/>
    <x v="2"/>
    <x v="24"/>
    <s v="Boise"/>
    <x v="3"/>
    <n v="0.4"/>
    <x v="38"/>
    <x v="124"/>
    <x v="189"/>
    <x v="2"/>
  </r>
  <r>
    <x v="2"/>
    <n v="1128299"/>
    <x v="181"/>
    <x v="2"/>
    <x v="24"/>
    <s v="Boise"/>
    <x v="4"/>
    <n v="0.45000000000000007"/>
    <x v="43"/>
    <x v="318"/>
    <x v="491"/>
    <x v="1"/>
  </r>
  <r>
    <x v="2"/>
    <n v="1128299"/>
    <x v="181"/>
    <x v="2"/>
    <x v="24"/>
    <s v="Boise"/>
    <x v="5"/>
    <n v="0.4"/>
    <x v="45"/>
    <x v="340"/>
    <x v="188"/>
    <x v="3"/>
  </r>
  <r>
    <x v="2"/>
    <n v="1128299"/>
    <x v="182"/>
    <x v="2"/>
    <x v="24"/>
    <s v="Boise"/>
    <x v="0"/>
    <n v="0.4"/>
    <x v="24"/>
    <x v="47"/>
    <x v="668"/>
    <x v="2"/>
  </r>
  <r>
    <x v="2"/>
    <n v="1128299"/>
    <x v="182"/>
    <x v="2"/>
    <x v="24"/>
    <s v="Boise"/>
    <x v="1"/>
    <n v="0.5"/>
    <x v="45"/>
    <x v="157"/>
    <x v="668"/>
    <x v="8"/>
  </r>
  <r>
    <x v="2"/>
    <n v="1128299"/>
    <x v="182"/>
    <x v="2"/>
    <x v="24"/>
    <s v="Boise"/>
    <x v="2"/>
    <n v="0.5"/>
    <x v="45"/>
    <x v="157"/>
    <x v="963"/>
    <x v="2"/>
  </r>
  <r>
    <x v="2"/>
    <n v="1128299"/>
    <x v="182"/>
    <x v="2"/>
    <x v="24"/>
    <s v="Boise"/>
    <x v="3"/>
    <n v="0.5"/>
    <x v="38"/>
    <x v="127"/>
    <x v="203"/>
    <x v="2"/>
  </r>
  <r>
    <x v="2"/>
    <n v="1128299"/>
    <x v="182"/>
    <x v="2"/>
    <x v="24"/>
    <s v="Boise"/>
    <x v="4"/>
    <n v="0.55000000000000004"/>
    <x v="36"/>
    <x v="389"/>
    <x v="964"/>
    <x v="1"/>
  </r>
  <r>
    <x v="2"/>
    <n v="1128299"/>
    <x v="182"/>
    <x v="2"/>
    <x v="24"/>
    <s v="Boise"/>
    <x v="5"/>
    <n v="0.5"/>
    <x v="46"/>
    <x v="132"/>
    <x v="965"/>
    <x v="3"/>
  </r>
  <r>
    <x v="2"/>
    <n v="1128299"/>
    <x v="183"/>
    <x v="2"/>
    <x v="24"/>
    <s v="Boise"/>
    <x v="0"/>
    <n v="0.5"/>
    <x v="24"/>
    <x v="54"/>
    <x v="548"/>
    <x v="2"/>
  </r>
  <r>
    <x v="2"/>
    <n v="1128299"/>
    <x v="183"/>
    <x v="2"/>
    <x v="24"/>
    <s v="Boise"/>
    <x v="1"/>
    <n v="0.55000000000000004"/>
    <x v="49"/>
    <x v="205"/>
    <x v="829"/>
    <x v="8"/>
  </r>
  <r>
    <x v="2"/>
    <n v="1128299"/>
    <x v="183"/>
    <x v="2"/>
    <x v="24"/>
    <s v="Boise"/>
    <x v="2"/>
    <n v="0.55000000000000004"/>
    <x v="45"/>
    <x v="136"/>
    <x v="814"/>
    <x v="2"/>
  </r>
  <r>
    <x v="2"/>
    <n v="1128299"/>
    <x v="183"/>
    <x v="2"/>
    <x v="24"/>
    <s v="Boise"/>
    <x v="3"/>
    <n v="0.5"/>
    <x v="44"/>
    <x v="142"/>
    <x v="209"/>
    <x v="2"/>
  </r>
  <r>
    <x v="2"/>
    <n v="1128299"/>
    <x v="183"/>
    <x v="2"/>
    <x v="24"/>
    <s v="Boise"/>
    <x v="4"/>
    <n v="0.55000000000000004"/>
    <x v="43"/>
    <x v="188"/>
    <x v="966"/>
    <x v="1"/>
  </r>
  <r>
    <x v="2"/>
    <n v="1128299"/>
    <x v="183"/>
    <x v="2"/>
    <x v="24"/>
    <s v="Boise"/>
    <x v="5"/>
    <n v="0.70000000000000007"/>
    <x v="46"/>
    <x v="154"/>
    <x v="315"/>
    <x v="3"/>
  </r>
  <r>
    <x v="2"/>
    <n v="1128299"/>
    <x v="184"/>
    <x v="2"/>
    <x v="24"/>
    <s v="Boise"/>
    <x v="0"/>
    <n v="0.5"/>
    <x v="28"/>
    <x v="48"/>
    <x v="52"/>
    <x v="2"/>
  </r>
  <r>
    <x v="2"/>
    <n v="1128299"/>
    <x v="184"/>
    <x v="2"/>
    <x v="24"/>
    <s v="Boise"/>
    <x v="1"/>
    <n v="0.55000000000000004"/>
    <x v="48"/>
    <x v="138"/>
    <x v="543"/>
    <x v="8"/>
  </r>
  <r>
    <x v="2"/>
    <n v="1128299"/>
    <x v="184"/>
    <x v="2"/>
    <x v="24"/>
    <s v="Boise"/>
    <x v="2"/>
    <n v="0.55000000000000004"/>
    <x v="47"/>
    <x v="42"/>
    <x v="802"/>
    <x v="2"/>
  </r>
  <r>
    <x v="2"/>
    <n v="1128299"/>
    <x v="184"/>
    <x v="2"/>
    <x v="24"/>
    <s v="Boise"/>
    <x v="3"/>
    <n v="0.5"/>
    <x v="49"/>
    <x v="146"/>
    <x v="215"/>
    <x v="2"/>
  </r>
  <r>
    <x v="2"/>
    <n v="1128299"/>
    <x v="184"/>
    <x v="2"/>
    <x v="24"/>
    <s v="Boise"/>
    <x v="4"/>
    <n v="0.55000000000000004"/>
    <x v="41"/>
    <x v="130"/>
    <x v="285"/>
    <x v="1"/>
  </r>
  <r>
    <x v="2"/>
    <n v="1128299"/>
    <x v="184"/>
    <x v="2"/>
    <x v="24"/>
    <s v="Boise"/>
    <x v="5"/>
    <n v="0.70000000000000007"/>
    <x v="48"/>
    <x v="195"/>
    <x v="553"/>
    <x v="3"/>
  </r>
  <r>
    <x v="2"/>
    <n v="1128299"/>
    <x v="185"/>
    <x v="2"/>
    <x v="24"/>
    <s v="Boise"/>
    <x v="0"/>
    <n v="0.5"/>
    <x v="23"/>
    <x v="66"/>
    <x v="175"/>
    <x v="2"/>
  </r>
  <r>
    <x v="2"/>
    <n v="1128299"/>
    <x v="185"/>
    <x v="2"/>
    <x v="24"/>
    <s v="Boise"/>
    <x v="1"/>
    <n v="0.55000000000000004"/>
    <x v="34"/>
    <x v="356"/>
    <x v="967"/>
    <x v="8"/>
  </r>
  <r>
    <x v="2"/>
    <n v="1128299"/>
    <x v="185"/>
    <x v="2"/>
    <x v="24"/>
    <s v="Boise"/>
    <x v="2"/>
    <n v="0.55000000000000004"/>
    <x v="34"/>
    <x v="356"/>
    <x v="515"/>
    <x v="2"/>
  </r>
  <r>
    <x v="2"/>
    <n v="1128299"/>
    <x v="185"/>
    <x v="2"/>
    <x v="24"/>
    <s v="Boise"/>
    <x v="3"/>
    <n v="0.5"/>
    <x v="45"/>
    <x v="157"/>
    <x v="963"/>
    <x v="2"/>
  </r>
  <r>
    <x v="2"/>
    <n v="1128299"/>
    <x v="185"/>
    <x v="2"/>
    <x v="24"/>
    <s v="Boise"/>
    <x v="4"/>
    <n v="0.55000000000000004"/>
    <x v="38"/>
    <x v="116"/>
    <x v="516"/>
    <x v="1"/>
  </r>
  <r>
    <x v="2"/>
    <n v="1128299"/>
    <x v="185"/>
    <x v="2"/>
    <x v="24"/>
    <s v="Boise"/>
    <x v="5"/>
    <n v="0.70000000000000007"/>
    <x v="28"/>
    <x v="244"/>
    <x v="500"/>
    <x v="3"/>
  </r>
  <r>
    <x v="2"/>
    <n v="1128299"/>
    <x v="186"/>
    <x v="2"/>
    <x v="24"/>
    <s v="Boise"/>
    <x v="0"/>
    <n v="0.5"/>
    <x v="22"/>
    <x v="73"/>
    <x v="170"/>
    <x v="2"/>
  </r>
  <r>
    <x v="2"/>
    <n v="1128299"/>
    <x v="186"/>
    <x v="2"/>
    <x v="24"/>
    <s v="Boise"/>
    <x v="1"/>
    <n v="0.55000000000000004"/>
    <x v="28"/>
    <x v="170"/>
    <x v="136"/>
    <x v="8"/>
  </r>
  <r>
    <x v="2"/>
    <n v="1128299"/>
    <x v="186"/>
    <x v="2"/>
    <x v="24"/>
    <s v="Boise"/>
    <x v="2"/>
    <n v="0.55000000000000004"/>
    <x v="34"/>
    <x v="356"/>
    <x v="515"/>
    <x v="2"/>
  </r>
  <r>
    <x v="2"/>
    <n v="1128299"/>
    <x v="186"/>
    <x v="2"/>
    <x v="24"/>
    <s v="Boise"/>
    <x v="3"/>
    <n v="0.5"/>
    <x v="48"/>
    <x v="203"/>
    <x v="407"/>
    <x v="2"/>
  </r>
  <r>
    <x v="2"/>
    <n v="1128299"/>
    <x v="186"/>
    <x v="2"/>
    <x v="24"/>
    <s v="Boise"/>
    <x v="4"/>
    <n v="0.55000000000000004"/>
    <x v="33"/>
    <x v="256"/>
    <x v="968"/>
    <x v="1"/>
  </r>
  <r>
    <x v="2"/>
    <n v="1128299"/>
    <x v="186"/>
    <x v="2"/>
    <x v="24"/>
    <s v="Boise"/>
    <x v="5"/>
    <n v="0.70000000000000007"/>
    <x v="33"/>
    <x v="253"/>
    <x v="436"/>
    <x v="3"/>
  </r>
  <r>
    <x v="2"/>
    <n v="1128299"/>
    <x v="187"/>
    <x v="2"/>
    <x v="24"/>
    <s v="Boise"/>
    <x v="0"/>
    <n v="0.55000000000000004"/>
    <x v="23"/>
    <x v="337"/>
    <x v="777"/>
    <x v="2"/>
  </r>
  <r>
    <x v="2"/>
    <n v="1128299"/>
    <x v="187"/>
    <x v="2"/>
    <x v="24"/>
    <s v="Boise"/>
    <x v="1"/>
    <n v="0.60000000000000009"/>
    <x v="31"/>
    <x v="225"/>
    <x v="969"/>
    <x v="8"/>
  </r>
  <r>
    <x v="2"/>
    <n v="1128299"/>
    <x v="187"/>
    <x v="2"/>
    <x v="24"/>
    <s v="Boise"/>
    <x v="2"/>
    <n v="0.55000000000000004"/>
    <x v="32"/>
    <x v="111"/>
    <x v="148"/>
    <x v="2"/>
  </r>
  <r>
    <x v="2"/>
    <n v="1128299"/>
    <x v="187"/>
    <x v="2"/>
    <x v="24"/>
    <s v="Boise"/>
    <x v="3"/>
    <n v="0.55000000000000004"/>
    <x v="47"/>
    <x v="42"/>
    <x v="802"/>
    <x v="2"/>
  </r>
  <r>
    <x v="2"/>
    <n v="1128299"/>
    <x v="187"/>
    <x v="2"/>
    <x v="24"/>
    <s v="Boise"/>
    <x v="4"/>
    <n v="0.65"/>
    <x v="47"/>
    <x v="51"/>
    <x v="159"/>
    <x v="1"/>
  </r>
  <r>
    <x v="2"/>
    <n v="1128299"/>
    <x v="187"/>
    <x v="2"/>
    <x v="24"/>
    <s v="Boise"/>
    <x v="5"/>
    <n v="0.70000000000000007"/>
    <x v="48"/>
    <x v="195"/>
    <x v="553"/>
    <x v="3"/>
  </r>
  <r>
    <x v="2"/>
    <n v="1128299"/>
    <x v="188"/>
    <x v="2"/>
    <x v="24"/>
    <s v="Boise"/>
    <x v="0"/>
    <n v="0.45000000000000007"/>
    <x v="31"/>
    <x v="339"/>
    <x v="830"/>
    <x v="2"/>
  </r>
  <r>
    <x v="2"/>
    <n v="1128299"/>
    <x v="188"/>
    <x v="2"/>
    <x v="24"/>
    <s v="Boise"/>
    <x v="1"/>
    <n v="0.50000000000000011"/>
    <x v="31"/>
    <x v="460"/>
    <x v="970"/>
    <x v="8"/>
  </r>
  <r>
    <x v="2"/>
    <n v="1128299"/>
    <x v="188"/>
    <x v="2"/>
    <x v="24"/>
    <s v="Boise"/>
    <x v="2"/>
    <n v="0.45000000000000007"/>
    <x v="33"/>
    <x v="557"/>
    <x v="561"/>
    <x v="2"/>
  </r>
  <r>
    <x v="2"/>
    <n v="1128299"/>
    <x v="188"/>
    <x v="2"/>
    <x v="24"/>
    <s v="Boise"/>
    <x v="3"/>
    <n v="0.45000000000000007"/>
    <x v="48"/>
    <x v="490"/>
    <x v="507"/>
    <x v="2"/>
  </r>
  <r>
    <x v="2"/>
    <n v="1128299"/>
    <x v="188"/>
    <x v="2"/>
    <x v="24"/>
    <s v="Boise"/>
    <x v="4"/>
    <n v="0.55000000000000004"/>
    <x v="48"/>
    <x v="138"/>
    <x v="184"/>
    <x v="1"/>
  </r>
  <r>
    <x v="2"/>
    <n v="1128299"/>
    <x v="188"/>
    <x v="2"/>
    <x v="24"/>
    <s v="Boise"/>
    <x v="5"/>
    <n v="0.60000000000000009"/>
    <x v="33"/>
    <x v="227"/>
    <x v="971"/>
    <x v="3"/>
  </r>
  <r>
    <x v="2"/>
    <n v="1128299"/>
    <x v="189"/>
    <x v="2"/>
    <x v="24"/>
    <s v="Boise"/>
    <x v="0"/>
    <n v="0.45000000000000007"/>
    <x v="24"/>
    <x v="223"/>
    <x v="135"/>
    <x v="2"/>
  </r>
  <r>
    <x v="2"/>
    <n v="1128299"/>
    <x v="189"/>
    <x v="2"/>
    <x v="24"/>
    <s v="Boise"/>
    <x v="1"/>
    <n v="0.50000000000000011"/>
    <x v="24"/>
    <x v="457"/>
    <x v="723"/>
    <x v="8"/>
  </r>
  <r>
    <x v="2"/>
    <n v="1128299"/>
    <x v="189"/>
    <x v="2"/>
    <x v="24"/>
    <s v="Boise"/>
    <x v="2"/>
    <n v="0.45000000000000007"/>
    <x v="46"/>
    <x v="137"/>
    <x v="201"/>
    <x v="2"/>
  </r>
  <r>
    <x v="2"/>
    <n v="1128299"/>
    <x v="189"/>
    <x v="2"/>
    <x v="24"/>
    <s v="Boise"/>
    <x v="3"/>
    <n v="0.45000000000000007"/>
    <x v="49"/>
    <x v="139"/>
    <x v="206"/>
    <x v="2"/>
  </r>
  <r>
    <x v="2"/>
    <n v="1128299"/>
    <x v="189"/>
    <x v="2"/>
    <x v="24"/>
    <s v="Boise"/>
    <x v="4"/>
    <n v="0.55000000000000004"/>
    <x v="35"/>
    <x v="408"/>
    <x v="972"/>
    <x v="1"/>
  </r>
  <r>
    <x v="2"/>
    <n v="1128299"/>
    <x v="189"/>
    <x v="2"/>
    <x v="24"/>
    <s v="Boise"/>
    <x v="5"/>
    <n v="0.60000000000000009"/>
    <x v="46"/>
    <x v="470"/>
    <x v="973"/>
    <x v="3"/>
  </r>
  <r>
    <x v="2"/>
    <n v="1128299"/>
    <x v="190"/>
    <x v="2"/>
    <x v="24"/>
    <s v="Boise"/>
    <x v="0"/>
    <n v="0.45000000000000007"/>
    <x v="24"/>
    <x v="223"/>
    <x v="135"/>
    <x v="2"/>
  </r>
  <r>
    <x v="2"/>
    <n v="1128299"/>
    <x v="190"/>
    <x v="2"/>
    <x v="24"/>
    <s v="Boise"/>
    <x v="1"/>
    <n v="0.50000000000000011"/>
    <x v="28"/>
    <x v="195"/>
    <x v="382"/>
    <x v="8"/>
  </r>
  <r>
    <x v="2"/>
    <n v="1128299"/>
    <x v="190"/>
    <x v="2"/>
    <x v="24"/>
    <s v="Boise"/>
    <x v="2"/>
    <n v="0.45000000000000007"/>
    <x v="48"/>
    <x v="490"/>
    <x v="507"/>
    <x v="2"/>
  </r>
  <r>
    <x v="2"/>
    <n v="1128299"/>
    <x v="190"/>
    <x v="2"/>
    <x v="24"/>
    <s v="Boise"/>
    <x v="3"/>
    <n v="0.45000000000000007"/>
    <x v="45"/>
    <x v="160"/>
    <x v="353"/>
    <x v="2"/>
  </r>
  <r>
    <x v="2"/>
    <n v="1128299"/>
    <x v="190"/>
    <x v="2"/>
    <x v="24"/>
    <s v="Boise"/>
    <x v="4"/>
    <n v="0.55000000000000004"/>
    <x v="49"/>
    <x v="205"/>
    <x v="732"/>
    <x v="1"/>
  </r>
  <r>
    <x v="2"/>
    <n v="1128299"/>
    <x v="190"/>
    <x v="2"/>
    <x v="24"/>
    <s v="Boise"/>
    <x v="5"/>
    <n v="0.60000000000000009"/>
    <x v="33"/>
    <x v="227"/>
    <x v="971"/>
    <x v="3"/>
  </r>
  <r>
    <x v="2"/>
    <n v="1128299"/>
    <x v="191"/>
    <x v="2"/>
    <x v="24"/>
    <s v="Boise"/>
    <x v="0"/>
    <n v="0.45000000000000007"/>
    <x v="23"/>
    <x v="224"/>
    <x v="974"/>
    <x v="2"/>
  </r>
  <r>
    <x v="2"/>
    <n v="1128299"/>
    <x v="191"/>
    <x v="2"/>
    <x v="24"/>
    <s v="Boise"/>
    <x v="1"/>
    <n v="0.50000000000000011"/>
    <x v="23"/>
    <x v="456"/>
    <x v="975"/>
    <x v="8"/>
  </r>
  <r>
    <x v="2"/>
    <n v="1128299"/>
    <x v="191"/>
    <x v="2"/>
    <x v="24"/>
    <s v="Boise"/>
    <x v="2"/>
    <n v="0.45000000000000007"/>
    <x v="33"/>
    <x v="557"/>
    <x v="561"/>
    <x v="2"/>
  </r>
  <r>
    <x v="2"/>
    <n v="1128299"/>
    <x v="191"/>
    <x v="2"/>
    <x v="24"/>
    <s v="Boise"/>
    <x v="3"/>
    <n v="0.45000000000000007"/>
    <x v="33"/>
    <x v="557"/>
    <x v="561"/>
    <x v="2"/>
  </r>
  <r>
    <x v="2"/>
    <n v="1128299"/>
    <x v="191"/>
    <x v="2"/>
    <x v="24"/>
    <s v="Boise"/>
    <x v="4"/>
    <n v="0.55000000000000004"/>
    <x v="45"/>
    <x v="136"/>
    <x v="302"/>
    <x v="1"/>
  </r>
  <r>
    <x v="2"/>
    <n v="1128299"/>
    <x v="191"/>
    <x v="2"/>
    <x v="24"/>
    <s v="Boise"/>
    <x v="5"/>
    <n v="0.60000000000000009"/>
    <x v="32"/>
    <x v="217"/>
    <x v="526"/>
    <x v="3"/>
  </r>
  <r>
    <x v="2"/>
    <n v="1128299"/>
    <x v="192"/>
    <x v="2"/>
    <x v="25"/>
    <s v="Phoenix"/>
    <x v="0"/>
    <n v="0.34999999999999992"/>
    <x v="34"/>
    <x v="558"/>
    <x v="976"/>
    <x v="2"/>
  </r>
  <r>
    <x v="2"/>
    <n v="1128299"/>
    <x v="192"/>
    <x v="2"/>
    <x v="25"/>
    <s v="Phoenix"/>
    <x v="1"/>
    <n v="0.45"/>
    <x v="34"/>
    <x v="115"/>
    <x v="179"/>
    <x v="8"/>
  </r>
  <r>
    <x v="2"/>
    <n v="1128299"/>
    <x v="192"/>
    <x v="2"/>
    <x v="25"/>
    <s v="Phoenix"/>
    <x v="2"/>
    <n v="0.45"/>
    <x v="34"/>
    <x v="115"/>
    <x v="519"/>
    <x v="2"/>
  </r>
  <r>
    <x v="2"/>
    <n v="1128299"/>
    <x v="192"/>
    <x v="2"/>
    <x v="25"/>
    <s v="Phoenix"/>
    <x v="3"/>
    <n v="0.45"/>
    <x v="46"/>
    <x v="334"/>
    <x v="977"/>
    <x v="2"/>
  </r>
  <r>
    <x v="2"/>
    <n v="1128299"/>
    <x v="192"/>
    <x v="2"/>
    <x v="25"/>
    <s v="Phoenix"/>
    <x v="4"/>
    <n v="0.50000000000000011"/>
    <x v="35"/>
    <x v="559"/>
    <x v="978"/>
    <x v="1"/>
  </r>
  <r>
    <x v="2"/>
    <n v="1128299"/>
    <x v="192"/>
    <x v="2"/>
    <x v="25"/>
    <s v="Phoenix"/>
    <x v="5"/>
    <n v="0.45"/>
    <x v="34"/>
    <x v="115"/>
    <x v="523"/>
    <x v="3"/>
  </r>
  <r>
    <x v="2"/>
    <n v="1128299"/>
    <x v="193"/>
    <x v="2"/>
    <x v="25"/>
    <s v="Phoenix"/>
    <x v="0"/>
    <n v="0.34999999999999992"/>
    <x v="28"/>
    <x v="560"/>
    <x v="979"/>
    <x v="2"/>
  </r>
  <r>
    <x v="2"/>
    <n v="1128299"/>
    <x v="193"/>
    <x v="2"/>
    <x v="25"/>
    <s v="Phoenix"/>
    <x v="1"/>
    <n v="0.45"/>
    <x v="33"/>
    <x v="172"/>
    <x v="308"/>
    <x v="8"/>
  </r>
  <r>
    <x v="2"/>
    <n v="1128299"/>
    <x v="193"/>
    <x v="2"/>
    <x v="25"/>
    <s v="Phoenix"/>
    <x v="2"/>
    <n v="0.45"/>
    <x v="33"/>
    <x v="172"/>
    <x v="561"/>
    <x v="2"/>
  </r>
  <r>
    <x v="2"/>
    <n v="1128299"/>
    <x v="193"/>
    <x v="2"/>
    <x v="25"/>
    <s v="Phoenix"/>
    <x v="3"/>
    <n v="0.45"/>
    <x v="35"/>
    <x v="116"/>
    <x v="180"/>
    <x v="2"/>
  </r>
  <r>
    <x v="2"/>
    <n v="1128299"/>
    <x v="193"/>
    <x v="2"/>
    <x v="25"/>
    <s v="Phoenix"/>
    <x v="4"/>
    <n v="0.50000000000000011"/>
    <x v="41"/>
    <x v="322"/>
    <x v="504"/>
    <x v="1"/>
  </r>
  <r>
    <x v="2"/>
    <n v="1128299"/>
    <x v="193"/>
    <x v="2"/>
    <x v="25"/>
    <s v="Phoenix"/>
    <x v="5"/>
    <n v="0.45"/>
    <x v="47"/>
    <x v="207"/>
    <x v="354"/>
    <x v="3"/>
  </r>
  <r>
    <x v="2"/>
    <n v="1128299"/>
    <x v="194"/>
    <x v="2"/>
    <x v="25"/>
    <s v="Phoenix"/>
    <x v="0"/>
    <n v="0.45"/>
    <x v="21"/>
    <x v="111"/>
    <x v="148"/>
    <x v="2"/>
  </r>
  <r>
    <x v="2"/>
    <n v="1128299"/>
    <x v="194"/>
    <x v="2"/>
    <x v="25"/>
    <s v="Phoenix"/>
    <x v="1"/>
    <n v="0.55000000000000004"/>
    <x v="47"/>
    <x v="42"/>
    <x v="980"/>
    <x v="8"/>
  </r>
  <r>
    <x v="2"/>
    <n v="1128299"/>
    <x v="194"/>
    <x v="2"/>
    <x v="25"/>
    <s v="Phoenix"/>
    <x v="2"/>
    <n v="0.55000000000000004"/>
    <x v="47"/>
    <x v="42"/>
    <x v="802"/>
    <x v="2"/>
  </r>
  <r>
    <x v="2"/>
    <n v="1128299"/>
    <x v="194"/>
    <x v="2"/>
    <x v="25"/>
    <s v="Phoenix"/>
    <x v="3"/>
    <n v="0.55000000000000004"/>
    <x v="35"/>
    <x v="408"/>
    <x v="688"/>
    <x v="2"/>
  </r>
  <r>
    <x v="2"/>
    <n v="1128299"/>
    <x v="194"/>
    <x v="2"/>
    <x v="25"/>
    <s v="Phoenix"/>
    <x v="4"/>
    <n v="0.60000000000000009"/>
    <x v="37"/>
    <x v="187"/>
    <x v="280"/>
    <x v="1"/>
  </r>
  <r>
    <x v="2"/>
    <n v="1128299"/>
    <x v="194"/>
    <x v="2"/>
    <x v="25"/>
    <s v="Phoenix"/>
    <x v="5"/>
    <n v="0.55000000000000004"/>
    <x v="48"/>
    <x v="138"/>
    <x v="981"/>
    <x v="3"/>
  </r>
  <r>
    <x v="2"/>
    <n v="1128299"/>
    <x v="195"/>
    <x v="2"/>
    <x v="25"/>
    <s v="Phoenix"/>
    <x v="0"/>
    <n v="0.55000000000000004"/>
    <x v="21"/>
    <x v="446"/>
    <x v="764"/>
    <x v="2"/>
  </r>
  <r>
    <x v="2"/>
    <n v="1128299"/>
    <x v="195"/>
    <x v="2"/>
    <x v="25"/>
    <s v="Phoenix"/>
    <x v="1"/>
    <n v="0.60000000000000009"/>
    <x v="45"/>
    <x v="162"/>
    <x v="397"/>
    <x v="8"/>
  </r>
  <r>
    <x v="2"/>
    <n v="1128299"/>
    <x v="195"/>
    <x v="2"/>
    <x v="25"/>
    <s v="Phoenix"/>
    <x v="2"/>
    <n v="0.60000000000000009"/>
    <x v="47"/>
    <x v="218"/>
    <x v="104"/>
    <x v="2"/>
  </r>
  <r>
    <x v="2"/>
    <n v="1128299"/>
    <x v="195"/>
    <x v="2"/>
    <x v="25"/>
    <s v="Phoenix"/>
    <x v="3"/>
    <n v="0.55000000000000004"/>
    <x v="49"/>
    <x v="205"/>
    <x v="302"/>
    <x v="2"/>
  </r>
  <r>
    <x v="2"/>
    <n v="1128299"/>
    <x v="195"/>
    <x v="2"/>
    <x v="25"/>
    <s v="Phoenix"/>
    <x v="4"/>
    <n v="0.60000000000000009"/>
    <x v="41"/>
    <x v="200"/>
    <x v="982"/>
    <x v="1"/>
  </r>
  <r>
    <x v="2"/>
    <n v="1128299"/>
    <x v="195"/>
    <x v="2"/>
    <x v="25"/>
    <s v="Phoenix"/>
    <x v="5"/>
    <n v="0.75000000000000011"/>
    <x v="48"/>
    <x v="224"/>
    <x v="983"/>
    <x v="3"/>
  </r>
  <r>
    <x v="2"/>
    <n v="1128299"/>
    <x v="196"/>
    <x v="2"/>
    <x v="25"/>
    <s v="Phoenix"/>
    <x v="0"/>
    <n v="0.55000000000000004"/>
    <x v="31"/>
    <x v="76"/>
    <x v="774"/>
    <x v="2"/>
  </r>
  <r>
    <x v="2"/>
    <n v="1128299"/>
    <x v="196"/>
    <x v="2"/>
    <x v="25"/>
    <s v="Phoenix"/>
    <x v="1"/>
    <n v="0.60000000000000009"/>
    <x v="33"/>
    <x v="227"/>
    <x v="984"/>
    <x v="8"/>
  </r>
  <r>
    <x v="2"/>
    <n v="1128299"/>
    <x v="196"/>
    <x v="2"/>
    <x v="25"/>
    <s v="Phoenix"/>
    <x v="2"/>
    <n v="0.60000000000000009"/>
    <x v="32"/>
    <x v="217"/>
    <x v="985"/>
    <x v="2"/>
  </r>
  <r>
    <x v="2"/>
    <n v="1128299"/>
    <x v="196"/>
    <x v="2"/>
    <x v="25"/>
    <s v="Phoenix"/>
    <x v="3"/>
    <n v="0.55000000000000004"/>
    <x v="45"/>
    <x v="136"/>
    <x v="814"/>
    <x v="2"/>
  </r>
  <r>
    <x v="2"/>
    <n v="1128299"/>
    <x v="196"/>
    <x v="2"/>
    <x v="25"/>
    <s v="Phoenix"/>
    <x v="4"/>
    <n v="0.60000000000000009"/>
    <x v="44"/>
    <x v="192"/>
    <x v="714"/>
    <x v="1"/>
  </r>
  <r>
    <x v="2"/>
    <n v="1128299"/>
    <x v="196"/>
    <x v="2"/>
    <x v="25"/>
    <s v="Phoenix"/>
    <x v="5"/>
    <n v="0.75000000000000011"/>
    <x v="33"/>
    <x v="260"/>
    <x v="411"/>
    <x v="3"/>
  </r>
  <r>
    <x v="2"/>
    <n v="1128299"/>
    <x v="197"/>
    <x v="2"/>
    <x v="25"/>
    <s v="Phoenix"/>
    <x v="0"/>
    <n v="0.55000000000000004"/>
    <x v="20"/>
    <x v="104"/>
    <x v="838"/>
    <x v="2"/>
  </r>
  <r>
    <x v="2"/>
    <n v="1128299"/>
    <x v="197"/>
    <x v="2"/>
    <x v="25"/>
    <s v="Phoenix"/>
    <x v="1"/>
    <n v="0.60000000000000009"/>
    <x v="21"/>
    <x v="221"/>
    <x v="432"/>
    <x v="8"/>
  </r>
  <r>
    <x v="2"/>
    <n v="1128299"/>
    <x v="197"/>
    <x v="2"/>
    <x v="25"/>
    <s v="Phoenix"/>
    <x v="2"/>
    <n v="0.60000000000000009"/>
    <x v="21"/>
    <x v="221"/>
    <x v="92"/>
    <x v="2"/>
  </r>
  <r>
    <x v="2"/>
    <n v="1128299"/>
    <x v="197"/>
    <x v="2"/>
    <x v="25"/>
    <s v="Phoenix"/>
    <x v="3"/>
    <n v="0.55000000000000004"/>
    <x v="33"/>
    <x v="256"/>
    <x v="986"/>
    <x v="2"/>
  </r>
  <r>
    <x v="2"/>
    <n v="1128299"/>
    <x v="197"/>
    <x v="2"/>
    <x v="25"/>
    <s v="Phoenix"/>
    <x v="4"/>
    <n v="0.60000000000000009"/>
    <x v="49"/>
    <x v="166"/>
    <x v="303"/>
    <x v="1"/>
  </r>
  <r>
    <x v="2"/>
    <n v="1128299"/>
    <x v="197"/>
    <x v="2"/>
    <x v="25"/>
    <s v="Phoenix"/>
    <x v="5"/>
    <n v="0.75000000000000011"/>
    <x v="25"/>
    <x v="276"/>
    <x v="421"/>
    <x v="3"/>
  </r>
  <r>
    <x v="2"/>
    <n v="1128299"/>
    <x v="198"/>
    <x v="2"/>
    <x v="25"/>
    <s v="Phoenix"/>
    <x v="0"/>
    <n v="0.55000000000000004"/>
    <x v="30"/>
    <x v="71"/>
    <x v="83"/>
    <x v="2"/>
  </r>
  <r>
    <x v="2"/>
    <n v="1128299"/>
    <x v="198"/>
    <x v="2"/>
    <x v="25"/>
    <s v="Phoenix"/>
    <x v="1"/>
    <n v="0.60000000000000009"/>
    <x v="25"/>
    <x v="215"/>
    <x v="760"/>
    <x v="8"/>
  </r>
  <r>
    <x v="2"/>
    <n v="1128299"/>
    <x v="198"/>
    <x v="2"/>
    <x v="25"/>
    <s v="Phoenix"/>
    <x v="2"/>
    <n v="0.60000000000000009"/>
    <x v="21"/>
    <x v="221"/>
    <x v="92"/>
    <x v="2"/>
  </r>
  <r>
    <x v="2"/>
    <n v="1128299"/>
    <x v="198"/>
    <x v="2"/>
    <x v="25"/>
    <s v="Phoenix"/>
    <x v="3"/>
    <n v="0.55000000000000004"/>
    <x v="32"/>
    <x v="111"/>
    <x v="148"/>
    <x v="2"/>
  </r>
  <r>
    <x v="2"/>
    <n v="1128299"/>
    <x v="198"/>
    <x v="2"/>
    <x v="25"/>
    <s v="Phoenix"/>
    <x v="4"/>
    <n v="0.60000000000000009"/>
    <x v="24"/>
    <x v="252"/>
    <x v="234"/>
    <x v="1"/>
  </r>
  <r>
    <x v="2"/>
    <n v="1128299"/>
    <x v="198"/>
    <x v="2"/>
    <x v="25"/>
    <s v="Phoenix"/>
    <x v="5"/>
    <n v="0.75000000000000011"/>
    <x v="24"/>
    <x v="232"/>
    <x v="987"/>
    <x v="3"/>
  </r>
  <r>
    <x v="2"/>
    <n v="1128299"/>
    <x v="199"/>
    <x v="2"/>
    <x v="25"/>
    <s v="Phoenix"/>
    <x v="0"/>
    <n v="0.60000000000000009"/>
    <x v="20"/>
    <x v="249"/>
    <x v="100"/>
    <x v="2"/>
  </r>
  <r>
    <x v="2"/>
    <n v="1128299"/>
    <x v="199"/>
    <x v="2"/>
    <x v="25"/>
    <s v="Phoenix"/>
    <x v="1"/>
    <n v="0.65000000000000013"/>
    <x v="26"/>
    <x v="561"/>
    <x v="988"/>
    <x v="8"/>
  </r>
  <r>
    <x v="2"/>
    <n v="1128299"/>
    <x v="199"/>
    <x v="2"/>
    <x v="25"/>
    <s v="Phoenix"/>
    <x v="2"/>
    <n v="0.60000000000000009"/>
    <x v="28"/>
    <x v="254"/>
    <x v="43"/>
    <x v="2"/>
  </r>
  <r>
    <x v="2"/>
    <n v="1128299"/>
    <x v="199"/>
    <x v="2"/>
    <x v="25"/>
    <s v="Phoenix"/>
    <x v="3"/>
    <n v="0.60000000000000009"/>
    <x v="34"/>
    <x v="231"/>
    <x v="989"/>
    <x v="2"/>
  </r>
  <r>
    <x v="2"/>
    <n v="1128299"/>
    <x v="199"/>
    <x v="2"/>
    <x v="25"/>
    <s v="Phoenix"/>
    <x v="4"/>
    <n v="0.70000000000000007"/>
    <x v="34"/>
    <x v="204"/>
    <x v="989"/>
    <x v="1"/>
  </r>
  <r>
    <x v="2"/>
    <n v="1128299"/>
    <x v="199"/>
    <x v="2"/>
    <x v="25"/>
    <s v="Phoenix"/>
    <x v="5"/>
    <n v="0.75000000000000011"/>
    <x v="32"/>
    <x v="220"/>
    <x v="801"/>
    <x v="3"/>
  </r>
  <r>
    <x v="2"/>
    <n v="1128299"/>
    <x v="200"/>
    <x v="2"/>
    <x v="25"/>
    <s v="Phoenix"/>
    <x v="0"/>
    <n v="0.50000000000000011"/>
    <x v="23"/>
    <x v="456"/>
    <x v="788"/>
    <x v="2"/>
  </r>
  <r>
    <x v="2"/>
    <n v="1128299"/>
    <x v="200"/>
    <x v="2"/>
    <x v="25"/>
    <s v="Phoenix"/>
    <x v="1"/>
    <n v="0.55000000000000016"/>
    <x v="23"/>
    <x v="562"/>
    <x v="990"/>
    <x v="8"/>
  </r>
  <r>
    <x v="2"/>
    <n v="1128299"/>
    <x v="200"/>
    <x v="2"/>
    <x v="25"/>
    <s v="Phoenix"/>
    <x v="2"/>
    <n v="0.50000000000000011"/>
    <x v="34"/>
    <x v="563"/>
    <x v="991"/>
    <x v="2"/>
  </r>
  <r>
    <x v="2"/>
    <n v="1128299"/>
    <x v="200"/>
    <x v="2"/>
    <x v="25"/>
    <s v="Phoenix"/>
    <x v="3"/>
    <n v="0.50000000000000011"/>
    <x v="33"/>
    <x v="564"/>
    <x v="436"/>
    <x v="2"/>
  </r>
  <r>
    <x v="2"/>
    <n v="1128299"/>
    <x v="200"/>
    <x v="2"/>
    <x v="25"/>
    <s v="Phoenix"/>
    <x v="4"/>
    <n v="0.60000000000000009"/>
    <x v="33"/>
    <x v="227"/>
    <x v="992"/>
    <x v="1"/>
  </r>
  <r>
    <x v="2"/>
    <n v="1128299"/>
    <x v="200"/>
    <x v="2"/>
    <x v="25"/>
    <s v="Phoenix"/>
    <x v="5"/>
    <n v="0.65000000000000013"/>
    <x v="34"/>
    <x v="422"/>
    <x v="993"/>
    <x v="3"/>
  </r>
  <r>
    <x v="2"/>
    <n v="1128299"/>
    <x v="201"/>
    <x v="2"/>
    <x v="25"/>
    <s v="Phoenix"/>
    <x v="0"/>
    <n v="0.50000000000000011"/>
    <x v="21"/>
    <x v="565"/>
    <x v="199"/>
    <x v="2"/>
  </r>
  <r>
    <x v="2"/>
    <n v="1128299"/>
    <x v="201"/>
    <x v="2"/>
    <x v="25"/>
    <s v="Phoenix"/>
    <x v="1"/>
    <n v="0.55000000000000016"/>
    <x v="21"/>
    <x v="566"/>
    <x v="994"/>
    <x v="8"/>
  </r>
  <r>
    <x v="2"/>
    <n v="1128299"/>
    <x v="201"/>
    <x v="2"/>
    <x v="25"/>
    <s v="Phoenix"/>
    <x v="2"/>
    <n v="0.50000000000000011"/>
    <x v="48"/>
    <x v="347"/>
    <x v="553"/>
    <x v="2"/>
  </r>
  <r>
    <x v="2"/>
    <n v="1128299"/>
    <x v="201"/>
    <x v="2"/>
    <x v="25"/>
    <s v="Phoenix"/>
    <x v="3"/>
    <n v="0.50000000000000011"/>
    <x v="45"/>
    <x v="482"/>
    <x v="479"/>
    <x v="2"/>
  </r>
  <r>
    <x v="2"/>
    <n v="1128299"/>
    <x v="201"/>
    <x v="2"/>
    <x v="25"/>
    <s v="Phoenix"/>
    <x v="4"/>
    <n v="0.60000000000000009"/>
    <x v="46"/>
    <x v="470"/>
    <x v="154"/>
    <x v="1"/>
  </r>
  <r>
    <x v="2"/>
    <n v="1128299"/>
    <x v="201"/>
    <x v="2"/>
    <x v="25"/>
    <s v="Phoenix"/>
    <x v="5"/>
    <n v="0.75000000000000011"/>
    <x v="48"/>
    <x v="224"/>
    <x v="983"/>
    <x v="3"/>
  </r>
  <r>
    <x v="2"/>
    <n v="1128299"/>
    <x v="202"/>
    <x v="2"/>
    <x v="25"/>
    <s v="Phoenix"/>
    <x v="0"/>
    <n v="0.60000000000000009"/>
    <x v="21"/>
    <x v="221"/>
    <x v="92"/>
    <x v="2"/>
  </r>
  <r>
    <x v="2"/>
    <n v="1128299"/>
    <x v="202"/>
    <x v="2"/>
    <x v="25"/>
    <s v="Phoenix"/>
    <x v="1"/>
    <n v="0.65000000000000013"/>
    <x v="25"/>
    <x v="216"/>
    <x v="381"/>
    <x v="8"/>
  </r>
  <r>
    <x v="2"/>
    <n v="1128299"/>
    <x v="202"/>
    <x v="2"/>
    <x v="25"/>
    <s v="Phoenix"/>
    <x v="2"/>
    <n v="0.60000000000000009"/>
    <x v="32"/>
    <x v="217"/>
    <x v="985"/>
    <x v="2"/>
  </r>
  <r>
    <x v="2"/>
    <n v="1128299"/>
    <x v="202"/>
    <x v="2"/>
    <x v="25"/>
    <s v="Phoenix"/>
    <x v="3"/>
    <n v="0.60000000000000009"/>
    <x v="33"/>
    <x v="227"/>
    <x v="995"/>
    <x v="2"/>
  </r>
  <r>
    <x v="2"/>
    <n v="1128299"/>
    <x v="202"/>
    <x v="2"/>
    <x v="25"/>
    <s v="Phoenix"/>
    <x v="4"/>
    <n v="0.70000000000000007"/>
    <x v="48"/>
    <x v="195"/>
    <x v="135"/>
    <x v="1"/>
  </r>
  <r>
    <x v="2"/>
    <n v="1128299"/>
    <x v="202"/>
    <x v="2"/>
    <x v="25"/>
    <s v="Phoenix"/>
    <x v="5"/>
    <n v="0.75000000000000011"/>
    <x v="24"/>
    <x v="232"/>
    <x v="987"/>
    <x v="3"/>
  </r>
  <r>
    <x v="2"/>
    <n v="1128299"/>
    <x v="203"/>
    <x v="2"/>
    <x v="25"/>
    <s v="Phoenix"/>
    <x v="0"/>
    <n v="0.60000000000000009"/>
    <x v="20"/>
    <x v="249"/>
    <x v="100"/>
    <x v="2"/>
  </r>
  <r>
    <x v="2"/>
    <n v="1128299"/>
    <x v="203"/>
    <x v="2"/>
    <x v="25"/>
    <s v="Phoenix"/>
    <x v="1"/>
    <n v="0.65000000000000013"/>
    <x v="20"/>
    <x v="258"/>
    <x v="393"/>
    <x v="8"/>
  </r>
  <r>
    <x v="2"/>
    <n v="1128299"/>
    <x v="203"/>
    <x v="2"/>
    <x v="25"/>
    <s v="Phoenix"/>
    <x v="2"/>
    <n v="0.60000000000000009"/>
    <x v="24"/>
    <x v="252"/>
    <x v="150"/>
    <x v="2"/>
  </r>
  <r>
    <x v="2"/>
    <n v="1128299"/>
    <x v="203"/>
    <x v="2"/>
    <x v="25"/>
    <s v="Phoenix"/>
    <x v="3"/>
    <n v="0.60000000000000009"/>
    <x v="24"/>
    <x v="252"/>
    <x v="150"/>
    <x v="2"/>
  </r>
  <r>
    <x v="2"/>
    <n v="1128299"/>
    <x v="203"/>
    <x v="2"/>
    <x v="25"/>
    <s v="Phoenix"/>
    <x v="4"/>
    <n v="0.70000000000000007"/>
    <x v="33"/>
    <x v="253"/>
    <x v="995"/>
    <x v="1"/>
  </r>
  <r>
    <x v="2"/>
    <n v="1128299"/>
    <x v="203"/>
    <x v="2"/>
    <x v="25"/>
    <s v="Phoenix"/>
    <x v="5"/>
    <n v="0.75000000000000011"/>
    <x v="28"/>
    <x v="567"/>
    <x v="974"/>
    <x v="3"/>
  </r>
  <r>
    <x v="2"/>
    <n v="1128299"/>
    <x v="90"/>
    <x v="2"/>
    <x v="26"/>
    <s v="Albuquerque"/>
    <x v="0"/>
    <n v="0.29999999999999993"/>
    <x v="32"/>
    <x v="331"/>
    <x v="772"/>
    <x v="8"/>
  </r>
  <r>
    <x v="2"/>
    <n v="1128299"/>
    <x v="90"/>
    <x v="2"/>
    <x v="26"/>
    <s v="Albuquerque"/>
    <x v="1"/>
    <n v="0.4"/>
    <x v="32"/>
    <x v="207"/>
    <x v="794"/>
    <x v="8"/>
  </r>
  <r>
    <x v="2"/>
    <n v="1128299"/>
    <x v="90"/>
    <x v="2"/>
    <x v="26"/>
    <s v="Albuquerque"/>
    <x v="2"/>
    <n v="0.4"/>
    <x v="32"/>
    <x v="207"/>
    <x v="149"/>
    <x v="2"/>
  </r>
  <r>
    <x v="2"/>
    <n v="1128299"/>
    <x v="90"/>
    <x v="2"/>
    <x v="26"/>
    <s v="Albuquerque"/>
    <x v="3"/>
    <n v="0.4"/>
    <x v="49"/>
    <x v="147"/>
    <x v="616"/>
    <x v="8"/>
  </r>
  <r>
    <x v="2"/>
    <n v="1128299"/>
    <x v="90"/>
    <x v="2"/>
    <x v="26"/>
    <s v="Albuquerque"/>
    <x v="4"/>
    <n v="0.45000000000000012"/>
    <x v="44"/>
    <x v="133"/>
    <x v="197"/>
    <x v="2"/>
  </r>
  <r>
    <x v="2"/>
    <n v="1128299"/>
    <x v="90"/>
    <x v="2"/>
    <x v="26"/>
    <s v="Albuquerque"/>
    <x v="5"/>
    <n v="0.4"/>
    <x v="32"/>
    <x v="207"/>
    <x v="354"/>
    <x v="3"/>
  </r>
  <r>
    <x v="2"/>
    <n v="1128299"/>
    <x v="91"/>
    <x v="2"/>
    <x v="26"/>
    <s v="Albuquerque"/>
    <x v="0"/>
    <n v="0.29999999999999993"/>
    <x v="24"/>
    <x v="167"/>
    <x v="763"/>
    <x v="8"/>
  </r>
  <r>
    <x v="2"/>
    <n v="1128299"/>
    <x v="91"/>
    <x v="2"/>
    <x v="26"/>
    <s v="Albuquerque"/>
    <x v="1"/>
    <n v="0.4"/>
    <x v="47"/>
    <x v="173"/>
    <x v="329"/>
    <x v="8"/>
  </r>
  <r>
    <x v="2"/>
    <n v="1128299"/>
    <x v="91"/>
    <x v="2"/>
    <x v="26"/>
    <s v="Albuquerque"/>
    <x v="2"/>
    <n v="0.4"/>
    <x v="47"/>
    <x v="173"/>
    <x v="257"/>
    <x v="2"/>
  </r>
  <r>
    <x v="2"/>
    <n v="1128299"/>
    <x v="91"/>
    <x v="2"/>
    <x v="26"/>
    <s v="Albuquerque"/>
    <x v="3"/>
    <n v="0.4"/>
    <x v="44"/>
    <x v="123"/>
    <x v="216"/>
    <x v="8"/>
  </r>
  <r>
    <x v="2"/>
    <n v="1128299"/>
    <x v="91"/>
    <x v="2"/>
    <x v="26"/>
    <s v="Albuquerque"/>
    <x v="4"/>
    <n v="0.45000000000000012"/>
    <x v="37"/>
    <x v="545"/>
    <x v="996"/>
    <x v="2"/>
  </r>
  <r>
    <x v="2"/>
    <n v="1128299"/>
    <x v="91"/>
    <x v="2"/>
    <x v="26"/>
    <s v="Albuquerque"/>
    <x v="5"/>
    <n v="0.4"/>
    <x v="48"/>
    <x v="146"/>
    <x v="223"/>
    <x v="3"/>
  </r>
  <r>
    <x v="2"/>
    <n v="1128299"/>
    <x v="92"/>
    <x v="2"/>
    <x v="26"/>
    <s v="Albuquerque"/>
    <x v="0"/>
    <n v="0.4"/>
    <x v="28"/>
    <x v="193"/>
    <x v="99"/>
    <x v="8"/>
  </r>
  <r>
    <x v="2"/>
    <n v="1128299"/>
    <x v="92"/>
    <x v="2"/>
    <x v="26"/>
    <s v="Albuquerque"/>
    <x v="1"/>
    <n v="0.5"/>
    <x v="48"/>
    <x v="203"/>
    <x v="158"/>
    <x v="8"/>
  </r>
  <r>
    <x v="2"/>
    <n v="1128299"/>
    <x v="92"/>
    <x v="2"/>
    <x v="26"/>
    <s v="Albuquerque"/>
    <x v="2"/>
    <n v="0.5"/>
    <x v="48"/>
    <x v="203"/>
    <x v="407"/>
    <x v="2"/>
  </r>
  <r>
    <x v="2"/>
    <n v="1128299"/>
    <x v="92"/>
    <x v="2"/>
    <x v="26"/>
    <s v="Albuquerque"/>
    <x v="3"/>
    <n v="0.5"/>
    <x v="44"/>
    <x v="142"/>
    <x v="399"/>
    <x v="8"/>
  </r>
  <r>
    <x v="2"/>
    <n v="1128299"/>
    <x v="92"/>
    <x v="2"/>
    <x v="26"/>
    <s v="Albuquerque"/>
    <x v="4"/>
    <n v="0.55000000000000004"/>
    <x v="43"/>
    <x v="188"/>
    <x v="281"/>
    <x v="2"/>
  </r>
  <r>
    <x v="2"/>
    <n v="1128299"/>
    <x v="92"/>
    <x v="2"/>
    <x v="26"/>
    <s v="Albuquerque"/>
    <x v="5"/>
    <n v="0.5"/>
    <x v="45"/>
    <x v="157"/>
    <x v="209"/>
    <x v="3"/>
  </r>
  <r>
    <x v="2"/>
    <n v="1128299"/>
    <x v="93"/>
    <x v="2"/>
    <x v="26"/>
    <s v="Albuquerque"/>
    <x v="0"/>
    <n v="0.5"/>
    <x v="28"/>
    <x v="48"/>
    <x v="150"/>
    <x v="8"/>
  </r>
  <r>
    <x v="2"/>
    <n v="1128299"/>
    <x v="93"/>
    <x v="2"/>
    <x v="26"/>
    <s v="Albuquerque"/>
    <x v="1"/>
    <n v="0.55000000000000004"/>
    <x v="46"/>
    <x v="255"/>
    <x v="316"/>
    <x v="8"/>
  </r>
  <r>
    <x v="2"/>
    <n v="1128299"/>
    <x v="93"/>
    <x v="2"/>
    <x v="26"/>
    <s v="Albuquerque"/>
    <x v="2"/>
    <n v="0.55000000000000004"/>
    <x v="48"/>
    <x v="138"/>
    <x v="997"/>
    <x v="2"/>
  </r>
  <r>
    <x v="2"/>
    <n v="1128299"/>
    <x v="93"/>
    <x v="2"/>
    <x v="26"/>
    <s v="Albuquerque"/>
    <x v="3"/>
    <n v="0.5"/>
    <x v="35"/>
    <x v="140"/>
    <x v="309"/>
    <x v="8"/>
  </r>
  <r>
    <x v="2"/>
    <n v="1128299"/>
    <x v="93"/>
    <x v="2"/>
    <x v="26"/>
    <s v="Albuquerque"/>
    <x v="4"/>
    <n v="0.55000000000000004"/>
    <x v="37"/>
    <x v="117"/>
    <x v="181"/>
    <x v="2"/>
  </r>
  <r>
    <x v="2"/>
    <n v="1128299"/>
    <x v="93"/>
    <x v="2"/>
    <x v="26"/>
    <s v="Albuquerque"/>
    <x v="5"/>
    <n v="0.70000000000000007"/>
    <x v="45"/>
    <x v="196"/>
    <x v="479"/>
    <x v="3"/>
  </r>
  <r>
    <x v="2"/>
    <n v="1128299"/>
    <x v="94"/>
    <x v="2"/>
    <x v="26"/>
    <s v="Albuquerque"/>
    <x v="0"/>
    <n v="0.5"/>
    <x v="21"/>
    <x v="80"/>
    <x v="174"/>
    <x v="8"/>
  </r>
  <r>
    <x v="2"/>
    <n v="1128299"/>
    <x v="94"/>
    <x v="2"/>
    <x v="26"/>
    <s v="Albuquerque"/>
    <x v="1"/>
    <n v="0.55000000000000004"/>
    <x v="47"/>
    <x v="42"/>
    <x v="980"/>
    <x v="8"/>
  </r>
  <r>
    <x v="2"/>
    <n v="1128299"/>
    <x v="94"/>
    <x v="2"/>
    <x v="26"/>
    <s v="Albuquerque"/>
    <x v="2"/>
    <n v="0.55000000000000004"/>
    <x v="33"/>
    <x v="256"/>
    <x v="986"/>
    <x v="2"/>
  </r>
  <r>
    <x v="2"/>
    <n v="1128299"/>
    <x v="94"/>
    <x v="2"/>
    <x v="26"/>
    <s v="Albuquerque"/>
    <x v="3"/>
    <n v="0.5"/>
    <x v="46"/>
    <x v="132"/>
    <x v="409"/>
    <x v="8"/>
  </r>
  <r>
    <x v="2"/>
    <n v="1128299"/>
    <x v="94"/>
    <x v="2"/>
    <x v="26"/>
    <s v="Albuquerque"/>
    <x v="4"/>
    <n v="0.55000000000000004"/>
    <x v="38"/>
    <x v="116"/>
    <x v="180"/>
    <x v="2"/>
  </r>
  <r>
    <x v="2"/>
    <n v="1128299"/>
    <x v="94"/>
    <x v="2"/>
    <x v="26"/>
    <s v="Albuquerque"/>
    <x v="5"/>
    <n v="0.70000000000000007"/>
    <x v="47"/>
    <x v="219"/>
    <x v="439"/>
    <x v="3"/>
  </r>
  <r>
    <x v="2"/>
    <n v="1128299"/>
    <x v="95"/>
    <x v="2"/>
    <x v="26"/>
    <s v="Albuquerque"/>
    <x v="0"/>
    <n v="0.5"/>
    <x v="22"/>
    <x v="73"/>
    <x v="7"/>
    <x v="8"/>
  </r>
  <r>
    <x v="2"/>
    <n v="1128299"/>
    <x v="95"/>
    <x v="2"/>
    <x v="26"/>
    <s v="Albuquerque"/>
    <x v="1"/>
    <n v="0.55000000000000004"/>
    <x v="28"/>
    <x v="170"/>
    <x v="136"/>
    <x v="8"/>
  </r>
  <r>
    <x v="2"/>
    <n v="1128299"/>
    <x v="95"/>
    <x v="2"/>
    <x v="26"/>
    <s v="Albuquerque"/>
    <x v="2"/>
    <n v="0.55000000000000004"/>
    <x v="28"/>
    <x v="170"/>
    <x v="249"/>
    <x v="2"/>
  </r>
  <r>
    <x v="2"/>
    <n v="1128299"/>
    <x v="95"/>
    <x v="2"/>
    <x v="26"/>
    <s v="Albuquerque"/>
    <x v="3"/>
    <n v="0.5"/>
    <x v="47"/>
    <x v="47"/>
    <x v="325"/>
    <x v="8"/>
  </r>
  <r>
    <x v="2"/>
    <n v="1128299"/>
    <x v="95"/>
    <x v="2"/>
    <x v="26"/>
    <s v="Albuquerque"/>
    <x v="4"/>
    <n v="0.55000000000000004"/>
    <x v="35"/>
    <x v="408"/>
    <x v="688"/>
    <x v="2"/>
  </r>
  <r>
    <x v="2"/>
    <n v="1128299"/>
    <x v="95"/>
    <x v="2"/>
    <x v="26"/>
    <s v="Albuquerque"/>
    <x v="5"/>
    <n v="0.70000000000000007"/>
    <x v="31"/>
    <x v="243"/>
    <x v="998"/>
    <x v="3"/>
  </r>
  <r>
    <x v="2"/>
    <n v="1128299"/>
    <x v="96"/>
    <x v="2"/>
    <x v="26"/>
    <s v="Albuquerque"/>
    <x v="0"/>
    <n v="0.5"/>
    <x v="27"/>
    <x v="78"/>
    <x v="169"/>
    <x v="8"/>
  </r>
  <r>
    <x v="2"/>
    <n v="1128299"/>
    <x v="96"/>
    <x v="2"/>
    <x v="26"/>
    <s v="Albuquerque"/>
    <x v="1"/>
    <n v="0.55000000000000004"/>
    <x v="31"/>
    <x v="76"/>
    <x v="388"/>
    <x v="8"/>
  </r>
  <r>
    <x v="2"/>
    <n v="1128299"/>
    <x v="96"/>
    <x v="2"/>
    <x v="26"/>
    <s v="Albuquerque"/>
    <x v="2"/>
    <n v="0.55000000000000004"/>
    <x v="28"/>
    <x v="170"/>
    <x v="249"/>
    <x v="2"/>
  </r>
  <r>
    <x v="2"/>
    <n v="1128299"/>
    <x v="96"/>
    <x v="2"/>
    <x v="26"/>
    <s v="Albuquerque"/>
    <x v="3"/>
    <n v="0.5"/>
    <x v="33"/>
    <x v="43"/>
    <x v="999"/>
    <x v="8"/>
  </r>
  <r>
    <x v="2"/>
    <n v="1128299"/>
    <x v="96"/>
    <x v="2"/>
    <x v="26"/>
    <s v="Albuquerque"/>
    <x v="4"/>
    <n v="0.55000000000000004"/>
    <x v="34"/>
    <x v="356"/>
    <x v="515"/>
    <x v="2"/>
  </r>
  <r>
    <x v="2"/>
    <n v="1128299"/>
    <x v="96"/>
    <x v="2"/>
    <x v="26"/>
    <s v="Albuquerque"/>
    <x v="5"/>
    <n v="0.70000000000000007"/>
    <x v="34"/>
    <x v="204"/>
    <x v="991"/>
    <x v="3"/>
  </r>
  <r>
    <x v="2"/>
    <n v="1128299"/>
    <x v="97"/>
    <x v="2"/>
    <x v="26"/>
    <s v="Albuquerque"/>
    <x v="0"/>
    <n v="0.55000000000000004"/>
    <x v="22"/>
    <x v="105"/>
    <x v="641"/>
    <x v="8"/>
  </r>
  <r>
    <x v="2"/>
    <n v="1128299"/>
    <x v="97"/>
    <x v="2"/>
    <x v="26"/>
    <s v="Albuquerque"/>
    <x v="1"/>
    <n v="0.60000000000000009"/>
    <x v="23"/>
    <x v="232"/>
    <x v="417"/>
    <x v="8"/>
  </r>
  <r>
    <x v="2"/>
    <n v="1128299"/>
    <x v="97"/>
    <x v="2"/>
    <x v="26"/>
    <s v="Albuquerque"/>
    <x v="2"/>
    <n v="0.55000000000000004"/>
    <x v="24"/>
    <x v="80"/>
    <x v="865"/>
    <x v="2"/>
  </r>
  <r>
    <x v="2"/>
    <n v="1128299"/>
    <x v="97"/>
    <x v="2"/>
    <x v="26"/>
    <s v="Albuquerque"/>
    <x v="3"/>
    <n v="0.55000000000000004"/>
    <x v="32"/>
    <x v="111"/>
    <x v="187"/>
    <x v="8"/>
  </r>
  <r>
    <x v="2"/>
    <n v="1128299"/>
    <x v="97"/>
    <x v="2"/>
    <x v="26"/>
    <s v="Albuquerque"/>
    <x v="4"/>
    <n v="0.65"/>
    <x v="32"/>
    <x v="62"/>
    <x v="165"/>
    <x v="2"/>
  </r>
  <r>
    <x v="2"/>
    <n v="1128299"/>
    <x v="97"/>
    <x v="2"/>
    <x v="26"/>
    <s v="Albuquerque"/>
    <x v="5"/>
    <n v="0.70000000000000007"/>
    <x v="33"/>
    <x v="253"/>
    <x v="436"/>
    <x v="3"/>
  </r>
  <r>
    <x v="2"/>
    <n v="1128299"/>
    <x v="98"/>
    <x v="2"/>
    <x v="26"/>
    <s v="Albuquerque"/>
    <x v="0"/>
    <n v="0.45000000000000012"/>
    <x v="25"/>
    <x v="568"/>
    <x v="1000"/>
    <x v="8"/>
  </r>
  <r>
    <x v="2"/>
    <n v="1128299"/>
    <x v="98"/>
    <x v="2"/>
    <x v="26"/>
    <s v="Albuquerque"/>
    <x v="1"/>
    <n v="0.50000000000000011"/>
    <x v="25"/>
    <x v="252"/>
    <x v="1001"/>
    <x v="8"/>
  </r>
  <r>
    <x v="2"/>
    <n v="1128299"/>
    <x v="98"/>
    <x v="2"/>
    <x v="26"/>
    <s v="Albuquerque"/>
    <x v="2"/>
    <n v="0.45000000000000012"/>
    <x v="32"/>
    <x v="569"/>
    <x v="503"/>
    <x v="2"/>
  </r>
  <r>
    <x v="2"/>
    <n v="1128299"/>
    <x v="98"/>
    <x v="2"/>
    <x v="26"/>
    <s v="Albuquerque"/>
    <x v="3"/>
    <n v="0.45000000000000012"/>
    <x v="47"/>
    <x v="549"/>
    <x v="1002"/>
    <x v="8"/>
  </r>
  <r>
    <x v="2"/>
    <n v="1128299"/>
    <x v="98"/>
    <x v="2"/>
    <x v="26"/>
    <s v="Albuquerque"/>
    <x v="4"/>
    <n v="0.55000000000000004"/>
    <x v="47"/>
    <x v="42"/>
    <x v="802"/>
    <x v="2"/>
  </r>
  <r>
    <x v="2"/>
    <n v="1128299"/>
    <x v="98"/>
    <x v="2"/>
    <x v="26"/>
    <s v="Albuquerque"/>
    <x v="5"/>
    <n v="0.60000000000000009"/>
    <x v="32"/>
    <x v="217"/>
    <x v="526"/>
    <x v="3"/>
  </r>
  <r>
    <x v="2"/>
    <n v="1128299"/>
    <x v="99"/>
    <x v="2"/>
    <x v="26"/>
    <s v="Albuquerque"/>
    <x v="0"/>
    <n v="0.45000000000000012"/>
    <x v="28"/>
    <x v="464"/>
    <x v="332"/>
    <x v="8"/>
  </r>
  <r>
    <x v="2"/>
    <n v="1128299"/>
    <x v="99"/>
    <x v="2"/>
    <x v="26"/>
    <s v="Albuquerque"/>
    <x v="1"/>
    <n v="0.50000000000000011"/>
    <x v="28"/>
    <x v="195"/>
    <x v="382"/>
    <x v="8"/>
  </r>
  <r>
    <x v="2"/>
    <n v="1128299"/>
    <x v="99"/>
    <x v="2"/>
    <x v="26"/>
    <s v="Albuquerque"/>
    <x v="2"/>
    <n v="0.45000000000000012"/>
    <x v="45"/>
    <x v="570"/>
    <x v="945"/>
    <x v="2"/>
  </r>
  <r>
    <x v="2"/>
    <n v="1128299"/>
    <x v="99"/>
    <x v="2"/>
    <x v="26"/>
    <s v="Albuquerque"/>
    <x v="3"/>
    <n v="0.45000000000000012"/>
    <x v="46"/>
    <x v="571"/>
    <x v="1003"/>
    <x v="8"/>
  </r>
  <r>
    <x v="2"/>
    <n v="1128299"/>
    <x v="99"/>
    <x v="2"/>
    <x v="26"/>
    <s v="Albuquerque"/>
    <x v="4"/>
    <n v="0.55000000000000004"/>
    <x v="49"/>
    <x v="205"/>
    <x v="302"/>
    <x v="2"/>
  </r>
  <r>
    <x v="2"/>
    <n v="1128299"/>
    <x v="99"/>
    <x v="2"/>
    <x v="26"/>
    <s v="Albuquerque"/>
    <x v="5"/>
    <n v="0.70000000000000007"/>
    <x v="45"/>
    <x v="196"/>
    <x v="479"/>
    <x v="3"/>
  </r>
  <r>
    <x v="2"/>
    <n v="1128299"/>
    <x v="100"/>
    <x v="2"/>
    <x v="26"/>
    <s v="Albuquerque"/>
    <x v="0"/>
    <n v="0.55000000000000004"/>
    <x v="28"/>
    <x v="170"/>
    <x v="136"/>
    <x v="8"/>
  </r>
  <r>
    <x v="2"/>
    <n v="1128299"/>
    <x v="100"/>
    <x v="2"/>
    <x v="26"/>
    <s v="Albuquerque"/>
    <x v="1"/>
    <n v="0.60000000000000009"/>
    <x v="31"/>
    <x v="225"/>
    <x v="969"/>
    <x v="8"/>
  </r>
  <r>
    <x v="2"/>
    <n v="1128299"/>
    <x v="100"/>
    <x v="2"/>
    <x v="26"/>
    <s v="Albuquerque"/>
    <x v="2"/>
    <n v="0.55000000000000004"/>
    <x v="33"/>
    <x v="256"/>
    <x v="986"/>
    <x v="2"/>
  </r>
  <r>
    <x v="2"/>
    <n v="1128299"/>
    <x v="100"/>
    <x v="2"/>
    <x v="26"/>
    <s v="Albuquerque"/>
    <x v="3"/>
    <n v="0.55000000000000004"/>
    <x v="47"/>
    <x v="42"/>
    <x v="980"/>
    <x v="8"/>
  </r>
  <r>
    <x v="2"/>
    <n v="1128299"/>
    <x v="100"/>
    <x v="2"/>
    <x v="26"/>
    <s v="Albuquerque"/>
    <x v="4"/>
    <n v="0.65"/>
    <x v="45"/>
    <x v="154"/>
    <x v="1004"/>
    <x v="2"/>
  </r>
  <r>
    <x v="2"/>
    <n v="1128299"/>
    <x v="100"/>
    <x v="2"/>
    <x v="26"/>
    <s v="Albuquerque"/>
    <x v="5"/>
    <n v="0.70000000000000007"/>
    <x v="34"/>
    <x v="204"/>
    <x v="991"/>
    <x v="3"/>
  </r>
  <r>
    <x v="2"/>
    <n v="1128299"/>
    <x v="101"/>
    <x v="2"/>
    <x v="26"/>
    <s v="Albuquerque"/>
    <x v="0"/>
    <n v="0.55000000000000004"/>
    <x v="22"/>
    <x v="105"/>
    <x v="641"/>
    <x v="8"/>
  </r>
  <r>
    <x v="2"/>
    <n v="1128299"/>
    <x v="101"/>
    <x v="2"/>
    <x v="26"/>
    <s v="Albuquerque"/>
    <x v="1"/>
    <n v="0.60000000000000009"/>
    <x v="22"/>
    <x v="229"/>
    <x v="1005"/>
    <x v="8"/>
  </r>
  <r>
    <x v="2"/>
    <n v="1128299"/>
    <x v="101"/>
    <x v="2"/>
    <x v="26"/>
    <s v="Albuquerque"/>
    <x v="2"/>
    <n v="0.55000000000000004"/>
    <x v="34"/>
    <x v="356"/>
    <x v="515"/>
    <x v="2"/>
  </r>
  <r>
    <x v="2"/>
    <n v="1128299"/>
    <x v="101"/>
    <x v="2"/>
    <x v="26"/>
    <s v="Albuquerque"/>
    <x v="3"/>
    <n v="0.55000000000000004"/>
    <x v="34"/>
    <x v="356"/>
    <x v="967"/>
    <x v="8"/>
  </r>
  <r>
    <x v="2"/>
    <n v="1128299"/>
    <x v="101"/>
    <x v="2"/>
    <x v="26"/>
    <s v="Albuquerque"/>
    <x v="4"/>
    <n v="0.65"/>
    <x v="47"/>
    <x v="51"/>
    <x v="1006"/>
    <x v="2"/>
  </r>
  <r>
    <x v="2"/>
    <n v="1128299"/>
    <x v="101"/>
    <x v="2"/>
    <x v="26"/>
    <s v="Albuquerque"/>
    <x v="5"/>
    <n v="0.70000000000000007"/>
    <x v="24"/>
    <x v="248"/>
    <x v="1007"/>
    <x v="3"/>
  </r>
  <r>
    <x v="0"/>
    <n v="1185732"/>
    <x v="204"/>
    <x v="4"/>
    <x v="27"/>
    <s v="Atlanta"/>
    <x v="0"/>
    <n v="0.4"/>
    <x v="13"/>
    <x v="463"/>
    <x v="1008"/>
    <x v="4"/>
  </r>
  <r>
    <x v="0"/>
    <n v="1185732"/>
    <x v="204"/>
    <x v="4"/>
    <x v="27"/>
    <s v="Atlanta"/>
    <x v="1"/>
    <n v="0.4"/>
    <x v="6"/>
    <x v="211"/>
    <x v="92"/>
    <x v="2"/>
  </r>
  <r>
    <x v="0"/>
    <n v="1185732"/>
    <x v="204"/>
    <x v="4"/>
    <x v="27"/>
    <s v="Atlanta"/>
    <x v="2"/>
    <n v="0.30000000000000004"/>
    <x v="6"/>
    <x v="468"/>
    <x v="1009"/>
    <x v="3"/>
  </r>
  <r>
    <x v="0"/>
    <n v="1185732"/>
    <x v="204"/>
    <x v="4"/>
    <x v="27"/>
    <s v="Atlanta"/>
    <x v="3"/>
    <n v="0.35"/>
    <x v="22"/>
    <x v="45"/>
    <x v="59"/>
    <x v="1"/>
  </r>
  <r>
    <x v="0"/>
    <n v="1185732"/>
    <x v="204"/>
    <x v="4"/>
    <x v="27"/>
    <s v="Atlanta"/>
    <x v="4"/>
    <n v="0.5"/>
    <x v="27"/>
    <x v="78"/>
    <x v="701"/>
    <x v="2"/>
  </r>
  <r>
    <x v="0"/>
    <n v="1185732"/>
    <x v="204"/>
    <x v="4"/>
    <x v="27"/>
    <s v="Atlanta"/>
    <x v="5"/>
    <n v="0.4"/>
    <x v="6"/>
    <x v="211"/>
    <x v="22"/>
    <x v="0"/>
  </r>
  <r>
    <x v="0"/>
    <n v="1185732"/>
    <x v="205"/>
    <x v="4"/>
    <x v="27"/>
    <s v="Atlanta"/>
    <x v="0"/>
    <n v="0.4"/>
    <x v="15"/>
    <x v="572"/>
    <x v="1010"/>
    <x v="4"/>
  </r>
  <r>
    <x v="0"/>
    <n v="1185732"/>
    <x v="205"/>
    <x v="4"/>
    <x v="27"/>
    <s v="Atlanta"/>
    <x v="1"/>
    <n v="0.4"/>
    <x v="27"/>
    <x v="174"/>
    <x v="1011"/>
    <x v="2"/>
  </r>
  <r>
    <x v="0"/>
    <n v="1185732"/>
    <x v="205"/>
    <x v="4"/>
    <x v="27"/>
    <s v="Atlanta"/>
    <x v="2"/>
    <n v="0.30000000000000004"/>
    <x v="29"/>
    <x v="168"/>
    <x v="91"/>
    <x v="3"/>
  </r>
  <r>
    <x v="0"/>
    <n v="1185732"/>
    <x v="205"/>
    <x v="4"/>
    <x v="27"/>
    <s v="Atlanta"/>
    <x v="3"/>
    <n v="0.35"/>
    <x v="23"/>
    <x v="46"/>
    <x v="407"/>
    <x v="1"/>
  </r>
  <r>
    <x v="0"/>
    <n v="1185732"/>
    <x v="205"/>
    <x v="4"/>
    <x v="27"/>
    <s v="Atlanta"/>
    <x v="4"/>
    <n v="0.5"/>
    <x v="20"/>
    <x v="49"/>
    <x v="46"/>
    <x v="2"/>
  </r>
  <r>
    <x v="0"/>
    <n v="1185732"/>
    <x v="205"/>
    <x v="4"/>
    <x v="27"/>
    <s v="Atlanta"/>
    <x v="5"/>
    <n v="0.35"/>
    <x v="9"/>
    <x v="59"/>
    <x v="2"/>
    <x v="0"/>
  </r>
  <r>
    <x v="0"/>
    <n v="1185732"/>
    <x v="115"/>
    <x v="4"/>
    <x v="27"/>
    <s v="Atlanta"/>
    <x v="0"/>
    <n v="0.35"/>
    <x v="72"/>
    <x v="573"/>
    <x v="1012"/>
    <x v="4"/>
  </r>
  <r>
    <x v="0"/>
    <n v="1185732"/>
    <x v="115"/>
    <x v="4"/>
    <x v="27"/>
    <s v="Atlanta"/>
    <x v="1"/>
    <n v="0.35"/>
    <x v="20"/>
    <x v="41"/>
    <x v="44"/>
    <x v="2"/>
  </r>
  <r>
    <x v="0"/>
    <n v="1185732"/>
    <x v="115"/>
    <x v="4"/>
    <x v="27"/>
    <s v="Atlanta"/>
    <x v="2"/>
    <n v="0.25"/>
    <x v="27"/>
    <x v="522"/>
    <x v="1013"/>
    <x v="3"/>
  </r>
  <r>
    <x v="0"/>
    <n v="1185732"/>
    <x v="115"/>
    <x v="4"/>
    <x v="27"/>
    <s v="Atlanta"/>
    <x v="3"/>
    <n v="0.29999999999999993"/>
    <x v="31"/>
    <x v="574"/>
    <x v="1014"/>
    <x v="1"/>
  </r>
  <r>
    <x v="0"/>
    <n v="1185732"/>
    <x v="115"/>
    <x v="4"/>
    <x v="27"/>
    <s v="Atlanta"/>
    <x v="4"/>
    <n v="0.45000000000000007"/>
    <x v="23"/>
    <x v="224"/>
    <x v="974"/>
    <x v="2"/>
  </r>
  <r>
    <x v="0"/>
    <n v="1185732"/>
    <x v="115"/>
    <x v="4"/>
    <x v="27"/>
    <s v="Atlanta"/>
    <x v="5"/>
    <n v="0.35"/>
    <x v="27"/>
    <x v="53"/>
    <x v="701"/>
    <x v="0"/>
  </r>
  <r>
    <x v="0"/>
    <n v="1185732"/>
    <x v="206"/>
    <x v="4"/>
    <x v="27"/>
    <s v="Atlanta"/>
    <x v="0"/>
    <n v="0.35"/>
    <x v="18"/>
    <x v="85"/>
    <x v="1015"/>
    <x v="4"/>
  </r>
  <r>
    <x v="0"/>
    <n v="1185732"/>
    <x v="206"/>
    <x v="4"/>
    <x v="27"/>
    <s v="Atlanta"/>
    <x v="1"/>
    <n v="0.35"/>
    <x v="22"/>
    <x v="45"/>
    <x v="49"/>
    <x v="2"/>
  </r>
  <r>
    <x v="0"/>
    <n v="1185732"/>
    <x v="206"/>
    <x v="4"/>
    <x v="27"/>
    <s v="Atlanta"/>
    <x v="2"/>
    <n v="0.25"/>
    <x v="22"/>
    <x v="153"/>
    <x v="690"/>
    <x v="3"/>
  </r>
  <r>
    <x v="0"/>
    <n v="1185732"/>
    <x v="206"/>
    <x v="4"/>
    <x v="27"/>
    <s v="Atlanta"/>
    <x v="3"/>
    <n v="0.29999999999999993"/>
    <x v="25"/>
    <x v="575"/>
    <x v="772"/>
    <x v="1"/>
  </r>
  <r>
    <x v="0"/>
    <n v="1185732"/>
    <x v="206"/>
    <x v="4"/>
    <x v="27"/>
    <s v="Atlanta"/>
    <x v="4"/>
    <n v="0.5"/>
    <x v="23"/>
    <x v="66"/>
    <x v="175"/>
    <x v="2"/>
  </r>
  <r>
    <x v="0"/>
    <n v="1185732"/>
    <x v="206"/>
    <x v="4"/>
    <x v="27"/>
    <s v="Atlanta"/>
    <x v="5"/>
    <n v="0.4"/>
    <x v="29"/>
    <x v="349"/>
    <x v="1016"/>
    <x v="0"/>
  </r>
  <r>
    <x v="0"/>
    <n v="1185732"/>
    <x v="174"/>
    <x v="4"/>
    <x v="27"/>
    <s v="Atlanta"/>
    <x v="0"/>
    <n v="0.5"/>
    <x v="73"/>
    <x v="37"/>
    <x v="1017"/>
    <x v="4"/>
  </r>
  <r>
    <x v="0"/>
    <n v="1185732"/>
    <x v="174"/>
    <x v="4"/>
    <x v="27"/>
    <s v="Atlanta"/>
    <x v="1"/>
    <n v="0.5"/>
    <x v="30"/>
    <x v="69"/>
    <x v="79"/>
    <x v="2"/>
  </r>
  <r>
    <x v="0"/>
    <n v="1185732"/>
    <x v="174"/>
    <x v="4"/>
    <x v="27"/>
    <s v="Atlanta"/>
    <x v="2"/>
    <n v="0.45"/>
    <x v="27"/>
    <x v="292"/>
    <x v="1018"/>
    <x v="3"/>
  </r>
  <r>
    <x v="0"/>
    <n v="1185732"/>
    <x v="174"/>
    <x v="4"/>
    <x v="27"/>
    <s v="Atlanta"/>
    <x v="3"/>
    <n v="0.45"/>
    <x v="22"/>
    <x v="112"/>
    <x v="525"/>
    <x v="1"/>
  </r>
  <r>
    <x v="0"/>
    <n v="1185732"/>
    <x v="174"/>
    <x v="4"/>
    <x v="27"/>
    <s v="Atlanta"/>
    <x v="4"/>
    <n v="0.54999999999999993"/>
    <x v="20"/>
    <x v="265"/>
    <x v="1019"/>
    <x v="2"/>
  </r>
  <r>
    <x v="0"/>
    <n v="1185732"/>
    <x v="174"/>
    <x v="4"/>
    <x v="27"/>
    <s v="Atlanta"/>
    <x v="5"/>
    <n v="0.6"/>
    <x v="9"/>
    <x v="213"/>
    <x v="1020"/>
    <x v="0"/>
  </r>
  <r>
    <x v="0"/>
    <n v="1185732"/>
    <x v="207"/>
    <x v="4"/>
    <x v="27"/>
    <s v="Atlanta"/>
    <x v="0"/>
    <n v="0.54999999999999993"/>
    <x v="11"/>
    <x v="576"/>
    <x v="1021"/>
    <x v="4"/>
  </r>
  <r>
    <x v="0"/>
    <n v="1185732"/>
    <x v="207"/>
    <x v="4"/>
    <x v="27"/>
    <s v="Atlanta"/>
    <x v="1"/>
    <n v="0.5"/>
    <x v="9"/>
    <x v="2"/>
    <x v="2"/>
    <x v="2"/>
  </r>
  <r>
    <x v="0"/>
    <n v="1185732"/>
    <x v="207"/>
    <x v="4"/>
    <x v="27"/>
    <s v="Atlanta"/>
    <x v="2"/>
    <n v="0.5"/>
    <x v="29"/>
    <x v="75"/>
    <x v="1022"/>
    <x v="3"/>
  </r>
  <r>
    <x v="0"/>
    <n v="1185732"/>
    <x v="207"/>
    <x v="4"/>
    <x v="27"/>
    <s v="Atlanta"/>
    <x v="3"/>
    <n v="0.5"/>
    <x v="30"/>
    <x v="69"/>
    <x v="58"/>
    <x v="1"/>
  </r>
  <r>
    <x v="0"/>
    <n v="1185732"/>
    <x v="207"/>
    <x v="4"/>
    <x v="27"/>
    <s v="Atlanta"/>
    <x v="4"/>
    <n v="0.65"/>
    <x v="30"/>
    <x v="64"/>
    <x v="24"/>
    <x v="2"/>
  </r>
  <r>
    <x v="0"/>
    <n v="1185732"/>
    <x v="207"/>
    <x v="4"/>
    <x v="27"/>
    <s v="Atlanta"/>
    <x v="5"/>
    <n v="0.70000000000000007"/>
    <x v="8"/>
    <x v="96"/>
    <x v="454"/>
    <x v="0"/>
  </r>
  <r>
    <x v="0"/>
    <n v="1185732"/>
    <x v="116"/>
    <x v="4"/>
    <x v="27"/>
    <s v="Atlanta"/>
    <x v="0"/>
    <n v="0.65"/>
    <x v="17"/>
    <x v="33"/>
    <x v="455"/>
    <x v="4"/>
  </r>
  <r>
    <x v="0"/>
    <n v="1185732"/>
    <x v="116"/>
    <x v="4"/>
    <x v="27"/>
    <s v="Atlanta"/>
    <x v="1"/>
    <n v="0.60000000000000009"/>
    <x v="3"/>
    <x v="296"/>
    <x v="456"/>
    <x v="2"/>
  </r>
  <r>
    <x v="0"/>
    <n v="1185732"/>
    <x v="116"/>
    <x v="4"/>
    <x v="27"/>
    <s v="Atlanta"/>
    <x v="2"/>
    <n v="0.55000000000000004"/>
    <x v="6"/>
    <x v="114"/>
    <x v="177"/>
    <x v="3"/>
  </r>
  <r>
    <x v="0"/>
    <n v="1185732"/>
    <x v="116"/>
    <x v="4"/>
    <x v="27"/>
    <s v="Atlanta"/>
    <x v="3"/>
    <n v="0.55000000000000004"/>
    <x v="29"/>
    <x v="100"/>
    <x v="457"/>
    <x v="1"/>
  </r>
  <r>
    <x v="0"/>
    <n v="1185732"/>
    <x v="116"/>
    <x v="4"/>
    <x v="27"/>
    <s v="Atlanta"/>
    <x v="4"/>
    <n v="0.65"/>
    <x v="9"/>
    <x v="97"/>
    <x v="458"/>
    <x v="2"/>
  </r>
  <r>
    <x v="0"/>
    <n v="1185732"/>
    <x v="116"/>
    <x v="4"/>
    <x v="27"/>
    <s v="Atlanta"/>
    <x v="5"/>
    <n v="0.70000000000000007"/>
    <x v="18"/>
    <x v="297"/>
    <x v="459"/>
    <x v="0"/>
  </r>
  <r>
    <x v="0"/>
    <n v="1185732"/>
    <x v="208"/>
    <x v="4"/>
    <x v="27"/>
    <s v="Atlanta"/>
    <x v="0"/>
    <n v="0.65"/>
    <x v="56"/>
    <x v="298"/>
    <x v="460"/>
    <x v="4"/>
  </r>
  <r>
    <x v="0"/>
    <n v="1185732"/>
    <x v="208"/>
    <x v="4"/>
    <x v="27"/>
    <s v="Atlanta"/>
    <x v="1"/>
    <n v="0.60000000000000009"/>
    <x v="3"/>
    <x v="296"/>
    <x v="456"/>
    <x v="2"/>
  </r>
  <r>
    <x v="0"/>
    <n v="1185732"/>
    <x v="208"/>
    <x v="4"/>
    <x v="27"/>
    <s v="Atlanta"/>
    <x v="2"/>
    <n v="0.55000000000000004"/>
    <x v="6"/>
    <x v="114"/>
    <x v="177"/>
    <x v="3"/>
  </r>
  <r>
    <x v="0"/>
    <n v="1185732"/>
    <x v="208"/>
    <x v="4"/>
    <x v="27"/>
    <s v="Atlanta"/>
    <x v="3"/>
    <n v="0.45"/>
    <x v="29"/>
    <x v="290"/>
    <x v="461"/>
    <x v="1"/>
  </r>
  <r>
    <x v="0"/>
    <n v="1185732"/>
    <x v="208"/>
    <x v="4"/>
    <x v="27"/>
    <s v="Atlanta"/>
    <x v="4"/>
    <n v="0.55000000000000004"/>
    <x v="30"/>
    <x v="71"/>
    <x v="83"/>
    <x v="2"/>
  </r>
  <r>
    <x v="0"/>
    <n v="1185732"/>
    <x v="208"/>
    <x v="4"/>
    <x v="27"/>
    <s v="Atlanta"/>
    <x v="5"/>
    <n v="0.60000000000000009"/>
    <x v="8"/>
    <x v="99"/>
    <x v="462"/>
    <x v="0"/>
  </r>
  <r>
    <x v="0"/>
    <n v="1185732"/>
    <x v="178"/>
    <x v="4"/>
    <x v="27"/>
    <s v="Atlanta"/>
    <x v="0"/>
    <n v="0.55000000000000004"/>
    <x v="13"/>
    <x v="24"/>
    <x v="1023"/>
    <x v="4"/>
  </r>
  <r>
    <x v="0"/>
    <n v="1185732"/>
    <x v="178"/>
    <x v="4"/>
    <x v="27"/>
    <s v="Atlanta"/>
    <x v="1"/>
    <n v="0.50000000000000011"/>
    <x v="6"/>
    <x v="302"/>
    <x v="134"/>
    <x v="2"/>
  </r>
  <r>
    <x v="0"/>
    <n v="1185732"/>
    <x v="178"/>
    <x v="4"/>
    <x v="27"/>
    <s v="Atlanta"/>
    <x v="2"/>
    <n v="0.4"/>
    <x v="27"/>
    <x v="174"/>
    <x v="93"/>
    <x v="3"/>
  </r>
  <r>
    <x v="0"/>
    <n v="1185732"/>
    <x v="178"/>
    <x v="4"/>
    <x v="27"/>
    <s v="Atlanta"/>
    <x v="3"/>
    <n v="0.4"/>
    <x v="20"/>
    <x v="59"/>
    <x v="99"/>
    <x v="1"/>
  </r>
  <r>
    <x v="0"/>
    <n v="1185732"/>
    <x v="178"/>
    <x v="4"/>
    <x v="27"/>
    <s v="Atlanta"/>
    <x v="4"/>
    <n v="0.5"/>
    <x v="20"/>
    <x v="49"/>
    <x v="46"/>
    <x v="2"/>
  </r>
  <r>
    <x v="0"/>
    <n v="1185732"/>
    <x v="178"/>
    <x v="4"/>
    <x v="27"/>
    <s v="Atlanta"/>
    <x v="5"/>
    <n v="0.55000000000000004"/>
    <x v="9"/>
    <x v="63"/>
    <x v="706"/>
    <x v="0"/>
  </r>
  <r>
    <x v="0"/>
    <n v="1185732"/>
    <x v="209"/>
    <x v="4"/>
    <x v="27"/>
    <s v="Atlanta"/>
    <x v="0"/>
    <n v="0.55000000000000004"/>
    <x v="18"/>
    <x v="34"/>
    <x v="847"/>
    <x v="4"/>
  </r>
  <r>
    <x v="0"/>
    <n v="1185732"/>
    <x v="209"/>
    <x v="4"/>
    <x v="27"/>
    <s v="Atlanta"/>
    <x v="1"/>
    <n v="0.45000000000000012"/>
    <x v="9"/>
    <x v="577"/>
    <x v="330"/>
    <x v="2"/>
  </r>
  <r>
    <x v="0"/>
    <n v="1185732"/>
    <x v="209"/>
    <x v="4"/>
    <x v="27"/>
    <s v="Atlanta"/>
    <x v="2"/>
    <n v="0.45000000000000012"/>
    <x v="22"/>
    <x v="578"/>
    <x v="1024"/>
    <x v="3"/>
  </r>
  <r>
    <x v="0"/>
    <n v="1185732"/>
    <x v="209"/>
    <x v="4"/>
    <x v="27"/>
    <s v="Atlanta"/>
    <x v="3"/>
    <n v="0.45000000000000012"/>
    <x v="26"/>
    <x v="579"/>
    <x v="346"/>
    <x v="1"/>
  </r>
  <r>
    <x v="0"/>
    <n v="1185732"/>
    <x v="209"/>
    <x v="4"/>
    <x v="27"/>
    <s v="Atlanta"/>
    <x v="4"/>
    <n v="0.55000000000000004"/>
    <x v="26"/>
    <x v="465"/>
    <x v="791"/>
    <x v="2"/>
  </r>
  <r>
    <x v="0"/>
    <n v="1185732"/>
    <x v="209"/>
    <x v="4"/>
    <x v="27"/>
    <s v="Atlanta"/>
    <x v="5"/>
    <n v="0.6"/>
    <x v="29"/>
    <x v="171"/>
    <x v="1025"/>
    <x v="0"/>
  </r>
  <r>
    <x v="0"/>
    <n v="1185732"/>
    <x v="210"/>
    <x v="4"/>
    <x v="27"/>
    <s v="Atlanta"/>
    <x v="0"/>
    <n v="0.55000000000000004"/>
    <x v="8"/>
    <x v="16"/>
    <x v="1026"/>
    <x v="4"/>
  </r>
  <r>
    <x v="0"/>
    <n v="1185732"/>
    <x v="210"/>
    <x v="4"/>
    <x v="27"/>
    <s v="Atlanta"/>
    <x v="1"/>
    <n v="0.45000000000000012"/>
    <x v="30"/>
    <x v="492"/>
    <x v="1027"/>
    <x v="2"/>
  </r>
  <r>
    <x v="0"/>
    <n v="1185732"/>
    <x v="210"/>
    <x v="4"/>
    <x v="27"/>
    <s v="Atlanta"/>
    <x v="2"/>
    <n v="0.45000000000000012"/>
    <x v="74"/>
    <x v="580"/>
    <x v="1028"/>
    <x v="3"/>
  </r>
  <r>
    <x v="0"/>
    <n v="1185732"/>
    <x v="210"/>
    <x v="4"/>
    <x v="27"/>
    <s v="Atlanta"/>
    <x v="3"/>
    <n v="0.55000000000000016"/>
    <x v="30"/>
    <x v="302"/>
    <x v="1029"/>
    <x v="1"/>
  </r>
  <r>
    <x v="0"/>
    <n v="1185732"/>
    <x v="210"/>
    <x v="4"/>
    <x v="27"/>
    <s v="Atlanta"/>
    <x v="4"/>
    <n v="0.70000000000000007"/>
    <x v="27"/>
    <x v="246"/>
    <x v="1030"/>
    <x v="2"/>
  </r>
  <r>
    <x v="0"/>
    <n v="1185732"/>
    <x v="210"/>
    <x v="4"/>
    <x v="27"/>
    <s v="Atlanta"/>
    <x v="5"/>
    <n v="0.75"/>
    <x v="6"/>
    <x v="581"/>
    <x v="1031"/>
    <x v="0"/>
  </r>
  <r>
    <x v="0"/>
    <n v="1185732"/>
    <x v="211"/>
    <x v="4"/>
    <x v="27"/>
    <s v="Atlanta"/>
    <x v="0"/>
    <n v="0.70000000000000007"/>
    <x v="15"/>
    <x v="582"/>
    <x v="1032"/>
    <x v="4"/>
  </r>
  <r>
    <x v="0"/>
    <n v="1185732"/>
    <x v="211"/>
    <x v="4"/>
    <x v="27"/>
    <s v="Atlanta"/>
    <x v="1"/>
    <n v="0.60000000000000009"/>
    <x v="10"/>
    <x v="103"/>
    <x v="102"/>
    <x v="2"/>
  </r>
  <r>
    <x v="0"/>
    <n v="1185732"/>
    <x v="211"/>
    <x v="4"/>
    <x v="27"/>
    <s v="Atlanta"/>
    <x v="2"/>
    <n v="0.60000000000000009"/>
    <x v="6"/>
    <x v="301"/>
    <x v="1029"/>
    <x v="3"/>
  </r>
  <r>
    <x v="0"/>
    <n v="1185732"/>
    <x v="211"/>
    <x v="4"/>
    <x v="27"/>
    <s v="Atlanta"/>
    <x v="3"/>
    <n v="0.60000000000000009"/>
    <x v="29"/>
    <x v="458"/>
    <x v="1033"/>
    <x v="1"/>
  </r>
  <r>
    <x v="0"/>
    <n v="1185732"/>
    <x v="211"/>
    <x v="4"/>
    <x v="27"/>
    <s v="Atlanta"/>
    <x v="4"/>
    <n v="0.70000000000000007"/>
    <x v="29"/>
    <x v="102"/>
    <x v="1034"/>
    <x v="2"/>
  </r>
  <r>
    <x v="0"/>
    <n v="1185732"/>
    <x v="211"/>
    <x v="4"/>
    <x v="27"/>
    <s v="Atlanta"/>
    <x v="5"/>
    <n v="0.75"/>
    <x v="10"/>
    <x v="583"/>
    <x v="1035"/>
    <x v="0"/>
  </r>
  <r>
    <x v="0"/>
    <n v="1185732"/>
    <x v="212"/>
    <x v="4"/>
    <x v="28"/>
    <s v="Charleston"/>
    <x v="0"/>
    <n v="0.35000000000000003"/>
    <x v="8"/>
    <x v="584"/>
    <x v="123"/>
    <x v="8"/>
  </r>
  <r>
    <x v="0"/>
    <n v="1185732"/>
    <x v="212"/>
    <x v="4"/>
    <x v="28"/>
    <s v="Charleston"/>
    <x v="1"/>
    <n v="0.35000000000000003"/>
    <x v="27"/>
    <x v="293"/>
    <x v="1036"/>
    <x v="2"/>
  </r>
  <r>
    <x v="0"/>
    <n v="1185732"/>
    <x v="212"/>
    <x v="4"/>
    <x v="28"/>
    <s v="Charleston"/>
    <x v="2"/>
    <n v="0.25000000000000006"/>
    <x v="27"/>
    <x v="585"/>
    <x v="1037"/>
    <x v="8"/>
  </r>
  <r>
    <x v="0"/>
    <n v="1185732"/>
    <x v="212"/>
    <x v="4"/>
    <x v="28"/>
    <s v="Charleston"/>
    <x v="3"/>
    <n v="0.3"/>
    <x v="31"/>
    <x v="539"/>
    <x v="913"/>
    <x v="8"/>
  </r>
  <r>
    <x v="0"/>
    <n v="1185732"/>
    <x v="212"/>
    <x v="4"/>
    <x v="28"/>
    <s v="Charleston"/>
    <x v="4"/>
    <n v="0.45"/>
    <x v="23"/>
    <x v="67"/>
    <x v="161"/>
    <x v="2"/>
  </r>
  <r>
    <x v="0"/>
    <n v="1185732"/>
    <x v="212"/>
    <x v="4"/>
    <x v="28"/>
    <s v="Charleston"/>
    <x v="5"/>
    <n v="0.35000000000000003"/>
    <x v="27"/>
    <x v="293"/>
    <x v="94"/>
    <x v="0"/>
  </r>
  <r>
    <x v="0"/>
    <n v="1185732"/>
    <x v="172"/>
    <x v="4"/>
    <x v="28"/>
    <s v="Charleston"/>
    <x v="0"/>
    <n v="0.35000000000000003"/>
    <x v="18"/>
    <x v="586"/>
    <x v="1038"/>
    <x v="8"/>
  </r>
  <r>
    <x v="0"/>
    <n v="1185732"/>
    <x v="172"/>
    <x v="4"/>
    <x v="28"/>
    <s v="Charleston"/>
    <x v="1"/>
    <n v="0.35000000000000003"/>
    <x v="23"/>
    <x v="46"/>
    <x v="549"/>
    <x v="2"/>
  </r>
  <r>
    <x v="0"/>
    <n v="1185732"/>
    <x v="172"/>
    <x v="4"/>
    <x v="28"/>
    <s v="Charleston"/>
    <x v="2"/>
    <n v="0.25000000000000006"/>
    <x v="22"/>
    <x v="344"/>
    <x v="1039"/>
    <x v="8"/>
  </r>
  <r>
    <x v="0"/>
    <n v="1185732"/>
    <x v="172"/>
    <x v="4"/>
    <x v="28"/>
    <s v="Charleston"/>
    <x v="3"/>
    <n v="0.3"/>
    <x v="28"/>
    <x v="151"/>
    <x v="149"/>
    <x v="8"/>
  </r>
  <r>
    <x v="0"/>
    <n v="1185732"/>
    <x v="172"/>
    <x v="4"/>
    <x v="28"/>
    <s v="Charleston"/>
    <x v="4"/>
    <n v="0.45"/>
    <x v="25"/>
    <x v="52"/>
    <x v="56"/>
    <x v="2"/>
  </r>
  <r>
    <x v="0"/>
    <n v="1185732"/>
    <x v="172"/>
    <x v="4"/>
    <x v="28"/>
    <s v="Charleston"/>
    <x v="5"/>
    <n v="0.3"/>
    <x v="20"/>
    <x v="193"/>
    <x v="150"/>
    <x v="0"/>
  </r>
  <r>
    <x v="0"/>
    <n v="1185732"/>
    <x v="68"/>
    <x v="4"/>
    <x v="28"/>
    <s v="Charleston"/>
    <x v="0"/>
    <n v="0.3"/>
    <x v="19"/>
    <x v="587"/>
    <x v="1040"/>
    <x v="8"/>
  </r>
  <r>
    <x v="0"/>
    <n v="1185732"/>
    <x v="68"/>
    <x v="4"/>
    <x v="28"/>
    <s v="Charleston"/>
    <x v="1"/>
    <n v="0.3"/>
    <x v="25"/>
    <x v="207"/>
    <x v="149"/>
    <x v="2"/>
  </r>
  <r>
    <x v="0"/>
    <n v="1185732"/>
    <x v="68"/>
    <x v="4"/>
    <x v="28"/>
    <s v="Charleston"/>
    <x v="2"/>
    <n v="0.2"/>
    <x v="23"/>
    <x v="142"/>
    <x v="399"/>
    <x v="8"/>
  </r>
  <r>
    <x v="0"/>
    <n v="1185732"/>
    <x v="68"/>
    <x v="4"/>
    <x v="28"/>
    <s v="Charleston"/>
    <x v="3"/>
    <n v="0.24999999999999994"/>
    <x v="34"/>
    <x v="552"/>
    <x v="1041"/>
    <x v="8"/>
  </r>
  <r>
    <x v="0"/>
    <n v="1185732"/>
    <x v="68"/>
    <x v="4"/>
    <x v="28"/>
    <s v="Charleston"/>
    <x v="4"/>
    <n v="0.40000000000000008"/>
    <x v="28"/>
    <x v="162"/>
    <x v="231"/>
    <x v="2"/>
  </r>
  <r>
    <x v="0"/>
    <n v="1185732"/>
    <x v="68"/>
    <x v="4"/>
    <x v="28"/>
    <s v="Charleston"/>
    <x v="5"/>
    <n v="0.3"/>
    <x v="23"/>
    <x v="203"/>
    <x v="89"/>
    <x v="0"/>
  </r>
  <r>
    <x v="0"/>
    <n v="1185732"/>
    <x v="69"/>
    <x v="4"/>
    <x v="28"/>
    <s v="Charleston"/>
    <x v="0"/>
    <n v="0.3"/>
    <x v="10"/>
    <x v="48"/>
    <x v="150"/>
    <x v="8"/>
  </r>
  <r>
    <x v="0"/>
    <n v="1185732"/>
    <x v="69"/>
    <x v="4"/>
    <x v="28"/>
    <s v="Charleston"/>
    <x v="1"/>
    <n v="0.3"/>
    <x v="31"/>
    <x v="539"/>
    <x v="1042"/>
    <x v="2"/>
  </r>
  <r>
    <x v="0"/>
    <n v="1185732"/>
    <x v="69"/>
    <x v="4"/>
    <x v="28"/>
    <s v="Charleston"/>
    <x v="2"/>
    <n v="0.2"/>
    <x v="31"/>
    <x v="588"/>
    <x v="1043"/>
    <x v="8"/>
  </r>
  <r>
    <x v="0"/>
    <n v="1185732"/>
    <x v="69"/>
    <x v="4"/>
    <x v="28"/>
    <s v="Charleston"/>
    <x v="3"/>
    <n v="0.24999999999999994"/>
    <x v="24"/>
    <x v="589"/>
    <x v="1044"/>
    <x v="8"/>
  </r>
  <r>
    <x v="0"/>
    <n v="1185732"/>
    <x v="69"/>
    <x v="4"/>
    <x v="28"/>
    <s v="Charleston"/>
    <x v="4"/>
    <n v="0.45"/>
    <x v="28"/>
    <x v="45"/>
    <x v="49"/>
    <x v="2"/>
  </r>
  <r>
    <x v="0"/>
    <n v="1185732"/>
    <x v="69"/>
    <x v="4"/>
    <x v="28"/>
    <s v="Charleston"/>
    <x v="5"/>
    <n v="0.35000000000000003"/>
    <x v="22"/>
    <x v="45"/>
    <x v="170"/>
    <x v="0"/>
  </r>
  <r>
    <x v="0"/>
    <n v="1185732"/>
    <x v="16"/>
    <x v="4"/>
    <x v="28"/>
    <s v="Charleston"/>
    <x v="0"/>
    <n v="0.45"/>
    <x v="75"/>
    <x v="590"/>
    <x v="1045"/>
    <x v="8"/>
  </r>
  <r>
    <x v="0"/>
    <n v="1185732"/>
    <x v="16"/>
    <x v="4"/>
    <x v="28"/>
    <s v="Charleston"/>
    <x v="1"/>
    <n v="0.45"/>
    <x v="26"/>
    <x v="62"/>
    <x v="165"/>
    <x v="2"/>
  </r>
  <r>
    <x v="0"/>
    <n v="1185732"/>
    <x v="16"/>
    <x v="4"/>
    <x v="28"/>
    <s v="Charleston"/>
    <x v="2"/>
    <n v="0.4"/>
    <x v="23"/>
    <x v="54"/>
    <x v="164"/>
    <x v="8"/>
  </r>
  <r>
    <x v="0"/>
    <n v="1185732"/>
    <x v="16"/>
    <x v="4"/>
    <x v="28"/>
    <s v="Charleston"/>
    <x v="3"/>
    <n v="0.4"/>
    <x v="31"/>
    <x v="336"/>
    <x v="1046"/>
    <x v="8"/>
  </r>
  <r>
    <x v="0"/>
    <n v="1185732"/>
    <x v="16"/>
    <x v="4"/>
    <x v="28"/>
    <s v="Charleston"/>
    <x v="4"/>
    <n v="0.49999999999999994"/>
    <x v="25"/>
    <x v="591"/>
    <x v="1047"/>
    <x v="2"/>
  </r>
  <r>
    <x v="0"/>
    <n v="1185732"/>
    <x v="16"/>
    <x v="4"/>
    <x v="28"/>
    <s v="Charleston"/>
    <x v="5"/>
    <n v="0.54999999999999993"/>
    <x v="20"/>
    <x v="265"/>
    <x v="1048"/>
    <x v="0"/>
  </r>
  <r>
    <x v="0"/>
    <n v="1185732"/>
    <x v="175"/>
    <x v="4"/>
    <x v="28"/>
    <s v="Charleston"/>
    <x v="0"/>
    <n v="0.49999999999999994"/>
    <x v="5"/>
    <x v="592"/>
    <x v="1049"/>
    <x v="8"/>
  </r>
  <r>
    <x v="0"/>
    <n v="1185732"/>
    <x v="175"/>
    <x v="4"/>
    <x v="28"/>
    <s v="Charleston"/>
    <x v="1"/>
    <n v="0.45"/>
    <x v="20"/>
    <x v="40"/>
    <x v="43"/>
    <x v="2"/>
  </r>
  <r>
    <x v="0"/>
    <n v="1185732"/>
    <x v="175"/>
    <x v="4"/>
    <x v="28"/>
    <s v="Charleston"/>
    <x v="2"/>
    <n v="0.5"/>
    <x v="22"/>
    <x v="73"/>
    <x v="7"/>
    <x v="8"/>
  </r>
  <r>
    <x v="0"/>
    <n v="1185732"/>
    <x v="175"/>
    <x v="4"/>
    <x v="28"/>
    <s v="Charleston"/>
    <x v="3"/>
    <n v="0.5"/>
    <x v="26"/>
    <x v="82"/>
    <x v="55"/>
    <x v="8"/>
  </r>
  <r>
    <x v="0"/>
    <n v="1185732"/>
    <x v="175"/>
    <x v="4"/>
    <x v="28"/>
    <s v="Charleston"/>
    <x v="4"/>
    <n v="0.65"/>
    <x v="26"/>
    <x v="106"/>
    <x v="1050"/>
    <x v="2"/>
  </r>
  <r>
    <x v="0"/>
    <n v="1185732"/>
    <x v="175"/>
    <x v="4"/>
    <x v="28"/>
    <s v="Charleston"/>
    <x v="5"/>
    <n v="0.70000000000000007"/>
    <x v="6"/>
    <x v="299"/>
    <x v="642"/>
    <x v="0"/>
  </r>
  <r>
    <x v="0"/>
    <n v="1185732"/>
    <x v="72"/>
    <x v="4"/>
    <x v="28"/>
    <s v="Charleston"/>
    <x v="0"/>
    <n v="0.65"/>
    <x v="11"/>
    <x v="22"/>
    <x v="1051"/>
    <x v="8"/>
  </r>
  <r>
    <x v="0"/>
    <n v="1185732"/>
    <x v="72"/>
    <x v="4"/>
    <x v="28"/>
    <s v="Charleston"/>
    <x v="1"/>
    <n v="0.60000000000000009"/>
    <x v="9"/>
    <x v="443"/>
    <x v="1052"/>
    <x v="2"/>
  </r>
  <r>
    <x v="0"/>
    <n v="1185732"/>
    <x v="72"/>
    <x v="4"/>
    <x v="28"/>
    <s v="Charleston"/>
    <x v="2"/>
    <n v="0.55000000000000004"/>
    <x v="27"/>
    <x v="101"/>
    <x v="1053"/>
    <x v="8"/>
  </r>
  <r>
    <x v="0"/>
    <n v="1185732"/>
    <x v="72"/>
    <x v="4"/>
    <x v="28"/>
    <s v="Charleston"/>
    <x v="3"/>
    <n v="0.55000000000000004"/>
    <x v="22"/>
    <x v="105"/>
    <x v="641"/>
    <x v="8"/>
  </r>
  <r>
    <x v="0"/>
    <n v="1185732"/>
    <x v="72"/>
    <x v="4"/>
    <x v="28"/>
    <s v="Charleston"/>
    <x v="4"/>
    <n v="0.65"/>
    <x v="20"/>
    <x v="109"/>
    <x v="823"/>
    <x v="2"/>
  </r>
  <r>
    <x v="0"/>
    <n v="1185732"/>
    <x v="72"/>
    <x v="4"/>
    <x v="28"/>
    <s v="Charleston"/>
    <x v="5"/>
    <n v="0.70000000000000007"/>
    <x v="10"/>
    <x v="593"/>
    <x v="1054"/>
    <x v="0"/>
  </r>
  <r>
    <x v="0"/>
    <n v="1185732"/>
    <x v="73"/>
    <x v="4"/>
    <x v="28"/>
    <s v="Charleston"/>
    <x v="0"/>
    <n v="0.65"/>
    <x v="13"/>
    <x v="594"/>
    <x v="1055"/>
    <x v="8"/>
  </r>
  <r>
    <x v="0"/>
    <n v="1185732"/>
    <x v="73"/>
    <x v="4"/>
    <x v="28"/>
    <s v="Charleston"/>
    <x v="1"/>
    <n v="0.60000000000000009"/>
    <x v="9"/>
    <x v="443"/>
    <x v="1052"/>
    <x v="2"/>
  </r>
  <r>
    <x v="0"/>
    <n v="1185732"/>
    <x v="73"/>
    <x v="4"/>
    <x v="28"/>
    <s v="Charleston"/>
    <x v="2"/>
    <n v="0.55000000000000004"/>
    <x v="27"/>
    <x v="101"/>
    <x v="1053"/>
    <x v="8"/>
  </r>
  <r>
    <x v="0"/>
    <n v="1185732"/>
    <x v="73"/>
    <x v="4"/>
    <x v="28"/>
    <s v="Charleston"/>
    <x v="3"/>
    <n v="0.45"/>
    <x v="22"/>
    <x v="112"/>
    <x v="152"/>
    <x v="8"/>
  </r>
  <r>
    <x v="0"/>
    <n v="1185732"/>
    <x v="73"/>
    <x v="4"/>
    <x v="28"/>
    <s v="Charleston"/>
    <x v="4"/>
    <n v="0.55000000000000004"/>
    <x v="26"/>
    <x v="465"/>
    <x v="791"/>
    <x v="2"/>
  </r>
  <r>
    <x v="0"/>
    <n v="1185732"/>
    <x v="73"/>
    <x v="4"/>
    <x v="28"/>
    <s v="Charleston"/>
    <x v="5"/>
    <n v="0.60000000000000009"/>
    <x v="6"/>
    <x v="301"/>
    <x v="466"/>
    <x v="0"/>
  </r>
  <r>
    <x v="0"/>
    <n v="1185732"/>
    <x v="20"/>
    <x v="4"/>
    <x v="28"/>
    <s v="Charleston"/>
    <x v="0"/>
    <n v="0.55000000000000004"/>
    <x v="8"/>
    <x v="16"/>
    <x v="1056"/>
    <x v="8"/>
  </r>
  <r>
    <x v="0"/>
    <n v="1185732"/>
    <x v="20"/>
    <x v="4"/>
    <x v="28"/>
    <s v="Charleston"/>
    <x v="1"/>
    <n v="0.50000000000000011"/>
    <x v="27"/>
    <x v="303"/>
    <x v="94"/>
    <x v="2"/>
  </r>
  <r>
    <x v="0"/>
    <n v="1185732"/>
    <x v="20"/>
    <x v="4"/>
    <x v="28"/>
    <s v="Charleston"/>
    <x v="2"/>
    <n v="0.30000000000000004"/>
    <x v="23"/>
    <x v="528"/>
    <x v="559"/>
    <x v="8"/>
  </r>
  <r>
    <x v="0"/>
    <n v="1185732"/>
    <x v="20"/>
    <x v="4"/>
    <x v="28"/>
    <s v="Charleston"/>
    <x v="3"/>
    <n v="0.30000000000000004"/>
    <x v="25"/>
    <x v="166"/>
    <x v="333"/>
    <x v="8"/>
  </r>
  <r>
    <x v="0"/>
    <n v="1185732"/>
    <x v="20"/>
    <x v="4"/>
    <x v="28"/>
    <s v="Charleston"/>
    <x v="4"/>
    <n v="0.4"/>
    <x v="25"/>
    <x v="50"/>
    <x v="99"/>
    <x v="2"/>
  </r>
  <r>
    <x v="0"/>
    <n v="1185732"/>
    <x v="20"/>
    <x v="4"/>
    <x v="28"/>
    <s v="Charleston"/>
    <x v="5"/>
    <n v="0.45000000000000007"/>
    <x v="20"/>
    <x v="254"/>
    <x v="1057"/>
    <x v="0"/>
  </r>
  <r>
    <x v="0"/>
    <n v="1185732"/>
    <x v="179"/>
    <x v="4"/>
    <x v="28"/>
    <s v="Charleston"/>
    <x v="0"/>
    <n v="0.45000000000000007"/>
    <x v="10"/>
    <x v="567"/>
    <x v="1057"/>
    <x v="8"/>
  </r>
  <r>
    <x v="0"/>
    <n v="1185732"/>
    <x v="179"/>
    <x v="4"/>
    <x v="28"/>
    <s v="Charleston"/>
    <x v="1"/>
    <n v="0.35000000000000009"/>
    <x v="20"/>
    <x v="196"/>
    <x v="1058"/>
    <x v="2"/>
  </r>
  <r>
    <x v="0"/>
    <n v="1185732"/>
    <x v="179"/>
    <x v="4"/>
    <x v="28"/>
    <s v="Charleston"/>
    <x v="2"/>
    <n v="0.35000000000000009"/>
    <x v="31"/>
    <x v="595"/>
    <x v="1059"/>
    <x v="8"/>
  </r>
  <r>
    <x v="0"/>
    <n v="1185732"/>
    <x v="179"/>
    <x v="4"/>
    <x v="28"/>
    <s v="Charleston"/>
    <x v="3"/>
    <n v="0.35000000000000009"/>
    <x v="21"/>
    <x v="596"/>
    <x v="709"/>
    <x v="8"/>
  </r>
  <r>
    <x v="0"/>
    <n v="1185732"/>
    <x v="179"/>
    <x v="4"/>
    <x v="28"/>
    <s v="Charleston"/>
    <x v="4"/>
    <n v="0.45000000000000007"/>
    <x v="21"/>
    <x v="468"/>
    <x v="238"/>
    <x v="2"/>
  </r>
  <r>
    <x v="0"/>
    <n v="1185732"/>
    <x v="179"/>
    <x v="4"/>
    <x v="28"/>
    <s v="Charleston"/>
    <x v="5"/>
    <n v="0.5"/>
    <x v="22"/>
    <x v="73"/>
    <x v="410"/>
    <x v="0"/>
  </r>
  <r>
    <x v="0"/>
    <n v="1185732"/>
    <x v="76"/>
    <x v="4"/>
    <x v="28"/>
    <s v="Charleston"/>
    <x v="0"/>
    <n v="0.45000000000000007"/>
    <x v="6"/>
    <x v="105"/>
    <x v="641"/>
    <x v="8"/>
  </r>
  <r>
    <x v="0"/>
    <n v="1185732"/>
    <x v="76"/>
    <x v="4"/>
    <x v="28"/>
    <s v="Charleston"/>
    <x v="1"/>
    <n v="0.35000000000000009"/>
    <x v="26"/>
    <x v="597"/>
    <x v="1060"/>
    <x v="2"/>
  </r>
  <r>
    <x v="0"/>
    <n v="1185732"/>
    <x v="76"/>
    <x v="4"/>
    <x v="28"/>
    <s v="Charleston"/>
    <x v="2"/>
    <n v="0.40000000000000013"/>
    <x v="76"/>
    <x v="598"/>
    <x v="1061"/>
    <x v="8"/>
  </r>
  <r>
    <x v="0"/>
    <n v="1185732"/>
    <x v="76"/>
    <x v="4"/>
    <x v="28"/>
    <s v="Charleston"/>
    <x v="3"/>
    <n v="0.6000000000000002"/>
    <x v="26"/>
    <x v="599"/>
    <x v="1062"/>
    <x v="8"/>
  </r>
  <r>
    <x v="0"/>
    <n v="1185732"/>
    <x v="76"/>
    <x v="4"/>
    <x v="28"/>
    <s v="Charleston"/>
    <x v="4"/>
    <n v="0.75000000000000011"/>
    <x v="23"/>
    <x v="273"/>
    <x v="1063"/>
    <x v="2"/>
  </r>
  <r>
    <x v="0"/>
    <n v="1185732"/>
    <x v="76"/>
    <x v="4"/>
    <x v="28"/>
    <s v="Charleston"/>
    <x v="5"/>
    <n v="0.75"/>
    <x v="27"/>
    <x v="600"/>
    <x v="1064"/>
    <x v="0"/>
  </r>
  <r>
    <x v="0"/>
    <n v="1185732"/>
    <x v="77"/>
    <x v="4"/>
    <x v="28"/>
    <s v="Charleston"/>
    <x v="0"/>
    <n v="0.70000000000000007"/>
    <x v="18"/>
    <x v="297"/>
    <x v="1065"/>
    <x v="8"/>
  </r>
  <r>
    <x v="0"/>
    <n v="1185732"/>
    <x v="77"/>
    <x v="4"/>
    <x v="28"/>
    <s v="Charleston"/>
    <x v="1"/>
    <n v="0.60000000000000009"/>
    <x v="29"/>
    <x v="458"/>
    <x v="1066"/>
    <x v="2"/>
  </r>
  <r>
    <x v="0"/>
    <n v="1185732"/>
    <x v="77"/>
    <x v="4"/>
    <x v="28"/>
    <s v="Charleston"/>
    <x v="2"/>
    <n v="0.60000000000000009"/>
    <x v="27"/>
    <x v="454"/>
    <x v="1067"/>
    <x v="8"/>
  </r>
  <r>
    <x v="0"/>
    <n v="1185732"/>
    <x v="77"/>
    <x v="4"/>
    <x v="28"/>
    <s v="Charleston"/>
    <x v="3"/>
    <n v="0.60000000000000009"/>
    <x v="22"/>
    <x v="229"/>
    <x v="1005"/>
    <x v="8"/>
  </r>
  <r>
    <x v="0"/>
    <n v="1185732"/>
    <x v="77"/>
    <x v="4"/>
    <x v="28"/>
    <s v="Charleston"/>
    <x v="4"/>
    <n v="0.70000000000000007"/>
    <x v="22"/>
    <x v="176"/>
    <x v="1068"/>
    <x v="2"/>
  </r>
  <r>
    <x v="0"/>
    <n v="1185732"/>
    <x v="77"/>
    <x v="4"/>
    <x v="28"/>
    <s v="Charleston"/>
    <x v="5"/>
    <n v="0.75"/>
    <x v="29"/>
    <x v="601"/>
    <x v="1069"/>
    <x v="0"/>
  </r>
  <r>
    <x v="0"/>
    <n v="1185732"/>
    <x v="90"/>
    <x v="4"/>
    <x v="29"/>
    <s v="Charlotte"/>
    <x v="0"/>
    <n v="0.35000000000000003"/>
    <x v="29"/>
    <x v="289"/>
    <x v="1070"/>
    <x v="8"/>
  </r>
  <r>
    <x v="0"/>
    <n v="1185732"/>
    <x v="90"/>
    <x v="4"/>
    <x v="29"/>
    <s v="Charlotte"/>
    <x v="1"/>
    <n v="0.35000000000000003"/>
    <x v="31"/>
    <x v="354"/>
    <x v="1071"/>
    <x v="2"/>
  </r>
  <r>
    <x v="0"/>
    <n v="1185732"/>
    <x v="90"/>
    <x v="4"/>
    <x v="29"/>
    <s v="Charlotte"/>
    <x v="2"/>
    <n v="0.25000000000000006"/>
    <x v="31"/>
    <x v="345"/>
    <x v="1072"/>
    <x v="8"/>
  </r>
  <r>
    <x v="0"/>
    <n v="1185732"/>
    <x v="90"/>
    <x v="4"/>
    <x v="29"/>
    <s v="Charlotte"/>
    <x v="3"/>
    <n v="0.3"/>
    <x v="33"/>
    <x v="233"/>
    <x v="725"/>
    <x v="8"/>
  </r>
  <r>
    <x v="0"/>
    <n v="1185732"/>
    <x v="90"/>
    <x v="4"/>
    <x v="29"/>
    <s v="Charlotte"/>
    <x v="4"/>
    <n v="0.45"/>
    <x v="34"/>
    <x v="115"/>
    <x v="519"/>
    <x v="2"/>
  </r>
  <r>
    <x v="0"/>
    <n v="1185732"/>
    <x v="90"/>
    <x v="4"/>
    <x v="29"/>
    <s v="Charlotte"/>
    <x v="5"/>
    <n v="0.35000000000000003"/>
    <x v="31"/>
    <x v="354"/>
    <x v="998"/>
    <x v="0"/>
  </r>
  <r>
    <x v="0"/>
    <n v="1185732"/>
    <x v="119"/>
    <x v="4"/>
    <x v="29"/>
    <s v="Charlotte"/>
    <x v="0"/>
    <n v="0.35000000000000003"/>
    <x v="6"/>
    <x v="170"/>
    <x v="136"/>
    <x v="8"/>
  </r>
  <r>
    <x v="0"/>
    <n v="1185732"/>
    <x v="119"/>
    <x v="4"/>
    <x v="29"/>
    <s v="Charlotte"/>
    <x v="1"/>
    <n v="0.35000000000000003"/>
    <x v="34"/>
    <x v="394"/>
    <x v="854"/>
    <x v="2"/>
  </r>
  <r>
    <x v="0"/>
    <n v="1185732"/>
    <x v="119"/>
    <x v="4"/>
    <x v="29"/>
    <s v="Charlotte"/>
    <x v="2"/>
    <n v="0.25000000000000006"/>
    <x v="28"/>
    <x v="342"/>
    <x v="97"/>
    <x v="8"/>
  </r>
  <r>
    <x v="0"/>
    <n v="1185732"/>
    <x v="119"/>
    <x v="4"/>
    <x v="29"/>
    <s v="Charlotte"/>
    <x v="3"/>
    <n v="0.3"/>
    <x v="48"/>
    <x v="127"/>
    <x v="354"/>
    <x v="8"/>
  </r>
  <r>
    <x v="0"/>
    <n v="1185732"/>
    <x v="119"/>
    <x v="4"/>
    <x v="29"/>
    <s v="Charlotte"/>
    <x v="4"/>
    <n v="0.45"/>
    <x v="32"/>
    <x v="158"/>
    <x v="59"/>
    <x v="2"/>
  </r>
  <r>
    <x v="0"/>
    <n v="1185732"/>
    <x v="119"/>
    <x v="4"/>
    <x v="29"/>
    <s v="Charlotte"/>
    <x v="5"/>
    <n v="0.3"/>
    <x v="21"/>
    <x v="240"/>
    <x v="543"/>
    <x v="0"/>
  </r>
  <r>
    <x v="0"/>
    <n v="1185732"/>
    <x v="137"/>
    <x v="4"/>
    <x v="29"/>
    <s v="Charlotte"/>
    <x v="0"/>
    <n v="0.3"/>
    <x v="66"/>
    <x v="602"/>
    <x v="1073"/>
    <x v="8"/>
  </r>
  <r>
    <x v="0"/>
    <n v="1185732"/>
    <x v="137"/>
    <x v="4"/>
    <x v="29"/>
    <s v="Charlotte"/>
    <x v="1"/>
    <n v="0.3"/>
    <x v="32"/>
    <x v="198"/>
    <x v="305"/>
    <x v="2"/>
  </r>
  <r>
    <x v="0"/>
    <n v="1185732"/>
    <x v="137"/>
    <x v="4"/>
    <x v="29"/>
    <s v="Charlotte"/>
    <x v="2"/>
    <n v="0.2"/>
    <x v="34"/>
    <x v="603"/>
    <x v="1074"/>
    <x v="8"/>
  </r>
  <r>
    <x v="0"/>
    <n v="1185732"/>
    <x v="137"/>
    <x v="4"/>
    <x v="29"/>
    <s v="Charlotte"/>
    <x v="3"/>
    <n v="0.24999999999999994"/>
    <x v="46"/>
    <x v="604"/>
    <x v="1075"/>
    <x v="8"/>
  </r>
  <r>
    <x v="0"/>
    <n v="1185732"/>
    <x v="137"/>
    <x v="4"/>
    <x v="29"/>
    <s v="Charlotte"/>
    <x v="4"/>
    <n v="0.40000000000000008"/>
    <x v="48"/>
    <x v="192"/>
    <x v="215"/>
    <x v="2"/>
  </r>
  <r>
    <x v="0"/>
    <n v="1185732"/>
    <x v="137"/>
    <x v="4"/>
    <x v="29"/>
    <s v="Charlotte"/>
    <x v="5"/>
    <n v="0.3"/>
    <x v="34"/>
    <x v="341"/>
    <x v="539"/>
    <x v="0"/>
  </r>
  <r>
    <x v="0"/>
    <n v="1185732"/>
    <x v="138"/>
    <x v="4"/>
    <x v="29"/>
    <s v="Charlotte"/>
    <x v="0"/>
    <n v="0.3"/>
    <x v="27"/>
    <x v="150"/>
    <x v="1076"/>
    <x v="8"/>
  </r>
  <r>
    <x v="0"/>
    <n v="1185732"/>
    <x v="138"/>
    <x v="4"/>
    <x v="29"/>
    <s v="Charlotte"/>
    <x v="1"/>
    <n v="0.3"/>
    <x v="33"/>
    <x v="233"/>
    <x v="867"/>
    <x v="2"/>
  </r>
  <r>
    <x v="0"/>
    <n v="1185732"/>
    <x v="138"/>
    <x v="4"/>
    <x v="29"/>
    <s v="Charlotte"/>
    <x v="2"/>
    <n v="0.2"/>
    <x v="33"/>
    <x v="501"/>
    <x v="351"/>
    <x v="8"/>
  </r>
  <r>
    <x v="0"/>
    <n v="1185732"/>
    <x v="138"/>
    <x v="4"/>
    <x v="29"/>
    <s v="Charlotte"/>
    <x v="3"/>
    <n v="0.24999999999999994"/>
    <x v="45"/>
    <x v="605"/>
    <x v="1077"/>
    <x v="8"/>
  </r>
  <r>
    <x v="0"/>
    <n v="1185732"/>
    <x v="138"/>
    <x v="4"/>
    <x v="29"/>
    <s v="Charlotte"/>
    <x v="4"/>
    <n v="0.45"/>
    <x v="48"/>
    <x v="153"/>
    <x v="507"/>
    <x v="2"/>
  </r>
  <r>
    <x v="0"/>
    <n v="1185732"/>
    <x v="138"/>
    <x v="4"/>
    <x v="29"/>
    <s v="Charlotte"/>
    <x v="5"/>
    <n v="0.35000000000000003"/>
    <x v="28"/>
    <x v="450"/>
    <x v="500"/>
    <x v="0"/>
  </r>
  <r>
    <x v="0"/>
    <n v="1185732"/>
    <x v="213"/>
    <x v="4"/>
    <x v="29"/>
    <s v="Charlotte"/>
    <x v="0"/>
    <n v="0.45"/>
    <x v="67"/>
    <x v="606"/>
    <x v="1078"/>
    <x v="8"/>
  </r>
  <r>
    <x v="0"/>
    <n v="1185732"/>
    <x v="213"/>
    <x v="4"/>
    <x v="29"/>
    <s v="Charlotte"/>
    <x v="1"/>
    <n v="0.45"/>
    <x v="24"/>
    <x v="39"/>
    <x v="42"/>
    <x v="2"/>
  </r>
  <r>
    <x v="0"/>
    <n v="1185732"/>
    <x v="213"/>
    <x v="4"/>
    <x v="29"/>
    <s v="Charlotte"/>
    <x v="2"/>
    <n v="0.4"/>
    <x v="34"/>
    <x v="235"/>
    <x v="750"/>
    <x v="8"/>
  </r>
  <r>
    <x v="0"/>
    <n v="1185732"/>
    <x v="213"/>
    <x v="4"/>
    <x v="29"/>
    <s v="Charlotte"/>
    <x v="3"/>
    <n v="0.4"/>
    <x v="33"/>
    <x v="234"/>
    <x v="536"/>
    <x v="8"/>
  </r>
  <r>
    <x v="0"/>
    <n v="1185732"/>
    <x v="213"/>
    <x v="4"/>
    <x v="29"/>
    <s v="Charlotte"/>
    <x v="4"/>
    <n v="0.49999999999999994"/>
    <x v="32"/>
    <x v="381"/>
    <x v="1079"/>
    <x v="2"/>
  </r>
  <r>
    <x v="0"/>
    <n v="1185732"/>
    <x v="213"/>
    <x v="4"/>
    <x v="29"/>
    <s v="Charlotte"/>
    <x v="5"/>
    <n v="0.54999999999999993"/>
    <x v="21"/>
    <x v="404"/>
    <x v="1080"/>
    <x v="0"/>
  </r>
  <r>
    <x v="0"/>
    <n v="1185732"/>
    <x v="121"/>
    <x v="4"/>
    <x v="29"/>
    <s v="Charlotte"/>
    <x v="0"/>
    <n v="0.49999999999999994"/>
    <x v="9"/>
    <x v="607"/>
    <x v="60"/>
    <x v="8"/>
  </r>
  <r>
    <x v="0"/>
    <n v="1185732"/>
    <x v="121"/>
    <x v="4"/>
    <x v="29"/>
    <s v="Charlotte"/>
    <x v="1"/>
    <n v="0.45"/>
    <x v="21"/>
    <x v="111"/>
    <x v="148"/>
    <x v="2"/>
  </r>
  <r>
    <x v="0"/>
    <n v="1185732"/>
    <x v="121"/>
    <x v="4"/>
    <x v="29"/>
    <s v="Charlotte"/>
    <x v="2"/>
    <n v="0.5"/>
    <x v="28"/>
    <x v="48"/>
    <x v="150"/>
    <x v="8"/>
  </r>
  <r>
    <x v="0"/>
    <n v="1185732"/>
    <x v="121"/>
    <x v="4"/>
    <x v="29"/>
    <s v="Charlotte"/>
    <x v="3"/>
    <n v="0.5"/>
    <x v="24"/>
    <x v="54"/>
    <x v="164"/>
    <x v="8"/>
  </r>
  <r>
    <x v="0"/>
    <n v="1185732"/>
    <x v="121"/>
    <x v="4"/>
    <x v="29"/>
    <s v="Charlotte"/>
    <x v="4"/>
    <n v="0.65"/>
    <x v="24"/>
    <x v="82"/>
    <x v="117"/>
    <x v="2"/>
  </r>
  <r>
    <x v="0"/>
    <n v="1185732"/>
    <x v="121"/>
    <x v="4"/>
    <x v="29"/>
    <s v="Charlotte"/>
    <x v="5"/>
    <n v="0.70000000000000007"/>
    <x v="22"/>
    <x v="176"/>
    <x v="776"/>
    <x v="0"/>
  </r>
  <r>
    <x v="0"/>
    <n v="1185732"/>
    <x v="140"/>
    <x v="4"/>
    <x v="29"/>
    <s v="Charlotte"/>
    <x v="0"/>
    <n v="0.65"/>
    <x v="3"/>
    <x v="38"/>
    <x v="111"/>
    <x v="8"/>
  </r>
  <r>
    <x v="0"/>
    <n v="1185732"/>
    <x v="140"/>
    <x v="4"/>
    <x v="29"/>
    <s v="Charlotte"/>
    <x v="1"/>
    <n v="0.60000000000000009"/>
    <x v="26"/>
    <x v="608"/>
    <x v="108"/>
    <x v="2"/>
  </r>
  <r>
    <x v="0"/>
    <n v="1185732"/>
    <x v="140"/>
    <x v="4"/>
    <x v="29"/>
    <s v="Charlotte"/>
    <x v="2"/>
    <n v="0.55000000000000004"/>
    <x v="31"/>
    <x v="76"/>
    <x v="388"/>
    <x v="8"/>
  </r>
  <r>
    <x v="0"/>
    <n v="1185732"/>
    <x v="140"/>
    <x v="4"/>
    <x v="29"/>
    <s v="Charlotte"/>
    <x v="3"/>
    <n v="0.55000000000000004"/>
    <x v="28"/>
    <x v="170"/>
    <x v="136"/>
    <x v="8"/>
  </r>
  <r>
    <x v="0"/>
    <n v="1185732"/>
    <x v="140"/>
    <x v="4"/>
    <x v="29"/>
    <s v="Charlotte"/>
    <x v="4"/>
    <n v="0.65"/>
    <x v="21"/>
    <x v="88"/>
    <x v="791"/>
    <x v="2"/>
  </r>
  <r>
    <x v="0"/>
    <n v="1185732"/>
    <x v="140"/>
    <x v="4"/>
    <x v="29"/>
    <s v="Charlotte"/>
    <x v="5"/>
    <n v="0.70000000000000007"/>
    <x v="27"/>
    <x v="246"/>
    <x v="778"/>
    <x v="0"/>
  </r>
  <r>
    <x v="0"/>
    <n v="1185732"/>
    <x v="141"/>
    <x v="4"/>
    <x v="29"/>
    <s v="Charlotte"/>
    <x v="0"/>
    <n v="0.65"/>
    <x v="10"/>
    <x v="31"/>
    <x v="792"/>
    <x v="8"/>
  </r>
  <r>
    <x v="0"/>
    <n v="1185732"/>
    <x v="141"/>
    <x v="4"/>
    <x v="29"/>
    <s v="Charlotte"/>
    <x v="1"/>
    <n v="0.60000000000000009"/>
    <x v="26"/>
    <x v="608"/>
    <x v="108"/>
    <x v="2"/>
  </r>
  <r>
    <x v="0"/>
    <n v="1185732"/>
    <x v="141"/>
    <x v="4"/>
    <x v="29"/>
    <s v="Charlotte"/>
    <x v="2"/>
    <n v="0.55000000000000004"/>
    <x v="31"/>
    <x v="76"/>
    <x v="388"/>
    <x v="8"/>
  </r>
  <r>
    <x v="0"/>
    <n v="1185732"/>
    <x v="141"/>
    <x v="4"/>
    <x v="29"/>
    <s v="Charlotte"/>
    <x v="3"/>
    <n v="0.45"/>
    <x v="28"/>
    <x v="45"/>
    <x v="71"/>
    <x v="8"/>
  </r>
  <r>
    <x v="0"/>
    <n v="1185732"/>
    <x v="141"/>
    <x v="4"/>
    <x v="29"/>
    <s v="Charlotte"/>
    <x v="4"/>
    <n v="0.55000000000000004"/>
    <x v="24"/>
    <x v="80"/>
    <x v="865"/>
    <x v="2"/>
  </r>
  <r>
    <x v="0"/>
    <n v="1185732"/>
    <x v="141"/>
    <x v="4"/>
    <x v="29"/>
    <s v="Charlotte"/>
    <x v="5"/>
    <n v="0.60000000000000009"/>
    <x v="22"/>
    <x v="229"/>
    <x v="639"/>
    <x v="0"/>
  </r>
  <r>
    <x v="0"/>
    <n v="1185732"/>
    <x v="214"/>
    <x v="4"/>
    <x v="29"/>
    <s v="Charlotte"/>
    <x v="0"/>
    <n v="0.55000000000000004"/>
    <x v="29"/>
    <x v="100"/>
    <x v="1081"/>
    <x v="8"/>
  </r>
  <r>
    <x v="0"/>
    <n v="1185732"/>
    <x v="214"/>
    <x v="4"/>
    <x v="29"/>
    <s v="Charlotte"/>
    <x v="1"/>
    <n v="0.50000000000000011"/>
    <x v="31"/>
    <x v="460"/>
    <x v="998"/>
    <x v="2"/>
  </r>
  <r>
    <x v="0"/>
    <n v="1185732"/>
    <x v="214"/>
    <x v="4"/>
    <x v="29"/>
    <s v="Charlotte"/>
    <x v="2"/>
    <n v="0.25000000000000006"/>
    <x v="34"/>
    <x v="535"/>
    <x v="1082"/>
    <x v="8"/>
  </r>
  <r>
    <x v="0"/>
    <n v="1185732"/>
    <x v="214"/>
    <x v="4"/>
    <x v="29"/>
    <s v="Charlotte"/>
    <x v="3"/>
    <n v="0.25000000000000006"/>
    <x v="32"/>
    <x v="133"/>
    <x v="879"/>
    <x v="8"/>
  </r>
  <r>
    <x v="0"/>
    <n v="1185732"/>
    <x v="214"/>
    <x v="4"/>
    <x v="29"/>
    <s v="Charlotte"/>
    <x v="4"/>
    <n v="0.35000000000000003"/>
    <x v="32"/>
    <x v="160"/>
    <x v="353"/>
    <x v="2"/>
  </r>
  <r>
    <x v="0"/>
    <n v="1185732"/>
    <x v="214"/>
    <x v="4"/>
    <x v="29"/>
    <s v="Charlotte"/>
    <x v="5"/>
    <n v="0.40000000000000008"/>
    <x v="21"/>
    <x v="609"/>
    <x v="431"/>
    <x v="0"/>
  </r>
  <r>
    <x v="0"/>
    <n v="1185732"/>
    <x v="123"/>
    <x v="4"/>
    <x v="29"/>
    <s v="Charlotte"/>
    <x v="0"/>
    <n v="0.40000000000000008"/>
    <x v="27"/>
    <x v="610"/>
    <x v="1083"/>
    <x v="8"/>
  </r>
  <r>
    <x v="0"/>
    <n v="1185732"/>
    <x v="123"/>
    <x v="4"/>
    <x v="29"/>
    <s v="Charlotte"/>
    <x v="1"/>
    <n v="0.3000000000000001"/>
    <x v="21"/>
    <x v="534"/>
    <x v="907"/>
    <x v="2"/>
  </r>
  <r>
    <x v="0"/>
    <n v="1185732"/>
    <x v="123"/>
    <x v="4"/>
    <x v="29"/>
    <s v="Charlotte"/>
    <x v="2"/>
    <n v="0.3000000000000001"/>
    <x v="33"/>
    <x v="611"/>
    <x v="1084"/>
    <x v="8"/>
  </r>
  <r>
    <x v="0"/>
    <n v="1185732"/>
    <x v="123"/>
    <x v="4"/>
    <x v="29"/>
    <s v="Charlotte"/>
    <x v="3"/>
    <n v="0.3000000000000001"/>
    <x v="47"/>
    <x v="513"/>
    <x v="1085"/>
    <x v="8"/>
  </r>
  <r>
    <x v="0"/>
    <n v="1185732"/>
    <x v="123"/>
    <x v="4"/>
    <x v="29"/>
    <s v="Charlotte"/>
    <x v="4"/>
    <n v="0.40000000000000008"/>
    <x v="47"/>
    <x v="612"/>
    <x v="257"/>
    <x v="2"/>
  </r>
  <r>
    <x v="0"/>
    <n v="1185732"/>
    <x v="123"/>
    <x v="4"/>
    <x v="29"/>
    <s v="Charlotte"/>
    <x v="5"/>
    <n v="0.4"/>
    <x v="28"/>
    <x v="193"/>
    <x v="150"/>
    <x v="0"/>
  </r>
  <r>
    <x v="0"/>
    <n v="1185732"/>
    <x v="143"/>
    <x v="4"/>
    <x v="29"/>
    <s v="Charlotte"/>
    <x v="0"/>
    <n v="0.35000000000000009"/>
    <x v="22"/>
    <x v="464"/>
    <x v="332"/>
    <x v="8"/>
  </r>
  <r>
    <x v="0"/>
    <n v="1185732"/>
    <x v="143"/>
    <x v="4"/>
    <x v="29"/>
    <s v="Charlotte"/>
    <x v="1"/>
    <n v="0.25000000000000011"/>
    <x v="24"/>
    <x v="613"/>
    <x v="1086"/>
    <x v="2"/>
  </r>
  <r>
    <x v="0"/>
    <n v="1185732"/>
    <x v="143"/>
    <x v="4"/>
    <x v="29"/>
    <s v="Charlotte"/>
    <x v="2"/>
    <n v="0.35000000000000014"/>
    <x v="52"/>
    <x v="614"/>
    <x v="1087"/>
    <x v="8"/>
  </r>
  <r>
    <x v="0"/>
    <n v="1185732"/>
    <x v="143"/>
    <x v="4"/>
    <x v="29"/>
    <s v="Charlotte"/>
    <x v="3"/>
    <n v="0.65000000000000024"/>
    <x v="24"/>
    <x v="615"/>
    <x v="1088"/>
    <x v="8"/>
  </r>
  <r>
    <x v="0"/>
    <n v="1185732"/>
    <x v="143"/>
    <x v="4"/>
    <x v="29"/>
    <s v="Charlotte"/>
    <x v="4"/>
    <n v="0.80000000000000016"/>
    <x v="34"/>
    <x v="485"/>
    <x v="1089"/>
    <x v="2"/>
  </r>
  <r>
    <x v="0"/>
    <n v="1185732"/>
    <x v="143"/>
    <x v="4"/>
    <x v="29"/>
    <s v="Charlotte"/>
    <x v="5"/>
    <n v="0.8"/>
    <x v="31"/>
    <x v="616"/>
    <x v="1090"/>
    <x v="0"/>
  </r>
  <r>
    <x v="0"/>
    <n v="1185732"/>
    <x v="144"/>
    <x v="4"/>
    <x v="29"/>
    <s v="Charlotte"/>
    <x v="0"/>
    <n v="0.75000000000000011"/>
    <x v="6"/>
    <x v="617"/>
    <x v="466"/>
    <x v="8"/>
  </r>
  <r>
    <x v="0"/>
    <n v="1185732"/>
    <x v="144"/>
    <x v="4"/>
    <x v="29"/>
    <s v="Charlotte"/>
    <x v="1"/>
    <n v="0.65000000000000013"/>
    <x v="23"/>
    <x v="280"/>
    <x v="1091"/>
    <x v="2"/>
  </r>
  <r>
    <x v="0"/>
    <n v="1185732"/>
    <x v="144"/>
    <x v="4"/>
    <x v="29"/>
    <s v="Charlotte"/>
    <x v="2"/>
    <n v="0.65000000000000013"/>
    <x v="31"/>
    <x v="226"/>
    <x v="1092"/>
    <x v="8"/>
  </r>
  <r>
    <x v="0"/>
    <n v="1185732"/>
    <x v="144"/>
    <x v="4"/>
    <x v="29"/>
    <s v="Charlotte"/>
    <x v="3"/>
    <n v="0.65000000000000013"/>
    <x v="28"/>
    <x v="618"/>
    <x v="1093"/>
    <x v="8"/>
  </r>
  <r>
    <x v="0"/>
    <n v="1185732"/>
    <x v="144"/>
    <x v="4"/>
    <x v="29"/>
    <s v="Charlotte"/>
    <x v="4"/>
    <n v="0.75000000000000011"/>
    <x v="28"/>
    <x v="567"/>
    <x v="1094"/>
    <x v="2"/>
  </r>
  <r>
    <x v="0"/>
    <n v="1185732"/>
    <x v="144"/>
    <x v="4"/>
    <x v="29"/>
    <s v="Charlotte"/>
    <x v="5"/>
    <n v="0.8"/>
    <x v="23"/>
    <x v="1"/>
    <x v="69"/>
    <x v="0"/>
  </r>
  <r>
    <x v="0"/>
    <n v="1185732"/>
    <x v="215"/>
    <x v="3"/>
    <x v="30"/>
    <s v="Columbus"/>
    <x v="0"/>
    <n v="0.4"/>
    <x v="24"/>
    <x v="47"/>
    <x v="325"/>
    <x v="8"/>
  </r>
  <r>
    <x v="0"/>
    <n v="1185732"/>
    <x v="215"/>
    <x v="3"/>
    <x v="30"/>
    <s v="Columbus"/>
    <x v="1"/>
    <n v="0.4"/>
    <x v="49"/>
    <x v="147"/>
    <x v="217"/>
    <x v="2"/>
  </r>
  <r>
    <x v="0"/>
    <n v="1185732"/>
    <x v="215"/>
    <x v="3"/>
    <x v="30"/>
    <s v="Columbus"/>
    <x v="2"/>
    <n v="0.30000000000000004"/>
    <x v="49"/>
    <x v="395"/>
    <x v="982"/>
    <x v="8"/>
  </r>
  <r>
    <x v="0"/>
    <n v="1185732"/>
    <x v="215"/>
    <x v="3"/>
    <x v="30"/>
    <s v="Columbus"/>
    <x v="3"/>
    <n v="0.35000000000000003"/>
    <x v="43"/>
    <x v="311"/>
    <x v="193"/>
    <x v="8"/>
  </r>
  <r>
    <x v="0"/>
    <n v="1185732"/>
    <x v="215"/>
    <x v="3"/>
    <x v="30"/>
    <s v="Columbus"/>
    <x v="4"/>
    <n v="0.49999999999999994"/>
    <x v="41"/>
    <x v="619"/>
    <x v="1077"/>
    <x v="2"/>
  </r>
  <r>
    <x v="0"/>
    <n v="1185732"/>
    <x v="215"/>
    <x v="3"/>
    <x v="30"/>
    <s v="Columbus"/>
    <x v="5"/>
    <n v="0.4"/>
    <x v="49"/>
    <x v="147"/>
    <x v="616"/>
    <x v="8"/>
  </r>
  <r>
    <x v="0"/>
    <n v="1185732"/>
    <x v="216"/>
    <x v="3"/>
    <x v="30"/>
    <s v="Columbus"/>
    <x v="0"/>
    <n v="0.4"/>
    <x v="21"/>
    <x v="42"/>
    <x v="980"/>
    <x v="8"/>
  </r>
  <r>
    <x v="0"/>
    <n v="1185732"/>
    <x v="216"/>
    <x v="3"/>
    <x v="30"/>
    <s v="Columbus"/>
    <x v="1"/>
    <n v="0.4"/>
    <x v="41"/>
    <x v="134"/>
    <x v="198"/>
    <x v="2"/>
  </r>
  <r>
    <x v="0"/>
    <n v="1185732"/>
    <x v="216"/>
    <x v="3"/>
    <x v="30"/>
    <s v="Columbus"/>
    <x v="2"/>
    <n v="0.30000000000000004"/>
    <x v="44"/>
    <x v="398"/>
    <x v="504"/>
    <x v="8"/>
  </r>
  <r>
    <x v="0"/>
    <n v="1185732"/>
    <x v="216"/>
    <x v="3"/>
    <x v="30"/>
    <s v="Columbus"/>
    <x v="3"/>
    <n v="0.35000000000000003"/>
    <x v="36"/>
    <x v="620"/>
    <x v="601"/>
    <x v="8"/>
  </r>
  <r>
    <x v="0"/>
    <n v="1185732"/>
    <x v="216"/>
    <x v="3"/>
    <x v="30"/>
    <s v="Columbus"/>
    <x v="4"/>
    <n v="0.49999999999999994"/>
    <x v="41"/>
    <x v="619"/>
    <x v="1077"/>
    <x v="2"/>
  </r>
  <r>
    <x v="0"/>
    <n v="1185732"/>
    <x v="216"/>
    <x v="3"/>
    <x v="30"/>
    <s v="Columbus"/>
    <x v="5"/>
    <n v="0.4"/>
    <x v="49"/>
    <x v="147"/>
    <x v="616"/>
    <x v="8"/>
  </r>
  <r>
    <x v="0"/>
    <n v="1185732"/>
    <x v="217"/>
    <x v="3"/>
    <x v="30"/>
    <s v="Columbus"/>
    <x v="0"/>
    <n v="0.45"/>
    <x v="65"/>
    <x v="621"/>
    <x v="1095"/>
    <x v="8"/>
  </r>
  <r>
    <x v="0"/>
    <n v="1185732"/>
    <x v="217"/>
    <x v="3"/>
    <x v="30"/>
    <s v="Columbus"/>
    <x v="1"/>
    <n v="0.45"/>
    <x v="38"/>
    <x v="177"/>
    <x v="266"/>
    <x v="2"/>
  </r>
  <r>
    <x v="0"/>
    <n v="1185732"/>
    <x v="217"/>
    <x v="3"/>
    <x v="30"/>
    <s v="Columbus"/>
    <x v="2"/>
    <n v="0.35000000000000003"/>
    <x v="44"/>
    <x v="622"/>
    <x v="827"/>
    <x v="8"/>
  </r>
  <r>
    <x v="0"/>
    <n v="1185732"/>
    <x v="217"/>
    <x v="3"/>
    <x v="30"/>
    <s v="Columbus"/>
    <x v="3"/>
    <n v="0.4"/>
    <x v="39"/>
    <x v="122"/>
    <x v="186"/>
    <x v="8"/>
  </r>
  <r>
    <x v="0"/>
    <n v="1185732"/>
    <x v="217"/>
    <x v="3"/>
    <x v="30"/>
    <s v="Columbus"/>
    <x v="4"/>
    <n v="0.54999999999999993"/>
    <x v="43"/>
    <x v="370"/>
    <x v="517"/>
    <x v="2"/>
  </r>
  <r>
    <x v="0"/>
    <n v="1185732"/>
    <x v="217"/>
    <x v="3"/>
    <x v="30"/>
    <s v="Columbus"/>
    <x v="5"/>
    <n v="0.45"/>
    <x v="44"/>
    <x v="127"/>
    <x v="354"/>
    <x v="8"/>
  </r>
  <r>
    <x v="0"/>
    <n v="1185732"/>
    <x v="218"/>
    <x v="3"/>
    <x v="30"/>
    <s v="Columbus"/>
    <x v="0"/>
    <n v="0.45"/>
    <x v="34"/>
    <x v="115"/>
    <x v="179"/>
    <x v="8"/>
  </r>
  <r>
    <x v="0"/>
    <n v="1185732"/>
    <x v="218"/>
    <x v="3"/>
    <x v="30"/>
    <s v="Columbus"/>
    <x v="1"/>
    <n v="0.45"/>
    <x v="37"/>
    <x v="120"/>
    <x v="185"/>
    <x v="2"/>
  </r>
  <r>
    <x v="0"/>
    <n v="1185732"/>
    <x v="218"/>
    <x v="3"/>
    <x v="30"/>
    <s v="Columbus"/>
    <x v="2"/>
    <n v="0.4"/>
    <x v="37"/>
    <x v="135"/>
    <x v="198"/>
    <x v="8"/>
  </r>
  <r>
    <x v="0"/>
    <n v="1185732"/>
    <x v="218"/>
    <x v="3"/>
    <x v="30"/>
    <s v="Columbus"/>
    <x v="3"/>
    <n v="0.45"/>
    <x v="39"/>
    <x v="185"/>
    <x v="295"/>
    <x v="8"/>
  </r>
  <r>
    <x v="0"/>
    <n v="1185732"/>
    <x v="218"/>
    <x v="3"/>
    <x v="30"/>
    <s v="Columbus"/>
    <x v="4"/>
    <n v="0.5"/>
    <x v="36"/>
    <x v="143"/>
    <x v="276"/>
    <x v="2"/>
  </r>
  <r>
    <x v="0"/>
    <n v="1185732"/>
    <x v="218"/>
    <x v="3"/>
    <x v="30"/>
    <s v="Columbus"/>
    <x v="5"/>
    <n v="0.4"/>
    <x v="44"/>
    <x v="123"/>
    <x v="216"/>
    <x v="8"/>
  </r>
  <r>
    <x v="0"/>
    <n v="1185732"/>
    <x v="219"/>
    <x v="3"/>
    <x v="30"/>
    <s v="Columbus"/>
    <x v="0"/>
    <n v="0.5"/>
    <x v="65"/>
    <x v="51"/>
    <x v="162"/>
    <x v="8"/>
  </r>
  <r>
    <x v="0"/>
    <n v="1185732"/>
    <x v="219"/>
    <x v="3"/>
    <x v="30"/>
    <s v="Columbus"/>
    <x v="1"/>
    <n v="0.45000000000000007"/>
    <x v="38"/>
    <x v="471"/>
    <x v="266"/>
    <x v="2"/>
  </r>
  <r>
    <x v="0"/>
    <n v="1185732"/>
    <x v="219"/>
    <x v="3"/>
    <x v="30"/>
    <s v="Columbus"/>
    <x v="2"/>
    <n v="0.4"/>
    <x v="41"/>
    <x v="134"/>
    <x v="202"/>
    <x v="8"/>
  </r>
  <r>
    <x v="0"/>
    <n v="1185732"/>
    <x v="219"/>
    <x v="3"/>
    <x v="30"/>
    <s v="Columbus"/>
    <x v="3"/>
    <n v="0.4"/>
    <x v="36"/>
    <x v="118"/>
    <x v="182"/>
    <x v="8"/>
  </r>
  <r>
    <x v="0"/>
    <n v="1185732"/>
    <x v="219"/>
    <x v="3"/>
    <x v="30"/>
    <s v="Columbus"/>
    <x v="4"/>
    <n v="0.5"/>
    <x v="43"/>
    <x v="126"/>
    <x v="191"/>
    <x v="2"/>
  </r>
  <r>
    <x v="0"/>
    <n v="1185732"/>
    <x v="219"/>
    <x v="3"/>
    <x v="30"/>
    <s v="Columbus"/>
    <x v="5"/>
    <n v="0.55000000000000004"/>
    <x v="35"/>
    <x v="408"/>
    <x v="1096"/>
    <x v="8"/>
  </r>
  <r>
    <x v="0"/>
    <n v="1185732"/>
    <x v="220"/>
    <x v="3"/>
    <x v="30"/>
    <s v="Columbus"/>
    <x v="0"/>
    <n v="0.4"/>
    <x v="28"/>
    <x v="193"/>
    <x v="99"/>
    <x v="8"/>
  </r>
  <r>
    <x v="0"/>
    <n v="1185732"/>
    <x v="220"/>
    <x v="3"/>
    <x v="30"/>
    <s v="Columbus"/>
    <x v="1"/>
    <n v="0.35000000000000009"/>
    <x v="35"/>
    <x v="623"/>
    <x v="1097"/>
    <x v="2"/>
  </r>
  <r>
    <x v="0"/>
    <n v="1185732"/>
    <x v="220"/>
    <x v="3"/>
    <x v="30"/>
    <s v="Columbus"/>
    <x v="2"/>
    <n v="0.30000000000000004"/>
    <x v="38"/>
    <x v="318"/>
    <x v="810"/>
    <x v="8"/>
  </r>
  <r>
    <x v="0"/>
    <n v="1185732"/>
    <x v="220"/>
    <x v="3"/>
    <x v="30"/>
    <s v="Columbus"/>
    <x v="3"/>
    <n v="0.30000000000000004"/>
    <x v="41"/>
    <x v="399"/>
    <x v="733"/>
    <x v="8"/>
  </r>
  <r>
    <x v="0"/>
    <n v="1185732"/>
    <x v="220"/>
    <x v="3"/>
    <x v="30"/>
    <s v="Columbus"/>
    <x v="4"/>
    <n v="0.5"/>
    <x v="41"/>
    <x v="123"/>
    <x v="188"/>
    <x v="2"/>
  </r>
  <r>
    <x v="0"/>
    <n v="1185732"/>
    <x v="220"/>
    <x v="3"/>
    <x v="30"/>
    <s v="Columbus"/>
    <x v="5"/>
    <n v="0.55000000000000004"/>
    <x v="48"/>
    <x v="138"/>
    <x v="543"/>
    <x v="8"/>
  </r>
  <r>
    <x v="0"/>
    <n v="1185732"/>
    <x v="221"/>
    <x v="3"/>
    <x v="30"/>
    <s v="Columbus"/>
    <x v="0"/>
    <n v="0.5"/>
    <x v="25"/>
    <x v="61"/>
    <x v="214"/>
    <x v="8"/>
  </r>
  <r>
    <x v="0"/>
    <n v="1185732"/>
    <x v="221"/>
    <x v="3"/>
    <x v="30"/>
    <s v="Columbus"/>
    <x v="1"/>
    <n v="0.45000000000000007"/>
    <x v="45"/>
    <x v="160"/>
    <x v="353"/>
    <x v="2"/>
  </r>
  <r>
    <x v="0"/>
    <n v="1185732"/>
    <x v="221"/>
    <x v="3"/>
    <x v="30"/>
    <s v="Columbus"/>
    <x v="2"/>
    <n v="0.4"/>
    <x v="35"/>
    <x v="130"/>
    <x v="1098"/>
    <x v="8"/>
  </r>
  <r>
    <x v="0"/>
    <n v="1185732"/>
    <x v="221"/>
    <x v="3"/>
    <x v="30"/>
    <s v="Columbus"/>
    <x v="3"/>
    <n v="0.4"/>
    <x v="38"/>
    <x v="124"/>
    <x v="204"/>
    <x v="8"/>
  </r>
  <r>
    <x v="0"/>
    <n v="1185732"/>
    <x v="221"/>
    <x v="3"/>
    <x v="30"/>
    <s v="Columbus"/>
    <x v="4"/>
    <n v="0.5"/>
    <x v="44"/>
    <x v="142"/>
    <x v="209"/>
    <x v="2"/>
  </r>
  <r>
    <x v="0"/>
    <n v="1185732"/>
    <x v="221"/>
    <x v="3"/>
    <x v="30"/>
    <s v="Columbus"/>
    <x v="5"/>
    <n v="0.55000000000000004"/>
    <x v="33"/>
    <x v="256"/>
    <x v="390"/>
    <x v="8"/>
  </r>
  <r>
    <x v="0"/>
    <n v="1185732"/>
    <x v="222"/>
    <x v="3"/>
    <x v="30"/>
    <s v="Columbus"/>
    <x v="0"/>
    <n v="0.5"/>
    <x v="31"/>
    <x v="79"/>
    <x v="200"/>
    <x v="8"/>
  </r>
  <r>
    <x v="0"/>
    <n v="1185732"/>
    <x v="222"/>
    <x v="3"/>
    <x v="30"/>
    <s v="Columbus"/>
    <x v="1"/>
    <n v="0.45000000000000007"/>
    <x v="45"/>
    <x v="160"/>
    <x v="353"/>
    <x v="2"/>
  </r>
  <r>
    <x v="0"/>
    <n v="1185732"/>
    <x v="222"/>
    <x v="3"/>
    <x v="30"/>
    <s v="Columbus"/>
    <x v="2"/>
    <n v="0.4"/>
    <x v="35"/>
    <x v="130"/>
    <x v="1098"/>
    <x v="8"/>
  </r>
  <r>
    <x v="0"/>
    <n v="1185732"/>
    <x v="222"/>
    <x v="3"/>
    <x v="30"/>
    <s v="Columbus"/>
    <x v="3"/>
    <n v="0.4"/>
    <x v="44"/>
    <x v="123"/>
    <x v="216"/>
    <x v="8"/>
  </r>
  <r>
    <x v="0"/>
    <n v="1185732"/>
    <x v="222"/>
    <x v="3"/>
    <x v="30"/>
    <s v="Columbus"/>
    <x v="4"/>
    <n v="0.5"/>
    <x v="38"/>
    <x v="127"/>
    <x v="203"/>
    <x v="2"/>
  </r>
  <r>
    <x v="0"/>
    <n v="1185732"/>
    <x v="222"/>
    <x v="3"/>
    <x v="30"/>
    <s v="Columbus"/>
    <x v="5"/>
    <n v="0.55000000000000004"/>
    <x v="47"/>
    <x v="42"/>
    <x v="980"/>
    <x v="8"/>
  </r>
  <r>
    <x v="0"/>
    <n v="1185732"/>
    <x v="223"/>
    <x v="3"/>
    <x v="30"/>
    <s v="Columbus"/>
    <x v="0"/>
    <n v="0.5"/>
    <x v="28"/>
    <x v="48"/>
    <x v="150"/>
    <x v="8"/>
  </r>
  <r>
    <x v="0"/>
    <n v="1185732"/>
    <x v="223"/>
    <x v="3"/>
    <x v="30"/>
    <s v="Columbus"/>
    <x v="1"/>
    <n v="0.45000000000000007"/>
    <x v="46"/>
    <x v="137"/>
    <x v="201"/>
    <x v="2"/>
  </r>
  <r>
    <x v="0"/>
    <n v="1185732"/>
    <x v="223"/>
    <x v="3"/>
    <x v="30"/>
    <s v="Columbus"/>
    <x v="2"/>
    <n v="0.35000000000000003"/>
    <x v="38"/>
    <x v="121"/>
    <x v="280"/>
    <x v="8"/>
  </r>
  <r>
    <x v="0"/>
    <n v="1185732"/>
    <x v="223"/>
    <x v="3"/>
    <x v="30"/>
    <s v="Columbus"/>
    <x v="3"/>
    <n v="0.35000000000000003"/>
    <x v="41"/>
    <x v="320"/>
    <x v="899"/>
    <x v="8"/>
  </r>
  <r>
    <x v="0"/>
    <n v="1185732"/>
    <x v="223"/>
    <x v="3"/>
    <x v="30"/>
    <s v="Columbus"/>
    <x v="4"/>
    <n v="0.45"/>
    <x v="41"/>
    <x v="124"/>
    <x v="189"/>
    <x v="2"/>
  </r>
  <r>
    <x v="0"/>
    <n v="1185732"/>
    <x v="223"/>
    <x v="3"/>
    <x v="30"/>
    <s v="Columbus"/>
    <x v="5"/>
    <n v="0.5"/>
    <x v="35"/>
    <x v="140"/>
    <x v="309"/>
    <x v="8"/>
  </r>
  <r>
    <x v="0"/>
    <n v="1185732"/>
    <x v="224"/>
    <x v="3"/>
    <x v="30"/>
    <s v="Columbus"/>
    <x v="0"/>
    <n v="0.54999999999999993"/>
    <x v="32"/>
    <x v="357"/>
    <x v="567"/>
    <x v="8"/>
  </r>
  <r>
    <x v="0"/>
    <n v="1185732"/>
    <x v="224"/>
    <x v="3"/>
    <x v="30"/>
    <s v="Columbus"/>
    <x v="1"/>
    <n v="0.45"/>
    <x v="35"/>
    <x v="116"/>
    <x v="180"/>
    <x v="2"/>
  </r>
  <r>
    <x v="0"/>
    <n v="1185732"/>
    <x v="224"/>
    <x v="3"/>
    <x v="30"/>
    <s v="Columbus"/>
    <x v="2"/>
    <n v="0.45"/>
    <x v="37"/>
    <x v="120"/>
    <x v="189"/>
    <x v="8"/>
  </r>
  <r>
    <x v="0"/>
    <n v="1185732"/>
    <x v="224"/>
    <x v="3"/>
    <x v="30"/>
    <s v="Columbus"/>
    <x v="3"/>
    <n v="0.45"/>
    <x v="43"/>
    <x v="321"/>
    <x v="499"/>
    <x v="8"/>
  </r>
  <r>
    <x v="0"/>
    <n v="1185732"/>
    <x v="224"/>
    <x v="3"/>
    <x v="30"/>
    <s v="Columbus"/>
    <x v="4"/>
    <n v="0.54999999999999993"/>
    <x v="43"/>
    <x v="370"/>
    <x v="517"/>
    <x v="2"/>
  </r>
  <r>
    <x v="0"/>
    <n v="1185732"/>
    <x v="224"/>
    <x v="3"/>
    <x v="30"/>
    <s v="Columbus"/>
    <x v="5"/>
    <n v="0.54999999999999993"/>
    <x v="35"/>
    <x v="409"/>
    <x v="1099"/>
    <x v="8"/>
  </r>
  <r>
    <x v="0"/>
    <n v="1185732"/>
    <x v="225"/>
    <x v="3"/>
    <x v="30"/>
    <s v="Columbus"/>
    <x v="0"/>
    <n v="0.5"/>
    <x v="33"/>
    <x v="43"/>
    <x v="999"/>
    <x v="8"/>
  </r>
  <r>
    <x v="0"/>
    <n v="1185732"/>
    <x v="225"/>
    <x v="3"/>
    <x v="30"/>
    <s v="Columbus"/>
    <x v="1"/>
    <n v="0.4"/>
    <x v="35"/>
    <x v="130"/>
    <x v="195"/>
    <x v="2"/>
  </r>
  <r>
    <x v="0"/>
    <n v="1185732"/>
    <x v="225"/>
    <x v="3"/>
    <x v="30"/>
    <s v="Columbus"/>
    <x v="2"/>
    <n v="0.45"/>
    <x v="77"/>
    <x v="624"/>
    <x v="1100"/>
    <x v="8"/>
  </r>
  <r>
    <x v="0"/>
    <n v="1185732"/>
    <x v="225"/>
    <x v="3"/>
    <x v="30"/>
    <s v="Columbus"/>
    <x v="3"/>
    <n v="0.55000000000000004"/>
    <x v="41"/>
    <x v="130"/>
    <x v="1098"/>
    <x v="8"/>
  </r>
  <r>
    <x v="0"/>
    <n v="1185732"/>
    <x v="225"/>
    <x v="3"/>
    <x v="30"/>
    <s v="Columbus"/>
    <x v="4"/>
    <n v="0.65"/>
    <x v="37"/>
    <x v="165"/>
    <x v="289"/>
    <x v="2"/>
  </r>
  <r>
    <x v="0"/>
    <n v="1185732"/>
    <x v="225"/>
    <x v="3"/>
    <x v="30"/>
    <s v="Columbus"/>
    <x v="5"/>
    <n v="0.7"/>
    <x v="35"/>
    <x v="237"/>
    <x v="802"/>
    <x v="8"/>
  </r>
  <r>
    <x v="0"/>
    <n v="1185732"/>
    <x v="226"/>
    <x v="3"/>
    <x v="30"/>
    <s v="Columbus"/>
    <x v="0"/>
    <n v="0.65"/>
    <x v="28"/>
    <x v="85"/>
    <x v="108"/>
    <x v="8"/>
  </r>
  <r>
    <x v="0"/>
    <n v="1185732"/>
    <x v="226"/>
    <x v="3"/>
    <x v="30"/>
    <s v="Columbus"/>
    <x v="1"/>
    <n v="0.55000000000000004"/>
    <x v="46"/>
    <x v="255"/>
    <x v="386"/>
    <x v="2"/>
  </r>
  <r>
    <x v="0"/>
    <n v="1185732"/>
    <x v="226"/>
    <x v="3"/>
    <x v="30"/>
    <s v="Columbus"/>
    <x v="2"/>
    <n v="0.55000000000000004"/>
    <x v="35"/>
    <x v="408"/>
    <x v="1096"/>
    <x v="8"/>
  </r>
  <r>
    <x v="0"/>
    <n v="1185732"/>
    <x v="226"/>
    <x v="3"/>
    <x v="30"/>
    <s v="Columbus"/>
    <x v="3"/>
    <n v="0.5"/>
    <x v="38"/>
    <x v="127"/>
    <x v="354"/>
    <x v="8"/>
  </r>
  <r>
    <x v="0"/>
    <n v="1185732"/>
    <x v="226"/>
    <x v="3"/>
    <x v="30"/>
    <s v="Columbus"/>
    <x v="4"/>
    <n v="0.6"/>
    <x v="38"/>
    <x v="198"/>
    <x v="305"/>
    <x v="2"/>
  </r>
  <r>
    <x v="0"/>
    <n v="1185732"/>
    <x v="226"/>
    <x v="3"/>
    <x v="30"/>
    <s v="Columbus"/>
    <x v="5"/>
    <n v="0.64999999999999991"/>
    <x v="46"/>
    <x v="262"/>
    <x v="1101"/>
    <x v="8"/>
  </r>
  <r>
    <x v="0"/>
    <n v="1185732"/>
    <x v="24"/>
    <x v="4"/>
    <x v="31"/>
    <s v="Louisville"/>
    <x v="0"/>
    <n v="0.30000000000000004"/>
    <x v="27"/>
    <x v="553"/>
    <x v="1102"/>
    <x v="8"/>
  </r>
  <r>
    <x v="0"/>
    <n v="1185732"/>
    <x v="24"/>
    <x v="4"/>
    <x v="31"/>
    <s v="Louisville"/>
    <x v="1"/>
    <n v="0.30000000000000004"/>
    <x v="28"/>
    <x v="160"/>
    <x v="353"/>
    <x v="2"/>
  </r>
  <r>
    <x v="0"/>
    <n v="1185732"/>
    <x v="24"/>
    <x v="4"/>
    <x v="31"/>
    <s v="Louisville"/>
    <x v="2"/>
    <n v="0.20000000000000007"/>
    <x v="28"/>
    <x v="509"/>
    <x v="1103"/>
    <x v="8"/>
  </r>
  <r>
    <x v="0"/>
    <n v="1185732"/>
    <x v="24"/>
    <x v="4"/>
    <x v="31"/>
    <s v="Louisville"/>
    <x v="3"/>
    <n v="0.25"/>
    <x v="48"/>
    <x v="523"/>
    <x v="223"/>
    <x v="8"/>
  </r>
  <r>
    <x v="0"/>
    <n v="1185732"/>
    <x v="24"/>
    <x v="4"/>
    <x v="31"/>
    <s v="Louisville"/>
    <x v="4"/>
    <n v="0.4"/>
    <x v="33"/>
    <x v="234"/>
    <x v="228"/>
    <x v="2"/>
  </r>
  <r>
    <x v="0"/>
    <n v="1185732"/>
    <x v="24"/>
    <x v="4"/>
    <x v="31"/>
    <s v="Louisville"/>
    <x v="5"/>
    <n v="0.30000000000000004"/>
    <x v="28"/>
    <x v="160"/>
    <x v="135"/>
    <x v="0"/>
  </r>
  <r>
    <x v="0"/>
    <n v="1185732"/>
    <x v="167"/>
    <x v="4"/>
    <x v="31"/>
    <s v="Louisville"/>
    <x v="0"/>
    <n v="0.30000000000000004"/>
    <x v="29"/>
    <x v="168"/>
    <x v="1104"/>
    <x v="8"/>
  </r>
  <r>
    <x v="0"/>
    <n v="1185732"/>
    <x v="167"/>
    <x v="4"/>
    <x v="31"/>
    <s v="Louisville"/>
    <x v="1"/>
    <n v="0.30000000000000004"/>
    <x v="33"/>
    <x v="164"/>
    <x v="350"/>
    <x v="2"/>
  </r>
  <r>
    <x v="0"/>
    <n v="1185732"/>
    <x v="167"/>
    <x v="4"/>
    <x v="31"/>
    <s v="Louisville"/>
    <x v="2"/>
    <n v="0.20000000000000007"/>
    <x v="34"/>
    <x v="625"/>
    <x v="1105"/>
    <x v="8"/>
  </r>
  <r>
    <x v="0"/>
    <n v="1185732"/>
    <x v="167"/>
    <x v="4"/>
    <x v="31"/>
    <s v="Louisville"/>
    <x v="3"/>
    <n v="0.25"/>
    <x v="46"/>
    <x v="190"/>
    <x v="408"/>
    <x v="8"/>
  </r>
  <r>
    <x v="0"/>
    <n v="1185732"/>
    <x v="167"/>
    <x v="4"/>
    <x v="31"/>
    <s v="Louisville"/>
    <x v="4"/>
    <n v="0.4"/>
    <x v="47"/>
    <x v="173"/>
    <x v="257"/>
    <x v="2"/>
  </r>
  <r>
    <x v="0"/>
    <n v="1185732"/>
    <x v="167"/>
    <x v="4"/>
    <x v="31"/>
    <s v="Louisville"/>
    <x v="5"/>
    <n v="0.25"/>
    <x v="24"/>
    <x v="142"/>
    <x v="625"/>
    <x v="0"/>
  </r>
  <r>
    <x v="0"/>
    <n v="1185732"/>
    <x v="104"/>
    <x v="4"/>
    <x v="31"/>
    <s v="Louisville"/>
    <x v="0"/>
    <n v="0.25"/>
    <x v="78"/>
    <x v="207"/>
    <x v="794"/>
    <x v="8"/>
  </r>
  <r>
    <x v="0"/>
    <n v="1185732"/>
    <x v="104"/>
    <x v="4"/>
    <x v="31"/>
    <s v="Louisville"/>
    <x v="1"/>
    <n v="0.25"/>
    <x v="47"/>
    <x v="123"/>
    <x v="188"/>
    <x v="2"/>
  </r>
  <r>
    <x v="0"/>
    <n v="1185732"/>
    <x v="104"/>
    <x v="4"/>
    <x v="31"/>
    <s v="Louisville"/>
    <x v="2"/>
    <n v="0.15000000000000002"/>
    <x v="33"/>
    <x v="524"/>
    <x v="1106"/>
    <x v="8"/>
  </r>
  <r>
    <x v="0"/>
    <n v="1185732"/>
    <x v="104"/>
    <x v="4"/>
    <x v="31"/>
    <s v="Louisville"/>
    <x v="3"/>
    <n v="0.19999999999999996"/>
    <x v="35"/>
    <x v="626"/>
    <x v="1107"/>
    <x v="8"/>
  </r>
  <r>
    <x v="0"/>
    <n v="1185732"/>
    <x v="104"/>
    <x v="4"/>
    <x v="31"/>
    <s v="Louisville"/>
    <x v="4"/>
    <n v="0.35000000000000009"/>
    <x v="46"/>
    <x v="507"/>
    <x v="875"/>
    <x v="2"/>
  </r>
  <r>
    <x v="0"/>
    <n v="1185732"/>
    <x v="104"/>
    <x v="4"/>
    <x v="31"/>
    <s v="Louisville"/>
    <x v="5"/>
    <n v="0.25"/>
    <x v="33"/>
    <x v="627"/>
    <x v="726"/>
    <x v="0"/>
  </r>
  <r>
    <x v="0"/>
    <n v="1185732"/>
    <x v="105"/>
    <x v="4"/>
    <x v="31"/>
    <s v="Louisville"/>
    <x v="0"/>
    <n v="0.25"/>
    <x v="22"/>
    <x v="153"/>
    <x v="54"/>
    <x v="8"/>
  </r>
  <r>
    <x v="0"/>
    <n v="1185732"/>
    <x v="105"/>
    <x v="4"/>
    <x v="31"/>
    <s v="Louisville"/>
    <x v="1"/>
    <n v="0.25"/>
    <x v="48"/>
    <x v="523"/>
    <x v="895"/>
    <x v="2"/>
  </r>
  <r>
    <x v="0"/>
    <n v="1185732"/>
    <x v="105"/>
    <x v="4"/>
    <x v="31"/>
    <s v="Louisville"/>
    <x v="2"/>
    <n v="0.15000000000000002"/>
    <x v="48"/>
    <x v="469"/>
    <x v="811"/>
    <x v="8"/>
  </r>
  <r>
    <x v="0"/>
    <n v="1185732"/>
    <x v="105"/>
    <x v="4"/>
    <x v="31"/>
    <s v="Louisville"/>
    <x v="3"/>
    <n v="0.19999999999999996"/>
    <x v="49"/>
    <x v="628"/>
    <x v="1108"/>
    <x v="8"/>
  </r>
  <r>
    <x v="0"/>
    <n v="1185732"/>
    <x v="105"/>
    <x v="4"/>
    <x v="31"/>
    <s v="Louisville"/>
    <x v="4"/>
    <n v="0.4"/>
    <x v="46"/>
    <x v="194"/>
    <x v="287"/>
    <x v="2"/>
  </r>
  <r>
    <x v="0"/>
    <n v="1185732"/>
    <x v="105"/>
    <x v="4"/>
    <x v="31"/>
    <s v="Louisville"/>
    <x v="5"/>
    <n v="0.30000000000000004"/>
    <x v="34"/>
    <x v="629"/>
    <x v="426"/>
    <x v="0"/>
  </r>
  <r>
    <x v="0"/>
    <n v="1185732"/>
    <x v="40"/>
    <x v="4"/>
    <x v="31"/>
    <s v="Louisville"/>
    <x v="0"/>
    <n v="0.4"/>
    <x v="57"/>
    <x v="630"/>
    <x v="1109"/>
    <x v="8"/>
  </r>
  <r>
    <x v="0"/>
    <n v="1185732"/>
    <x v="40"/>
    <x v="4"/>
    <x v="31"/>
    <s v="Louisville"/>
    <x v="1"/>
    <n v="0.4"/>
    <x v="32"/>
    <x v="207"/>
    <x v="149"/>
    <x v="2"/>
  </r>
  <r>
    <x v="0"/>
    <n v="1185732"/>
    <x v="40"/>
    <x v="4"/>
    <x v="31"/>
    <s v="Louisville"/>
    <x v="2"/>
    <n v="0.35000000000000003"/>
    <x v="33"/>
    <x v="343"/>
    <x v="385"/>
    <x v="8"/>
  </r>
  <r>
    <x v="0"/>
    <n v="1185732"/>
    <x v="40"/>
    <x v="4"/>
    <x v="31"/>
    <s v="Louisville"/>
    <x v="3"/>
    <n v="0.35000000000000003"/>
    <x v="48"/>
    <x v="342"/>
    <x v="97"/>
    <x v="8"/>
  </r>
  <r>
    <x v="0"/>
    <n v="1185732"/>
    <x v="40"/>
    <x v="4"/>
    <x v="31"/>
    <s v="Louisville"/>
    <x v="4"/>
    <n v="0.44999999999999996"/>
    <x v="47"/>
    <x v="451"/>
    <x v="1110"/>
    <x v="2"/>
  </r>
  <r>
    <x v="0"/>
    <n v="1185732"/>
    <x v="40"/>
    <x v="4"/>
    <x v="31"/>
    <s v="Louisville"/>
    <x v="5"/>
    <n v="0.49999999999999994"/>
    <x v="24"/>
    <x v="631"/>
    <x v="1111"/>
    <x v="0"/>
  </r>
  <r>
    <x v="0"/>
    <n v="1185732"/>
    <x v="169"/>
    <x v="4"/>
    <x v="31"/>
    <s v="Louisville"/>
    <x v="0"/>
    <n v="0.44999999999999996"/>
    <x v="30"/>
    <x v="632"/>
    <x v="7"/>
    <x v="8"/>
  </r>
  <r>
    <x v="0"/>
    <n v="1185732"/>
    <x v="169"/>
    <x v="4"/>
    <x v="31"/>
    <s v="Louisville"/>
    <x v="1"/>
    <n v="0.4"/>
    <x v="24"/>
    <x v="47"/>
    <x v="668"/>
    <x v="2"/>
  </r>
  <r>
    <x v="0"/>
    <n v="1185732"/>
    <x v="169"/>
    <x v="4"/>
    <x v="31"/>
    <s v="Louisville"/>
    <x v="2"/>
    <n v="0.45"/>
    <x v="34"/>
    <x v="115"/>
    <x v="179"/>
    <x v="8"/>
  </r>
  <r>
    <x v="0"/>
    <n v="1185732"/>
    <x v="169"/>
    <x v="4"/>
    <x v="31"/>
    <s v="Louisville"/>
    <x v="3"/>
    <n v="0.45"/>
    <x v="32"/>
    <x v="158"/>
    <x v="64"/>
    <x v="8"/>
  </r>
  <r>
    <x v="0"/>
    <n v="1185732"/>
    <x v="169"/>
    <x v="4"/>
    <x v="31"/>
    <s v="Louisville"/>
    <x v="4"/>
    <n v="0.6"/>
    <x v="32"/>
    <x v="52"/>
    <x v="56"/>
    <x v="2"/>
  </r>
  <r>
    <x v="0"/>
    <n v="1185732"/>
    <x v="169"/>
    <x v="4"/>
    <x v="31"/>
    <s v="Louisville"/>
    <x v="5"/>
    <n v="0.65"/>
    <x v="23"/>
    <x v="113"/>
    <x v="775"/>
    <x v="0"/>
  </r>
  <r>
    <x v="0"/>
    <n v="1185732"/>
    <x v="108"/>
    <x v="4"/>
    <x v="31"/>
    <s v="Louisville"/>
    <x v="0"/>
    <n v="0.6"/>
    <x v="2"/>
    <x v="12"/>
    <x v="1112"/>
    <x v="8"/>
  </r>
  <r>
    <x v="0"/>
    <n v="1185732"/>
    <x v="108"/>
    <x v="4"/>
    <x v="31"/>
    <s v="Louisville"/>
    <x v="1"/>
    <n v="0.55000000000000004"/>
    <x v="25"/>
    <x v="221"/>
    <x v="92"/>
    <x v="2"/>
  </r>
  <r>
    <x v="0"/>
    <n v="1185732"/>
    <x v="108"/>
    <x v="4"/>
    <x v="31"/>
    <s v="Louisville"/>
    <x v="2"/>
    <n v="0.5"/>
    <x v="28"/>
    <x v="48"/>
    <x v="150"/>
    <x v="8"/>
  </r>
  <r>
    <x v="0"/>
    <n v="1185732"/>
    <x v="108"/>
    <x v="4"/>
    <x v="31"/>
    <s v="Louisville"/>
    <x v="3"/>
    <n v="0.5"/>
    <x v="34"/>
    <x v="351"/>
    <x v="882"/>
    <x v="8"/>
  </r>
  <r>
    <x v="0"/>
    <n v="1185732"/>
    <x v="108"/>
    <x v="4"/>
    <x v="31"/>
    <s v="Louisville"/>
    <x v="4"/>
    <n v="0.6"/>
    <x v="24"/>
    <x v="61"/>
    <x v="150"/>
    <x v="2"/>
  </r>
  <r>
    <x v="0"/>
    <n v="1185732"/>
    <x v="108"/>
    <x v="4"/>
    <x v="31"/>
    <s v="Louisville"/>
    <x v="5"/>
    <n v="0.65"/>
    <x v="22"/>
    <x v="83"/>
    <x v="1113"/>
    <x v="0"/>
  </r>
  <r>
    <x v="0"/>
    <n v="1185732"/>
    <x v="109"/>
    <x v="4"/>
    <x v="31"/>
    <s v="Louisville"/>
    <x v="0"/>
    <n v="0.6"/>
    <x v="6"/>
    <x v="14"/>
    <x v="412"/>
    <x v="8"/>
  </r>
  <r>
    <x v="0"/>
    <n v="1185732"/>
    <x v="109"/>
    <x v="4"/>
    <x v="31"/>
    <s v="Louisville"/>
    <x v="1"/>
    <n v="0.55000000000000004"/>
    <x v="25"/>
    <x v="221"/>
    <x v="92"/>
    <x v="2"/>
  </r>
  <r>
    <x v="0"/>
    <n v="1185732"/>
    <x v="109"/>
    <x v="4"/>
    <x v="31"/>
    <s v="Louisville"/>
    <x v="2"/>
    <n v="0.5"/>
    <x v="28"/>
    <x v="48"/>
    <x v="150"/>
    <x v="8"/>
  </r>
  <r>
    <x v="0"/>
    <n v="1185732"/>
    <x v="109"/>
    <x v="4"/>
    <x v="31"/>
    <s v="Louisville"/>
    <x v="3"/>
    <n v="0.4"/>
    <x v="34"/>
    <x v="235"/>
    <x v="750"/>
    <x v="8"/>
  </r>
  <r>
    <x v="0"/>
    <n v="1185732"/>
    <x v="109"/>
    <x v="4"/>
    <x v="31"/>
    <s v="Louisville"/>
    <x v="4"/>
    <n v="0.5"/>
    <x v="32"/>
    <x v="39"/>
    <x v="42"/>
    <x v="2"/>
  </r>
  <r>
    <x v="0"/>
    <n v="1185732"/>
    <x v="109"/>
    <x v="4"/>
    <x v="31"/>
    <s v="Louisville"/>
    <x v="5"/>
    <n v="0.55000000000000004"/>
    <x v="23"/>
    <x v="337"/>
    <x v="955"/>
    <x v="0"/>
  </r>
  <r>
    <x v="0"/>
    <n v="1185732"/>
    <x v="44"/>
    <x v="4"/>
    <x v="31"/>
    <s v="Louisville"/>
    <x v="0"/>
    <n v="0.5"/>
    <x v="27"/>
    <x v="78"/>
    <x v="169"/>
    <x v="8"/>
  </r>
  <r>
    <x v="0"/>
    <n v="1185732"/>
    <x v="44"/>
    <x v="4"/>
    <x v="31"/>
    <s v="Louisville"/>
    <x v="1"/>
    <n v="0.45000000000000012"/>
    <x v="28"/>
    <x v="464"/>
    <x v="1114"/>
    <x v="2"/>
  </r>
  <r>
    <x v="0"/>
    <n v="1185732"/>
    <x v="44"/>
    <x v="4"/>
    <x v="31"/>
    <s v="Louisville"/>
    <x v="2"/>
    <n v="0.20000000000000007"/>
    <x v="33"/>
    <x v="533"/>
    <x v="1115"/>
    <x v="8"/>
  </r>
  <r>
    <x v="0"/>
    <n v="1185732"/>
    <x v="44"/>
    <x v="4"/>
    <x v="31"/>
    <s v="Louisville"/>
    <x v="3"/>
    <n v="0.20000000000000007"/>
    <x v="47"/>
    <x v="527"/>
    <x v="905"/>
    <x v="8"/>
  </r>
  <r>
    <x v="0"/>
    <n v="1185732"/>
    <x v="44"/>
    <x v="4"/>
    <x v="31"/>
    <s v="Louisville"/>
    <x v="4"/>
    <n v="0.30000000000000004"/>
    <x v="47"/>
    <x v="200"/>
    <x v="298"/>
    <x v="2"/>
  </r>
  <r>
    <x v="0"/>
    <n v="1185732"/>
    <x v="44"/>
    <x v="4"/>
    <x v="31"/>
    <s v="Louisville"/>
    <x v="5"/>
    <n v="0.35000000000000009"/>
    <x v="24"/>
    <x v="482"/>
    <x v="1116"/>
    <x v="0"/>
  </r>
  <r>
    <x v="0"/>
    <n v="1185732"/>
    <x v="171"/>
    <x v="4"/>
    <x v="31"/>
    <s v="Louisville"/>
    <x v="0"/>
    <n v="0.35000000000000009"/>
    <x v="22"/>
    <x v="464"/>
    <x v="332"/>
    <x v="8"/>
  </r>
  <r>
    <x v="0"/>
    <n v="1185732"/>
    <x v="171"/>
    <x v="4"/>
    <x v="31"/>
    <s v="Louisville"/>
    <x v="1"/>
    <n v="0.25000000000000011"/>
    <x v="24"/>
    <x v="613"/>
    <x v="1086"/>
    <x v="2"/>
  </r>
  <r>
    <x v="0"/>
    <n v="1185732"/>
    <x v="171"/>
    <x v="4"/>
    <x v="31"/>
    <s v="Louisville"/>
    <x v="2"/>
    <n v="0.25000000000000011"/>
    <x v="48"/>
    <x v="633"/>
    <x v="1117"/>
    <x v="8"/>
  </r>
  <r>
    <x v="0"/>
    <n v="1185732"/>
    <x v="171"/>
    <x v="4"/>
    <x v="31"/>
    <s v="Louisville"/>
    <x v="3"/>
    <n v="0.25000000000000011"/>
    <x v="45"/>
    <x v="634"/>
    <x v="1118"/>
    <x v="8"/>
  </r>
  <r>
    <x v="0"/>
    <n v="1185732"/>
    <x v="171"/>
    <x v="4"/>
    <x v="31"/>
    <s v="Louisville"/>
    <x v="4"/>
    <n v="0.35000000000000009"/>
    <x v="45"/>
    <x v="206"/>
    <x v="304"/>
    <x v="2"/>
  </r>
  <r>
    <x v="0"/>
    <n v="1185732"/>
    <x v="171"/>
    <x v="4"/>
    <x v="31"/>
    <s v="Louisville"/>
    <x v="5"/>
    <n v="0.35000000000000003"/>
    <x v="34"/>
    <x v="394"/>
    <x v="991"/>
    <x v="0"/>
  </r>
  <r>
    <x v="0"/>
    <n v="1185732"/>
    <x v="112"/>
    <x v="4"/>
    <x v="31"/>
    <s v="Louisville"/>
    <x v="0"/>
    <n v="0.3000000000000001"/>
    <x v="23"/>
    <x v="635"/>
    <x v="1119"/>
    <x v="8"/>
  </r>
  <r>
    <x v="0"/>
    <n v="1185732"/>
    <x v="112"/>
    <x v="4"/>
    <x v="31"/>
    <s v="Louisville"/>
    <x v="1"/>
    <n v="0.20000000000000012"/>
    <x v="32"/>
    <x v="636"/>
    <x v="1120"/>
    <x v="2"/>
  </r>
  <r>
    <x v="0"/>
    <n v="1185732"/>
    <x v="112"/>
    <x v="4"/>
    <x v="31"/>
    <s v="Louisville"/>
    <x v="2"/>
    <n v="0.30000000000000016"/>
    <x v="79"/>
    <x v="637"/>
    <x v="1121"/>
    <x v="8"/>
  </r>
  <r>
    <x v="0"/>
    <n v="1185732"/>
    <x v="112"/>
    <x v="4"/>
    <x v="31"/>
    <s v="Louisville"/>
    <x v="3"/>
    <n v="0.6000000000000002"/>
    <x v="32"/>
    <x v="568"/>
    <x v="1000"/>
    <x v="8"/>
  </r>
  <r>
    <x v="0"/>
    <n v="1185732"/>
    <x v="112"/>
    <x v="4"/>
    <x v="31"/>
    <s v="Louisville"/>
    <x v="4"/>
    <n v="0.75000000000000011"/>
    <x v="33"/>
    <x v="260"/>
    <x v="1122"/>
    <x v="2"/>
  </r>
  <r>
    <x v="0"/>
    <n v="1185732"/>
    <x v="112"/>
    <x v="4"/>
    <x v="31"/>
    <s v="Louisville"/>
    <x v="5"/>
    <n v="0.75"/>
    <x v="28"/>
    <x v="638"/>
    <x v="1123"/>
    <x v="0"/>
  </r>
  <r>
    <x v="0"/>
    <n v="1185732"/>
    <x v="113"/>
    <x v="4"/>
    <x v="31"/>
    <s v="Louisville"/>
    <x v="0"/>
    <n v="0.70000000000000007"/>
    <x v="29"/>
    <x v="102"/>
    <x v="1124"/>
    <x v="8"/>
  </r>
  <r>
    <x v="0"/>
    <n v="1185732"/>
    <x v="113"/>
    <x v="4"/>
    <x v="31"/>
    <s v="Louisville"/>
    <x v="1"/>
    <n v="0.60000000000000009"/>
    <x v="31"/>
    <x v="225"/>
    <x v="1125"/>
    <x v="2"/>
  </r>
  <r>
    <x v="0"/>
    <n v="1185732"/>
    <x v="113"/>
    <x v="4"/>
    <x v="31"/>
    <s v="Louisville"/>
    <x v="2"/>
    <n v="0.60000000000000009"/>
    <x v="28"/>
    <x v="254"/>
    <x v="330"/>
    <x v="8"/>
  </r>
  <r>
    <x v="0"/>
    <n v="1185732"/>
    <x v="113"/>
    <x v="4"/>
    <x v="31"/>
    <s v="Louisville"/>
    <x v="3"/>
    <n v="0.60000000000000009"/>
    <x v="34"/>
    <x v="231"/>
    <x v="1126"/>
    <x v="8"/>
  </r>
  <r>
    <x v="0"/>
    <n v="1185732"/>
    <x v="113"/>
    <x v="4"/>
    <x v="31"/>
    <s v="Louisville"/>
    <x v="4"/>
    <n v="0.70000000000000007"/>
    <x v="34"/>
    <x v="204"/>
    <x v="1127"/>
    <x v="2"/>
  </r>
  <r>
    <x v="0"/>
    <n v="1185732"/>
    <x v="113"/>
    <x v="4"/>
    <x v="31"/>
    <s v="Louisville"/>
    <x v="5"/>
    <n v="0.75"/>
    <x v="31"/>
    <x v="275"/>
    <x v="1128"/>
    <x v="0"/>
  </r>
  <r>
    <x v="1"/>
    <n v="1197831"/>
    <x v="180"/>
    <x v="1"/>
    <x v="32"/>
    <s v="Jackson"/>
    <x v="0"/>
    <n v="0.25000000000000006"/>
    <x v="26"/>
    <x v="639"/>
    <x v="1129"/>
    <x v="8"/>
  </r>
  <r>
    <x v="1"/>
    <n v="1197831"/>
    <x v="180"/>
    <x v="1"/>
    <x v="32"/>
    <s v="Jackson"/>
    <x v="1"/>
    <n v="0.25000000000000006"/>
    <x v="32"/>
    <x v="133"/>
    <x v="197"/>
    <x v="2"/>
  </r>
  <r>
    <x v="1"/>
    <n v="1197831"/>
    <x v="180"/>
    <x v="1"/>
    <x v="32"/>
    <s v="Jackson"/>
    <x v="2"/>
    <n v="0.15000000000000008"/>
    <x v="32"/>
    <x v="640"/>
    <x v="1130"/>
    <x v="8"/>
  </r>
  <r>
    <x v="1"/>
    <n v="1197831"/>
    <x v="180"/>
    <x v="1"/>
    <x v="32"/>
    <s v="Jackson"/>
    <x v="3"/>
    <n v="0.2"/>
    <x v="49"/>
    <x v="128"/>
    <x v="512"/>
    <x v="8"/>
  </r>
  <r>
    <x v="1"/>
    <n v="1197831"/>
    <x v="180"/>
    <x v="1"/>
    <x v="32"/>
    <s v="Jackson"/>
    <x v="4"/>
    <n v="0.35000000000000003"/>
    <x v="45"/>
    <x v="206"/>
    <x v="304"/>
    <x v="2"/>
  </r>
  <r>
    <x v="1"/>
    <n v="1197831"/>
    <x v="180"/>
    <x v="1"/>
    <x v="32"/>
    <s v="Jackson"/>
    <x v="5"/>
    <n v="0.25000000000000006"/>
    <x v="32"/>
    <x v="133"/>
    <x v="879"/>
    <x v="8"/>
  </r>
  <r>
    <x v="1"/>
    <n v="1197831"/>
    <x v="227"/>
    <x v="1"/>
    <x v="32"/>
    <s v="Jackson"/>
    <x v="0"/>
    <n v="0.25000000000000006"/>
    <x v="20"/>
    <x v="482"/>
    <x v="1131"/>
    <x v="8"/>
  </r>
  <r>
    <x v="1"/>
    <n v="1197831"/>
    <x v="227"/>
    <x v="1"/>
    <x v="32"/>
    <s v="Jackson"/>
    <x v="1"/>
    <n v="0.25000000000000006"/>
    <x v="45"/>
    <x v="504"/>
    <x v="871"/>
    <x v="2"/>
  </r>
  <r>
    <x v="1"/>
    <n v="1197831"/>
    <x v="227"/>
    <x v="1"/>
    <x v="32"/>
    <s v="Jackson"/>
    <x v="2"/>
    <n v="0.15000000000000008"/>
    <x v="47"/>
    <x v="641"/>
    <x v="1132"/>
    <x v="8"/>
  </r>
  <r>
    <x v="1"/>
    <n v="1197831"/>
    <x v="227"/>
    <x v="1"/>
    <x v="32"/>
    <s v="Jackson"/>
    <x v="3"/>
    <n v="0.2"/>
    <x v="44"/>
    <x v="118"/>
    <x v="182"/>
    <x v="8"/>
  </r>
  <r>
    <x v="1"/>
    <n v="1197831"/>
    <x v="227"/>
    <x v="1"/>
    <x v="32"/>
    <s v="Jackson"/>
    <x v="4"/>
    <n v="0.35000000000000003"/>
    <x v="46"/>
    <x v="165"/>
    <x v="289"/>
    <x v="2"/>
  </r>
  <r>
    <x v="1"/>
    <n v="1197831"/>
    <x v="227"/>
    <x v="1"/>
    <x v="32"/>
    <s v="Jackson"/>
    <x v="5"/>
    <n v="0.2"/>
    <x v="33"/>
    <x v="501"/>
    <x v="351"/>
    <x v="8"/>
  </r>
  <r>
    <x v="1"/>
    <n v="1197831"/>
    <x v="26"/>
    <x v="1"/>
    <x v="32"/>
    <s v="Jackson"/>
    <x v="0"/>
    <n v="0.2"/>
    <x v="80"/>
    <x v="642"/>
    <x v="1133"/>
    <x v="8"/>
  </r>
  <r>
    <x v="1"/>
    <n v="1197831"/>
    <x v="26"/>
    <x v="1"/>
    <x v="32"/>
    <s v="Jackson"/>
    <x v="1"/>
    <n v="0.2"/>
    <x v="46"/>
    <x v="406"/>
    <x v="912"/>
    <x v="2"/>
  </r>
  <r>
    <x v="1"/>
    <n v="1197831"/>
    <x v="26"/>
    <x v="1"/>
    <x v="32"/>
    <s v="Jackson"/>
    <x v="2"/>
    <n v="0.10000000000000002"/>
    <x v="45"/>
    <x v="367"/>
    <x v="1134"/>
    <x v="8"/>
  </r>
  <r>
    <x v="1"/>
    <n v="1197831"/>
    <x v="26"/>
    <x v="1"/>
    <x v="32"/>
    <s v="Jackson"/>
    <x v="3"/>
    <n v="0.19999999999999996"/>
    <x v="41"/>
    <x v="643"/>
    <x v="1135"/>
    <x v="8"/>
  </r>
  <r>
    <x v="1"/>
    <n v="1197831"/>
    <x v="26"/>
    <x v="1"/>
    <x v="32"/>
    <s v="Jackson"/>
    <x v="4"/>
    <n v="0.35000000000000009"/>
    <x v="44"/>
    <x v="504"/>
    <x v="871"/>
    <x v="2"/>
  </r>
  <r>
    <x v="1"/>
    <n v="1197831"/>
    <x v="26"/>
    <x v="1"/>
    <x v="32"/>
    <s v="Jackson"/>
    <x v="5"/>
    <n v="0.25"/>
    <x v="45"/>
    <x v="131"/>
    <x v="188"/>
    <x v="8"/>
  </r>
  <r>
    <x v="1"/>
    <n v="1197831"/>
    <x v="27"/>
    <x v="1"/>
    <x v="32"/>
    <s v="Jackson"/>
    <x v="0"/>
    <n v="0.25"/>
    <x v="25"/>
    <x v="146"/>
    <x v="51"/>
    <x v="8"/>
  </r>
  <r>
    <x v="1"/>
    <n v="1197831"/>
    <x v="27"/>
    <x v="1"/>
    <x v="32"/>
    <s v="Jackson"/>
    <x v="1"/>
    <n v="0.25"/>
    <x v="49"/>
    <x v="126"/>
    <x v="191"/>
    <x v="2"/>
  </r>
  <r>
    <x v="1"/>
    <n v="1197831"/>
    <x v="27"/>
    <x v="1"/>
    <x v="32"/>
    <s v="Jackson"/>
    <x v="2"/>
    <n v="0.15000000000000002"/>
    <x v="49"/>
    <x v="362"/>
    <x v="605"/>
    <x v="8"/>
  </r>
  <r>
    <x v="1"/>
    <n v="1197831"/>
    <x v="27"/>
    <x v="1"/>
    <x v="32"/>
    <s v="Jackson"/>
    <x v="3"/>
    <n v="0.19999999999999996"/>
    <x v="38"/>
    <x v="644"/>
    <x v="1136"/>
    <x v="8"/>
  </r>
  <r>
    <x v="1"/>
    <n v="1197831"/>
    <x v="27"/>
    <x v="1"/>
    <x v="32"/>
    <s v="Jackson"/>
    <x v="4"/>
    <n v="0.4"/>
    <x v="44"/>
    <x v="123"/>
    <x v="188"/>
    <x v="2"/>
  </r>
  <r>
    <x v="1"/>
    <n v="1197831"/>
    <x v="27"/>
    <x v="1"/>
    <x v="32"/>
    <s v="Jackson"/>
    <x v="5"/>
    <n v="0.30000000000000004"/>
    <x v="47"/>
    <x v="200"/>
    <x v="917"/>
    <x v="8"/>
  </r>
  <r>
    <x v="1"/>
    <n v="1197831"/>
    <x v="168"/>
    <x v="1"/>
    <x v="32"/>
    <s v="Jackson"/>
    <x v="0"/>
    <n v="0.4"/>
    <x v="70"/>
    <x v="645"/>
    <x v="1137"/>
    <x v="8"/>
  </r>
  <r>
    <x v="1"/>
    <n v="1197831"/>
    <x v="168"/>
    <x v="1"/>
    <x v="32"/>
    <s v="Jackson"/>
    <x v="1"/>
    <n v="0.4"/>
    <x v="48"/>
    <x v="146"/>
    <x v="215"/>
    <x v="2"/>
  </r>
  <r>
    <x v="1"/>
    <n v="1197831"/>
    <x v="168"/>
    <x v="1"/>
    <x v="32"/>
    <s v="Jackson"/>
    <x v="2"/>
    <n v="0.35000000000000003"/>
    <x v="45"/>
    <x v="206"/>
    <x v="139"/>
    <x v="8"/>
  </r>
  <r>
    <x v="1"/>
    <n v="1197831"/>
    <x v="168"/>
    <x v="1"/>
    <x v="32"/>
    <s v="Jackson"/>
    <x v="3"/>
    <n v="0.35000000000000003"/>
    <x v="49"/>
    <x v="202"/>
    <x v="217"/>
    <x v="8"/>
  </r>
  <r>
    <x v="1"/>
    <n v="1197831"/>
    <x v="168"/>
    <x v="1"/>
    <x v="32"/>
    <s v="Jackson"/>
    <x v="4"/>
    <n v="0.44999999999999996"/>
    <x v="46"/>
    <x v="199"/>
    <x v="1138"/>
    <x v="2"/>
  </r>
  <r>
    <x v="1"/>
    <n v="1197831"/>
    <x v="168"/>
    <x v="1"/>
    <x v="32"/>
    <s v="Jackson"/>
    <x v="5"/>
    <n v="0.44999999999999996"/>
    <x v="33"/>
    <x v="646"/>
    <x v="308"/>
    <x v="8"/>
  </r>
  <r>
    <x v="1"/>
    <n v="1197831"/>
    <x v="228"/>
    <x v="1"/>
    <x v="32"/>
    <s v="Jackson"/>
    <x v="0"/>
    <n v="0.39999999999999997"/>
    <x v="22"/>
    <x v="52"/>
    <x v="53"/>
    <x v="8"/>
  </r>
  <r>
    <x v="1"/>
    <n v="1197831"/>
    <x v="228"/>
    <x v="1"/>
    <x v="32"/>
    <s v="Jackson"/>
    <x v="1"/>
    <n v="0.35000000000000003"/>
    <x v="33"/>
    <x v="343"/>
    <x v="795"/>
    <x v="2"/>
  </r>
  <r>
    <x v="1"/>
    <n v="1197831"/>
    <x v="228"/>
    <x v="1"/>
    <x v="32"/>
    <s v="Jackson"/>
    <x v="2"/>
    <n v="0.4"/>
    <x v="47"/>
    <x v="173"/>
    <x v="329"/>
    <x v="8"/>
  </r>
  <r>
    <x v="1"/>
    <n v="1197831"/>
    <x v="228"/>
    <x v="1"/>
    <x v="32"/>
    <s v="Jackson"/>
    <x v="3"/>
    <n v="0.4"/>
    <x v="48"/>
    <x v="146"/>
    <x v="51"/>
    <x v="8"/>
  </r>
  <r>
    <x v="1"/>
    <n v="1197831"/>
    <x v="228"/>
    <x v="1"/>
    <x v="32"/>
    <s v="Jackson"/>
    <x v="4"/>
    <n v="0.54999999999999993"/>
    <x v="48"/>
    <x v="210"/>
    <x v="1139"/>
    <x v="2"/>
  </r>
  <r>
    <x v="1"/>
    <n v="1197831"/>
    <x v="228"/>
    <x v="1"/>
    <x v="32"/>
    <s v="Jackson"/>
    <x v="5"/>
    <n v="0.6"/>
    <x v="21"/>
    <x v="211"/>
    <x v="314"/>
    <x v="8"/>
  </r>
  <r>
    <x v="1"/>
    <n v="1197831"/>
    <x v="30"/>
    <x v="1"/>
    <x v="32"/>
    <s v="Jackson"/>
    <x v="0"/>
    <n v="0.54999999999999993"/>
    <x v="29"/>
    <x v="475"/>
    <x v="951"/>
    <x v="8"/>
  </r>
  <r>
    <x v="1"/>
    <n v="1197831"/>
    <x v="30"/>
    <x v="1"/>
    <x v="32"/>
    <s v="Jackson"/>
    <x v="1"/>
    <n v="0.5"/>
    <x v="28"/>
    <x v="48"/>
    <x v="52"/>
    <x v="2"/>
  </r>
  <r>
    <x v="1"/>
    <n v="1197831"/>
    <x v="30"/>
    <x v="1"/>
    <x v="32"/>
    <s v="Jackson"/>
    <x v="2"/>
    <n v="0.45"/>
    <x v="32"/>
    <x v="158"/>
    <x v="64"/>
    <x v="8"/>
  </r>
  <r>
    <x v="1"/>
    <n v="1197831"/>
    <x v="30"/>
    <x v="1"/>
    <x v="32"/>
    <s v="Jackson"/>
    <x v="3"/>
    <n v="0.45"/>
    <x v="47"/>
    <x v="207"/>
    <x v="794"/>
    <x v="8"/>
  </r>
  <r>
    <x v="1"/>
    <n v="1197831"/>
    <x v="30"/>
    <x v="1"/>
    <x v="32"/>
    <s v="Jackson"/>
    <x v="4"/>
    <n v="0.6"/>
    <x v="33"/>
    <x v="141"/>
    <x v="1140"/>
    <x v="2"/>
  </r>
  <r>
    <x v="1"/>
    <n v="1197831"/>
    <x v="30"/>
    <x v="1"/>
    <x v="32"/>
    <s v="Jackson"/>
    <x v="5"/>
    <n v="0.65"/>
    <x v="25"/>
    <x v="87"/>
    <x v="1141"/>
    <x v="8"/>
  </r>
  <r>
    <x v="1"/>
    <n v="1197831"/>
    <x v="31"/>
    <x v="1"/>
    <x v="32"/>
    <s v="Jackson"/>
    <x v="0"/>
    <n v="0.6"/>
    <x v="30"/>
    <x v="6"/>
    <x v="168"/>
    <x v="8"/>
  </r>
  <r>
    <x v="1"/>
    <n v="1197831"/>
    <x v="31"/>
    <x v="1"/>
    <x v="32"/>
    <s v="Jackson"/>
    <x v="1"/>
    <n v="0.55000000000000004"/>
    <x v="28"/>
    <x v="170"/>
    <x v="249"/>
    <x v="2"/>
  </r>
  <r>
    <x v="1"/>
    <n v="1197831"/>
    <x v="31"/>
    <x v="1"/>
    <x v="32"/>
    <s v="Jackson"/>
    <x v="2"/>
    <n v="0.5"/>
    <x v="32"/>
    <x v="39"/>
    <x v="192"/>
    <x v="8"/>
  </r>
  <r>
    <x v="1"/>
    <n v="1197831"/>
    <x v="31"/>
    <x v="1"/>
    <x v="32"/>
    <s v="Jackson"/>
    <x v="3"/>
    <n v="0.4"/>
    <x v="47"/>
    <x v="173"/>
    <x v="329"/>
    <x v="8"/>
  </r>
  <r>
    <x v="1"/>
    <n v="1197831"/>
    <x v="31"/>
    <x v="1"/>
    <x v="32"/>
    <s v="Jackson"/>
    <x v="4"/>
    <n v="0.5"/>
    <x v="48"/>
    <x v="203"/>
    <x v="407"/>
    <x v="2"/>
  </r>
  <r>
    <x v="1"/>
    <n v="1197831"/>
    <x v="31"/>
    <x v="1"/>
    <x v="32"/>
    <s v="Jackson"/>
    <x v="5"/>
    <n v="0.55000000000000004"/>
    <x v="21"/>
    <x v="446"/>
    <x v="1142"/>
    <x v="8"/>
  </r>
  <r>
    <x v="1"/>
    <n v="1197831"/>
    <x v="170"/>
    <x v="1"/>
    <x v="32"/>
    <s v="Jackson"/>
    <x v="0"/>
    <n v="0.5"/>
    <x v="26"/>
    <x v="82"/>
    <x v="55"/>
    <x v="8"/>
  </r>
  <r>
    <x v="1"/>
    <n v="1197831"/>
    <x v="170"/>
    <x v="1"/>
    <x v="32"/>
    <s v="Jackson"/>
    <x v="1"/>
    <n v="0.40000000000000013"/>
    <x v="32"/>
    <x v="647"/>
    <x v="1143"/>
    <x v="2"/>
  </r>
  <r>
    <x v="1"/>
    <n v="1197831"/>
    <x v="170"/>
    <x v="1"/>
    <x v="32"/>
    <s v="Jackson"/>
    <x v="2"/>
    <n v="0.15000000000000008"/>
    <x v="45"/>
    <x v="648"/>
    <x v="1144"/>
    <x v="8"/>
  </r>
  <r>
    <x v="1"/>
    <n v="1197831"/>
    <x v="170"/>
    <x v="1"/>
    <x v="32"/>
    <s v="Jackson"/>
    <x v="3"/>
    <n v="0.15000000000000008"/>
    <x v="46"/>
    <x v="529"/>
    <x v="1145"/>
    <x v="8"/>
  </r>
  <r>
    <x v="1"/>
    <n v="1197831"/>
    <x v="170"/>
    <x v="1"/>
    <x v="32"/>
    <s v="Jackson"/>
    <x v="4"/>
    <n v="0.25000000000000006"/>
    <x v="46"/>
    <x v="512"/>
    <x v="900"/>
    <x v="2"/>
  </r>
  <r>
    <x v="1"/>
    <n v="1197831"/>
    <x v="170"/>
    <x v="1"/>
    <x v="32"/>
    <s v="Jackson"/>
    <x v="5"/>
    <n v="0.3000000000000001"/>
    <x v="33"/>
    <x v="611"/>
    <x v="1084"/>
    <x v="8"/>
  </r>
  <r>
    <x v="1"/>
    <n v="1197831"/>
    <x v="229"/>
    <x v="1"/>
    <x v="32"/>
    <s v="Jackson"/>
    <x v="0"/>
    <n v="0.3000000000000001"/>
    <x v="25"/>
    <x v="647"/>
    <x v="1146"/>
    <x v="8"/>
  </r>
  <r>
    <x v="1"/>
    <n v="1197831"/>
    <x v="229"/>
    <x v="1"/>
    <x v="32"/>
    <s v="Jackson"/>
    <x v="1"/>
    <n v="0.20000000000000012"/>
    <x v="33"/>
    <x v="649"/>
    <x v="1147"/>
    <x v="2"/>
  </r>
  <r>
    <x v="1"/>
    <n v="1197831"/>
    <x v="229"/>
    <x v="1"/>
    <x v="32"/>
    <s v="Jackson"/>
    <x v="2"/>
    <n v="0.20000000000000012"/>
    <x v="49"/>
    <x v="641"/>
    <x v="1132"/>
    <x v="8"/>
  </r>
  <r>
    <x v="1"/>
    <n v="1197831"/>
    <x v="229"/>
    <x v="1"/>
    <x v="32"/>
    <s v="Jackson"/>
    <x v="3"/>
    <n v="0.20000000000000012"/>
    <x v="35"/>
    <x v="650"/>
    <x v="1148"/>
    <x v="8"/>
  </r>
  <r>
    <x v="1"/>
    <n v="1197831"/>
    <x v="229"/>
    <x v="1"/>
    <x v="32"/>
    <s v="Jackson"/>
    <x v="4"/>
    <n v="0.3000000000000001"/>
    <x v="35"/>
    <x v="651"/>
    <x v="1149"/>
    <x v="2"/>
  </r>
  <r>
    <x v="1"/>
    <n v="1197831"/>
    <x v="229"/>
    <x v="1"/>
    <x v="32"/>
    <s v="Jackson"/>
    <x v="5"/>
    <n v="0.30000000000000004"/>
    <x v="47"/>
    <x v="200"/>
    <x v="917"/>
    <x v="8"/>
  </r>
  <r>
    <x v="1"/>
    <n v="1197831"/>
    <x v="34"/>
    <x v="1"/>
    <x v="32"/>
    <s v="Jackson"/>
    <x v="0"/>
    <n v="0.25000000000000011"/>
    <x v="21"/>
    <x v="652"/>
    <x v="1150"/>
    <x v="8"/>
  </r>
  <r>
    <x v="1"/>
    <n v="1197831"/>
    <x v="34"/>
    <x v="1"/>
    <x v="32"/>
    <s v="Jackson"/>
    <x v="1"/>
    <n v="0.15000000000000013"/>
    <x v="48"/>
    <x v="653"/>
    <x v="1151"/>
    <x v="2"/>
  </r>
  <r>
    <x v="1"/>
    <n v="1197831"/>
    <x v="34"/>
    <x v="1"/>
    <x v="32"/>
    <s v="Jackson"/>
    <x v="2"/>
    <n v="0.25000000000000017"/>
    <x v="81"/>
    <x v="654"/>
    <x v="1152"/>
    <x v="8"/>
  </r>
  <r>
    <x v="1"/>
    <n v="1197831"/>
    <x v="34"/>
    <x v="1"/>
    <x v="32"/>
    <s v="Jackson"/>
    <x v="3"/>
    <n v="0.55000000000000016"/>
    <x v="48"/>
    <x v="655"/>
    <x v="1153"/>
    <x v="8"/>
  </r>
  <r>
    <x v="1"/>
    <n v="1197831"/>
    <x v="34"/>
    <x v="1"/>
    <x v="32"/>
    <s v="Jackson"/>
    <x v="4"/>
    <n v="0.75000000000000011"/>
    <x v="45"/>
    <x v="195"/>
    <x v="500"/>
    <x v="2"/>
  </r>
  <r>
    <x v="1"/>
    <n v="1197831"/>
    <x v="34"/>
    <x v="1"/>
    <x v="32"/>
    <s v="Jackson"/>
    <x v="5"/>
    <n v="0.75"/>
    <x v="32"/>
    <x v="73"/>
    <x v="7"/>
    <x v="8"/>
  </r>
  <r>
    <x v="1"/>
    <n v="1197831"/>
    <x v="35"/>
    <x v="1"/>
    <x v="32"/>
    <s v="Jackson"/>
    <x v="0"/>
    <n v="0.70000000000000007"/>
    <x v="20"/>
    <x v="107"/>
    <x v="1154"/>
    <x v="8"/>
  </r>
  <r>
    <x v="1"/>
    <n v="1197831"/>
    <x v="35"/>
    <x v="1"/>
    <x v="32"/>
    <s v="Jackson"/>
    <x v="1"/>
    <n v="0.60000000000000009"/>
    <x v="24"/>
    <x v="252"/>
    <x v="150"/>
    <x v="2"/>
  </r>
  <r>
    <x v="1"/>
    <n v="1197831"/>
    <x v="35"/>
    <x v="1"/>
    <x v="32"/>
    <s v="Jackson"/>
    <x v="2"/>
    <n v="0.60000000000000009"/>
    <x v="32"/>
    <x v="217"/>
    <x v="1155"/>
    <x v="8"/>
  </r>
  <r>
    <x v="1"/>
    <n v="1197831"/>
    <x v="35"/>
    <x v="1"/>
    <x v="32"/>
    <s v="Jackson"/>
    <x v="3"/>
    <n v="0.60000000000000009"/>
    <x v="47"/>
    <x v="218"/>
    <x v="853"/>
    <x v="8"/>
  </r>
  <r>
    <x v="1"/>
    <n v="1197831"/>
    <x v="35"/>
    <x v="1"/>
    <x v="32"/>
    <s v="Jackson"/>
    <x v="4"/>
    <n v="0.70000000000000007"/>
    <x v="47"/>
    <x v="219"/>
    <x v="1156"/>
    <x v="2"/>
  </r>
  <r>
    <x v="1"/>
    <n v="1197831"/>
    <x v="35"/>
    <x v="1"/>
    <x v="32"/>
    <s v="Jackson"/>
    <x v="5"/>
    <n v="0.75"/>
    <x v="24"/>
    <x v="69"/>
    <x v="1"/>
    <x v="8"/>
  </r>
  <r>
    <x v="1"/>
    <n v="1197831"/>
    <x v="180"/>
    <x v="1"/>
    <x v="33"/>
    <s v="Little Rock"/>
    <x v="0"/>
    <n v="0.25000000000000006"/>
    <x v="31"/>
    <x v="345"/>
    <x v="1072"/>
    <x v="8"/>
  </r>
  <r>
    <x v="1"/>
    <n v="1197831"/>
    <x v="180"/>
    <x v="1"/>
    <x v="33"/>
    <s v="Little Rock"/>
    <x v="1"/>
    <n v="0.25000000000000006"/>
    <x v="48"/>
    <x v="510"/>
    <x v="689"/>
    <x v="2"/>
  </r>
  <r>
    <x v="1"/>
    <n v="1197831"/>
    <x v="180"/>
    <x v="1"/>
    <x v="33"/>
    <s v="Little Rock"/>
    <x v="2"/>
    <n v="0.15000000000000008"/>
    <x v="48"/>
    <x v="656"/>
    <x v="1157"/>
    <x v="8"/>
  </r>
  <r>
    <x v="1"/>
    <n v="1197831"/>
    <x v="180"/>
    <x v="1"/>
    <x v="33"/>
    <s v="Little Rock"/>
    <x v="3"/>
    <n v="0.2"/>
    <x v="38"/>
    <x v="185"/>
    <x v="295"/>
    <x v="8"/>
  </r>
  <r>
    <x v="1"/>
    <n v="1197831"/>
    <x v="180"/>
    <x v="1"/>
    <x v="33"/>
    <s v="Little Rock"/>
    <x v="4"/>
    <n v="0.35000000000000003"/>
    <x v="35"/>
    <x v="117"/>
    <x v="181"/>
    <x v="2"/>
  </r>
  <r>
    <x v="1"/>
    <n v="1197831"/>
    <x v="180"/>
    <x v="1"/>
    <x v="33"/>
    <s v="Little Rock"/>
    <x v="5"/>
    <n v="0.25000000000000006"/>
    <x v="48"/>
    <x v="510"/>
    <x v="1158"/>
    <x v="8"/>
  </r>
  <r>
    <x v="1"/>
    <n v="1197831"/>
    <x v="227"/>
    <x v="1"/>
    <x v="33"/>
    <s v="Little Rock"/>
    <x v="0"/>
    <n v="0.25000000000000006"/>
    <x v="23"/>
    <x v="657"/>
    <x v="1159"/>
    <x v="8"/>
  </r>
  <r>
    <x v="1"/>
    <n v="1197831"/>
    <x v="227"/>
    <x v="1"/>
    <x v="33"/>
    <s v="Little Rock"/>
    <x v="1"/>
    <n v="0.25000000000000006"/>
    <x v="35"/>
    <x v="502"/>
    <x v="1160"/>
    <x v="2"/>
  </r>
  <r>
    <x v="1"/>
    <n v="1197831"/>
    <x v="227"/>
    <x v="1"/>
    <x v="33"/>
    <s v="Little Rock"/>
    <x v="2"/>
    <n v="0.15000000000000008"/>
    <x v="46"/>
    <x v="529"/>
    <x v="1145"/>
    <x v="8"/>
  </r>
  <r>
    <x v="1"/>
    <n v="1197831"/>
    <x v="227"/>
    <x v="1"/>
    <x v="33"/>
    <s v="Little Rock"/>
    <x v="3"/>
    <n v="0.2"/>
    <x v="37"/>
    <x v="326"/>
    <x v="594"/>
    <x v="8"/>
  </r>
  <r>
    <x v="1"/>
    <n v="1197831"/>
    <x v="227"/>
    <x v="1"/>
    <x v="33"/>
    <s v="Little Rock"/>
    <x v="4"/>
    <n v="0.35000000000000003"/>
    <x v="44"/>
    <x v="622"/>
    <x v="196"/>
    <x v="2"/>
  </r>
  <r>
    <x v="1"/>
    <n v="1197831"/>
    <x v="227"/>
    <x v="1"/>
    <x v="33"/>
    <s v="Little Rock"/>
    <x v="5"/>
    <n v="0.2"/>
    <x v="45"/>
    <x v="135"/>
    <x v="198"/>
    <x v="8"/>
  </r>
  <r>
    <x v="1"/>
    <n v="1197831"/>
    <x v="26"/>
    <x v="1"/>
    <x v="33"/>
    <s v="Little Rock"/>
    <x v="0"/>
    <n v="0.2"/>
    <x v="82"/>
    <x v="658"/>
    <x v="1161"/>
    <x v="8"/>
  </r>
  <r>
    <x v="1"/>
    <n v="1197831"/>
    <x v="26"/>
    <x v="1"/>
    <x v="33"/>
    <s v="Little Rock"/>
    <x v="1"/>
    <n v="0.2"/>
    <x v="44"/>
    <x v="118"/>
    <x v="294"/>
    <x v="2"/>
  </r>
  <r>
    <x v="1"/>
    <n v="1197831"/>
    <x v="26"/>
    <x v="1"/>
    <x v="33"/>
    <s v="Little Rock"/>
    <x v="2"/>
    <n v="0.10000000000000002"/>
    <x v="35"/>
    <x v="659"/>
    <x v="1162"/>
    <x v="8"/>
  </r>
  <r>
    <x v="1"/>
    <n v="1197831"/>
    <x v="26"/>
    <x v="1"/>
    <x v="33"/>
    <s v="Little Rock"/>
    <x v="3"/>
    <n v="0.19999999999999996"/>
    <x v="36"/>
    <x v="660"/>
    <x v="1163"/>
    <x v="8"/>
  </r>
  <r>
    <x v="1"/>
    <n v="1197831"/>
    <x v="26"/>
    <x v="1"/>
    <x v="33"/>
    <s v="Little Rock"/>
    <x v="4"/>
    <n v="0.35000000000000009"/>
    <x v="37"/>
    <x v="181"/>
    <x v="1164"/>
    <x v="2"/>
  </r>
  <r>
    <x v="1"/>
    <n v="1197831"/>
    <x v="26"/>
    <x v="1"/>
    <x v="33"/>
    <s v="Little Rock"/>
    <x v="5"/>
    <n v="0.25"/>
    <x v="35"/>
    <x v="389"/>
    <x v="633"/>
    <x v="8"/>
  </r>
  <r>
    <x v="1"/>
    <n v="1197831"/>
    <x v="27"/>
    <x v="1"/>
    <x v="33"/>
    <s v="Little Rock"/>
    <x v="0"/>
    <n v="0.25"/>
    <x v="28"/>
    <x v="385"/>
    <x v="215"/>
    <x v="8"/>
  </r>
  <r>
    <x v="1"/>
    <n v="1197831"/>
    <x v="27"/>
    <x v="1"/>
    <x v="33"/>
    <s v="Little Rock"/>
    <x v="1"/>
    <n v="0.25"/>
    <x v="38"/>
    <x v="180"/>
    <x v="271"/>
    <x v="2"/>
  </r>
  <r>
    <x v="1"/>
    <n v="1197831"/>
    <x v="27"/>
    <x v="1"/>
    <x v="33"/>
    <s v="Little Rock"/>
    <x v="2"/>
    <n v="0.15000000000000002"/>
    <x v="38"/>
    <x v="661"/>
    <x v="1165"/>
    <x v="8"/>
  </r>
  <r>
    <x v="1"/>
    <n v="1197831"/>
    <x v="27"/>
    <x v="1"/>
    <x v="33"/>
    <s v="Little Rock"/>
    <x v="3"/>
    <n v="0.19999999999999996"/>
    <x v="43"/>
    <x v="662"/>
    <x v="267"/>
    <x v="8"/>
  </r>
  <r>
    <x v="1"/>
    <n v="1197831"/>
    <x v="27"/>
    <x v="1"/>
    <x v="33"/>
    <s v="Little Rock"/>
    <x v="4"/>
    <n v="0.4"/>
    <x v="37"/>
    <x v="135"/>
    <x v="670"/>
    <x v="2"/>
  </r>
  <r>
    <x v="1"/>
    <n v="1197831"/>
    <x v="27"/>
    <x v="1"/>
    <x v="33"/>
    <s v="Little Rock"/>
    <x v="5"/>
    <n v="0.30000000000000004"/>
    <x v="46"/>
    <x v="663"/>
    <x v="362"/>
    <x v="8"/>
  </r>
  <r>
    <x v="1"/>
    <n v="1197831"/>
    <x v="168"/>
    <x v="1"/>
    <x v="33"/>
    <s v="Little Rock"/>
    <x v="0"/>
    <n v="0.4"/>
    <x v="76"/>
    <x v="664"/>
    <x v="1166"/>
    <x v="8"/>
  </r>
  <r>
    <x v="1"/>
    <n v="1197831"/>
    <x v="168"/>
    <x v="1"/>
    <x v="33"/>
    <s v="Little Rock"/>
    <x v="1"/>
    <n v="0.4"/>
    <x v="49"/>
    <x v="147"/>
    <x v="217"/>
    <x v="2"/>
  </r>
  <r>
    <x v="1"/>
    <n v="1197831"/>
    <x v="168"/>
    <x v="1"/>
    <x v="33"/>
    <s v="Little Rock"/>
    <x v="2"/>
    <n v="0.35000000000000003"/>
    <x v="35"/>
    <x v="117"/>
    <x v="753"/>
    <x v="8"/>
  </r>
  <r>
    <x v="1"/>
    <n v="1197831"/>
    <x v="168"/>
    <x v="1"/>
    <x v="33"/>
    <s v="Little Rock"/>
    <x v="3"/>
    <n v="0.35000000000000003"/>
    <x v="38"/>
    <x v="121"/>
    <x v="280"/>
    <x v="8"/>
  </r>
  <r>
    <x v="1"/>
    <n v="1197831"/>
    <x v="168"/>
    <x v="1"/>
    <x v="33"/>
    <s v="Little Rock"/>
    <x v="4"/>
    <n v="0.44999999999999996"/>
    <x v="44"/>
    <x v="127"/>
    <x v="203"/>
    <x v="2"/>
  </r>
  <r>
    <x v="1"/>
    <n v="1197831"/>
    <x v="168"/>
    <x v="1"/>
    <x v="33"/>
    <s v="Little Rock"/>
    <x v="5"/>
    <n v="0.44999999999999996"/>
    <x v="45"/>
    <x v="518"/>
    <x v="149"/>
    <x v="8"/>
  </r>
  <r>
    <x v="1"/>
    <n v="1197831"/>
    <x v="228"/>
    <x v="1"/>
    <x v="33"/>
    <s v="Little Rock"/>
    <x v="0"/>
    <n v="0.39999999999999997"/>
    <x v="25"/>
    <x v="50"/>
    <x v="212"/>
    <x v="8"/>
  </r>
  <r>
    <x v="1"/>
    <n v="1197831"/>
    <x v="228"/>
    <x v="1"/>
    <x v="33"/>
    <s v="Little Rock"/>
    <x v="1"/>
    <n v="0.35000000000000003"/>
    <x v="45"/>
    <x v="206"/>
    <x v="304"/>
    <x v="2"/>
  </r>
  <r>
    <x v="1"/>
    <n v="1197831"/>
    <x v="228"/>
    <x v="1"/>
    <x v="33"/>
    <s v="Little Rock"/>
    <x v="2"/>
    <n v="0.4"/>
    <x v="46"/>
    <x v="194"/>
    <x v="533"/>
    <x v="8"/>
  </r>
  <r>
    <x v="1"/>
    <n v="1197831"/>
    <x v="228"/>
    <x v="1"/>
    <x v="33"/>
    <s v="Little Rock"/>
    <x v="3"/>
    <n v="0.4"/>
    <x v="49"/>
    <x v="147"/>
    <x v="616"/>
    <x v="8"/>
  </r>
  <r>
    <x v="1"/>
    <n v="1197831"/>
    <x v="228"/>
    <x v="1"/>
    <x v="33"/>
    <s v="Little Rock"/>
    <x v="4"/>
    <n v="0.54999999999999993"/>
    <x v="49"/>
    <x v="209"/>
    <x v="312"/>
    <x v="2"/>
  </r>
  <r>
    <x v="1"/>
    <n v="1197831"/>
    <x v="228"/>
    <x v="1"/>
    <x v="33"/>
    <s v="Little Rock"/>
    <x v="5"/>
    <n v="0.6"/>
    <x v="34"/>
    <x v="175"/>
    <x v="366"/>
    <x v="8"/>
  </r>
  <r>
    <x v="1"/>
    <n v="1197831"/>
    <x v="30"/>
    <x v="1"/>
    <x v="33"/>
    <s v="Little Rock"/>
    <x v="0"/>
    <n v="0.54999999999999993"/>
    <x v="20"/>
    <x v="265"/>
    <x v="70"/>
    <x v="8"/>
  </r>
  <r>
    <x v="1"/>
    <n v="1197831"/>
    <x v="30"/>
    <x v="1"/>
    <x v="33"/>
    <s v="Little Rock"/>
    <x v="1"/>
    <n v="0.5"/>
    <x v="32"/>
    <x v="39"/>
    <x v="42"/>
    <x v="2"/>
  </r>
  <r>
    <x v="1"/>
    <n v="1197831"/>
    <x v="30"/>
    <x v="1"/>
    <x v="33"/>
    <s v="Little Rock"/>
    <x v="2"/>
    <n v="0.45"/>
    <x v="48"/>
    <x v="153"/>
    <x v="54"/>
    <x v="8"/>
  </r>
  <r>
    <x v="1"/>
    <n v="1197831"/>
    <x v="30"/>
    <x v="1"/>
    <x v="33"/>
    <s v="Little Rock"/>
    <x v="3"/>
    <n v="0.45"/>
    <x v="46"/>
    <x v="334"/>
    <x v="154"/>
    <x v="8"/>
  </r>
  <r>
    <x v="1"/>
    <n v="1197831"/>
    <x v="30"/>
    <x v="1"/>
    <x v="33"/>
    <s v="Little Rock"/>
    <x v="4"/>
    <n v="0.6"/>
    <x v="45"/>
    <x v="193"/>
    <x v="222"/>
    <x v="2"/>
  </r>
  <r>
    <x v="1"/>
    <n v="1197831"/>
    <x v="30"/>
    <x v="1"/>
    <x v="33"/>
    <s v="Little Rock"/>
    <x v="5"/>
    <n v="0.65"/>
    <x v="28"/>
    <x v="85"/>
    <x v="108"/>
    <x v="8"/>
  </r>
  <r>
    <x v="1"/>
    <n v="1197831"/>
    <x v="31"/>
    <x v="1"/>
    <x v="33"/>
    <s v="Little Rock"/>
    <x v="0"/>
    <n v="0.6"/>
    <x v="22"/>
    <x v="72"/>
    <x v="4"/>
    <x v="8"/>
  </r>
  <r>
    <x v="1"/>
    <n v="1197831"/>
    <x v="31"/>
    <x v="1"/>
    <x v="33"/>
    <s v="Little Rock"/>
    <x v="1"/>
    <n v="0.55000000000000004"/>
    <x v="32"/>
    <x v="111"/>
    <x v="148"/>
    <x v="2"/>
  </r>
  <r>
    <x v="1"/>
    <n v="1197831"/>
    <x v="31"/>
    <x v="1"/>
    <x v="33"/>
    <s v="Little Rock"/>
    <x v="2"/>
    <n v="0.5"/>
    <x v="48"/>
    <x v="203"/>
    <x v="158"/>
    <x v="8"/>
  </r>
  <r>
    <x v="1"/>
    <n v="1197831"/>
    <x v="31"/>
    <x v="1"/>
    <x v="33"/>
    <s v="Little Rock"/>
    <x v="3"/>
    <n v="0.4"/>
    <x v="46"/>
    <x v="194"/>
    <x v="533"/>
    <x v="8"/>
  </r>
  <r>
    <x v="1"/>
    <n v="1197831"/>
    <x v="31"/>
    <x v="1"/>
    <x v="33"/>
    <s v="Little Rock"/>
    <x v="4"/>
    <n v="0.5"/>
    <x v="49"/>
    <x v="146"/>
    <x v="215"/>
    <x v="2"/>
  </r>
  <r>
    <x v="1"/>
    <n v="1197831"/>
    <x v="31"/>
    <x v="1"/>
    <x v="33"/>
    <s v="Little Rock"/>
    <x v="5"/>
    <n v="0.55000000000000004"/>
    <x v="34"/>
    <x v="356"/>
    <x v="967"/>
    <x v="8"/>
  </r>
  <r>
    <x v="1"/>
    <n v="1197831"/>
    <x v="170"/>
    <x v="1"/>
    <x v="33"/>
    <s v="Little Rock"/>
    <x v="0"/>
    <n v="0.5"/>
    <x v="31"/>
    <x v="79"/>
    <x v="200"/>
    <x v="8"/>
  </r>
  <r>
    <x v="1"/>
    <n v="1197831"/>
    <x v="170"/>
    <x v="1"/>
    <x v="33"/>
    <s v="Little Rock"/>
    <x v="1"/>
    <n v="0.40000000000000013"/>
    <x v="48"/>
    <x v="665"/>
    <x v="97"/>
    <x v="2"/>
  </r>
  <r>
    <x v="1"/>
    <n v="1197831"/>
    <x v="170"/>
    <x v="1"/>
    <x v="33"/>
    <s v="Little Rock"/>
    <x v="2"/>
    <n v="0.15000000000000008"/>
    <x v="35"/>
    <x v="666"/>
    <x v="1167"/>
    <x v="8"/>
  </r>
  <r>
    <x v="1"/>
    <n v="1197831"/>
    <x v="170"/>
    <x v="1"/>
    <x v="33"/>
    <s v="Little Rock"/>
    <x v="3"/>
    <n v="0.15000000000000008"/>
    <x v="44"/>
    <x v="667"/>
    <x v="1168"/>
    <x v="8"/>
  </r>
  <r>
    <x v="1"/>
    <n v="1197831"/>
    <x v="170"/>
    <x v="1"/>
    <x v="33"/>
    <s v="Little Rock"/>
    <x v="4"/>
    <n v="0.25000000000000006"/>
    <x v="44"/>
    <x v="472"/>
    <x v="1169"/>
    <x v="2"/>
  </r>
  <r>
    <x v="1"/>
    <n v="1197831"/>
    <x v="170"/>
    <x v="1"/>
    <x v="33"/>
    <s v="Little Rock"/>
    <x v="5"/>
    <n v="0.3000000000000001"/>
    <x v="45"/>
    <x v="509"/>
    <x v="1103"/>
    <x v="8"/>
  </r>
  <r>
    <x v="1"/>
    <n v="1197831"/>
    <x v="229"/>
    <x v="1"/>
    <x v="33"/>
    <s v="Little Rock"/>
    <x v="0"/>
    <n v="0.3000000000000001"/>
    <x v="28"/>
    <x v="570"/>
    <x v="1143"/>
    <x v="8"/>
  </r>
  <r>
    <x v="1"/>
    <n v="1197831"/>
    <x v="229"/>
    <x v="1"/>
    <x v="33"/>
    <s v="Little Rock"/>
    <x v="1"/>
    <n v="0.20000000000000012"/>
    <x v="45"/>
    <x v="668"/>
    <x v="1170"/>
    <x v="2"/>
  </r>
  <r>
    <x v="1"/>
    <n v="1197831"/>
    <x v="229"/>
    <x v="1"/>
    <x v="33"/>
    <s v="Little Rock"/>
    <x v="2"/>
    <n v="0.20000000000000012"/>
    <x v="38"/>
    <x v="669"/>
    <x v="1171"/>
    <x v="8"/>
  </r>
  <r>
    <x v="1"/>
    <n v="1197831"/>
    <x v="229"/>
    <x v="1"/>
    <x v="33"/>
    <s v="Little Rock"/>
    <x v="3"/>
    <n v="0.20000000000000012"/>
    <x v="41"/>
    <x v="670"/>
    <x v="1172"/>
    <x v="8"/>
  </r>
  <r>
    <x v="1"/>
    <n v="1197831"/>
    <x v="229"/>
    <x v="1"/>
    <x v="33"/>
    <s v="Little Rock"/>
    <x v="4"/>
    <n v="0.3000000000000001"/>
    <x v="41"/>
    <x v="525"/>
    <x v="1173"/>
    <x v="2"/>
  </r>
  <r>
    <x v="1"/>
    <n v="1197831"/>
    <x v="229"/>
    <x v="1"/>
    <x v="33"/>
    <s v="Little Rock"/>
    <x v="5"/>
    <n v="0.30000000000000004"/>
    <x v="46"/>
    <x v="663"/>
    <x v="362"/>
    <x v="8"/>
  </r>
  <r>
    <x v="1"/>
    <n v="1197831"/>
    <x v="34"/>
    <x v="1"/>
    <x v="33"/>
    <s v="Little Rock"/>
    <x v="0"/>
    <n v="0.25000000000000011"/>
    <x v="34"/>
    <x v="671"/>
    <x v="1174"/>
    <x v="8"/>
  </r>
  <r>
    <x v="1"/>
    <n v="1197831"/>
    <x v="34"/>
    <x v="1"/>
    <x v="33"/>
    <s v="Little Rock"/>
    <x v="1"/>
    <n v="0.15000000000000013"/>
    <x v="49"/>
    <x v="672"/>
    <x v="1175"/>
    <x v="2"/>
  </r>
  <r>
    <x v="1"/>
    <n v="1197831"/>
    <x v="34"/>
    <x v="1"/>
    <x v="33"/>
    <s v="Little Rock"/>
    <x v="2"/>
    <n v="0.25000000000000017"/>
    <x v="83"/>
    <x v="673"/>
    <x v="1176"/>
    <x v="8"/>
  </r>
  <r>
    <x v="1"/>
    <n v="1197831"/>
    <x v="34"/>
    <x v="1"/>
    <x v="33"/>
    <s v="Little Rock"/>
    <x v="3"/>
    <n v="0.55000000000000016"/>
    <x v="49"/>
    <x v="534"/>
    <x v="1177"/>
    <x v="8"/>
  </r>
  <r>
    <x v="1"/>
    <n v="1197831"/>
    <x v="34"/>
    <x v="1"/>
    <x v="33"/>
    <s v="Little Rock"/>
    <x v="4"/>
    <n v="0.75000000000000011"/>
    <x v="35"/>
    <x v="655"/>
    <x v="716"/>
    <x v="2"/>
  </r>
  <r>
    <x v="1"/>
    <n v="1197831"/>
    <x v="34"/>
    <x v="1"/>
    <x v="33"/>
    <s v="Little Rock"/>
    <x v="5"/>
    <n v="0.75"/>
    <x v="48"/>
    <x v="67"/>
    <x v="58"/>
    <x v="8"/>
  </r>
  <r>
    <x v="1"/>
    <n v="1197831"/>
    <x v="35"/>
    <x v="1"/>
    <x v="33"/>
    <s v="Little Rock"/>
    <x v="0"/>
    <n v="0.70000000000000007"/>
    <x v="23"/>
    <x v="242"/>
    <x v="35"/>
    <x v="8"/>
  </r>
  <r>
    <x v="1"/>
    <n v="1197831"/>
    <x v="35"/>
    <x v="1"/>
    <x v="33"/>
    <s v="Little Rock"/>
    <x v="1"/>
    <n v="0.60000000000000009"/>
    <x v="33"/>
    <x v="227"/>
    <x v="995"/>
    <x v="2"/>
  </r>
  <r>
    <x v="1"/>
    <n v="1197831"/>
    <x v="35"/>
    <x v="1"/>
    <x v="33"/>
    <s v="Little Rock"/>
    <x v="2"/>
    <n v="0.60000000000000009"/>
    <x v="48"/>
    <x v="223"/>
    <x v="1178"/>
    <x v="8"/>
  </r>
  <r>
    <x v="1"/>
    <n v="1197831"/>
    <x v="35"/>
    <x v="1"/>
    <x v="33"/>
    <s v="Little Rock"/>
    <x v="3"/>
    <n v="0.60000000000000009"/>
    <x v="46"/>
    <x v="470"/>
    <x v="318"/>
    <x v="8"/>
  </r>
  <r>
    <x v="1"/>
    <n v="1197831"/>
    <x v="35"/>
    <x v="1"/>
    <x v="33"/>
    <s v="Little Rock"/>
    <x v="4"/>
    <n v="0.70000000000000007"/>
    <x v="46"/>
    <x v="154"/>
    <x v="1004"/>
    <x v="2"/>
  </r>
  <r>
    <x v="1"/>
    <n v="1197831"/>
    <x v="35"/>
    <x v="1"/>
    <x v="33"/>
    <s v="Little Rock"/>
    <x v="5"/>
    <n v="0.75"/>
    <x v="33"/>
    <x v="674"/>
    <x v="1179"/>
    <x v="8"/>
  </r>
  <r>
    <x v="1"/>
    <n v="1197831"/>
    <x v="230"/>
    <x v="1"/>
    <x v="34"/>
    <s v="Oklahoma City"/>
    <x v="0"/>
    <n v="0.25000000000000006"/>
    <x v="21"/>
    <x v="559"/>
    <x v="1180"/>
    <x v="2"/>
  </r>
  <r>
    <x v="1"/>
    <n v="1197831"/>
    <x v="230"/>
    <x v="1"/>
    <x v="34"/>
    <s v="Oklahoma City"/>
    <x v="1"/>
    <n v="0.25000000000000006"/>
    <x v="45"/>
    <x v="504"/>
    <x v="871"/>
    <x v="2"/>
  </r>
  <r>
    <x v="1"/>
    <n v="1197831"/>
    <x v="230"/>
    <x v="1"/>
    <x v="34"/>
    <s v="Oklahoma City"/>
    <x v="2"/>
    <n v="0.15000000000000008"/>
    <x v="45"/>
    <x v="648"/>
    <x v="1181"/>
    <x v="2"/>
  </r>
  <r>
    <x v="1"/>
    <n v="1197831"/>
    <x v="230"/>
    <x v="1"/>
    <x v="34"/>
    <s v="Oklahoma City"/>
    <x v="3"/>
    <n v="0.2"/>
    <x v="41"/>
    <x v="122"/>
    <x v="594"/>
    <x v="2"/>
  </r>
  <r>
    <x v="1"/>
    <n v="1197831"/>
    <x v="230"/>
    <x v="1"/>
    <x v="34"/>
    <s v="Oklahoma City"/>
    <x v="4"/>
    <n v="0.35000000000000003"/>
    <x v="44"/>
    <x v="622"/>
    <x v="196"/>
    <x v="2"/>
  </r>
  <r>
    <x v="1"/>
    <n v="1197831"/>
    <x v="230"/>
    <x v="1"/>
    <x v="34"/>
    <s v="Oklahoma City"/>
    <x v="5"/>
    <n v="0.25000000000000006"/>
    <x v="45"/>
    <x v="504"/>
    <x v="871"/>
    <x v="2"/>
  </r>
  <r>
    <x v="1"/>
    <n v="1197831"/>
    <x v="231"/>
    <x v="1"/>
    <x v="34"/>
    <s v="Oklahoma City"/>
    <x v="0"/>
    <n v="0.25000000000000006"/>
    <x v="25"/>
    <x v="192"/>
    <x v="215"/>
    <x v="2"/>
  </r>
  <r>
    <x v="1"/>
    <n v="1197831"/>
    <x v="231"/>
    <x v="1"/>
    <x v="34"/>
    <s v="Oklahoma City"/>
    <x v="1"/>
    <n v="0.25000000000000006"/>
    <x v="44"/>
    <x v="472"/>
    <x v="1169"/>
    <x v="2"/>
  </r>
  <r>
    <x v="1"/>
    <n v="1197831"/>
    <x v="231"/>
    <x v="1"/>
    <x v="34"/>
    <s v="Oklahoma City"/>
    <x v="2"/>
    <n v="0.15000000000000008"/>
    <x v="49"/>
    <x v="675"/>
    <x v="1182"/>
    <x v="2"/>
  </r>
  <r>
    <x v="1"/>
    <n v="1197831"/>
    <x v="231"/>
    <x v="1"/>
    <x v="34"/>
    <s v="Oklahoma City"/>
    <x v="3"/>
    <n v="0.2"/>
    <x v="43"/>
    <x v="178"/>
    <x v="508"/>
    <x v="2"/>
  </r>
  <r>
    <x v="1"/>
    <n v="1197831"/>
    <x v="231"/>
    <x v="1"/>
    <x v="34"/>
    <s v="Oklahoma City"/>
    <x v="4"/>
    <n v="0.35000000000000003"/>
    <x v="38"/>
    <x v="121"/>
    <x v="185"/>
    <x v="2"/>
  </r>
  <r>
    <x v="1"/>
    <n v="1197831"/>
    <x v="231"/>
    <x v="1"/>
    <x v="34"/>
    <s v="Oklahoma City"/>
    <x v="5"/>
    <n v="0.2"/>
    <x v="46"/>
    <x v="406"/>
    <x v="912"/>
    <x v="2"/>
  </r>
  <r>
    <x v="1"/>
    <n v="1197831"/>
    <x v="92"/>
    <x v="1"/>
    <x v="34"/>
    <s v="Oklahoma City"/>
    <x v="0"/>
    <n v="0.2"/>
    <x v="63"/>
    <x v="676"/>
    <x v="1183"/>
    <x v="2"/>
  </r>
  <r>
    <x v="1"/>
    <n v="1197831"/>
    <x v="92"/>
    <x v="1"/>
    <x v="34"/>
    <s v="Oklahoma City"/>
    <x v="1"/>
    <n v="0.2"/>
    <x v="38"/>
    <x v="185"/>
    <x v="480"/>
    <x v="2"/>
  </r>
  <r>
    <x v="1"/>
    <n v="1197831"/>
    <x v="92"/>
    <x v="1"/>
    <x v="34"/>
    <s v="Oklahoma City"/>
    <x v="2"/>
    <n v="0.10000000000000002"/>
    <x v="44"/>
    <x v="677"/>
    <x v="1184"/>
    <x v="2"/>
  </r>
  <r>
    <x v="1"/>
    <n v="1197831"/>
    <x v="92"/>
    <x v="1"/>
    <x v="34"/>
    <s v="Oklahoma City"/>
    <x v="3"/>
    <n v="0.19999999999999996"/>
    <x v="39"/>
    <x v="678"/>
    <x v="1185"/>
    <x v="2"/>
  </r>
  <r>
    <x v="1"/>
    <n v="1197831"/>
    <x v="92"/>
    <x v="1"/>
    <x v="34"/>
    <s v="Oklahoma City"/>
    <x v="4"/>
    <n v="0.35000000000000009"/>
    <x v="43"/>
    <x v="314"/>
    <x v="496"/>
    <x v="2"/>
  </r>
  <r>
    <x v="1"/>
    <n v="1197831"/>
    <x v="92"/>
    <x v="1"/>
    <x v="34"/>
    <s v="Oklahoma City"/>
    <x v="5"/>
    <n v="0.25"/>
    <x v="44"/>
    <x v="143"/>
    <x v="276"/>
    <x v="2"/>
  </r>
  <r>
    <x v="1"/>
    <n v="1197831"/>
    <x v="93"/>
    <x v="1"/>
    <x v="34"/>
    <s v="Oklahoma City"/>
    <x v="0"/>
    <n v="0.25"/>
    <x v="24"/>
    <x v="142"/>
    <x v="209"/>
    <x v="2"/>
  </r>
  <r>
    <x v="1"/>
    <n v="1197831"/>
    <x v="93"/>
    <x v="1"/>
    <x v="34"/>
    <s v="Oklahoma City"/>
    <x v="1"/>
    <n v="0.25"/>
    <x v="41"/>
    <x v="118"/>
    <x v="294"/>
    <x v="2"/>
  </r>
  <r>
    <x v="1"/>
    <n v="1197831"/>
    <x v="93"/>
    <x v="1"/>
    <x v="34"/>
    <s v="Oklahoma City"/>
    <x v="2"/>
    <n v="0.15000000000000002"/>
    <x v="41"/>
    <x v="309"/>
    <x v="1186"/>
    <x v="2"/>
  </r>
  <r>
    <x v="1"/>
    <n v="1197831"/>
    <x v="93"/>
    <x v="1"/>
    <x v="34"/>
    <s v="Oklahoma City"/>
    <x v="3"/>
    <n v="0.19999999999999996"/>
    <x v="36"/>
    <x v="660"/>
    <x v="1187"/>
    <x v="2"/>
  </r>
  <r>
    <x v="1"/>
    <n v="1197831"/>
    <x v="93"/>
    <x v="1"/>
    <x v="34"/>
    <s v="Oklahoma City"/>
    <x v="4"/>
    <n v="0.4"/>
    <x v="43"/>
    <x v="128"/>
    <x v="193"/>
    <x v="2"/>
  </r>
  <r>
    <x v="1"/>
    <n v="1197831"/>
    <x v="93"/>
    <x v="1"/>
    <x v="34"/>
    <s v="Oklahoma City"/>
    <x v="5"/>
    <n v="0.30000000000000004"/>
    <x v="49"/>
    <x v="395"/>
    <x v="189"/>
    <x v="2"/>
  </r>
  <r>
    <x v="1"/>
    <n v="1197831"/>
    <x v="120"/>
    <x v="1"/>
    <x v="34"/>
    <s v="Oklahoma City"/>
    <x v="0"/>
    <n v="0.4"/>
    <x v="82"/>
    <x v="679"/>
    <x v="1188"/>
    <x v="2"/>
  </r>
  <r>
    <x v="1"/>
    <n v="1197831"/>
    <x v="120"/>
    <x v="1"/>
    <x v="34"/>
    <s v="Oklahoma City"/>
    <x v="1"/>
    <n v="0.4"/>
    <x v="35"/>
    <x v="130"/>
    <x v="195"/>
    <x v="2"/>
  </r>
  <r>
    <x v="1"/>
    <n v="1197831"/>
    <x v="120"/>
    <x v="1"/>
    <x v="34"/>
    <s v="Oklahoma City"/>
    <x v="2"/>
    <n v="0.35000000000000003"/>
    <x v="44"/>
    <x v="622"/>
    <x v="196"/>
    <x v="2"/>
  </r>
  <r>
    <x v="1"/>
    <n v="1197831"/>
    <x v="120"/>
    <x v="1"/>
    <x v="34"/>
    <s v="Oklahoma City"/>
    <x v="3"/>
    <n v="0.35000000000000003"/>
    <x v="41"/>
    <x v="320"/>
    <x v="272"/>
    <x v="2"/>
  </r>
  <r>
    <x v="1"/>
    <n v="1197831"/>
    <x v="120"/>
    <x v="1"/>
    <x v="34"/>
    <s v="Oklahoma City"/>
    <x v="4"/>
    <n v="0.44999999999999996"/>
    <x v="38"/>
    <x v="680"/>
    <x v="1189"/>
    <x v="2"/>
  </r>
  <r>
    <x v="1"/>
    <n v="1197831"/>
    <x v="120"/>
    <x v="1"/>
    <x v="34"/>
    <s v="Oklahoma City"/>
    <x v="5"/>
    <n v="0.44999999999999996"/>
    <x v="46"/>
    <x v="199"/>
    <x v="1138"/>
    <x v="2"/>
  </r>
  <r>
    <x v="1"/>
    <n v="1197831"/>
    <x v="232"/>
    <x v="1"/>
    <x v="34"/>
    <s v="Oklahoma City"/>
    <x v="0"/>
    <n v="0.39999999999999997"/>
    <x v="31"/>
    <x v="336"/>
    <x v="1190"/>
    <x v="2"/>
  </r>
  <r>
    <x v="1"/>
    <n v="1197831"/>
    <x v="232"/>
    <x v="1"/>
    <x v="34"/>
    <s v="Oklahoma City"/>
    <x v="1"/>
    <n v="0.35000000000000003"/>
    <x v="46"/>
    <x v="165"/>
    <x v="289"/>
    <x v="2"/>
  </r>
  <r>
    <x v="1"/>
    <n v="1197831"/>
    <x v="232"/>
    <x v="1"/>
    <x v="34"/>
    <s v="Oklahoma City"/>
    <x v="2"/>
    <n v="0.4"/>
    <x v="49"/>
    <x v="147"/>
    <x v="217"/>
    <x v="2"/>
  </r>
  <r>
    <x v="1"/>
    <n v="1197831"/>
    <x v="232"/>
    <x v="1"/>
    <x v="34"/>
    <s v="Oklahoma City"/>
    <x v="3"/>
    <n v="0.4"/>
    <x v="35"/>
    <x v="130"/>
    <x v="195"/>
    <x v="2"/>
  </r>
  <r>
    <x v="1"/>
    <n v="1197831"/>
    <x v="232"/>
    <x v="1"/>
    <x v="34"/>
    <s v="Oklahoma City"/>
    <x v="4"/>
    <n v="0.54999999999999993"/>
    <x v="35"/>
    <x v="409"/>
    <x v="1191"/>
    <x v="2"/>
  </r>
  <r>
    <x v="1"/>
    <n v="1197831"/>
    <x v="232"/>
    <x v="1"/>
    <x v="34"/>
    <s v="Oklahoma City"/>
    <x v="5"/>
    <n v="0.6"/>
    <x v="32"/>
    <x v="52"/>
    <x v="56"/>
    <x v="2"/>
  </r>
  <r>
    <x v="1"/>
    <n v="1197831"/>
    <x v="96"/>
    <x v="1"/>
    <x v="34"/>
    <s v="Oklahoma City"/>
    <x v="0"/>
    <n v="0.54999999999999993"/>
    <x v="22"/>
    <x v="353"/>
    <x v="1192"/>
    <x v="2"/>
  </r>
  <r>
    <x v="1"/>
    <n v="1197831"/>
    <x v="96"/>
    <x v="1"/>
    <x v="34"/>
    <s v="Oklahoma City"/>
    <x v="1"/>
    <n v="0.5"/>
    <x v="33"/>
    <x v="43"/>
    <x v="47"/>
    <x v="2"/>
  </r>
  <r>
    <x v="1"/>
    <n v="1197831"/>
    <x v="96"/>
    <x v="1"/>
    <x v="34"/>
    <s v="Oklahoma City"/>
    <x v="2"/>
    <n v="0.45"/>
    <x v="45"/>
    <x v="151"/>
    <x v="353"/>
    <x v="2"/>
  </r>
  <r>
    <x v="1"/>
    <n v="1197831"/>
    <x v="96"/>
    <x v="1"/>
    <x v="34"/>
    <s v="Oklahoma City"/>
    <x v="3"/>
    <n v="0.45"/>
    <x v="49"/>
    <x v="198"/>
    <x v="305"/>
    <x v="2"/>
  </r>
  <r>
    <x v="1"/>
    <n v="1197831"/>
    <x v="96"/>
    <x v="1"/>
    <x v="34"/>
    <s v="Oklahoma City"/>
    <x v="4"/>
    <n v="0.6"/>
    <x v="46"/>
    <x v="212"/>
    <x v="226"/>
    <x v="2"/>
  </r>
  <r>
    <x v="1"/>
    <n v="1197831"/>
    <x v="96"/>
    <x v="1"/>
    <x v="34"/>
    <s v="Oklahoma City"/>
    <x v="5"/>
    <n v="0.65"/>
    <x v="24"/>
    <x v="82"/>
    <x v="117"/>
    <x v="2"/>
  </r>
  <r>
    <x v="1"/>
    <n v="1197831"/>
    <x v="97"/>
    <x v="1"/>
    <x v="34"/>
    <s v="Oklahoma City"/>
    <x v="0"/>
    <n v="0.6"/>
    <x v="26"/>
    <x v="87"/>
    <x v="108"/>
    <x v="2"/>
  </r>
  <r>
    <x v="1"/>
    <n v="1197831"/>
    <x v="97"/>
    <x v="1"/>
    <x v="34"/>
    <s v="Oklahoma City"/>
    <x v="1"/>
    <n v="0.55000000000000004"/>
    <x v="33"/>
    <x v="256"/>
    <x v="986"/>
    <x v="2"/>
  </r>
  <r>
    <x v="1"/>
    <n v="1197831"/>
    <x v="97"/>
    <x v="1"/>
    <x v="34"/>
    <s v="Oklahoma City"/>
    <x v="2"/>
    <n v="0.5"/>
    <x v="45"/>
    <x v="157"/>
    <x v="963"/>
    <x v="2"/>
  </r>
  <r>
    <x v="1"/>
    <n v="1197831"/>
    <x v="97"/>
    <x v="1"/>
    <x v="34"/>
    <s v="Oklahoma City"/>
    <x v="3"/>
    <n v="0.4"/>
    <x v="49"/>
    <x v="147"/>
    <x v="217"/>
    <x v="2"/>
  </r>
  <r>
    <x v="1"/>
    <n v="1197831"/>
    <x v="97"/>
    <x v="1"/>
    <x v="34"/>
    <s v="Oklahoma City"/>
    <x v="4"/>
    <n v="0.5"/>
    <x v="35"/>
    <x v="140"/>
    <x v="676"/>
    <x v="2"/>
  </r>
  <r>
    <x v="1"/>
    <n v="1197831"/>
    <x v="97"/>
    <x v="1"/>
    <x v="34"/>
    <s v="Oklahoma City"/>
    <x v="5"/>
    <n v="0.55000000000000004"/>
    <x v="32"/>
    <x v="111"/>
    <x v="148"/>
    <x v="2"/>
  </r>
  <r>
    <x v="1"/>
    <n v="1197831"/>
    <x v="122"/>
    <x v="1"/>
    <x v="34"/>
    <s v="Oklahoma City"/>
    <x v="0"/>
    <n v="0.5"/>
    <x v="21"/>
    <x v="80"/>
    <x v="865"/>
    <x v="2"/>
  </r>
  <r>
    <x v="1"/>
    <n v="1197831"/>
    <x v="122"/>
    <x v="1"/>
    <x v="34"/>
    <s v="Oklahoma City"/>
    <x v="1"/>
    <n v="0.40000000000000013"/>
    <x v="45"/>
    <x v="681"/>
    <x v="139"/>
    <x v="2"/>
  </r>
  <r>
    <x v="1"/>
    <n v="1197831"/>
    <x v="122"/>
    <x v="1"/>
    <x v="34"/>
    <s v="Oklahoma City"/>
    <x v="2"/>
    <n v="0.15000000000000008"/>
    <x v="44"/>
    <x v="667"/>
    <x v="1193"/>
    <x v="2"/>
  </r>
  <r>
    <x v="1"/>
    <n v="1197831"/>
    <x v="122"/>
    <x v="1"/>
    <x v="34"/>
    <s v="Oklahoma City"/>
    <x v="3"/>
    <n v="0.15000000000000008"/>
    <x v="38"/>
    <x v="682"/>
    <x v="1194"/>
    <x v="2"/>
  </r>
  <r>
    <x v="1"/>
    <n v="1197831"/>
    <x v="122"/>
    <x v="1"/>
    <x v="34"/>
    <s v="Oklahoma City"/>
    <x v="4"/>
    <n v="0.25000000000000006"/>
    <x v="38"/>
    <x v="469"/>
    <x v="1195"/>
    <x v="2"/>
  </r>
  <r>
    <x v="1"/>
    <n v="1197831"/>
    <x v="122"/>
    <x v="1"/>
    <x v="34"/>
    <s v="Oklahoma City"/>
    <x v="5"/>
    <n v="0.3000000000000001"/>
    <x v="46"/>
    <x v="683"/>
    <x v="1196"/>
    <x v="2"/>
  </r>
  <r>
    <x v="1"/>
    <n v="1197831"/>
    <x v="233"/>
    <x v="1"/>
    <x v="34"/>
    <s v="Oklahoma City"/>
    <x v="0"/>
    <n v="0.3000000000000001"/>
    <x v="24"/>
    <x v="665"/>
    <x v="97"/>
    <x v="2"/>
  </r>
  <r>
    <x v="1"/>
    <n v="1197831"/>
    <x v="233"/>
    <x v="1"/>
    <x v="34"/>
    <s v="Oklahoma City"/>
    <x v="1"/>
    <n v="0.20000000000000012"/>
    <x v="46"/>
    <x v="684"/>
    <x v="1197"/>
    <x v="2"/>
  </r>
  <r>
    <x v="1"/>
    <n v="1197831"/>
    <x v="233"/>
    <x v="1"/>
    <x v="34"/>
    <s v="Oklahoma City"/>
    <x v="2"/>
    <n v="0.20000000000000012"/>
    <x v="41"/>
    <x v="670"/>
    <x v="1198"/>
    <x v="2"/>
  </r>
  <r>
    <x v="1"/>
    <n v="1197831"/>
    <x v="233"/>
    <x v="1"/>
    <x v="34"/>
    <s v="Oklahoma City"/>
    <x v="3"/>
    <n v="0.20000000000000012"/>
    <x v="37"/>
    <x v="685"/>
    <x v="1199"/>
    <x v="2"/>
  </r>
  <r>
    <x v="1"/>
    <n v="1197831"/>
    <x v="233"/>
    <x v="1"/>
    <x v="34"/>
    <s v="Oklahoma City"/>
    <x v="4"/>
    <n v="0.3000000000000001"/>
    <x v="37"/>
    <x v="648"/>
    <x v="1181"/>
    <x v="2"/>
  </r>
  <r>
    <x v="1"/>
    <n v="1197831"/>
    <x v="233"/>
    <x v="1"/>
    <x v="34"/>
    <s v="Oklahoma City"/>
    <x v="5"/>
    <n v="0.30000000000000004"/>
    <x v="49"/>
    <x v="395"/>
    <x v="189"/>
    <x v="2"/>
  </r>
  <r>
    <x v="1"/>
    <n v="1197831"/>
    <x v="100"/>
    <x v="1"/>
    <x v="34"/>
    <s v="Oklahoma City"/>
    <x v="0"/>
    <n v="0.25000000000000011"/>
    <x v="32"/>
    <x v="531"/>
    <x v="903"/>
    <x v="2"/>
  </r>
  <r>
    <x v="1"/>
    <n v="1197831"/>
    <x v="100"/>
    <x v="1"/>
    <x v="34"/>
    <s v="Oklahoma City"/>
    <x v="1"/>
    <n v="0.15000000000000013"/>
    <x v="35"/>
    <x v="686"/>
    <x v="1200"/>
    <x v="2"/>
  </r>
  <r>
    <x v="1"/>
    <n v="1197831"/>
    <x v="100"/>
    <x v="1"/>
    <x v="34"/>
    <s v="Oklahoma City"/>
    <x v="2"/>
    <n v="0.25000000000000017"/>
    <x v="77"/>
    <x v="650"/>
    <x v="1201"/>
    <x v="2"/>
  </r>
  <r>
    <x v="1"/>
    <n v="1197831"/>
    <x v="100"/>
    <x v="1"/>
    <x v="34"/>
    <s v="Oklahoma City"/>
    <x v="3"/>
    <n v="0.55000000000000016"/>
    <x v="35"/>
    <x v="687"/>
    <x v="1202"/>
    <x v="2"/>
  </r>
  <r>
    <x v="1"/>
    <n v="1197831"/>
    <x v="100"/>
    <x v="1"/>
    <x v="34"/>
    <s v="Oklahoma City"/>
    <x v="4"/>
    <n v="0.75000000000000011"/>
    <x v="44"/>
    <x v="528"/>
    <x v="407"/>
    <x v="2"/>
  </r>
  <r>
    <x v="1"/>
    <n v="1197831"/>
    <x v="100"/>
    <x v="1"/>
    <x v="34"/>
    <s v="Oklahoma City"/>
    <x v="5"/>
    <n v="0.75"/>
    <x v="45"/>
    <x v="48"/>
    <x v="52"/>
    <x v="2"/>
  </r>
  <r>
    <x v="1"/>
    <n v="1197831"/>
    <x v="101"/>
    <x v="1"/>
    <x v="34"/>
    <s v="Oklahoma City"/>
    <x v="0"/>
    <n v="0.70000000000000007"/>
    <x v="25"/>
    <x v="81"/>
    <x v="114"/>
    <x v="2"/>
  </r>
  <r>
    <x v="1"/>
    <n v="1197831"/>
    <x v="101"/>
    <x v="1"/>
    <x v="34"/>
    <s v="Oklahoma City"/>
    <x v="1"/>
    <n v="0.60000000000000009"/>
    <x v="47"/>
    <x v="218"/>
    <x v="104"/>
    <x v="2"/>
  </r>
  <r>
    <x v="1"/>
    <n v="1197831"/>
    <x v="101"/>
    <x v="1"/>
    <x v="34"/>
    <s v="Oklahoma City"/>
    <x v="2"/>
    <n v="0.60000000000000009"/>
    <x v="45"/>
    <x v="162"/>
    <x v="231"/>
    <x v="2"/>
  </r>
  <r>
    <x v="1"/>
    <n v="1197831"/>
    <x v="101"/>
    <x v="1"/>
    <x v="34"/>
    <s v="Oklahoma City"/>
    <x v="3"/>
    <n v="0.60000000000000009"/>
    <x v="49"/>
    <x v="166"/>
    <x v="149"/>
    <x v="2"/>
  </r>
  <r>
    <x v="1"/>
    <n v="1197831"/>
    <x v="101"/>
    <x v="1"/>
    <x v="34"/>
    <s v="Oklahoma City"/>
    <x v="4"/>
    <n v="0.70000000000000007"/>
    <x v="49"/>
    <x v="193"/>
    <x v="222"/>
    <x v="2"/>
  </r>
  <r>
    <x v="1"/>
    <n v="1197831"/>
    <x v="101"/>
    <x v="1"/>
    <x v="34"/>
    <s v="Oklahoma City"/>
    <x v="5"/>
    <n v="0.75"/>
    <x v="47"/>
    <x v="61"/>
    <x v="150"/>
    <x v="2"/>
  </r>
  <r>
    <x v="0"/>
    <n v="1185732"/>
    <x v="78"/>
    <x v="3"/>
    <x v="35"/>
    <s v="Wichita"/>
    <x v="0"/>
    <n v="0.4"/>
    <x v="34"/>
    <x v="235"/>
    <x v="590"/>
    <x v="2"/>
  </r>
  <r>
    <x v="0"/>
    <n v="1185732"/>
    <x v="78"/>
    <x v="3"/>
    <x v="35"/>
    <s v="Wichita"/>
    <x v="1"/>
    <n v="0.4"/>
    <x v="35"/>
    <x v="130"/>
    <x v="285"/>
    <x v="1"/>
  </r>
  <r>
    <x v="0"/>
    <n v="1185732"/>
    <x v="78"/>
    <x v="3"/>
    <x v="35"/>
    <s v="Wichita"/>
    <x v="2"/>
    <n v="0.30000000000000004"/>
    <x v="35"/>
    <x v="188"/>
    <x v="966"/>
    <x v="1"/>
  </r>
  <r>
    <x v="0"/>
    <n v="1185732"/>
    <x v="78"/>
    <x v="3"/>
    <x v="35"/>
    <s v="Wichita"/>
    <x v="3"/>
    <n v="0.35000000000000003"/>
    <x v="36"/>
    <x v="620"/>
    <x v="506"/>
    <x v="1"/>
  </r>
  <r>
    <x v="0"/>
    <n v="1185732"/>
    <x v="78"/>
    <x v="3"/>
    <x v="35"/>
    <s v="Wichita"/>
    <x v="4"/>
    <n v="0.49999999999999994"/>
    <x v="37"/>
    <x v="688"/>
    <x v="1203"/>
    <x v="2"/>
  </r>
  <r>
    <x v="0"/>
    <n v="1185732"/>
    <x v="78"/>
    <x v="3"/>
    <x v="35"/>
    <s v="Wichita"/>
    <x v="5"/>
    <n v="0.4"/>
    <x v="35"/>
    <x v="130"/>
    <x v="1098"/>
    <x v="8"/>
  </r>
  <r>
    <x v="0"/>
    <n v="1185732"/>
    <x v="1"/>
    <x v="3"/>
    <x v="35"/>
    <s v="Wichita"/>
    <x v="0"/>
    <n v="0.4"/>
    <x v="28"/>
    <x v="193"/>
    <x v="222"/>
    <x v="2"/>
  </r>
  <r>
    <x v="0"/>
    <n v="1185732"/>
    <x v="1"/>
    <x v="3"/>
    <x v="35"/>
    <s v="Wichita"/>
    <x v="1"/>
    <n v="0.4"/>
    <x v="37"/>
    <x v="135"/>
    <x v="193"/>
    <x v="1"/>
  </r>
  <r>
    <x v="0"/>
    <n v="1185732"/>
    <x v="1"/>
    <x v="3"/>
    <x v="35"/>
    <s v="Wichita"/>
    <x v="2"/>
    <n v="0.30000000000000004"/>
    <x v="38"/>
    <x v="318"/>
    <x v="491"/>
    <x v="1"/>
  </r>
  <r>
    <x v="0"/>
    <n v="1185732"/>
    <x v="1"/>
    <x v="3"/>
    <x v="35"/>
    <s v="Wichita"/>
    <x v="3"/>
    <n v="0.35000000000000003"/>
    <x v="39"/>
    <x v="367"/>
    <x v="1186"/>
    <x v="1"/>
  </r>
  <r>
    <x v="0"/>
    <n v="1185732"/>
    <x v="1"/>
    <x v="3"/>
    <x v="35"/>
    <s v="Wichita"/>
    <x v="4"/>
    <n v="0.49999999999999994"/>
    <x v="37"/>
    <x v="688"/>
    <x v="1203"/>
    <x v="2"/>
  </r>
  <r>
    <x v="0"/>
    <n v="1185732"/>
    <x v="1"/>
    <x v="3"/>
    <x v="35"/>
    <s v="Wichita"/>
    <x v="5"/>
    <n v="0.35"/>
    <x v="35"/>
    <x v="119"/>
    <x v="195"/>
    <x v="8"/>
  </r>
  <r>
    <x v="0"/>
    <n v="1185732"/>
    <x v="234"/>
    <x v="3"/>
    <x v="35"/>
    <s v="Wichita"/>
    <x v="0"/>
    <n v="0.4"/>
    <x v="40"/>
    <x v="689"/>
    <x v="1204"/>
    <x v="2"/>
  </r>
  <r>
    <x v="0"/>
    <n v="1185732"/>
    <x v="234"/>
    <x v="3"/>
    <x v="35"/>
    <s v="Wichita"/>
    <x v="1"/>
    <n v="0.4"/>
    <x v="41"/>
    <x v="134"/>
    <x v="512"/>
    <x v="1"/>
  </r>
  <r>
    <x v="0"/>
    <n v="1185732"/>
    <x v="234"/>
    <x v="3"/>
    <x v="35"/>
    <s v="Wichita"/>
    <x v="2"/>
    <n v="0.30000000000000004"/>
    <x v="38"/>
    <x v="318"/>
    <x v="491"/>
    <x v="1"/>
  </r>
  <r>
    <x v="0"/>
    <n v="1185732"/>
    <x v="234"/>
    <x v="3"/>
    <x v="35"/>
    <s v="Wichita"/>
    <x v="3"/>
    <n v="0.35"/>
    <x v="42"/>
    <x v="327"/>
    <x v="611"/>
    <x v="1"/>
  </r>
  <r>
    <x v="0"/>
    <n v="1185732"/>
    <x v="234"/>
    <x v="3"/>
    <x v="35"/>
    <s v="Wichita"/>
    <x v="4"/>
    <n v="0.5"/>
    <x v="36"/>
    <x v="143"/>
    <x v="276"/>
    <x v="2"/>
  </r>
  <r>
    <x v="0"/>
    <n v="1185732"/>
    <x v="234"/>
    <x v="3"/>
    <x v="35"/>
    <s v="Wichita"/>
    <x v="5"/>
    <n v="0.4"/>
    <x v="38"/>
    <x v="124"/>
    <x v="204"/>
    <x v="8"/>
  </r>
  <r>
    <x v="0"/>
    <n v="1185732"/>
    <x v="235"/>
    <x v="3"/>
    <x v="35"/>
    <s v="Wichita"/>
    <x v="0"/>
    <n v="0.4"/>
    <x v="32"/>
    <x v="207"/>
    <x v="149"/>
    <x v="2"/>
  </r>
  <r>
    <x v="0"/>
    <n v="1185732"/>
    <x v="235"/>
    <x v="3"/>
    <x v="35"/>
    <s v="Wichita"/>
    <x v="1"/>
    <n v="0.4"/>
    <x v="43"/>
    <x v="128"/>
    <x v="295"/>
    <x v="1"/>
  </r>
  <r>
    <x v="0"/>
    <n v="1185732"/>
    <x v="235"/>
    <x v="3"/>
    <x v="35"/>
    <s v="Wichita"/>
    <x v="2"/>
    <n v="0.30000000000000004"/>
    <x v="43"/>
    <x v="362"/>
    <x v="190"/>
    <x v="1"/>
  </r>
  <r>
    <x v="0"/>
    <n v="1185732"/>
    <x v="235"/>
    <x v="3"/>
    <x v="35"/>
    <s v="Wichita"/>
    <x v="3"/>
    <n v="0.35"/>
    <x v="42"/>
    <x v="327"/>
    <x v="611"/>
    <x v="1"/>
  </r>
  <r>
    <x v="0"/>
    <n v="1185732"/>
    <x v="235"/>
    <x v="3"/>
    <x v="35"/>
    <s v="Wichita"/>
    <x v="4"/>
    <n v="0.6"/>
    <x v="39"/>
    <x v="128"/>
    <x v="193"/>
    <x v="2"/>
  </r>
  <r>
    <x v="0"/>
    <n v="1185732"/>
    <x v="235"/>
    <x v="3"/>
    <x v="35"/>
    <s v="Wichita"/>
    <x v="5"/>
    <n v="0.5"/>
    <x v="38"/>
    <x v="127"/>
    <x v="354"/>
    <x v="8"/>
  </r>
  <r>
    <x v="0"/>
    <n v="1185732"/>
    <x v="236"/>
    <x v="3"/>
    <x v="35"/>
    <s v="Wichita"/>
    <x v="0"/>
    <n v="0.6"/>
    <x v="40"/>
    <x v="129"/>
    <x v="1205"/>
    <x v="2"/>
  </r>
  <r>
    <x v="0"/>
    <n v="1185732"/>
    <x v="236"/>
    <x v="3"/>
    <x v="35"/>
    <s v="Wichita"/>
    <x v="1"/>
    <n v="0.5"/>
    <x v="41"/>
    <x v="123"/>
    <x v="229"/>
    <x v="1"/>
  </r>
  <r>
    <x v="0"/>
    <n v="1185732"/>
    <x v="236"/>
    <x v="3"/>
    <x v="35"/>
    <s v="Wichita"/>
    <x v="2"/>
    <n v="0.45"/>
    <x v="37"/>
    <x v="120"/>
    <x v="678"/>
    <x v="1"/>
  </r>
  <r>
    <x v="0"/>
    <n v="1185732"/>
    <x v="236"/>
    <x v="3"/>
    <x v="35"/>
    <s v="Wichita"/>
    <x v="3"/>
    <n v="0.45"/>
    <x v="39"/>
    <x v="185"/>
    <x v="190"/>
    <x v="1"/>
  </r>
  <r>
    <x v="0"/>
    <n v="1185732"/>
    <x v="236"/>
    <x v="3"/>
    <x v="35"/>
    <s v="Wichita"/>
    <x v="4"/>
    <n v="0.54999999999999993"/>
    <x v="36"/>
    <x v="179"/>
    <x v="268"/>
    <x v="2"/>
  </r>
  <r>
    <x v="0"/>
    <n v="1185732"/>
    <x v="236"/>
    <x v="3"/>
    <x v="35"/>
    <s v="Wichita"/>
    <x v="5"/>
    <n v="0.6"/>
    <x v="44"/>
    <x v="146"/>
    <x v="51"/>
    <x v="8"/>
  </r>
  <r>
    <x v="0"/>
    <n v="1185732"/>
    <x v="5"/>
    <x v="3"/>
    <x v="35"/>
    <s v="Wichita"/>
    <x v="0"/>
    <n v="0.45"/>
    <x v="24"/>
    <x v="39"/>
    <x v="42"/>
    <x v="2"/>
  </r>
  <r>
    <x v="0"/>
    <n v="1185732"/>
    <x v="5"/>
    <x v="3"/>
    <x v="35"/>
    <s v="Wichita"/>
    <x v="1"/>
    <n v="0.40000000000000008"/>
    <x v="44"/>
    <x v="322"/>
    <x v="504"/>
    <x v="1"/>
  </r>
  <r>
    <x v="0"/>
    <n v="1185732"/>
    <x v="5"/>
    <x v="3"/>
    <x v="35"/>
    <s v="Wichita"/>
    <x v="2"/>
    <n v="0.35000000000000003"/>
    <x v="41"/>
    <x v="320"/>
    <x v="495"/>
    <x v="1"/>
  </r>
  <r>
    <x v="0"/>
    <n v="1185732"/>
    <x v="5"/>
    <x v="3"/>
    <x v="35"/>
    <s v="Wichita"/>
    <x v="3"/>
    <n v="0.35000000000000003"/>
    <x v="37"/>
    <x v="181"/>
    <x v="496"/>
    <x v="1"/>
  </r>
  <r>
    <x v="0"/>
    <n v="1185732"/>
    <x v="5"/>
    <x v="3"/>
    <x v="35"/>
    <s v="Wichita"/>
    <x v="4"/>
    <n v="0.45"/>
    <x v="37"/>
    <x v="120"/>
    <x v="185"/>
    <x v="2"/>
  </r>
  <r>
    <x v="0"/>
    <n v="1185732"/>
    <x v="5"/>
    <x v="3"/>
    <x v="35"/>
    <s v="Wichita"/>
    <x v="5"/>
    <n v="0.55000000000000004"/>
    <x v="46"/>
    <x v="255"/>
    <x v="316"/>
    <x v="8"/>
  </r>
  <r>
    <x v="0"/>
    <n v="1185732"/>
    <x v="237"/>
    <x v="3"/>
    <x v="35"/>
    <s v="Wichita"/>
    <x v="0"/>
    <n v="0.5"/>
    <x v="21"/>
    <x v="80"/>
    <x v="865"/>
    <x v="2"/>
  </r>
  <r>
    <x v="0"/>
    <n v="1185732"/>
    <x v="237"/>
    <x v="3"/>
    <x v="35"/>
    <s v="Wichita"/>
    <x v="1"/>
    <n v="0.45000000000000007"/>
    <x v="49"/>
    <x v="139"/>
    <x v="498"/>
    <x v="1"/>
  </r>
  <r>
    <x v="0"/>
    <n v="1185732"/>
    <x v="237"/>
    <x v="3"/>
    <x v="35"/>
    <s v="Wichita"/>
    <x v="2"/>
    <n v="0.4"/>
    <x v="38"/>
    <x v="124"/>
    <x v="499"/>
    <x v="1"/>
  </r>
  <r>
    <x v="0"/>
    <n v="1185732"/>
    <x v="237"/>
    <x v="3"/>
    <x v="35"/>
    <s v="Wichita"/>
    <x v="3"/>
    <n v="0.4"/>
    <x v="37"/>
    <x v="135"/>
    <x v="193"/>
    <x v="1"/>
  </r>
  <r>
    <x v="0"/>
    <n v="1185732"/>
    <x v="237"/>
    <x v="3"/>
    <x v="35"/>
    <s v="Wichita"/>
    <x v="4"/>
    <n v="0.5"/>
    <x v="41"/>
    <x v="123"/>
    <x v="188"/>
    <x v="2"/>
  </r>
  <r>
    <x v="0"/>
    <n v="1185732"/>
    <x v="237"/>
    <x v="3"/>
    <x v="35"/>
    <s v="Wichita"/>
    <x v="5"/>
    <n v="0.55000000000000004"/>
    <x v="48"/>
    <x v="138"/>
    <x v="543"/>
    <x v="8"/>
  </r>
  <r>
    <x v="0"/>
    <n v="1185732"/>
    <x v="238"/>
    <x v="3"/>
    <x v="35"/>
    <s v="Wichita"/>
    <x v="0"/>
    <n v="0.5"/>
    <x v="28"/>
    <x v="48"/>
    <x v="52"/>
    <x v="2"/>
  </r>
  <r>
    <x v="0"/>
    <n v="1185732"/>
    <x v="238"/>
    <x v="3"/>
    <x v="35"/>
    <s v="Wichita"/>
    <x v="1"/>
    <n v="0.45000000000000007"/>
    <x v="49"/>
    <x v="139"/>
    <x v="498"/>
    <x v="1"/>
  </r>
  <r>
    <x v="0"/>
    <n v="1185732"/>
    <x v="238"/>
    <x v="3"/>
    <x v="35"/>
    <s v="Wichita"/>
    <x v="2"/>
    <n v="0.4"/>
    <x v="38"/>
    <x v="124"/>
    <x v="499"/>
    <x v="1"/>
  </r>
  <r>
    <x v="0"/>
    <n v="1185732"/>
    <x v="238"/>
    <x v="3"/>
    <x v="35"/>
    <s v="Wichita"/>
    <x v="3"/>
    <n v="0.4"/>
    <x v="41"/>
    <x v="134"/>
    <x v="512"/>
    <x v="1"/>
  </r>
  <r>
    <x v="0"/>
    <n v="1185732"/>
    <x v="238"/>
    <x v="3"/>
    <x v="35"/>
    <s v="Wichita"/>
    <x v="4"/>
    <n v="0.5"/>
    <x v="37"/>
    <x v="131"/>
    <x v="196"/>
    <x v="2"/>
  </r>
  <r>
    <x v="0"/>
    <n v="1185732"/>
    <x v="238"/>
    <x v="3"/>
    <x v="35"/>
    <s v="Wichita"/>
    <x v="5"/>
    <n v="0.55000000000000004"/>
    <x v="45"/>
    <x v="136"/>
    <x v="356"/>
    <x v="8"/>
  </r>
  <r>
    <x v="0"/>
    <n v="1185732"/>
    <x v="239"/>
    <x v="3"/>
    <x v="35"/>
    <s v="Wichita"/>
    <x v="0"/>
    <n v="0.45"/>
    <x v="34"/>
    <x v="115"/>
    <x v="519"/>
    <x v="2"/>
  </r>
  <r>
    <x v="0"/>
    <n v="1185732"/>
    <x v="239"/>
    <x v="3"/>
    <x v="35"/>
    <s v="Wichita"/>
    <x v="1"/>
    <n v="0.40000000000000008"/>
    <x v="35"/>
    <x v="544"/>
    <x v="1206"/>
    <x v="1"/>
  </r>
  <r>
    <x v="0"/>
    <n v="1185732"/>
    <x v="239"/>
    <x v="3"/>
    <x v="35"/>
    <s v="Wichita"/>
    <x v="2"/>
    <n v="0.35000000000000003"/>
    <x v="37"/>
    <x v="181"/>
    <x v="496"/>
    <x v="1"/>
  </r>
  <r>
    <x v="0"/>
    <n v="1185732"/>
    <x v="239"/>
    <x v="3"/>
    <x v="35"/>
    <s v="Wichita"/>
    <x v="3"/>
    <n v="0.35000000000000003"/>
    <x v="43"/>
    <x v="311"/>
    <x v="480"/>
    <x v="1"/>
  </r>
  <r>
    <x v="0"/>
    <n v="1185732"/>
    <x v="239"/>
    <x v="3"/>
    <x v="35"/>
    <s v="Wichita"/>
    <x v="4"/>
    <n v="0.45"/>
    <x v="43"/>
    <x v="321"/>
    <x v="606"/>
    <x v="2"/>
  </r>
  <r>
    <x v="0"/>
    <n v="1185732"/>
    <x v="239"/>
    <x v="3"/>
    <x v="35"/>
    <s v="Wichita"/>
    <x v="5"/>
    <n v="0.5"/>
    <x v="38"/>
    <x v="127"/>
    <x v="354"/>
    <x v="8"/>
  </r>
  <r>
    <x v="0"/>
    <n v="1185732"/>
    <x v="9"/>
    <x v="3"/>
    <x v="35"/>
    <s v="Wichita"/>
    <x v="0"/>
    <n v="0.54999999999999993"/>
    <x v="47"/>
    <x v="208"/>
    <x v="1207"/>
    <x v="2"/>
  </r>
  <r>
    <x v="0"/>
    <n v="1185732"/>
    <x v="9"/>
    <x v="3"/>
    <x v="35"/>
    <s v="Wichita"/>
    <x v="1"/>
    <n v="0.45"/>
    <x v="44"/>
    <x v="127"/>
    <x v="293"/>
    <x v="1"/>
  </r>
  <r>
    <x v="0"/>
    <n v="1185732"/>
    <x v="9"/>
    <x v="3"/>
    <x v="35"/>
    <s v="Wichita"/>
    <x v="2"/>
    <n v="0.45"/>
    <x v="43"/>
    <x v="321"/>
    <x v="502"/>
    <x v="1"/>
  </r>
  <r>
    <x v="0"/>
    <n v="1185732"/>
    <x v="9"/>
    <x v="3"/>
    <x v="35"/>
    <s v="Wichita"/>
    <x v="3"/>
    <n v="0.45"/>
    <x v="36"/>
    <x v="180"/>
    <x v="674"/>
    <x v="1"/>
  </r>
  <r>
    <x v="0"/>
    <n v="1185732"/>
    <x v="9"/>
    <x v="3"/>
    <x v="35"/>
    <s v="Wichita"/>
    <x v="4"/>
    <n v="0.54999999999999993"/>
    <x v="36"/>
    <x v="179"/>
    <x v="268"/>
    <x v="2"/>
  </r>
  <r>
    <x v="0"/>
    <n v="1185732"/>
    <x v="9"/>
    <x v="3"/>
    <x v="35"/>
    <s v="Wichita"/>
    <x v="5"/>
    <n v="0.59999999999999987"/>
    <x v="44"/>
    <x v="167"/>
    <x v="763"/>
    <x v="8"/>
  </r>
  <r>
    <x v="0"/>
    <n v="1185732"/>
    <x v="240"/>
    <x v="3"/>
    <x v="35"/>
    <s v="Wichita"/>
    <x v="0"/>
    <n v="0.54999999999999993"/>
    <x v="47"/>
    <x v="208"/>
    <x v="1207"/>
    <x v="2"/>
  </r>
  <r>
    <x v="0"/>
    <n v="1185732"/>
    <x v="240"/>
    <x v="3"/>
    <x v="35"/>
    <s v="Wichita"/>
    <x v="1"/>
    <n v="0.45"/>
    <x v="44"/>
    <x v="127"/>
    <x v="293"/>
    <x v="1"/>
  </r>
  <r>
    <x v="0"/>
    <n v="1185732"/>
    <x v="240"/>
    <x v="3"/>
    <x v="35"/>
    <s v="Wichita"/>
    <x v="2"/>
    <n v="0.45"/>
    <x v="50"/>
    <x v="690"/>
    <x v="1208"/>
    <x v="1"/>
  </r>
  <r>
    <x v="0"/>
    <n v="1185732"/>
    <x v="240"/>
    <x v="3"/>
    <x v="35"/>
    <s v="Wichita"/>
    <x v="3"/>
    <n v="0.45"/>
    <x v="37"/>
    <x v="120"/>
    <x v="678"/>
    <x v="1"/>
  </r>
  <r>
    <x v="0"/>
    <n v="1185732"/>
    <x v="240"/>
    <x v="3"/>
    <x v="35"/>
    <s v="Wichita"/>
    <x v="4"/>
    <n v="0.6"/>
    <x v="43"/>
    <x v="124"/>
    <x v="189"/>
    <x v="2"/>
  </r>
  <r>
    <x v="0"/>
    <n v="1185732"/>
    <x v="240"/>
    <x v="3"/>
    <x v="35"/>
    <s v="Wichita"/>
    <x v="5"/>
    <n v="0.64999999999999991"/>
    <x v="44"/>
    <x v="144"/>
    <x v="409"/>
    <x v="8"/>
  </r>
  <r>
    <x v="0"/>
    <n v="1185732"/>
    <x v="241"/>
    <x v="3"/>
    <x v="35"/>
    <s v="Wichita"/>
    <x v="0"/>
    <n v="0.6"/>
    <x v="24"/>
    <x v="61"/>
    <x v="150"/>
    <x v="2"/>
  </r>
  <r>
    <x v="0"/>
    <n v="1185732"/>
    <x v="241"/>
    <x v="3"/>
    <x v="35"/>
    <s v="Wichita"/>
    <x v="1"/>
    <n v="0.5"/>
    <x v="49"/>
    <x v="146"/>
    <x v="354"/>
    <x v="1"/>
  </r>
  <r>
    <x v="0"/>
    <n v="1185732"/>
    <x v="241"/>
    <x v="3"/>
    <x v="35"/>
    <s v="Wichita"/>
    <x v="2"/>
    <n v="0.5"/>
    <x v="44"/>
    <x v="142"/>
    <x v="223"/>
    <x v="1"/>
  </r>
  <r>
    <x v="0"/>
    <n v="1185732"/>
    <x v="241"/>
    <x v="3"/>
    <x v="35"/>
    <s v="Wichita"/>
    <x v="3"/>
    <n v="0.5"/>
    <x v="41"/>
    <x v="123"/>
    <x v="229"/>
    <x v="1"/>
  </r>
  <r>
    <x v="0"/>
    <n v="1185732"/>
    <x v="241"/>
    <x v="3"/>
    <x v="35"/>
    <s v="Wichita"/>
    <x v="4"/>
    <n v="0.6"/>
    <x v="41"/>
    <x v="147"/>
    <x v="217"/>
    <x v="2"/>
  </r>
  <r>
    <x v="0"/>
    <n v="1185732"/>
    <x v="241"/>
    <x v="3"/>
    <x v="35"/>
    <s v="Wichita"/>
    <x v="5"/>
    <n v="0.64999999999999991"/>
    <x v="49"/>
    <x v="148"/>
    <x v="159"/>
    <x v="8"/>
  </r>
  <r>
    <x v="0"/>
    <n v="1185732"/>
    <x v="204"/>
    <x v="3"/>
    <x v="36"/>
    <s v="Sioux Falls"/>
    <x v="0"/>
    <n v="0.35000000000000003"/>
    <x v="34"/>
    <x v="394"/>
    <x v="854"/>
    <x v="2"/>
  </r>
  <r>
    <x v="0"/>
    <n v="1185732"/>
    <x v="204"/>
    <x v="3"/>
    <x v="36"/>
    <s v="Sioux Falls"/>
    <x v="1"/>
    <n v="0.35000000000000003"/>
    <x v="35"/>
    <x v="117"/>
    <x v="281"/>
    <x v="1"/>
  </r>
  <r>
    <x v="0"/>
    <n v="1185732"/>
    <x v="204"/>
    <x v="3"/>
    <x v="36"/>
    <s v="Sioux Falls"/>
    <x v="2"/>
    <n v="0.25000000000000006"/>
    <x v="35"/>
    <x v="502"/>
    <x v="1209"/>
    <x v="1"/>
  </r>
  <r>
    <x v="0"/>
    <n v="1185732"/>
    <x v="204"/>
    <x v="3"/>
    <x v="36"/>
    <s v="Sioux Falls"/>
    <x v="3"/>
    <n v="0.30000000000000004"/>
    <x v="36"/>
    <x v="372"/>
    <x v="1210"/>
    <x v="1"/>
  </r>
  <r>
    <x v="0"/>
    <n v="1185732"/>
    <x v="204"/>
    <x v="3"/>
    <x v="36"/>
    <s v="Sioux Falls"/>
    <x v="4"/>
    <n v="0.44999999999999996"/>
    <x v="37"/>
    <x v="474"/>
    <x v="1211"/>
    <x v="2"/>
  </r>
  <r>
    <x v="0"/>
    <n v="1185732"/>
    <x v="204"/>
    <x v="3"/>
    <x v="36"/>
    <s v="Sioux Falls"/>
    <x v="5"/>
    <n v="0.35000000000000003"/>
    <x v="35"/>
    <x v="117"/>
    <x v="753"/>
    <x v="8"/>
  </r>
  <r>
    <x v="0"/>
    <n v="1185732"/>
    <x v="242"/>
    <x v="3"/>
    <x v="36"/>
    <s v="Sioux Falls"/>
    <x v="0"/>
    <n v="0.35000000000000003"/>
    <x v="28"/>
    <x v="450"/>
    <x v="1212"/>
    <x v="2"/>
  </r>
  <r>
    <x v="0"/>
    <n v="1185732"/>
    <x v="242"/>
    <x v="3"/>
    <x v="36"/>
    <s v="Sioux Falls"/>
    <x v="1"/>
    <n v="0.35000000000000003"/>
    <x v="37"/>
    <x v="181"/>
    <x v="496"/>
    <x v="1"/>
  </r>
  <r>
    <x v="0"/>
    <n v="1185732"/>
    <x v="242"/>
    <x v="3"/>
    <x v="36"/>
    <s v="Sioux Falls"/>
    <x v="2"/>
    <n v="0.25000000000000006"/>
    <x v="38"/>
    <x v="469"/>
    <x v="1213"/>
    <x v="1"/>
  </r>
  <r>
    <x v="0"/>
    <n v="1185732"/>
    <x v="242"/>
    <x v="3"/>
    <x v="36"/>
    <s v="Sioux Falls"/>
    <x v="3"/>
    <n v="0.30000000000000004"/>
    <x v="39"/>
    <x v="309"/>
    <x v="488"/>
    <x v="1"/>
  </r>
  <r>
    <x v="0"/>
    <n v="1185732"/>
    <x v="242"/>
    <x v="3"/>
    <x v="36"/>
    <s v="Sioux Falls"/>
    <x v="4"/>
    <n v="0.44999999999999996"/>
    <x v="37"/>
    <x v="474"/>
    <x v="1211"/>
    <x v="2"/>
  </r>
  <r>
    <x v="0"/>
    <n v="1185732"/>
    <x v="242"/>
    <x v="3"/>
    <x v="36"/>
    <s v="Sioux Falls"/>
    <x v="5"/>
    <n v="0.24999999999999997"/>
    <x v="35"/>
    <x v="179"/>
    <x v="682"/>
    <x v="8"/>
  </r>
  <r>
    <x v="0"/>
    <n v="1185732"/>
    <x v="80"/>
    <x v="3"/>
    <x v="36"/>
    <s v="Sioux Falls"/>
    <x v="0"/>
    <n v="0.30000000000000004"/>
    <x v="40"/>
    <x v="691"/>
    <x v="1214"/>
    <x v="2"/>
  </r>
  <r>
    <x v="0"/>
    <n v="1185732"/>
    <x v="80"/>
    <x v="3"/>
    <x v="36"/>
    <s v="Sioux Falls"/>
    <x v="1"/>
    <n v="0.30000000000000004"/>
    <x v="41"/>
    <x v="399"/>
    <x v="605"/>
    <x v="1"/>
  </r>
  <r>
    <x v="0"/>
    <n v="1185732"/>
    <x v="80"/>
    <x v="3"/>
    <x v="36"/>
    <s v="Sioux Falls"/>
    <x v="2"/>
    <n v="0.20000000000000004"/>
    <x v="38"/>
    <x v="692"/>
    <x v="1165"/>
    <x v="1"/>
  </r>
  <r>
    <x v="0"/>
    <n v="1185732"/>
    <x v="80"/>
    <x v="3"/>
    <x v="36"/>
    <s v="Sioux Falls"/>
    <x v="3"/>
    <n v="0.24999999999999997"/>
    <x v="42"/>
    <x v="693"/>
    <x v="1215"/>
    <x v="1"/>
  </r>
  <r>
    <x v="0"/>
    <n v="1185732"/>
    <x v="80"/>
    <x v="3"/>
    <x v="36"/>
    <s v="Sioux Falls"/>
    <x v="4"/>
    <n v="0.4"/>
    <x v="36"/>
    <x v="118"/>
    <x v="294"/>
    <x v="2"/>
  </r>
  <r>
    <x v="0"/>
    <n v="1185732"/>
    <x v="80"/>
    <x v="3"/>
    <x v="36"/>
    <s v="Sioux Falls"/>
    <x v="5"/>
    <n v="0.30000000000000004"/>
    <x v="38"/>
    <x v="318"/>
    <x v="810"/>
    <x v="8"/>
  </r>
  <r>
    <x v="0"/>
    <n v="1185732"/>
    <x v="81"/>
    <x v="3"/>
    <x v="36"/>
    <s v="Sioux Falls"/>
    <x v="0"/>
    <n v="0.30000000000000004"/>
    <x v="32"/>
    <x v="139"/>
    <x v="206"/>
    <x v="2"/>
  </r>
  <r>
    <x v="0"/>
    <n v="1185732"/>
    <x v="81"/>
    <x v="3"/>
    <x v="36"/>
    <s v="Sioux Falls"/>
    <x v="1"/>
    <n v="0.30000000000000004"/>
    <x v="43"/>
    <x v="362"/>
    <x v="190"/>
    <x v="1"/>
  </r>
  <r>
    <x v="0"/>
    <n v="1185732"/>
    <x v="81"/>
    <x v="3"/>
    <x v="36"/>
    <s v="Sioux Falls"/>
    <x v="2"/>
    <n v="0.20000000000000004"/>
    <x v="43"/>
    <x v="309"/>
    <x v="488"/>
    <x v="1"/>
  </r>
  <r>
    <x v="0"/>
    <n v="1185732"/>
    <x v="81"/>
    <x v="3"/>
    <x v="36"/>
    <s v="Sioux Falls"/>
    <x v="3"/>
    <n v="0.24999999999999997"/>
    <x v="42"/>
    <x v="693"/>
    <x v="1215"/>
    <x v="1"/>
  </r>
  <r>
    <x v="0"/>
    <n v="1185732"/>
    <x v="81"/>
    <x v="3"/>
    <x v="36"/>
    <s v="Sioux Falls"/>
    <x v="4"/>
    <n v="0.6"/>
    <x v="39"/>
    <x v="128"/>
    <x v="193"/>
    <x v="2"/>
  </r>
  <r>
    <x v="0"/>
    <n v="1185732"/>
    <x v="81"/>
    <x v="3"/>
    <x v="36"/>
    <s v="Sioux Falls"/>
    <x v="5"/>
    <n v="0.5"/>
    <x v="38"/>
    <x v="127"/>
    <x v="354"/>
    <x v="8"/>
  </r>
  <r>
    <x v="0"/>
    <n v="1185732"/>
    <x v="4"/>
    <x v="3"/>
    <x v="36"/>
    <s v="Sioux Falls"/>
    <x v="0"/>
    <n v="0.6"/>
    <x v="40"/>
    <x v="129"/>
    <x v="1205"/>
    <x v="2"/>
  </r>
  <r>
    <x v="0"/>
    <n v="1185732"/>
    <x v="4"/>
    <x v="3"/>
    <x v="36"/>
    <s v="Sioux Falls"/>
    <x v="1"/>
    <n v="0.45"/>
    <x v="41"/>
    <x v="124"/>
    <x v="499"/>
    <x v="1"/>
  </r>
  <r>
    <x v="0"/>
    <n v="1185732"/>
    <x v="4"/>
    <x v="3"/>
    <x v="36"/>
    <s v="Sioux Falls"/>
    <x v="2"/>
    <n v="0.4"/>
    <x v="37"/>
    <x v="135"/>
    <x v="193"/>
    <x v="1"/>
  </r>
  <r>
    <x v="0"/>
    <n v="1185732"/>
    <x v="4"/>
    <x v="3"/>
    <x v="36"/>
    <s v="Sioux Falls"/>
    <x v="3"/>
    <n v="0.4"/>
    <x v="39"/>
    <x v="122"/>
    <x v="487"/>
    <x v="1"/>
  </r>
  <r>
    <x v="0"/>
    <n v="1185732"/>
    <x v="4"/>
    <x v="3"/>
    <x v="36"/>
    <s v="Sioux Falls"/>
    <x v="4"/>
    <n v="0.49999999999999994"/>
    <x v="36"/>
    <x v="694"/>
    <x v="1216"/>
    <x v="2"/>
  </r>
  <r>
    <x v="0"/>
    <n v="1185732"/>
    <x v="4"/>
    <x v="3"/>
    <x v="36"/>
    <s v="Sioux Falls"/>
    <x v="5"/>
    <n v="0.54999999999999993"/>
    <x v="44"/>
    <x v="695"/>
    <x v="310"/>
    <x v="8"/>
  </r>
  <r>
    <x v="0"/>
    <n v="1185732"/>
    <x v="243"/>
    <x v="3"/>
    <x v="36"/>
    <s v="Sioux Falls"/>
    <x v="0"/>
    <n v="0.4"/>
    <x v="24"/>
    <x v="47"/>
    <x v="668"/>
    <x v="2"/>
  </r>
  <r>
    <x v="0"/>
    <n v="1185732"/>
    <x v="243"/>
    <x v="3"/>
    <x v="36"/>
    <s v="Sioux Falls"/>
    <x v="1"/>
    <n v="0.35000000000000009"/>
    <x v="44"/>
    <x v="504"/>
    <x v="1217"/>
    <x v="1"/>
  </r>
  <r>
    <x v="0"/>
    <n v="1185732"/>
    <x v="243"/>
    <x v="3"/>
    <x v="36"/>
    <s v="Sioux Falls"/>
    <x v="2"/>
    <n v="0.30000000000000004"/>
    <x v="41"/>
    <x v="399"/>
    <x v="605"/>
    <x v="1"/>
  </r>
  <r>
    <x v="0"/>
    <n v="1185732"/>
    <x v="243"/>
    <x v="3"/>
    <x v="36"/>
    <s v="Sioux Falls"/>
    <x v="3"/>
    <n v="0.30000000000000004"/>
    <x v="37"/>
    <x v="314"/>
    <x v="484"/>
    <x v="1"/>
  </r>
  <r>
    <x v="0"/>
    <n v="1185732"/>
    <x v="243"/>
    <x v="3"/>
    <x v="36"/>
    <s v="Sioux Falls"/>
    <x v="4"/>
    <n v="0.4"/>
    <x v="37"/>
    <x v="135"/>
    <x v="670"/>
    <x v="2"/>
  </r>
  <r>
    <x v="0"/>
    <n v="1185732"/>
    <x v="243"/>
    <x v="3"/>
    <x v="36"/>
    <s v="Sioux Falls"/>
    <x v="5"/>
    <n v="0.55000000000000004"/>
    <x v="46"/>
    <x v="255"/>
    <x v="316"/>
    <x v="8"/>
  </r>
  <r>
    <x v="0"/>
    <n v="1185732"/>
    <x v="84"/>
    <x v="3"/>
    <x v="36"/>
    <s v="Sioux Falls"/>
    <x v="0"/>
    <n v="0.5"/>
    <x v="21"/>
    <x v="80"/>
    <x v="865"/>
    <x v="2"/>
  </r>
  <r>
    <x v="0"/>
    <n v="1185732"/>
    <x v="84"/>
    <x v="3"/>
    <x v="36"/>
    <s v="Sioux Falls"/>
    <x v="1"/>
    <n v="0.45000000000000007"/>
    <x v="49"/>
    <x v="139"/>
    <x v="498"/>
    <x v="1"/>
  </r>
  <r>
    <x v="0"/>
    <n v="1185732"/>
    <x v="84"/>
    <x v="3"/>
    <x v="36"/>
    <s v="Sioux Falls"/>
    <x v="2"/>
    <n v="0.4"/>
    <x v="38"/>
    <x v="124"/>
    <x v="499"/>
    <x v="1"/>
  </r>
  <r>
    <x v="0"/>
    <n v="1185732"/>
    <x v="84"/>
    <x v="3"/>
    <x v="36"/>
    <s v="Sioux Falls"/>
    <x v="3"/>
    <n v="0.4"/>
    <x v="37"/>
    <x v="135"/>
    <x v="193"/>
    <x v="1"/>
  </r>
  <r>
    <x v="0"/>
    <n v="1185732"/>
    <x v="84"/>
    <x v="3"/>
    <x v="36"/>
    <s v="Sioux Falls"/>
    <x v="4"/>
    <n v="0.5"/>
    <x v="41"/>
    <x v="123"/>
    <x v="188"/>
    <x v="2"/>
  </r>
  <r>
    <x v="0"/>
    <n v="1185732"/>
    <x v="84"/>
    <x v="3"/>
    <x v="36"/>
    <s v="Sioux Falls"/>
    <x v="5"/>
    <n v="0.55000000000000004"/>
    <x v="48"/>
    <x v="138"/>
    <x v="543"/>
    <x v="8"/>
  </r>
  <r>
    <x v="0"/>
    <n v="1185732"/>
    <x v="85"/>
    <x v="3"/>
    <x v="36"/>
    <s v="Sioux Falls"/>
    <x v="0"/>
    <n v="0.5"/>
    <x v="28"/>
    <x v="48"/>
    <x v="52"/>
    <x v="2"/>
  </r>
  <r>
    <x v="0"/>
    <n v="1185732"/>
    <x v="85"/>
    <x v="3"/>
    <x v="36"/>
    <s v="Sioux Falls"/>
    <x v="1"/>
    <n v="0.45000000000000007"/>
    <x v="49"/>
    <x v="139"/>
    <x v="498"/>
    <x v="1"/>
  </r>
  <r>
    <x v="0"/>
    <n v="1185732"/>
    <x v="85"/>
    <x v="3"/>
    <x v="36"/>
    <s v="Sioux Falls"/>
    <x v="2"/>
    <n v="0.4"/>
    <x v="38"/>
    <x v="124"/>
    <x v="499"/>
    <x v="1"/>
  </r>
  <r>
    <x v="0"/>
    <n v="1185732"/>
    <x v="85"/>
    <x v="3"/>
    <x v="36"/>
    <s v="Sioux Falls"/>
    <x v="3"/>
    <n v="0.4"/>
    <x v="41"/>
    <x v="134"/>
    <x v="512"/>
    <x v="1"/>
  </r>
  <r>
    <x v="0"/>
    <n v="1185732"/>
    <x v="85"/>
    <x v="3"/>
    <x v="36"/>
    <s v="Sioux Falls"/>
    <x v="4"/>
    <n v="0.5"/>
    <x v="37"/>
    <x v="131"/>
    <x v="196"/>
    <x v="2"/>
  </r>
  <r>
    <x v="0"/>
    <n v="1185732"/>
    <x v="85"/>
    <x v="3"/>
    <x v="36"/>
    <s v="Sioux Falls"/>
    <x v="5"/>
    <n v="0.55000000000000004"/>
    <x v="45"/>
    <x v="136"/>
    <x v="356"/>
    <x v="8"/>
  </r>
  <r>
    <x v="0"/>
    <n v="1185732"/>
    <x v="8"/>
    <x v="3"/>
    <x v="36"/>
    <s v="Sioux Falls"/>
    <x v="0"/>
    <n v="0.4"/>
    <x v="34"/>
    <x v="235"/>
    <x v="590"/>
    <x v="2"/>
  </r>
  <r>
    <x v="0"/>
    <n v="1185732"/>
    <x v="8"/>
    <x v="3"/>
    <x v="36"/>
    <s v="Sioux Falls"/>
    <x v="1"/>
    <n v="0.35000000000000009"/>
    <x v="35"/>
    <x v="623"/>
    <x v="1149"/>
    <x v="1"/>
  </r>
  <r>
    <x v="0"/>
    <n v="1185732"/>
    <x v="8"/>
    <x v="3"/>
    <x v="36"/>
    <s v="Sioux Falls"/>
    <x v="2"/>
    <n v="0.30000000000000004"/>
    <x v="37"/>
    <x v="314"/>
    <x v="484"/>
    <x v="1"/>
  </r>
  <r>
    <x v="0"/>
    <n v="1185732"/>
    <x v="8"/>
    <x v="3"/>
    <x v="36"/>
    <s v="Sioux Falls"/>
    <x v="3"/>
    <n v="0.30000000000000004"/>
    <x v="43"/>
    <x v="362"/>
    <x v="190"/>
    <x v="1"/>
  </r>
  <r>
    <x v="0"/>
    <n v="1185732"/>
    <x v="8"/>
    <x v="3"/>
    <x v="36"/>
    <s v="Sioux Falls"/>
    <x v="4"/>
    <n v="0.4"/>
    <x v="43"/>
    <x v="128"/>
    <x v="193"/>
    <x v="2"/>
  </r>
  <r>
    <x v="0"/>
    <n v="1185732"/>
    <x v="8"/>
    <x v="3"/>
    <x v="36"/>
    <s v="Sioux Falls"/>
    <x v="5"/>
    <n v="0.45"/>
    <x v="38"/>
    <x v="177"/>
    <x v="658"/>
    <x v="8"/>
  </r>
  <r>
    <x v="0"/>
    <n v="1185732"/>
    <x v="244"/>
    <x v="3"/>
    <x v="36"/>
    <s v="Sioux Falls"/>
    <x v="0"/>
    <n v="0.49999999999999994"/>
    <x v="47"/>
    <x v="236"/>
    <x v="885"/>
    <x v="2"/>
  </r>
  <r>
    <x v="0"/>
    <n v="1185732"/>
    <x v="244"/>
    <x v="3"/>
    <x v="36"/>
    <s v="Sioux Falls"/>
    <x v="1"/>
    <n v="0.4"/>
    <x v="44"/>
    <x v="123"/>
    <x v="229"/>
    <x v="1"/>
  </r>
  <r>
    <x v="0"/>
    <n v="1185732"/>
    <x v="244"/>
    <x v="3"/>
    <x v="36"/>
    <s v="Sioux Falls"/>
    <x v="2"/>
    <n v="0.4"/>
    <x v="43"/>
    <x v="128"/>
    <x v="295"/>
    <x v="1"/>
  </r>
  <r>
    <x v="0"/>
    <n v="1185732"/>
    <x v="244"/>
    <x v="3"/>
    <x v="36"/>
    <s v="Sioux Falls"/>
    <x v="3"/>
    <n v="0.4"/>
    <x v="36"/>
    <x v="118"/>
    <x v="481"/>
    <x v="1"/>
  </r>
  <r>
    <x v="0"/>
    <n v="1185732"/>
    <x v="244"/>
    <x v="3"/>
    <x v="36"/>
    <s v="Sioux Falls"/>
    <x v="4"/>
    <n v="0.49999999999999994"/>
    <x v="36"/>
    <x v="694"/>
    <x v="1216"/>
    <x v="2"/>
  </r>
  <r>
    <x v="0"/>
    <n v="1185732"/>
    <x v="244"/>
    <x v="3"/>
    <x v="36"/>
    <s v="Sioux Falls"/>
    <x v="5"/>
    <n v="0.54999999999999982"/>
    <x v="44"/>
    <x v="383"/>
    <x v="310"/>
    <x v="8"/>
  </r>
  <r>
    <x v="0"/>
    <n v="1185732"/>
    <x v="88"/>
    <x v="3"/>
    <x v="36"/>
    <s v="Sioux Falls"/>
    <x v="0"/>
    <n v="0.49999999999999994"/>
    <x v="47"/>
    <x v="236"/>
    <x v="885"/>
    <x v="2"/>
  </r>
  <r>
    <x v="0"/>
    <n v="1185732"/>
    <x v="88"/>
    <x v="3"/>
    <x v="36"/>
    <s v="Sioux Falls"/>
    <x v="1"/>
    <n v="0.4"/>
    <x v="44"/>
    <x v="123"/>
    <x v="229"/>
    <x v="1"/>
  </r>
  <r>
    <x v="0"/>
    <n v="1185732"/>
    <x v="88"/>
    <x v="3"/>
    <x v="36"/>
    <s v="Sioux Falls"/>
    <x v="2"/>
    <n v="0.4"/>
    <x v="50"/>
    <x v="696"/>
    <x v="1218"/>
    <x v="1"/>
  </r>
  <r>
    <x v="0"/>
    <n v="1185732"/>
    <x v="88"/>
    <x v="3"/>
    <x v="36"/>
    <s v="Sioux Falls"/>
    <x v="3"/>
    <n v="0.4"/>
    <x v="37"/>
    <x v="135"/>
    <x v="193"/>
    <x v="1"/>
  </r>
  <r>
    <x v="0"/>
    <n v="1185732"/>
    <x v="88"/>
    <x v="3"/>
    <x v="36"/>
    <s v="Sioux Falls"/>
    <x v="4"/>
    <n v="0.6"/>
    <x v="43"/>
    <x v="124"/>
    <x v="189"/>
    <x v="2"/>
  </r>
  <r>
    <x v="0"/>
    <n v="1185732"/>
    <x v="88"/>
    <x v="3"/>
    <x v="36"/>
    <s v="Sioux Falls"/>
    <x v="5"/>
    <n v="0.64999999999999991"/>
    <x v="44"/>
    <x v="144"/>
    <x v="409"/>
    <x v="8"/>
  </r>
  <r>
    <x v="0"/>
    <n v="1185732"/>
    <x v="89"/>
    <x v="3"/>
    <x v="36"/>
    <s v="Sioux Falls"/>
    <x v="0"/>
    <n v="0.6"/>
    <x v="24"/>
    <x v="61"/>
    <x v="150"/>
    <x v="2"/>
  </r>
  <r>
    <x v="0"/>
    <n v="1185732"/>
    <x v="89"/>
    <x v="3"/>
    <x v="36"/>
    <s v="Sioux Falls"/>
    <x v="1"/>
    <n v="0.5"/>
    <x v="49"/>
    <x v="146"/>
    <x v="354"/>
    <x v="1"/>
  </r>
  <r>
    <x v="0"/>
    <n v="1185732"/>
    <x v="89"/>
    <x v="3"/>
    <x v="36"/>
    <s v="Sioux Falls"/>
    <x v="2"/>
    <n v="0.5"/>
    <x v="44"/>
    <x v="142"/>
    <x v="223"/>
    <x v="1"/>
  </r>
  <r>
    <x v="0"/>
    <n v="1185732"/>
    <x v="89"/>
    <x v="3"/>
    <x v="36"/>
    <s v="Sioux Falls"/>
    <x v="3"/>
    <n v="0.5"/>
    <x v="41"/>
    <x v="123"/>
    <x v="229"/>
    <x v="1"/>
  </r>
  <r>
    <x v="0"/>
    <n v="1185732"/>
    <x v="89"/>
    <x v="3"/>
    <x v="36"/>
    <s v="Sioux Falls"/>
    <x v="4"/>
    <n v="0.6"/>
    <x v="41"/>
    <x v="147"/>
    <x v="217"/>
    <x v="2"/>
  </r>
  <r>
    <x v="0"/>
    <n v="1185732"/>
    <x v="89"/>
    <x v="3"/>
    <x v="36"/>
    <s v="Sioux Falls"/>
    <x v="5"/>
    <n v="0.64999999999999991"/>
    <x v="49"/>
    <x v="148"/>
    <x v="159"/>
    <x v="8"/>
  </r>
  <r>
    <x v="0"/>
    <n v="1185732"/>
    <x v="212"/>
    <x v="3"/>
    <x v="37"/>
    <s v="Fargo"/>
    <x v="0"/>
    <n v="0.30000000000000004"/>
    <x v="32"/>
    <x v="139"/>
    <x v="498"/>
    <x v="1"/>
  </r>
  <r>
    <x v="0"/>
    <n v="1185732"/>
    <x v="212"/>
    <x v="3"/>
    <x v="37"/>
    <s v="Fargo"/>
    <x v="1"/>
    <n v="0.30000000000000004"/>
    <x v="44"/>
    <x v="398"/>
    <x v="191"/>
    <x v="2"/>
  </r>
  <r>
    <x v="0"/>
    <n v="1185732"/>
    <x v="212"/>
    <x v="3"/>
    <x v="37"/>
    <s v="Fargo"/>
    <x v="2"/>
    <n v="0.20000000000000007"/>
    <x v="44"/>
    <x v="697"/>
    <x v="1219"/>
    <x v="1"/>
  </r>
  <r>
    <x v="0"/>
    <n v="1185732"/>
    <x v="212"/>
    <x v="3"/>
    <x v="37"/>
    <s v="Fargo"/>
    <x v="3"/>
    <n v="0.25000000000000006"/>
    <x v="39"/>
    <x v="677"/>
    <x v="1220"/>
    <x v="1"/>
  </r>
  <r>
    <x v="0"/>
    <n v="1185732"/>
    <x v="212"/>
    <x v="3"/>
    <x v="37"/>
    <s v="Fargo"/>
    <x v="4"/>
    <n v="0.39999999999999997"/>
    <x v="43"/>
    <x v="128"/>
    <x v="229"/>
    <x v="0"/>
  </r>
  <r>
    <x v="0"/>
    <n v="1185732"/>
    <x v="212"/>
    <x v="3"/>
    <x v="37"/>
    <s v="Fargo"/>
    <x v="5"/>
    <n v="0.30000000000000004"/>
    <x v="44"/>
    <x v="398"/>
    <x v="504"/>
    <x v="8"/>
  </r>
  <r>
    <x v="0"/>
    <n v="1185732"/>
    <x v="245"/>
    <x v="3"/>
    <x v="37"/>
    <s v="Fargo"/>
    <x v="0"/>
    <n v="0.30000000000000004"/>
    <x v="24"/>
    <x v="192"/>
    <x v="714"/>
    <x v="1"/>
  </r>
  <r>
    <x v="0"/>
    <n v="1185732"/>
    <x v="245"/>
    <x v="3"/>
    <x v="37"/>
    <s v="Fargo"/>
    <x v="1"/>
    <n v="0.30000000000000004"/>
    <x v="43"/>
    <x v="362"/>
    <x v="480"/>
    <x v="2"/>
  </r>
  <r>
    <x v="0"/>
    <n v="1185732"/>
    <x v="245"/>
    <x v="3"/>
    <x v="37"/>
    <s v="Fargo"/>
    <x v="2"/>
    <n v="0.20000000000000007"/>
    <x v="41"/>
    <x v="698"/>
    <x v="1221"/>
    <x v="1"/>
  </r>
  <r>
    <x v="0"/>
    <n v="1185732"/>
    <x v="245"/>
    <x v="3"/>
    <x v="37"/>
    <s v="Fargo"/>
    <x v="3"/>
    <n v="0.25000000000000006"/>
    <x v="42"/>
    <x v="364"/>
    <x v="1222"/>
    <x v="1"/>
  </r>
  <r>
    <x v="0"/>
    <n v="1185732"/>
    <x v="245"/>
    <x v="3"/>
    <x v="37"/>
    <s v="Fargo"/>
    <x v="4"/>
    <n v="0.39999999999999997"/>
    <x v="43"/>
    <x v="128"/>
    <x v="229"/>
    <x v="0"/>
  </r>
  <r>
    <x v="0"/>
    <n v="1185732"/>
    <x v="245"/>
    <x v="3"/>
    <x v="37"/>
    <s v="Fargo"/>
    <x v="5"/>
    <n v="0.14999999999999997"/>
    <x v="44"/>
    <x v="699"/>
    <x v="1223"/>
    <x v="8"/>
  </r>
  <r>
    <x v="0"/>
    <n v="1185732"/>
    <x v="115"/>
    <x v="3"/>
    <x v="37"/>
    <s v="Fargo"/>
    <x v="0"/>
    <n v="0.20000000000000004"/>
    <x v="54"/>
    <x v="700"/>
    <x v="1224"/>
    <x v="1"/>
  </r>
  <r>
    <x v="0"/>
    <n v="1185732"/>
    <x v="115"/>
    <x v="3"/>
    <x v="37"/>
    <s v="Fargo"/>
    <x v="1"/>
    <n v="0.20000000000000004"/>
    <x v="37"/>
    <x v="367"/>
    <x v="602"/>
    <x v="2"/>
  </r>
  <r>
    <x v="0"/>
    <n v="1185732"/>
    <x v="115"/>
    <x v="3"/>
    <x v="37"/>
    <s v="Fargo"/>
    <x v="2"/>
    <n v="0.10000000000000003"/>
    <x v="38"/>
    <x v="701"/>
    <x v="1225"/>
    <x v="1"/>
  </r>
  <r>
    <x v="0"/>
    <n v="1185732"/>
    <x v="115"/>
    <x v="3"/>
    <x v="37"/>
    <s v="Fargo"/>
    <x v="3"/>
    <n v="0.14999999999999997"/>
    <x v="39"/>
    <x v="702"/>
    <x v="275"/>
    <x v="1"/>
  </r>
  <r>
    <x v="0"/>
    <n v="1185732"/>
    <x v="115"/>
    <x v="3"/>
    <x v="37"/>
    <s v="Fargo"/>
    <x v="4"/>
    <n v="0.30000000000000004"/>
    <x v="43"/>
    <x v="362"/>
    <x v="1226"/>
    <x v="0"/>
  </r>
  <r>
    <x v="0"/>
    <n v="1185732"/>
    <x v="115"/>
    <x v="3"/>
    <x v="37"/>
    <s v="Fargo"/>
    <x v="5"/>
    <n v="0.20000000000000004"/>
    <x v="44"/>
    <x v="366"/>
    <x v="1227"/>
    <x v="8"/>
  </r>
  <r>
    <x v="0"/>
    <n v="1185732"/>
    <x v="206"/>
    <x v="3"/>
    <x v="37"/>
    <s v="Fargo"/>
    <x v="0"/>
    <n v="0.20000000000000004"/>
    <x v="34"/>
    <x v="703"/>
    <x v="352"/>
    <x v="1"/>
  </r>
  <r>
    <x v="0"/>
    <n v="1185732"/>
    <x v="206"/>
    <x v="3"/>
    <x v="37"/>
    <s v="Fargo"/>
    <x v="1"/>
    <n v="0.20000000000000004"/>
    <x v="37"/>
    <x v="367"/>
    <x v="602"/>
    <x v="2"/>
  </r>
  <r>
    <x v="0"/>
    <n v="1185732"/>
    <x v="206"/>
    <x v="3"/>
    <x v="37"/>
    <s v="Fargo"/>
    <x v="2"/>
    <n v="0.10000000000000003"/>
    <x v="37"/>
    <x v="704"/>
    <x v="1228"/>
    <x v="1"/>
  </r>
  <r>
    <x v="0"/>
    <n v="1185732"/>
    <x v="206"/>
    <x v="3"/>
    <x v="37"/>
    <s v="Fargo"/>
    <x v="3"/>
    <n v="0.14999999999999997"/>
    <x v="39"/>
    <x v="702"/>
    <x v="275"/>
    <x v="1"/>
  </r>
  <r>
    <x v="0"/>
    <n v="1185732"/>
    <x v="206"/>
    <x v="3"/>
    <x v="37"/>
    <s v="Fargo"/>
    <x v="4"/>
    <n v="0.6"/>
    <x v="36"/>
    <x v="126"/>
    <x v="223"/>
    <x v="0"/>
  </r>
  <r>
    <x v="0"/>
    <n v="1185732"/>
    <x v="206"/>
    <x v="3"/>
    <x v="37"/>
    <s v="Fargo"/>
    <x v="5"/>
    <n v="0.5"/>
    <x v="44"/>
    <x v="142"/>
    <x v="399"/>
    <x v="8"/>
  </r>
  <r>
    <x v="0"/>
    <n v="1185732"/>
    <x v="246"/>
    <x v="3"/>
    <x v="37"/>
    <s v="Fargo"/>
    <x v="0"/>
    <n v="0.6"/>
    <x v="65"/>
    <x v="705"/>
    <x v="1095"/>
    <x v="1"/>
  </r>
  <r>
    <x v="0"/>
    <n v="1185732"/>
    <x v="246"/>
    <x v="3"/>
    <x v="37"/>
    <s v="Fargo"/>
    <x v="1"/>
    <n v="0.4"/>
    <x v="38"/>
    <x v="124"/>
    <x v="189"/>
    <x v="2"/>
  </r>
  <r>
    <x v="0"/>
    <n v="1185732"/>
    <x v="246"/>
    <x v="3"/>
    <x v="37"/>
    <s v="Fargo"/>
    <x v="2"/>
    <n v="0.35000000000000003"/>
    <x v="41"/>
    <x v="320"/>
    <x v="495"/>
    <x v="1"/>
  </r>
  <r>
    <x v="0"/>
    <n v="1185732"/>
    <x v="246"/>
    <x v="3"/>
    <x v="37"/>
    <s v="Fargo"/>
    <x v="3"/>
    <n v="0.35000000000000003"/>
    <x v="36"/>
    <x v="620"/>
    <x v="506"/>
    <x v="1"/>
  </r>
  <r>
    <x v="0"/>
    <n v="1185732"/>
    <x v="246"/>
    <x v="3"/>
    <x v="37"/>
    <s v="Fargo"/>
    <x v="4"/>
    <n v="0.44999999999999996"/>
    <x v="43"/>
    <x v="310"/>
    <x v="615"/>
    <x v="0"/>
  </r>
  <r>
    <x v="0"/>
    <n v="1185732"/>
    <x v="246"/>
    <x v="3"/>
    <x v="37"/>
    <s v="Fargo"/>
    <x v="5"/>
    <n v="0.49999999999999994"/>
    <x v="35"/>
    <x v="695"/>
    <x v="310"/>
    <x v="8"/>
  </r>
  <r>
    <x v="0"/>
    <n v="1185732"/>
    <x v="247"/>
    <x v="3"/>
    <x v="37"/>
    <s v="Fargo"/>
    <x v="0"/>
    <n v="0.35000000000000003"/>
    <x v="28"/>
    <x v="450"/>
    <x v="353"/>
    <x v="1"/>
  </r>
  <r>
    <x v="0"/>
    <n v="1185732"/>
    <x v="247"/>
    <x v="3"/>
    <x v="37"/>
    <s v="Fargo"/>
    <x v="1"/>
    <n v="0.3000000000000001"/>
    <x v="35"/>
    <x v="651"/>
    <x v="1149"/>
    <x v="2"/>
  </r>
  <r>
    <x v="0"/>
    <n v="1185732"/>
    <x v="247"/>
    <x v="3"/>
    <x v="37"/>
    <s v="Fargo"/>
    <x v="2"/>
    <n v="0.25000000000000006"/>
    <x v="41"/>
    <x v="366"/>
    <x v="609"/>
    <x v="1"/>
  </r>
  <r>
    <x v="0"/>
    <n v="1185732"/>
    <x v="247"/>
    <x v="3"/>
    <x v="37"/>
    <s v="Fargo"/>
    <x v="3"/>
    <n v="0.25000000000000006"/>
    <x v="37"/>
    <x v="706"/>
    <x v="1229"/>
    <x v="1"/>
  </r>
  <r>
    <x v="0"/>
    <n v="1185732"/>
    <x v="247"/>
    <x v="3"/>
    <x v="37"/>
    <s v="Fargo"/>
    <x v="4"/>
    <n v="0.35000000000000003"/>
    <x v="37"/>
    <x v="181"/>
    <x v="871"/>
    <x v="0"/>
  </r>
  <r>
    <x v="0"/>
    <n v="1185732"/>
    <x v="247"/>
    <x v="3"/>
    <x v="37"/>
    <s v="Fargo"/>
    <x v="5"/>
    <n v="0.55000000000000004"/>
    <x v="46"/>
    <x v="255"/>
    <x v="316"/>
    <x v="8"/>
  </r>
  <r>
    <x v="0"/>
    <n v="1185732"/>
    <x v="116"/>
    <x v="3"/>
    <x v="37"/>
    <s v="Fargo"/>
    <x v="0"/>
    <n v="0.5"/>
    <x v="21"/>
    <x v="80"/>
    <x v="543"/>
    <x v="1"/>
  </r>
  <r>
    <x v="0"/>
    <n v="1185732"/>
    <x v="116"/>
    <x v="3"/>
    <x v="37"/>
    <s v="Fargo"/>
    <x v="1"/>
    <n v="0.45000000000000007"/>
    <x v="49"/>
    <x v="139"/>
    <x v="206"/>
    <x v="2"/>
  </r>
  <r>
    <x v="0"/>
    <n v="1185732"/>
    <x v="116"/>
    <x v="3"/>
    <x v="37"/>
    <s v="Fargo"/>
    <x v="2"/>
    <n v="0.4"/>
    <x v="38"/>
    <x v="124"/>
    <x v="499"/>
    <x v="1"/>
  </r>
  <r>
    <x v="0"/>
    <n v="1185732"/>
    <x v="116"/>
    <x v="3"/>
    <x v="37"/>
    <s v="Fargo"/>
    <x v="3"/>
    <n v="0.4"/>
    <x v="37"/>
    <x v="135"/>
    <x v="193"/>
    <x v="1"/>
  </r>
  <r>
    <x v="0"/>
    <n v="1185732"/>
    <x v="116"/>
    <x v="3"/>
    <x v="37"/>
    <s v="Fargo"/>
    <x v="4"/>
    <n v="0.5"/>
    <x v="41"/>
    <x v="123"/>
    <x v="399"/>
    <x v="0"/>
  </r>
  <r>
    <x v="0"/>
    <n v="1185732"/>
    <x v="116"/>
    <x v="3"/>
    <x v="37"/>
    <s v="Fargo"/>
    <x v="5"/>
    <n v="0.55000000000000004"/>
    <x v="48"/>
    <x v="138"/>
    <x v="543"/>
    <x v="8"/>
  </r>
  <r>
    <x v="0"/>
    <n v="1185732"/>
    <x v="208"/>
    <x v="3"/>
    <x v="37"/>
    <s v="Fargo"/>
    <x v="0"/>
    <n v="0.5"/>
    <x v="28"/>
    <x v="48"/>
    <x v="42"/>
    <x v="1"/>
  </r>
  <r>
    <x v="0"/>
    <n v="1185732"/>
    <x v="208"/>
    <x v="3"/>
    <x v="37"/>
    <s v="Fargo"/>
    <x v="1"/>
    <n v="0.45000000000000007"/>
    <x v="49"/>
    <x v="139"/>
    <x v="206"/>
    <x v="2"/>
  </r>
  <r>
    <x v="0"/>
    <n v="1185732"/>
    <x v="208"/>
    <x v="3"/>
    <x v="37"/>
    <s v="Fargo"/>
    <x v="2"/>
    <n v="0.4"/>
    <x v="38"/>
    <x v="124"/>
    <x v="499"/>
    <x v="1"/>
  </r>
  <r>
    <x v="0"/>
    <n v="1185732"/>
    <x v="208"/>
    <x v="3"/>
    <x v="37"/>
    <s v="Fargo"/>
    <x v="3"/>
    <n v="0.4"/>
    <x v="41"/>
    <x v="134"/>
    <x v="512"/>
    <x v="1"/>
  </r>
  <r>
    <x v="0"/>
    <n v="1185732"/>
    <x v="208"/>
    <x v="3"/>
    <x v="37"/>
    <s v="Fargo"/>
    <x v="4"/>
    <n v="0.5"/>
    <x v="37"/>
    <x v="131"/>
    <x v="209"/>
    <x v="0"/>
  </r>
  <r>
    <x v="0"/>
    <n v="1185732"/>
    <x v="208"/>
    <x v="3"/>
    <x v="37"/>
    <s v="Fargo"/>
    <x v="5"/>
    <n v="0.55000000000000004"/>
    <x v="45"/>
    <x v="136"/>
    <x v="356"/>
    <x v="8"/>
  </r>
  <r>
    <x v="0"/>
    <n v="1185732"/>
    <x v="248"/>
    <x v="3"/>
    <x v="37"/>
    <s v="Fargo"/>
    <x v="0"/>
    <n v="0.35000000000000003"/>
    <x v="34"/>
    <x v="394"/>
    <x v="1230"/>
    <x v="1"/>
  </r>
  <r>
    <x v="0"/>
    <n v="1185732"/>
    <x v="248"/>
    <x v="3"/>
    <x v="37"/>
    <s v="Fargo"/>
    <x v="1"/>
    <n v="0.3000000000000001"/>
    <x v="35"/>
    <x v="651"/>
    <x v="1149"/>
    <x v="2"/>
  </r>
  <r>
    <x v="0"/>
    <n v="1185732"/>
    <x v="248"/>
    <x v="3"/>
    <x v="37"/>
    <s v="Fargo"/>
    <x v="2"/>
    <n v="0.25000000000000006"/>
    <x v="37"/>
    <x v="706"/>
    <x v="1229"/>
    <x v="1"/>
  </r>
  <r>
    <x v="0"/>
    <n v="1185732"/>
    <x v="248"/>
    <x v="3"/>
    <x v="37"/>
    <s v="Fargo"/>
    <x v="3"/>
    <n v="0.25000000000000006"/>
    <x v="43"/>
    <x v="372"/>
    <x v="1210"/>
    <x v="1"/>
  </r>
  <r>
    <x v="0"/>
    <n v="1185732"/>
    <x v="248"/>
    <x v="3"/>
    <x v="37"/>
    <s v="Fargo"/>
    <x v="4"/>
    <n v="0.35000000000000003"/>
    <x v="43"/>
    <x v="311"/>
    <x v="191"/>
    <x v="0"/>
  </r>
  <r>
    <x v="0"/>
    <n v="1185732"/>
    <x v="248"/>
    <x v="3"/>
    <x v="37"/>
    <s v="Fargo"/>
    <x v="5"/>
    <n v="0.4"/>
    <x v="38"/>
    <x v="124"/>
    <x v="204"/>
    <x v="8"/>
  </r>
  <r>
    <x v="0"/>
    <n v="1185732"/>
    <x v="249"/>
    <x v="3"/>
    <x v="37"/>
    <s v="Fargo"/>
    <x v="0"/>
    <n v="0.44999999999999996"/>
    <x v="47"/>
    <x v="451"/>
    <x v="772"/>
    <x v="1"/>
  </r>
  <r>
    <x v="0"/>
    <n v="1185732"/>
    <x v="249"/>
    <x v="3"/>
    <x v="37"/>
    <s v="Fargo"/>
    <x v="1"/>
    <n v="0.35000000000000003"/>
    <x v="44"/>
    <x v="622"/>
    <x v="196"/>
    <x v="2"/>
  </r>
  <r>
    <x v="0"/>
    <n v="1185732"/>
    <x v="249"/>
    <x v="3"/>
    <x v="37"/>
    <s v="Fargo"/>
    <x v="2"/>
    <n v="0.35000000000000003"/>
    <x v="43"/>
    <x v="311"/>
    <x v="480"/>
    <x v="1"/>
  </r>
  <r>
    <x v="0"/>
    <n v="1185732"/>
    <x v="249"/>
    <x v="3"/>
    <x v="37"/>
    <s v="Fargo"/>
    <x v="3"/>
    <n v="0.35000000000000003"/>
    <x v="36"/>
    <x v="620"/>
    <x v="506"/>
    <x v="1"/>
  </r>
  <r>
    <x v="0"/>
    <n v="1185732"/>
    <x v="249"/>
    <x v="3"/>
    <x v="37"/>
    <s v="Fargo"/>
    <x v="4"/>
    <n v="0.44999999999999996"/>
    <x v="36"/>
    <x v="180"/>
    <x v="1231"/>
    <x v="0"/>
  </r>
  <r>
    <x v="0"/>
    <n v="1185732"/>
    <x v="249"/>
    <x v="3"/>
    <x v="37"/>
    <s v="Fargo"/>
    <x v="5"/>
    <n v="0.49999999999999983"/>
    <x v="44"/>
    <x v="707"/>
    <x v="1232"/>
    <x v="8"/>
  </r>
  <r>
    <x v="0"/>
    <n v="1185732"/>
    <x v="210"/>
    <x v="3"/>
    <x v="37"/>
    <s v="Fargo"/>
    <x v="0"/>
    <n v="0.44999999999999996"/>
    <x v="47"/>
    <x v="451"/>
    <x v="772"/>
    <x v="1"/>
  </r>
  <r>
    <x v="0"/>
    <n v="1185732"/>
    <x v="210"/>
    <x v="3"/>
    <x v="37"/>
    <s v="Fargo"/>
    <x v="1"/>
    <n v="0.35000000000000003"/>
    <x v="35"/>
    <x v="117"/>
    <x v="181"/>
    <x v="2"/>
  </r>
  <r>
    <x v="0"/>
    <n v="1185732"/>
    <x v="210"/>
    <x v="3"/>
    <x v="37"/>
    <s v="Fargo"/>
    <x v="2"/>
    <n v="0.35000000000000003"/>
    <x v="77"/>
    <x v="708"/>
    <x v="1233"/>
    <x v="1"/>
  </r>
  <r>
    <x v="0"/>
    <n v="1185732"/>
    <x v="210"/>
    <x v="3"/>
    <x v="37"/>
    <s v="Fargo"/>
    <x v="3"/>
    <n v="0.35000000000000003"/>
    <x v="41"/>
    <x v="320"/>
    <x v="495"/>
    <x v="1"/>
  </r>
  <r>
    <x v="0"/>
    <n v="1185732"/>
    <x v="210"/>
    <x v="3"/>
    <x v="37"/>
    <s v="Fargo"/>
    <x v="4"/>
    <n v="0.6"/>
    <x v="37"/>
    <x v="202"/>
    <x v="215"/>
    <x v="0"/>
  </r>
  <r>
    <x v="0"/>
    <n v="1185732"/>
    <x v="210"/>
    <x v="3"/>
    <x v="37"/>
    <s v="Fargo"/>
    <x v="5"/>
    <n v="0.64999999999999991"/>
    <x v="35"/>
    <x v="410"/>
    <x v="695"/>
    <x v="8"/>
  </r>
  <r>
    <x v="0"/>
    <n v="1185732"/>
    <x v="211"/>
    <x v="3"/>
    <x v="37"/>
    <s v="Fargo"/>
    <x v="0"/>
    <n v="0.6"/>
    <x v="28"/>
    <x v="40"/>
    <x v="71"/>
    <x v="1"/>
  </r>
  <r>
    <x v="0"/>
    <n v="1185732"/>
    <x v="211"/>
    <x v="3"/>
    <x v="37"/>
    <s v="Fargo"/>
    <x v="1"/>
    <n v="0.5"/>
    <x v="46"/>
    <x v="132"/>
    <x v="315"/>
    <x v="2"/>
  </r>
  <r>
    <x v="0"/>
    <n v="1185732"/>
    <x v="211"/>
    <x v="3"/>
    <x v="37"/>
    <s v="Fargo"/>
    <x v="2"/>
    <n v="0.5"/>
    <x v="35"/>
    <x v="140"/>
    <x v="291"/>
    <x v="1"/>
  </r>
  <r>
    <x v="0"/>
    <n v="1185732"/>
    <x v="211"/>
    <x v="3"/>
    <x v="37"/>
    <s v="Fargo"/>
    <x v="3"/>
    <n v="0.5"/>
    <x v="38"/>
    <x v="127"/>
    <x v="293"/>
    <x v="1"/>
  </r>
  <r>
    <x v="0"/>
    <n v="1185732"/>
    <x v="211"/>
    <x v="3"/>
    <x v="37"/>
    <s v="Fargo"/>
    <x v="4"/>
    <n v="0.6"/>
    <x v="38"/>
    <x v="198"/>
    <x v="54"/>
    <x v="0"/>
  </r>
  <r>
    <x v="0"/>
    <n v="1185732"/>
    <x v="211"/>
    <x v="3"/>
    <x v="37"/>
    <s v="Fargo"/>
    <x v="5"/>
    <n v="0.64999999999999991"/>
    <x v="46"/>
    <x v="262"/>
    <x v="1101"/>
    <x v="8"/>
  </r>
  <r>
    <x v="0"/>
    <n v="1185732"/>
    <x v="66"/>
    <x v="3"/>
    <x v="38"/>
    <s v="Des Moines"/>
    <x v="0"/>
    <n v="0.30000000000000004"/>
    <x v="32"/>
    <x v="139"/>
    <x v="498"/>
    <x v="1"/>
  </r>
  <r>
    <x v="0"/>
    <n v="1185732"/>
    <x v="66"/>
    <x v="3"/>
    <x v="38"/>
    <s v="Des Moines"/>
    <x v="1"/>
    <n v="0.30000000000000004"/>
    <x v="44"/>
    <x v="398"/>
    <x v="191"/>
    <x v="2"/>
  </r>
  <r>
    <x v="0"/>
    <n v="1185732"/>
    <x v="66"/>
    <x v="3"/>
    <x v="38"/>
    <s v="Des Moines"/>
    <x v="2"/>
    <n v="0.20000000000000007"/>
    <x v="44"/>
    <x v="697"/>
    <x v="1219"/>
    <x v="1"/>
  </r>
  <r>
    <x v="0"/>
    <n v="1185732"/>
    <x v="66"/>
    <x v="3"/>
    <x v="38"/>
    <s v="Des Moines"/>
    <x v="3"/>
    <n v="0.25000000000000006"/>
    <x v="39"/>
    <x v="677"/>
    <x v="1220"/>
    <x v="1"/>
  </r>
  <r>
    <x v="0"/>
    <n v="1185732"/>
    <x v="66"/>
    <x v="3"/>
    <x v="38"/>
    <s v="Des Moines"/>
    <x v="4"/>
    <n v="0.39999999999999997"/>
    <x v="43"/>
    <x v="128"/>
    <x v="229"/>
    <x v="0"/>
  </r>
  <r>
    <x v="0"/>
    <n v="1185732"/>
    <x v="66"/>
    <x v="3"/>
    <x v="38"/>
    <s v="Des Moines"/>
    <x v="5"/>
    <n v="0.30000000000000004"/>
    <x v="44"/>
    <x v="398"/>
    <x v="504"/>
    <x v="8"/>
  </r>
  <r>
    <x v="0"/>
    <n v="1185732"/>
    <x v="67"/>
    <x v="3"/>
    <x v="38"/>
    <s v="Des Moines"/>
    <x v="0"/>
    <n v="0.30000000000000004"/>
    <x v="24"/>
    <x v="192"/>
    <x v="714"/>
    <x v="1"/>
  </r>
  <r>
    <x v="0"/>
    <n v="1185732"/>
    <x v="67"/>
    <x v="3"/>
    <x v="38"/>
    <s v="Des Moines"/>
    <x v="1"/>
    <n v="0.30000000000000004"/>
    <x v="43"/>
    <x v="362"/>
    <x v="480"/>
    <x v="2"/>
  </r>
  <r>
    <x v="0"/>
    <n v="1185732"/>
    <x v="67"/>
    <x v="3"/>
    <x v="38"/>
    <s v="Des Moines"/>
    <x v="2"/>
    <n v="0.20000000000000007"/>
    <x v="41"/>
    <x v="698"/>
    <x v="1221"/>
    <x v="1"/>
  </r>
  <r>
    <x v="0"/>
    <n v="1185732"/>
    <x v="67"/>
    <x v="3"/>
    <x v="38"/>
    <s v="Des Moines"/>
    <x v="3"/>
    <n v="0.25000000000000006"/>
    <x v="42"/>
    <x v="364"/>
    <x v="1222"/>
    <x v="1"/>
  </r>
  <r>
    <x v="0"/>
    <n v="1185732"/>
    <x v="67"/>
    <x v="3"/>
    <x v="38"/>
    <s v="Des Moines"/>
    <x v="4"/>
    <n v="0.39999999999999997"/>
    <x v="43"/>
    <x v="128"/>
    <x v="229"/>
    <x v="0"/>
  </r>
  <r>
    <x v="0"/>
    <n v="1185732"/>
    <x v="67"/>
    <x v="3"/>
    <x v="38"/>
    <s v="Des Moines"/>
    <x v="5"/>
    <n v="0.14999999999999997"/>
    <x v="44"/>
    <x v="699"/>
    <x v="1223"/>
    <x v="8"/>
  </r>
  <r>
    <x v="0"/>
    <n v="1185732"/>
    <x v="68"/>
    <x v="3"/>
    <x v="38"/>
    <s v="Des Moines"/>
    <x v="0"/>
    <n v="0.20000000000000004"/>
    <x v="54"/>
    <x v="700"/>
    <x v="1224"/>
    <x v="1"/>
  </r>
  <r>
    <x v="0"/>
    <n v="1185732"/>
    <x v="68"/>
    <x v="3"/>
    <x v="38"/>
    <s v="Des Moines"/>
    <x v="1"/>
    <n v="0.20000000000000004"/>
    <x v="37"/>
    <x v="367"/>
    <x v="602"/>
    <x v="2"/>
  </r>
  <r>
    <x v="0"/>
    <n v="1185732"/>
    <x v="68"/>
    <x v="3"/>
    <x v="38"/>
    <s v="Des Moines"/>
    <x v="2"/>
    <n v="0.10000000000000003"/>
    <x v="38"/>
    <x v="701"/>
    <x v="1225"/>
    <x v="1"/>
  </r>
  <r>
    <x v="0"/>
    <n v="1185732"/>
    <x v="68"/>
    <x v="3"/>
    <x v="38"/>
    <s v="Des Moines"/>
    <x v="3"/>
    <n v="0.14999999999999997"/>
    <x v="42"/>
    <x v="709"/>
    <x v="1234"/>
    <x v="1"/>
  </r>
  <r>
    <x v="0"/>
    <n v="1185732"/>
    <x v="68"/>
    <x v="3"/>
    <x v="38"/>
    <s v="Des Moines"/>
    <x v="4"/>
    <n v="0.30000000000000004"/>
    <x v="36"/>
    <x v="372"/>
    <x v="1235"/>
    <x v="0"/>
  </r>
  <r>
    <x v="0"/>
    <n v="1185732"/>
    <x v="68"/>
    <x v="3"/>
    <x v="38"/>
    <s v="Des Moines"/>
    <x v="5"/>
    <n v="0.20000000000000004"/>
    <x v="38"/>
    <x v="692"/>
    <x v="1236"/>
    <x v="8"/>
  </r>
  <r>
    <x v="0"/>
    <n v="1185732"/>
    <x v="69"/>
    <x v="3"/>
    <x v="38"/>
    <s v="Des Moines"/>
    <x v="0"/>
    <n v="0.20000000000000004"/>
    <x v="32"/>
    <x v="710"/>
    <x v="810"/>
    <x v="1"/>
  </r>
  <r>
    <x v="0"/>
    <n v="1185732"/>
    <x v="69"/>
    <x v="3"/>
    <x v="38"/>
    <s v="Des Moines"/>
    <x v="1"/>
    <n v="0.20000000000000004"/>
    <x v="43"/>
    <x v="309"/>
    <x v="1186"/>
    <x v="2"/>
  </r>
  <r>
    <x v="0"/>
    <n v="1185732"/>
    <x v="69"/>
    <x v="3"/>
    <x v="38"/>
    <s v="Des Moines"/>
    <x v="2"/>
    <n v="0.10000000000000003"/>
    <x v="43"/>
    <x v="711"/>
    <x v="1237"/>
    <x v="1"/>
  </r>
  <r>
    <x v="0"/>
    <n v="1185732"/>
    <x v="69"/>
    <x v="3"/>
    <x v="38"/>
    <s v="Des Moines"/>
    <x v="3"/>
    <n v="0.14999999999999997"/>
    <x v="42"/>
    <x v="709"/>
    <x v="1234"/>
    <x v="1"/>
  </r>
  <r>
    <x v="0"/>
    <n v="1185732"/>
    <x v="69"/>
    <x v="3"/>
    <x v="38"/>
    <s v="Des Moines"/>
    <x v="4"/>
    <n v="0.6"/>
    <x v="39"/>
    <x v="128"/>
    <x v="229"/>
    <x v="0"/>
  </r>
  <r>
    <x v="0"/>
    <n v="1185732"/>
    <x v="69"/>
    <x v="3"/>
    <x v="38"/>
    <s v="Des Moines"/>
    <x v="5"/>
    <n v="0.5"/>
    <x v="38"/>
    <x v="127"/>
    <x v="354"/>
    <x v="8"/>
  </r>
  <r>
    <x v="0"/>
    <n v="1185732"/>
    <x v="70"/>
    <x v="3"/>
    <x v="38"/>
    <s v="Des Moines"/>
    <x v="0"/>
    <n v="0.6"/>
    <x v="40"/>
    <x v="129"/>
    <x v="1238"/>
    <x v="1"/>
  </r>
  <r>
    <x v="0"/>
    <n v="1185732"/>
    <x v="70"/>
    <x v="3"/>
    <x v="38"/>
    <s v="Des Moines"/>
    <x v="1"/>
    <n v="0.4"/>
    <x v="41"/>
    <x v="134"/>
    <x v="198"/>
    <x v="2"/>
  </r>
  <r>
    <x v="0"/>
    <n v="1185732"/>
    <x v="70"/>
    <x v="3"/>
    <x v="38"/>
    <s v="Des Moines"/>
    <x v="2"/>
    <n v="0.35000000000000003"/>
    <x v="37"/>
    <x v="181"/>
    <x v="496"/>
    <x v="1"/>
  </r>
  <r>
    <x v="0"/>
    <n v="1185732"/>
    <x v="70"/>
    <x v="3"/>
    <x v="38"/>
    <s v="Des Moines"/>
    <x v="3"/>
    <n v="0.35000000000000003"/>
    <x v="43"/>
    <x v="311"/>
    <x v="480"/>
    <x v="1"/>
  </r>
  <r>
    <x v="0"/>
    <n v="1185732"/>
    <x v="70"/>
    <x v="3"/>
    <x v="38"/>
    <s v="Des Moines"/>
    <x v="4"/>
    <n v="0.44999999999999996"/>
    <x v="37"/>
    <x v="474"/>
    <x v="1239"/>
    <x v="0"/>
  </r>
  <r>
    <x v="0"/>
    <n v="1185732"/>
    <x v="70"/>
    <x v="3"/>
    <x v="38"/>
    <s v="Des Moines"/>
    <x v="5"/>
    <n v="0.49999999999999994"/>
    <x v="49"/>
    <x v="167"/>
    <x v="763"/>
    <x v="8"/>
  </r>
  <r>
    <x v="0"/>
    <n v="1185732"/>
    <x v="71"/>
    <x v="3"/>
    <x v="38"/>
    <s v="Des Moines"/>
    <x v="0"/>
    <n v="0.35000000000000003"/>
    <x v="21"/>
    <x v="136"/>
    <x v="302"/>
    <x v="1"/>
  </r>
  <r>
    <x v="0"/>
    <n v="1185732"/>
    <x v="71"/>
    <x v="3"/>
    <x v="38"/>
    <s v="Des Moines"/>
    <x v="1"/>
    <n v="0.3000000000000001"/>
    <x v="49"/>
    <x v="712"/>
    <x v="1240"/>
    <x v="2"/>
  </r>
  <r>
    <x v="0"/>
    <n v="1185732"/>
    <x v="71"/>
    <x v="3"/>
    <x v="38"/>
    <s v="Des Moines"/>
    <x v="2"/>
    <n v="0.25000000000000006"/>
    <x v="41"/>
    <x v="366"/>
    <x v="609"/>
    <x v="1"/>
  </r>
  <r>
    <x v="0"/>
    <n v="1185732"/>
    <x v="71"/>
    <x v="3"/>
    <x v="38"/>
    <s v="Des Moines"/>
    <x v="3"/>
    <n v="0.25000000000000006"/>
    <x v="37"/>
    <x v="706"/>
    <x v="1229"/>
    <x v="1"/>
  </r>
  <r>
    <x v="0"/>
    <n v="1185732"/>
    <x v="71"/>
    <x v="3"/>
    <x v="38"/>
    <s v="Des Moines"/>
    <x v="4"/>
    <n v="0.35000000000000003"/>
    <x v="37"/>
    <x v="181"/>
    <x v="871"/>
    <x v="0"/>
  </r>
  <r>
    <x v="0"/>
    <n v="1185732"/>
    <x v="71"/>
    <x v="3"/>
    <x v="38"/>
    <s v="Des Moines"/>
    <x v="5"/>
    <n v="0.55000000000000004"/>
    <x v="46"/>
    <x v="255"/>
    <x v="316"/>
    <x v="8"/>
  </r>
  <r>
    <x v="0"/>
    <n v="1185732"/>
    <x v="72"/>
    <x v="3"/>
    <x v="38"/>
    <s v="Des Moines"/>
    <x v="0"/>
    <n v="0.5"/>
    <x v="21"/>
    <x v="80"/>
    <x v="543"/>
    <x v="1"/>
  </r>
  <r>
    <x v="0"/>
    <n v="1185732"/>
    <x v="72"/>
    <x v="3"/>
    <x v="38"/>
    <s v="Des Moines"/>
    <x v="1"/>
    <n v="0.45000000000000007"/>
    <x v="49"/>
    <x v="139"/>
    <x v="206"/>
    <x v="2"/>
  </r>
  <r>
    <x v="0"/>
    <n v="1185732"/>
    <x v="72"/>
    <x v="3"/>
    <x v="38"/>
    <s v="Des Moines"/>
    <x v="2"/>
    <n v="0.4"/>
    <x v="38"/>
    <x v="124"/>
    <x v="499"/>
    <x v="1"/>
  </r>
  <r>
    <x v="0"/>
    <n v="1185732"/>
    <x v="72"/>
    <x v="3"/>
    <x v="38"/>
    <s v="Des Moines"/>
    <x v="3"/>
    <n v="0.4"/>
    <x v="37"/>
    <x v="135"/>
    <x v="193"/>
    <x v="1"/>
  </r>
  <r>
    <x v="0"/>
    <n v="1185732"/>
    <x v="72"/>
    <x v="3"/>
    <x v="38"/>
    <s v="Des Moines"/>
    <x v="4"/>
    <n v="0.5"/>
    <x v="41"/>
    <x v="123"/>
    <x v="399"/>
    <x v="0"/>
  </r>
  <r>
    <x v="0"/>
    <n v="1185732"/>
    <x v="72"/>
    <x v="3"/>
    <x v="38"/>
    <s v="Des Moines"/>
    <x v="5"/>
    <n v="0.55000000000000004"/>
    <x v="48"/>
    <x v="138"/>
    <x v="543"/>
    <x v="8"/>
  </r>
  <r>
    <x v="0"/>
    <n v="1185732"/>
    <x v="73"/>
    <x v="3"/>
    <x v="38"/>
    <s v="Des Moines"/>
    <x v="0"/>
    <n v="0.5"/>
    <x v="28"/>
    <x v="48"/>
    <x v="42"/>
    <x v="1"/>
  </r>
  <r>
    <x v="0"/>
    <n v="1185732"/>
    <x v="73"/>
    <x v="3"/>
    <x v="38"/>
    <s v="Des Moines"/>
    <x v="1"/>
    <n v="0.45000000000000007"/>
    <x v="49"/>
    <x v="139"/>
    <x v="206"/>
    <x v="2"/>
  </r>
  <r>
    <x v="0"/>
    <n v="1185732"/>
    <x v="73"/>
    <x v="3"/>
    <x v="38"/>
    <s v="Des Moines"/>
    <x v="2"/>
    <n v="0.4"/>
    <x v="38"/>
    <x v="124"/>
    <x v="499"/>
    <x v="1"/>
  </r>
  <r>
    <x v="0"/>
    <n v="1185732"/>
    <x v="73"/>
    <x v="3"/>
    <x v="38"/>
    <s v="Des Moines"/>
    <x v="3"/>
    <n v="0.4"/>
    <x v="41"/>
    <x v="134"/>
    <x v="512"/>
    <x v="1"/>
  </r>
  <r>
    <x v="0"/>
    <n v="1185732"/>
    <x v="73"/>
    <x v="3"/>
    <x v="38"/>
    <s v="Des Moines"/>
    <x v="4"/>
    <n v="0.5"/>
    <x v="37"/>
    <x v="131"/>
    <x v="209"/>
    <x v="0"/>
  </r>
  <r>
    <x v="0"/>
    <n v="1185732"/>
    <x v="73"/>
    <x v="3"/>
    <x v="38"/>
    <s v="Des Moines"/>
    <x v="5"/>
    <n v="0.55000000000000004"/>
    <x v="45"/>
    <x v="136"/>
    <x v="356"/>
    <x v="8"/>
  </r>
  <r>
    <x v="0"/>
    <n v="1185732"/>
    <x v="74"/>
    <x v="3"/>
    <x v="38"/>
    <s v="Des Moines"/>
    <x v="0"/>
    <n v="0.35000000000000003"/>
    <x v="34"/>
    <x v="394"/>
    <x v="1230"/>
    <x v="1"/>
  </r>
  <r>
    <x v="0"/>
    <n v="1185732"/>
    <x v="74"/>
    <x v="3"/>
    <x v="38"/>
    <s v="Des Moines"/>
    <x v="1"/>
    <n v="0.3000000000000001"/>
    <x v="44"/>
    <x v="388"/>
    <x v="1217"/>
    <x v="2"/>
  </r>
  <r>
    <x v="0"/>
    <n v="1185732"/>
    <x v="74"/>
    <x v="3"/>
    <x v="38"/>
    <s v="Des Moines"/>
    <x v="2"/>
    <n v="0.25000000000000006"/>
    <x v="43"/>
    <x v="372"/>
    <x v="1210"/>
    <x v="1"/>
  </r>
  <r>
    <x v="0"/>
    <n v="1185732"/>
    <x v="74"/>
    <x v="3"/>
    <x v="38"/>
    <s v="Des Moines"/>
    <x v="3"/>
    <n v="0.25000000000000006"/>
    <x v="36"/>
    <x v="713"/>
    <x v="1241"/>
    <x v="1"/>
  </r>
  <r>
    <x v="0"/>
    <n v="1185732"/>
    <x v="74"/>
    <x v="3"/>
    <x v="38"/>
    <s v="Des Moines"/>
    <x v="4"/>
    <n v="0.35000000000000003"/>
    <x v="36"/>
    <x v="620"/>
    <x v="1169"/>
    <x v="0"/>
  </r>
  <r>
    <x v="0"/>
    <n v="1185732"/>
    <x v="74"/>
    <x v="3"/>
    <x v="38"/>
    <s v="Des Moines"/>
    <x v="5"/>
    <n v="0.4"/>
    <x v="41"/>
    <x v="134"/>
    <x v="202"/>
    <x v="8"/>
  </r>
  <r>
    <x v="0"/>
    <n v="1185732"/>
    <x v="75"/>
    <x v="3"/>
    <x v="38"/>
    <s v="Des Moines"/>
    <x v="0"/>
    <n v="0.44999999999999996"/>
    <x v="48"/>
    <x v="325"/>
    <x v="1242"/>
    <x v="1"/>
  </r>
  <r>
    <x v="0"/>
    <n v="1185732"/>
    <x v="75"/>
    <x v="3"/>
    <x v="38"/>
    <s v="Des Moines"/>
    <x v="1"/>
    <n v="0.35000000000000003"/>
    <x v="38"/>
    <x v="121"/>
    <x v="185"/>
    <x v="2"/>
  </r>
  <r>
    <x v="0"/>
    <n v="1185732"/>
    <x v="75"/>
    <x v="3"/>
    <x v="38"/>
    <s v="Des Moines"/>
    <x v="2"/>
    <n v="0.35000000000000003"/>
    <x v="36"/>
    <x v="620"/>
    <x v="506"/>
    <x v="1"/>
  </r>
  <r>
    <x v="0"/>
    <n v="1185732"/>
    <x v="75"/>
    <x v="3"/>
    <x v="38"/>
    <s v="Des Moines"/>
    <x v="3"/>
    <n v="0.35000000000000003"/>
    <x v="36"/>
    <x v="620"/>
    <x v="506"/>
    <x v="1"/>
  </r>
  <r>
    <x v="0"/>
    <n v="1185732"/>
    <x v="75"/>
    <x v="3"/>
    <x v="38"/>
    <s v="Des Moines"/>
    <x v="4"/>
    <n v="0.44999999999999996"/>
    <x v="36"/>
    <x v="180"/>
    <x v="1231"/>
    <x v="0"/>
  </r>
  <r>
    <x v="0"/>
    <n v="1185732"/>
    <x v="75"/>
    <x v="3"/>
    <x v="38"/>
    <s v="Des Moines"/>
    <x v="5"/>
    <n v="0.49999999999999983"/>
    <x v="44"/>
    <x v="707"/>
    <x v="1232"/>
    <x v="8"/>
  </r>
  <r>
    <x v="0"/>
    <n v="1185732"/>
    <x v="76"/>
    <x v="3"/>
    <x v="38"/>
    <s v="Des Moines"/>
    <x v="0"/>
    <n v="0.44999999999999996"/>
    <x v="47"/>
    <x v="451"/>
    <x v="772"/>
    <x v="1"/>
  </r>
  <r>
    <x v="0"/>
    <n v="1185732"/>
    <x v="76"/>
    <x v="3"/>
    <x v="38"/>
    <s v="Des Moines"/>
    <x v="1"/>
    <n v="0.35000000000000003"/>
    <x v="49"/>
    <x v="202"/>
    <x v="300"/>
    <x v="2"/>
  </r>
  <r>
    <x v="0"/>
    <n v="1185732"/>
    <x v="76"/>
    <x v="3"/>
    <x v="38"/>
    <s v="Des Moines"/>
    <x v="2"/>
    <n v="0.35000000000000003"/>
    <x v="83"/>
    <x v="714"/>
    <x v="1243"/>
    <x v="1"/>
  </r>
  <r>
    <x v="0"/>
    <n v="1185732"/>
    <x v="76"/>
    <x v="3"/>
    <x v="38"/>
    <s v="Des Moines"/>
    <x v="3"/>
    <n v="0.35000000000000003"/>
    <x v="38"/>
    <x v="121"/>
    <x v="1244"/>
    <x v="1"/>
  </r>
  <r>
    <x v="0"/>
    <n v="1185732"/>
    <x v="76"/>
    <x v="3"/>
    <x v="38"/>
    <s v="Des Moines"/>
    <x v="4"/>
    <n v="0.6"/>
    <x v="41"/>
    <x v="147"/>
    <x v="51"/>
    <x v="0"/>
  </r>
  <r>
    <x v="0"/>
    <n v="1185732"/>
    <x v="76"/>
    <x v="3"/>
    <x v="38"/>
    <s v="Des Moines"/>
    <x v="5"/>
    <n v="0.64999999999999991"/>
    <x v="49"/>
    <x v="148"/>
    <x v="159"/>
    <x v="8"/>
  </r>
  <r>
    <x v="0"/>
    <n v="1185732"/>
    <x v="77"/>
    <x v="3"/>
    <x v="38"/>
    <s v="Des Moines"/>
    <x v="0"/>
    <n v="0.6"/>
    <x v="21"/>
    <x v="211"/>
    <x v="187"/>
    <x v="1"/>
  </r>
  <r>
    <x v="0"/>
    <n v="1185732"/>
    <x v="77"/>
    <x v="3"/>
    <x v="38"/>
    <s v="Des Moines"/>
    <x v="1"/>
    <n v="0.5"/>
    <x v="45"/>
    <x v="157"/>
    <x v="963"/>
    <x v="2"/>
  </r>
  <r>
    <x v="0"/>
    <n v="1185732"/>
    <x v="77"/>
    <x v="3"/>
    <x v="38"/>
    <s v="Des Moines"/>
    <x v="2"/>
    <n v="0.5"/>
    <x v="49"/>
    <x v="146"/>
    <x v="354"/>
    <x v="1"/>
  </r>
  <r>
    <x v="0"/>
    <n v="1185732"/>
    <x v="77"/>
    <x v="3"/>
    <x v="38"/>
    <s v="Des Moines"/>
    <x v="3"/>
    <n v="0.5"/>
    <x v="44"/>
    <x v="142"/>
    <x v="223"/>
    <x v="1"/>
  </r>
  <r>
    <x v="0"/>
    <n v="1185732"/>
    <x v="77"/>
    <x v="3"/>
    <x v="38"/>
    <s v="Des Moines"/>
    <x v="4"/>
    <n v="0.6"/>
    <x v="44"/>
    <x v="146"/>
    <x v="158"/>
    <x v="0"/>
  </r>
  <r>
    <x v="0"/>
    <n v="1185732"/>
    <x v="77"/>
    <x v="3"/>
    <x v="38"/>
    <s v="Des Moines"/>
    <x v="5"/>
    <n v="0.64999999999999991"/>
    <x v="45"/>
    <x v="715"/>
    <x v="1006"/>
    <x v="8"/>
  </r>
  <r>
    <x v="0"/>
    <n v="1185732"/>
    <x v="136"/>
    <x v="3"/>
    <x v="39"/>
    <s v="Milwaukee"/>
    <x v="0"/>
    <n v="0.35000000000000003"/>
    <x v="24"/>
    <x v="191"/>
    <x v="439"/>
    <x v="8"/>
  </r>
  <r>
    <x v="0"/>
    <n v="1185732"/>
    <x v="136"/>
    <x v="3"/>
    <x v="39"/>
    <s v="Milwaukee"/>
    <x v="1"/>
    <n v="0.35000000000000003"/>
    <x v="49"/>
    <x v="202"/>
    <x v="217"/>
    <x v="8"/>
  </r>
  <r>
    <x v="0"/>
    <n v="1185732"/>
    <x v="136"/>
    <x v="3"/>
    <x v="39"/>
    <s v="Milwaukee"/>
    <x v="2"/>
    <n v="0.25000000000000006"/>
    <x v="49"/>
    <x v="398"/>
    <x v="191"/>
    <x v="2"/>
  </r>
  <r>
    <x v="0"/>
    <n v="1185732"/>
    <x v="136"/>
    <x v="3"/>
    <x v="39"/>
    <s v="Milwaukee"/>
    <x v="3"/>
    <n v="0.30000000000000004"/>
    <x v="43"/>
    <x v="362"/>
    <x v="480"/>
    <x v="2"/>
  </r>
  <r>
    <x v="0"/>
    <n v="1185732"/>
    <x v="136"/>
    <x v="3"/>
    <x v="39"/>
    <s v="Milwaukee"/>
    <x v="4"/>
    <n v="0.44999999999999996"/>
    <x v="41"/>
    <x v="546"/>
    <x v="1245"/>
    <x v="1"/>
  </r>
  <r>
    <x v="0"/>
    <n v="1185732"/>
    <x v="136"/>
    <x v="3"/>
    <x v="39"/>
    <s v="Milwaukee"/>
    <x v="5"/>
    <n v="0.35000000000000003"/>
    <x v="49"/>
    <x v="202"/>
    <x v="217"/>
    <x v="8"/>
  </r>
  <r>
    <x v="0"/>
    <n v="1185732"/>
    <x v="79"/>
    <x v="3"/>
    <x v="39"/>
    <s v="Milwaukee"/>
    <x v="0"/>
    <n v="0.35000000000000003"/>
    <x v="21"/>
    <x v="136"/>
    <x v="356"/>
    <x v="8"/>
  </r>
  <r>
    <x v="0"/>
    <n v="1185732"/>
    <x v="79"/>
    <x v="3"/>
    <x v="39"/>
    <s v="Milwaukee"/>
    <x v="1"/>
    <n v="0.35000000000000003"/>
    <x v="41"/>
    <x v="320"/>
    <x v="899"/>
    <x v="8"/>
  </r>
  <r>
    <x v="0"/>
    <n v="1185732"/>
    <x v="79"/>
    <x v="3"/>
    <x v="39"/>
    <s v="Milwaukee"/>
    <x v="2"/>
    <n v="0.25000000000000006"/>
    <x v="44"/>
    <x v="472"/>
    <x v="1169"/>
    <x v="2"/>
  </r>
  <r>
    <x v="0"/>
    <n v="1185732"/>
    <x v="79"/>
    <x v="3"/>
    <x v="39"/>
    <s v="Milwaukee"/>
    <x v="3"/>
    <n v="0.30000000000000004"/>
    <x v="36"/>
    <x v="372"/>
    <x v="506"/>
    <x v="2"/>
  </r>
  <r>
    <x v="0"/>
    <n v="1185732"/>
    <x v="79"/>
    <x v="3"/>
    <x v="39"/>
    <s v="Milwaukee"/>
    <x v="4"/>
    <n v="0.44999999999999996"/>
    <x v="41"/>
    <x v="546"/>
    <x v="1245"/>
    <x v="1"/>
  </r>
  <r>
    <x v="0"/>
    <n v="1185732"/>
    <x v="79"/>
    <x v="3"/>
    <x v="39"/>
    <s v="Milwaukee"/>
    <x v="5"/>
    <n v="0.19999999999999996"/>
    <x v="49"/>
    <x v="628"/>
    <x v="1108"/>
    <x v="8"/>
  </r>
  <r>
    <x v="0"/>
    <n v="1185732"/>
    <x v="137"/>
    <x v="3"/>
    <x v="39"/>
    <s v="Milwaukee"/>
    <x v="0"/>
    <n v="0.25000000000000006"/>
    <x v="65"/>
    <x v="716"/>
    <x v="1246"/>
    <x v="8"/>
  </r>
  <r>
    <x v="0"/>
    <n v="1185732"/>
    <x v="137"/>
    <x v="3"/>
    <x v="39"/>
    <s v="Milwaukee"/>
    <x v="1"/>
    <n v="0.25000000000000006"/>
    <x v="38"/>
    <x v="469"/>
    <x v="811"/>
    <x v="8"/>
  </r>
  <r>
    <x v="0"/>
    <n v="1185732"/>
    <x v="137"/>
    <x v="3"/>
    <x v="39"/>
    <s v="Milwaukee"/>
    <x v="2"/>
    <n v="0.15000000000000002"/>
    <x v="35"/>
    <x v="514"/>
    <x v="1247"/>
    <x v="2"/>
  </r>
  <r>
    <x v="0"/>
    <n v="1185732"/>
    <x v="137"/>
    <x v="3"/>
    <x v="39"/>
    <s v="Milwaukee"/>
    <x v="3"/>
    <n v="0.19999999999999996"/>
    <x v="36"/>
    <x v="660"/>
    <x v="1187"/>
    <x v="2"/>
  </r>
  <r>
    <x v="0"/>
    <n v="1185732"/>
    <x v="137"/>
    <x v="3"/>
    <x v="39"/>
    <s v="Milwaukee"/>
    <x v="4"/>
    <n v="0.35000000000000003"/>
    <x v="37"/>
    <x v="181"/>
    <x v="496"/>
    <x v="1"/>
  </r>
  <r>
    <x v="0"/>
    <n v="1185732"/>
    <x v="137"/>
    <x v="3"/>
    <x v="39"/>
    <s v="Milwaukee"/>
    <x v="5"/>
    <n v="0.25000000000000006"/>
    <x v="35"/>
    <x v="502"/>
    <x v="869"/>
    <x v="8"/>
  </r>
  <r>
    <x v="0"/>
    <n v="1185732"/>
    <x v="138"/>
    <x v="3"/>
    <x v="39"/>
    <s v="Milwaukee"/>
    <x v="0"/>
    <n v="0.25000000000000006"/>
    <x v="24"/>
    <x v="396"/>
    <x v="556"/>
    <x v="8"/>
  </r>
  <r>
    <x v="0"/>
    <n v="1185732"/>
    <x v="138"/>
    <x v="3"/>
    <x v="39"/>
    <s v="Milwaukee"/>
    <x v="1"/>
    <n v="0.25000000000000006"/>
    <x v="41"/>
    <x v="366"/>
    <x v="1227"/>
    <x v="8"/>
  </r>
  <r>
    <x v="0"/>
    <n v="1185732"/>
    <x v="138"/>
    <x v="3"/>
    <x v="39"/>
    <s v="Milwaukee"/>
    <x v="2"/>
    <n v="0.15000000000000002"/>
    <x v="41"/>
    <x v="309"/>
    <x v="1186"/>
    <x v="2"/>
  </r>
  <r>
    <x v="0"/>
    <n v="1185732"/>
    <x v="138"/>
    <x v="3"/>
    <x v="39"/>
    <s v="Milwaukee"/>
    <x v="3"/>
    <n v="0.19999999999999996"/>
    <x v="36"/>
    <x v="660"/>
    <x v="1187"/>
    <x v="2"/>
  </r>
  <r>
    <x v="0"/>
    <n v="1185732"/>
    <x v="138"/>
    <x v="3"/>
    <x v="39"/>
    <s v="Milwaukee"/>
    <x v="4"/>
    <n v="0.65"/>
    <x v="43"/>
    <x v="145"/>
    <x v="1248"/>
    <x v="1"/>
  </r>
  <r>
    <x v="0"/>
    <n v="1185732"/>
    <x v="138"/>
    <x v="3"/>
    <x v="39"/>
    <s v="Milwaukee"/>
    <x v="5"/>
    <n v="0.5"/>
    <x v="35"/>
    <x v="140"/>
    <x v="309"/>
    <x v="8"/>
  </r>
  <r>
    <x v="0"/>
    <n v="1185732"/>
    <x v="139"/>
    <x v="3"/>
    <x v="39"/>
    <s v="Milwaukee"/>
    <x v="0"/>
    <n v="0.6"/>
    <x v="63"/>
    <x v="717"/>
    <x v="1249"/>
    <x v="8"/>
  </r>
  <r>
    <x v="0"/>
    <n v="1185732"/>
    <x v="139"/>
    <x v="3"/>
    <x v="39"/>
    <s v="Milwaukee"/>
    <x v="1"/>
    <n v="0.4"/>
    <x v="44"/>
    <x v="123"/>
    <x v="216"/>
    <x v="8"/>
  </r>
  <r>
    <x v="0"/>
    <n v="1185732"/>
    <x v="139"/>
    <x v="3"/>
    <x v="39"/>
    <s v="Milwaukee"/>
    <x v="2"/>
    <n v="0.35000000000000003"/>
    <x v="38"/>
    <x v="121"/>
    <x v="185"/>
    <x v="2"/>
  </r>
  <r>
    <x v="0"/>
    <n v="1185732"/>
    <x v="139"/>
    <x v="3"/>
    <x v="39"/>
    <s v="Milwaukee"/>
    <x v="3"/>
    <n v="0.35000000000000003"/>
    <x v="37"/>
    <x v="181"/>
    <x v="1164"/>
    <x v="2"/>
  </r>
  <r>
    <x v="0"/>
    <n v="1185732"/>
    <x v="139"/>
    <x v="3"/>
    <x v="39"/>
    <s v="Milwaukee"/>
    <x v="4"/>
    <n v="0.44999999999999996"/>
    <x v="41"/>
    <x v="546"/>
    <x v="1245"/>
    <x v="1"/>
  </r>
  <r>
    <x v="0"/>
    <n v="1185732"/>
    <x v="139"/>
    <x v="3"/>
    <x v="39"/>
    <s v="Milwaukee"/>
    <x v="5"/>
    <n v="0.54999999999999993"/>
    <x v="46"/>
    <x v="410"/>
    <x v="695"/>
    <x v="8"/>
  </r>
  <r>
    <x v="0"/>
    <n v="1185732"/>
    <x v="83"/>
    <x v="3"/>
    <x v="39"/>
    <s v="Milwaukee"/>
    <x v="0"/>
    <n v="0.4"/>
    <x v="31"/>
    <x v="336"/>
    <x v="1046"/>
    <x v="8"/>
  </r>
  <r>
    <x v="0"/>
    <n v="1185732"/>
    <x v="83"/>
    <x v="3"/>
    <x v="39"/>
    <s v="Milwaukee"/>
    <x v="1"/>
    <n v="0.35000000000000009"/>
    <x v="46"/>
    <x v="507"/>
    <x v="1250"/>
    <x v="8"/>
  </r>
  <r>
    <x v="0"/>
    <n v="1185732"/>
    <x v="83"/>
    <x v="3"/>
    <x v="39"/>
    <s v="Milwaukee"/>
    <x v="2"/>
    <n v="0.30000000000000004"/>
    <x v="41"/>
    <x v="399"/>
    <x v="495"/>
    <x v="2"/>
  </r>
  <r>
    <x v="0"/>
    <n v="1185732"/>
    <x v="83"/>
    <x v="3"/>
    <x v="39"/>
    <s v="Milwaukee"/>
    <x v="3"/>
    <n v="0.30000000000000004"/>
    <x v="37"/>
    <x v="314"/>
    <x v="496"/>
    <x v="2"/>
  </r>
  <r>
    <x v="0"/>
    <n v="1185732"/>
    <x v="83"/>
    <x v="3"/>
    <x v="39"/>
    <s v="Milwaukee"/>
    <x v="4"/>
    <n v="0.4"/>
    <x v="37"/>
    <x v="135"/>
    <x v="193"/>
    <x v="1"/>
  </r>
  <r>
    <x v="0"/>
    <n v="1185732"/>
    <x v="83"/>
    <x v="3"/>
    <x v="39"/>
    <s v="Milwaukee"/>
    <x v="5"/>
    <n v="0.60000000000000009"/>
    <x v="46"/>
    <x v="470"/>
    <x v="318"/>
    <x v="8"/>
  </r>
  <r>
    <x v="0"/>
    <n v="1185732"/>
    <x v="140"/>
    <x v="3"/>
    <x v="39"/>
    <s v="Milwaukee"/>
    <x v="0"/>
    <n v="0.55000000000000004"/>
    <x v="21"/>
    <x v="446"/>
    <x v="1142"/>
    <x v="8"/>
  </r>
  <r>
    <x v="0"/>
    <n v="1185732"/>
    <x v="140"/>
    <x v="3"/>
    <x v="39"/>
    <s v="Milwaukee"/>
    <x v="1"/>
    <n v="0.50000000000000011"/>
    <x v="49"/>
    <x v="192"/>
    <x v="529"/>
    <x v="8"/>
  </r>
  <r>
    <x v="0"/>
    <n v="1185732"/>
    <x v="140"/>
    <x v="3"/>
    <x v="39"/>
    <s v="Milwaukee"/>
    <x v="2"/>
    <n v="0.45"/>
    <x v="38"/>
    <x v="177"/>
    <x v="266"/>
    <x v="2"/>
  </r>
  <r>
    <x v="0"/>
    <n v="1185732"/>
    <x v="140"/>
    <x v="3"/>
    <x v="39"/>
    <s v="Milwaukee"/>
    <x v="3"/>
    <n v="0.45"/>
    <x v="37"/>
    <x v="120"/>
    <x v="185"/>
    <x v="2"/>
  </r>
  <r>
    <x v="0"/>
    <n v="1185732"/>
    <x v="140"/>
    <x v="3"/>
    <x v="39"/>
    <s v="Milwaukee"/>
    <x v="4"/>
    <n v="0.55000000000000004"/>
    <x v="41"/>
    <x v="130"/>
    <x v="285"/>
    <x v="1"/>
  </r>
  <r>
    <x v="0"/>
    <n v="1185732"/>
    <x v="140"/>
    <x v="3"/>
    <x v="39"/>
    <s v="Milwaukee"/>
    <x v="5"/>
    <n v="0.60000000000000009"/>
    <x v="48"/>
    <x v="223"/>
    <x v="1178"/>
    <x v="8"/>
  </r>
  <r>
    <x v="0"/>
    <n v="1185732"/>
    <x v="141"/>
    <x v="3"/>
    <x v="39"/>
    <s v="Milwaukee"/>
    <x v="0"/>
    <n v="0.5"/>
    <x v="28"/>
    <x v="48"/>
    <x v="150"/>
    <x v="8"/>
  </r>
  <r>
    <x v="0"/>
    <n v="1185732"/>
    <x v="141"/>
    <x v="3"/>
    <x v="39"/>
    <s v="Milwaukee"/>
    <x v="1"/>
    <n v="0.45000000000000007"/>
    <x v="49"/>
    <x v="139"/>
    <x v="532"/>
    <x v="8"/>
  </r>
  <r>
    <x v="0"/>
    <n v="1185732"/>
    <x v="141"/>
    <x v="3"/>
    <x v="39"/>
    <s v="Milwaukee"/>
    <x v="2"/>
    <n v="0.4"/>
    <x v="38"/>
    <x v="124"/>
    <x v="189"/>
    <x v="2"/>
  </r>
  <r>
    <x v="0"/>
    <n v="1185732"/>
    <x v="141"/>
    <x v="3"/>
    <x v="39"/>
    <s v="Milwaukee"/>
    <x v="3"/>
    <n v="0.4"/>
    <x v="41"/>
    <x v="134"/>
    <x v="198"/>
    <x v="2"/>
  </r>
  <r>
    <x v="0"/>
    <n v="1185732"/>
    <x v="141"/>
    <x v="3"/>
    <x v="39"/>
    <s v="Milwaukee"/>
    <x v="4"/>
    <n v="0.5"/>
    <x v="37"/>
    <x v="131"/>
    <x v="191"/>
    <x v="1"/>
  </r>
  <r>
    <x v="0"/>
    <n v="1185732"/>
    <x v="141"/>
    <x v="3"/>
    <x v="39"/>
    <s v="Milwaukee"/>
    <x v="5"/>
    <n v="0.55000000000000004"/>
    <x v="45"/>
    <x v="136"/>
    <x v="356"/>
    <x v="8"/>
  </r>
  <r>
    <x v="0"/>
    <n v="1185732"/>
    <x v="142"/>
    <x v="3"/>
    <x v="39"/>
    <s v="Milwaukee"/>
    <x v="0"/>
    <n v="0.35000000000000003"/>
    <x v="34"/>
    <x v="394"/>
    <x v="880"/>
    <x v="8"/>
  </r>
  <r>
    <x v="0"/>
    <n v="1185732"/>
    <x v="142"/>
    <x v="3"/>
    <x v="39"/>
    <s v="Milwaukee"/>
    <x v="1"/>
    <n v="0.3000000000000001"/>
    <x v="35"/>
    <x v="651"/>
    <x v="1251"/>
    <x v="8"/>
  </r>
  <r>
    <x v="0"/>
    <n v="1185732"/>
    <x v="142"/>
    <x v="3"/>
    <x v="39"/>
    <s v="Milwaukee"/>
    <x v="2"/>
    <n v="0.25000000000000006"/>
    <x v="37"/>
    <x v="706"/>
    <x v="1252"/>
    <x v="2"/>
  </r>
  <r>
    <x v="0"/>
    <n v="1185732"/>
    <x v="142"/>
    <x v="3"/>
    <x v="39"/>
    <s v="Milwaukee"/>
    <x v="3"/>
    <n v="0.25000000000000006"/>
    <x v="43"/>
    <x v="372"/>
    <x v="506"/>
    <x v="2"/>
  </r>
  <r>
    <x v="0"/>
    <n v="1185732"/>
    <x v="142"/>
    <x v="3"/>
    <x v="39"/>
    <s v="Milwaukee"/>
    <x v="4"/>
    <n v="0.35000000000000003"/>
    <x v="43"/>
    <x v="311"/>
    <x v="480"/>
    <x v="1"/>
  </r>
  <r>
    <x v="0"/>
    <n v="1185732"/>
    <x v="142"/>
    <x v="3"/>
    <x v="39"/>
    <s v="Milwaukee"/>
    <x v="5"/>
    <n v="0.4"/>
    <x v="38"/>
    <x v="124"/>
    <x v="204"/>
    <x v="8"/>
  </r>
  <r>
    <x v="0"/>
    <n v="1185732"/>
    <x v="87"/>
    <x v="3"/>
    <x v="39"/>
    <s v="Milwaukee"/>
    <x v="0"/>
    <n v="0.44999999999999996"/>
    <x v="47"/>
    <x v="451"/>
    <x v="794"/>
    <x v="8"/>
  </r>
  <r>
    <x v="0"/>
    <n v="1185732"/>
    <x v="87"/>
    <x v="3"/>
    <x v="39"/>
    <s v="Milwaukee"/>
    <x v="1"/>
    <n v="0.35000000000000003"/>
    <x v="44"/>
    <x v="622"/>
    <x v="827"/>
    <x v="8"/>
  </r>
  <r>
    <x v="0"/>
    <n v="1185732"/>
    <x v="87"/>
    <x v="3"/>
    <x v="39"/>
    <s v="Milwaukee"/>
    <x v="2"/>
    <n v="0.35000000000000003"/>
    <x v="43"/>
    <x v="311"/>
    <x v="1253"/>
    <x v="2"/>
  </r>
  <r>
    <x v="0"/>
    <n v="1185732"/>
    <x v="87"/>
    <x v="3"/>
    <x v="39"/>
    <s v="Milwaukee"/>
    <x v="3"/>
    <n v="0.35000000000000003"/>
    <x v="43"/>
    <x v="311"/>
    <x v="1253"/>
    <x v="2"/>
  </r>
  <r>
    <x v="0"/>
    <n v="1185732"/>
    <x v="87"/>
    <x v="3"/>
    <x v="39"/>
    <s v="Milwaukee"/>
    <x v="4"/>
    <n v="0.44999999999999996"/>
    <x v="43"/>
    <x v="310"/>
    <x v="478"/>
    <x v="1"/>
  </r>
  <r>
    <x v="0"/>
    <n v="1185732"/>
    <x v="87"/>
    <x v="3"/>
    <x v="39"/>
    <s v="Milwaukee"/>
    <x v="5"/>
    <n v="0.49999999999999983"/>
    <x v="35"/>
    <x v="383"/>
    <x v="310"/>
    <x v="8"/>
  </r>
  <r>
    <x v="0"/>
    <n v="1185732"/>
    <x v="143"/>
    <x v="3"/>
    <x v="39"/>
    <s v="Milwaukee"/>
    <x v="0"/>
    <n v="0.44999999999999996"/>
    <x v="33"/>
    <x v="646"/>
    <x v="308"/>
    <x v="8"/>
  </r>
  <r>
    <x v="0"/>
    <n v="1185732"/>
    <x v="143"/>
    <x v="3"/>
    <x v="39"/>
    <s v="Milwaukee"/>
    <x v="1"/>
    <n v="0.35000000000000003"/>
    <x v="46"/>
    <x v="165"/>
    <x v="755"/>
    <x v="8"/>
  </r>
  <r>
    <x v="0"/>
    <n v="1185732"/>
    <x v="143"/>
    <x v="3"/>
    <x v="39"/>
    <s v="Milwaukee"/>
    <x v="2"/>
    <n v="0.35000000000000003"/>
    <x v="84"/>
    <x v="718"/>
    <x v="1254"/>
    <x v="2"/>
  </r>
  <r>
    <x v="0"/>
    <n v="1185732"/>
    <x v="143"/>
    <x v="3"/>
    <x v="39"/>
    <s v="Milwaukee"/>
    <x v="3"/>
    <n v="0.35000000000000003"/>
    <x v="35"/>
    <x v="117"/>
    <x v="181"/>
    <x v="2"/>
  </r>
  <r>
    <x v="0"/>
    <n v="1185732"/>
    <x v="143"/>
    <x v="3"/>
    <x v="39"/>
    <s v="Milwaukee"/>
    <x v="4"/>
    <n v="0.6"/>
    <x v="44"/>
    <x v="146"/>
    <x v="354"/>
    <x v="1"/>
  </r>
  <r>
    <x v="0"/>
    <n v="1185732"/>
    <x v="143"/>
    <x v="3"/>
    <x v="39"/>
    <s v="Milwaukee"/>
    <x v="5"/>
    <n v="0.64999999999999991"/>
    <x v="45"/>
    <x v="715"/>
    <x v="1006"/>
    <x v="8"/>
  </r>
  <r>
    <x v="0"/>
    <n v="1185732"/>
    <x v="144"/>
    <x v="3"/>
    <x v="39"/>
    <s v="Milwaukee"/>
    <x v="0"/>
    <n v="0.6"/>
    <x v="25"/>
    <x v="11"/>
    <x v="157"/>
    <x v="8"/>
  </r>
  <r>
    <x v="0"/>
    <n v="1185732"/>
    <x v="144"/>
    <x v="3"/>
    <x v="39"/>
    <s v="Milwaukee"/>
    <x v="1"/>
    <n v="0.5"/>
    <x v="47"/>
    <x v="47"/>
    <x v="325"/>
    <x v="8"/>
  </r>
  <r>
    <x v="0"/>
    <n v="1185732"/>
    <x v="144"/>
    <x v="3"/>
    <x v="39"/>
    <s v="Milwaukee"/>
    <x v="2"/>
    <n v="0.5"/>
    <x v="45"/>
    <x v="157"/>
    <x v="963"/>
    <x v="2"/>
  </r>
  <r>
    <x v="0"/>
    <n v="1185732"/>
    <x v="144"/>
    <x v="3"/>
    <x v="39"/>
    <s v="Milwaukee"/>
    <x v="3"/>
    <n v="0.5"/>
    <x v="49"/>
    <x v="146"/>
    <x v="215"/>
    <x v="2"/>
  </r>
  <r>
    <x v="0"/>
    <n v="1185732"/>
    <x v="144"/>
    <x v="3"/>
    <x v="39"/>
    <s v="Milwaukee"/>
    <x v="4"/>
    <n v="0.6"/>
    <x v="49"/>
    <x v="207"/>
    <x v="303"/>
    <x v="1"/>
  </r>
  <r>
    <x v="0"/>
    <n v="1185732"/>
    <x v="144"/>
    <x v="3"/>
    <x v="39"/>
    <s v="Milwaukee"/>
    <x v="5"/>
    <n v="0.64999999999999991"/>
    <x v="47"/>
    <x v="719"/>
    <x v="1255"/>
    <x v="8"/>
  </r>
  <r>
    <x v="0"/>
    <n v="1185732"/>
    <x v="102"/>
    <x v="3"/>
    <x v="40"/>
    <s v="Indianapolis"/>
    <x v="0"/>
    <n v="0.35000000000000003"/>
    <x v="24"/>
    <x v="191"/>
    <x v="439"/>
    <x v="8"/>
  </r>
  <r>
    <x v="0"/>
    <n v="1185732"/>
    <x v="102"/>
    <x v="3"/>
    <x v="40"/>
    <s v="Indianapolis"/>
    <x v="1"/>
    <n v="0.35000000000000003"/>
    <x v="49"/>
    <x v="202"/>
    <x v="217"/>
    <x v="8"/>
  </r>
  <r>
    <x v="0"/>
    <n v="1185732"/>
    <x v="102"/>
    <x v="3"/>
    <x v="40"/>
    <s v="Indianapolis"/>
    <x v="2"/>
    <n v="0.25000000000000006"/>
    <x v="49"/>
    <x v="398"/>
    <x v="504"/>
    <x v="8"/>
  </r>
  <r>
    <x v="0"/>
    <n v="1185732"/>
    <x v="102"/>
    <x v="3"/>
    <x v="40"/>
    <s v="Indianapolis"/>
    <x v="3"/>
    <n v="0.30000000000000004"/>
    <x v="43"/>
    <x v="362"/>
    <x v="605"/>
    <x v="8"/>
  </r>
  <r>
    <x v="0"/>
    <n v="1185732"/>
    <x v="102"/>
    <x v="3"/>
    <x v="40"/>
    <s v="Indianapolis"/>
    <x v="4"/>
    <n v="0.44999999999999996"/>
    <x v="41"/>
    <x v="546"/>
    <x v="204"/>
    <x v="8"/>
  </r>
  <r>
    <x v="0"/>
    <n v="1185732"/>
    <x v="102"/>
    <x v="3"/>
    <x v="40"/>
    <s v="Indianapolis"/>
    <x v="5"/>
    <n v="0.35000000000000003"/>
    <x v="49"/>
    <x v="202"/>
    <x v="217"/>
    <x v="8"/>
  </r>
  <r>
    <x v="0"/>
    <n v="1185732"/>
    <x v="103"/>
    <x v="3"/>
    <x v="40"/>
    <s v="Indianapolis"/>
    <x v="0"/>
    <n v="0.35000000000000003"/>
    <x v="21"/>
    <x v="136"/>
    <x v="356"/>
    <x v="8"/>
  </r>
  <r>
    <x v="0"/>
    <n v="1185732"/>
    <x v="103"/>
    <x v="3"/>
    <x v="40"/>
    <s v="Indianapolis"/>
    <x v="1"/>
    <n v="0.4"/>
    <x v="41"/>
    <x v="134"/>
    <x v="202"/>
    <x v="8"/>
  </r>
  <r>
    <x v="0"/>
    <n v="1185732"/>
    <x v="103"/>
    <x v="3"/>
    <x v="40"/>
    <s v="Indianapolis"/>
    <x v="2"/>
    <n v="0.30000000000000004"/>
    <x v="49"/>
    <x v="395"/>
    <x v="982"/>
    <x v="8"/>
  </r>
  <r>
    <x v="0"/>
    <n v="1185732"/>
    <x v="103"/>
    <x v="3"/>
    <x v="40"/>
    <s v="Indianapolis"/>
    <x v="3"/>
    <n v="0.35000000000000003"/>
    <x v="37"/>
    <x v="181"/>
    <x v="607"/>
    <x v="8"/>
  </r>
  <r>
    <x v="0"/>
    <n v="1185732"/>
    <x v="103"/>
    <x v="3"/>
    <x v="40"/>
    <s v="Indianapolis"/>
    <x v="4"/>
    <n v="0.49999999999999994"/>
    <x v="44"/>
    <x v="589"/>
    <x v="1044"/>
    <x v="8"/>
  </r>
  <r>
    <x v="0"/>
    <n v="1185732"/>
    <x v="103"/>
    <x v="3"/>
    <x v="40"/>
    <s v="Indianapolis"/>
    <x v="5"/>
    <n v="0.24999999999999994"/>
    <x v="45"/>
    <x v="605"/>
    <x v="1077"/>
    <x v="8"/>
  </r>
  <r>
    <x v="0"/>
    <n v="1185732"/>
    <x v="104"/>
    <x v="3"/>
    <x v="40"/>
    <s v="Indianapolis"/>
    <x v="0"/>
    <n v="0.30000000000000004"/>
    <x v="82"/>
    <x v="720"/>
    <x v="1256"/>
    <x v="8"/>
  </r>
  <r>
    <x v="0"/>
    <n v="1185732"/>
    <x v="104"/>
    <x v="3"/>
    <x v="40"/>
    <s v="Indianapolis"/>
    <x v="1"/>
    <n v="0.30000000000000004"/>
    <x v="35"/>
    <x v="188"/>
    <x v="1206"/>
    <x v="8"/>
  </r>
  <r>
    <x v="0"/>
    <n v="1185732"/>
    <x v="104"/>
    <x v="3"/>
    <x v="40"/>
    <s v="Indianapolis"/>
    <x v="2"/>
    <n v="0.2"/>
    <x v="46"/>
    <x v="406"/>
    <x v="1257"/>
    <x v="8"/>
  </r>
  <r>
    <x v="0"/>
    <n v="1185732"/>
    <x v="104"/>
    <x v="3"/>
    <x v="40"/>
    <s v="Indianapolis"/>
    <x v="3"/>
    <n v="0.24999999999999994"/>
    <x v="37"/>
    <x v="721"/>
    <x v="618"/>
    <x v="8"/>
  </r>
  <r>
    <x v="0"/>
    <n v="1185732"/>
    <x v="104"/>
    <x v="3"/>
    <x v="40"/>
    <s v="Indianapolis"/>
    <x v="4"/>
    <n v="0.4"/>
    <x v="38"/>
    <x v="124"/>
    <x v="204"/>
    <x v="8"/>
  </r>
  <r>
    <x v="0"/>
    <n v="1185732"/>
    <x v="104"/>
    <x v="3"/>
    <x v="40"/>
    <s v="Indianapolis"/>
    <x v="5"/>
    <n v="0.30000000000000004"/>
    <x v="46"/>
    <x v="663"/>
    <x v="362"/>
    <x v="8"/>
  </r>
  <r>
    <x v="0"/>
    <n v="1185732"/>
    <x v="105"/>
    <x v="3"/>
    <x v="40"/>
    <s v="Indianapolis"/>
    <x v="0"/>
    <n v="0.30000000000000004"/>
    <x v="21"/>
    <x v="205"/>
    <x v="829"/>
    <x v="8"/>
  </r>
  <r>
    <x v="0"/>
    <n v="1185732"/>
    <x v="105"/>
    <x v="3"/>
    <x v="40"/>
    <s v="Indianapolis"/>
    <x v="1"/>
    <n v="0.30000000000000004"/>
    <x v="44"/>
    <x v="398"/>
    <x v="504"/>
    <x v="8"/>
  </r>
  <r>
    <x v="0"/>
    <n v="1185732"/>
    <x v="105"/>
    <x v="3"/>
    <x v="40"/>
    <s v="Indianapolis"/>
    <x v="2"/>
    <n v="0.2"/>
    <x v="44"/>
    <x v="118"/>
    <x v="182"/>
    <x v="8"/>
  </r>
  <r>
    <x v="0"/>
    <n v="1185732"/>
    <x v="105"/>
    <x v="3"/>
    <x v="40"/>
    <s v="Indianapolis"/>
    <x v="3"/>
    <n v="0.24999999999999994"/>
    <x v="37"/>
    <x v="721"/>
    <x v="618"/>
    <x v="8"/>
  </r>
  <r>
    <x v="0"/>
    <n v="1185732"/>
    <x v="105"/>
    <x v="3"/>
    <x v="40"/>
    <s v="Indianapolis"/>
    <x v="4"/>
    <n v="0.65"/>
    <x v="41"/>
    <x v="194"/>
    <x v="533"/>
    <x v="8"/>
  </r>
  <r>
    <x v="0"/>
    <n v="1185732"/>
    <x v="105"/>
    <x v="3"/>
    <x v="40"/>
    <s v="Indianapolis"/>
    <x v="5"/>
    <n v="0.5"/>
    <x v="46"/>
    <x v="132"/>
    <x v="409"/>
    <x v="8"/>
  </r>
  <r>
    <x v="0"/>
    <n v="1185732"/>
    <x v="106"/>
    <x v="3"/>
    <x v="40"/>
    <s v="Indianapolis"/>
    <x v="0"/>
    <n v="0.6"/>
    <x v="76"/>
    <x v="573"/>
    <x v="1258"/>
    <x v="8"/>
  </r>
  <r>
    <x v="0"/>
    <n v="1185732"/>
    <x v="106"/>
    <x v="3"/>
    <x v="40"/>
    <s v="Indianapolis"/>
    <x v="1"/>
    <n v="0.4"/>
    <x v="49"/>
    <x v="147"/>
    <x v="616"/>
    <x v="8"/>
  </r>
  <r>
    <x v="0"/>
    <n v="1185732"/>
    <x v="106"/>
    <x v="3"/>
    <x v="40"/>
    <s v="Indianapolis"/>
    <x v="2"/>
    <n v="0.35000000000000003"/>
    <x v="35"/>
    <x v="117"/>
    <x v="753"/>
    <x v="8"/>
  </r>
  <r>
    <x v="0"/>
    <n v="1185732"/>
    <x v="106"/>
    <x v="3"/>
    <x v="40"/>
    <s v="Indianapolis"/>
    <x v="3"/>
    <n v="0.35000000000000003"/>
    <x v="41"/>
    <x v="320"/>
    <x v="899"/>
    <x v="8"/>
  </r>
  <r>
    <x v="0"/>
    <n v="1185732"/>
    <x v="106"/>
    <x v="3"/>
    <x v="40"/>
    <s v="Indianapolis"/>
    <x v="4"/>
    <n v="0.44999999999999996"/>
    <x v="38"/>
    <x v="680"/>
    <x v="658"/>
    <x v="8"/>
  </r>
  <r>
    <x v="0"/>
    <n v="1185732"/>
    <x v="106"/>
    <x v="3"/>
    <x v="40"/>
    <s v="Indianapolis"/>
    <x v="5"/>
    <n v="0.54999999999999993"/>
    <x v="45"/>
    <x v="237"/>
    <x v="802"/>
    <x v="8"/>
  </r>
  <r>
    <x v="0"/>
    <n v="1185732"/>
    <x v="107"/>
    <x v="3"/>
    <x v="40"/>
    <s v="Indianapolis"/>
    <x v="0"/>
    <n v="0.45"/>
    <x v="25"/>
    <x v="52"/>
    <x v="53"/>
    <x v="8"/>
  </r>
  <r>
    <x v="0"/>
    <n v="1185732"/>
    <x v="107"/>
    <x v="3"/>
    <x v="40"/>
    <s v="Indianapolis"/>
    <x v="1"/>
    <n v="0.40000000000000008"/>
    <x v="33"/>
    <x v="722"/>
    <x v="1259"/>
    <x v="8"/>
  </r>
  <r>
    <x v="0"/>
    <n v="1185732"/>
    <x v="107"/>
    <x v="3"/>
    <x v="40"/>
    <s v="Indianapolis"/>
    <x v="2"/>
    <n v="0.35000000000000003"/>
    <x v="49"/>
    <x v="202"/>
    <x v="217"/>
    <x v="8"/>
  </r>
  <r>
    <x v="0"/>
    <n v="1185732"/>
    <x v="107"/>
    <x v="3"/>
    <x v="40"/>
    <s v="Indianapolis"/>
    <x v="3"/>
    <n v="0.35000000000000003"/>
    <x v="35"/>
    <x v="117"/>
    <x v="753"/>
    <x v="8"/>
  </r>
  <r>
    <x v="0"/>
    <n v="1185732"/>
    <x v="107"/>
    <x v="3"/>
    <x v="40"/>
    <s v="Indianapolis"/>
    <x v="4"/>
    <n v="0.45"/>
    <x v="35"/>
    <x v="116"/>
    <x v="361"/>
    <x v="8"/>
  </r>
  <r>
    <x v="0"/>
    <n v="1185732"/>
    <x v="107"/>
    <x v="3"/>
    <x v="40"/>
    <s v="Indianapolis"/>
    <x v="5"/>
    <n v="0.65000000000000013"/>
    <x v="33"/>
    <x v="723"/>
    <x v="704"/>
    <x v="8"/>
  </r>
  <r>
    <x v="0"/>
    <n v="1185732"/>
    <x v="108"/>
    <x v="3"/>
    <x v="40"/>
    <s v="Indianapolis"/>
    <x v="0"/>
    <n v="0.60000000000000009"/>
    <x v="26"/>
    <x v="608"/>
    <x v="1260"/>
    <x v="8"/>
  </r>
  <r>
    <x v="0"/>
    <n v="1185732"/>
    <x v="108"/>
    <x v="3"/>
    <x v="40"/>
    <s v="Indianapolis"/>
    <x v="1"/>
    <n v="0.55000000000000016"/>
    <x v="47"/>
    <x v="609"/>
    <x v="1261"/>
    <x v="8"/>
  </r>
  <r>
    <x v="0"/>
    <n v="1185732"/>
    <x v="108"/>
    <x v="3"/>
    <x v="40"/>
    <s v="Indianapolis"/>
    <x v="2"/>
    <n v="0.5"/>
    <x v="46"/>
    <x v="132"/>
    <x v="409"/>
    <x v="8"/>
  </r>
  <r>
    <x v="0"/>
    <n v="1185732"/>
    <x v="108"/>
    <x v="3"/>
    <x v="40"/>
    <s v="Indianapolis"/>
    <x v="3"/>
    <n v="0.5"/>
    <x v="35"/>
    <x v="140"/>
    <x v="309"/>
    <x v="8"/>
  </r>
  <r>
    <x v="0"/>
    <n v="1185732"/>
    <x v="108"/>
    <x v="3"/>
    <x v="40"/>
    <s v="Indianapolis"/>
    <x v="4"/>
    <n v="0.60000000000000009"/>
    <x v="49"/>
    <x v="166"/>
    <x v="333"/>
    <x v="8"/>
  </r>
  <r>
    <x v="0"/>
    <n v="1185732"/>
    <x v="108"/>
    <x v="3"/>
    <x v="40"/>
    <s v="Indianapolis"/>
    <x v="5"/>
    <n v="0.65000000000000013"/>
    <x v="34"/>
    <x v="422"/>
    <x v="659"/>
    <x v="8"/>
  </r>
  <r>
    <x v="0"/>
    <n v="1185732"/>
    <x v="109"/>
    <x v="3"/>
    <x v="40"/>
    <s v="Indianapolis"/>
    <x v="0"/>
    <n v="0.5"/>
    <x v="28"/>
    <x v="48"/>
    <x v="150"/>
    <x v="8"/>
  </r>
  <r>
    <x v="0"/>
    <n v="1185732"/>
    <x v="109"/>
    <x v="3"/>
    <x v="40"/>
    <s v="Indianapolis"/>
    <x v="1"/>
    <n v="0.45000000000000007"/>
    <x v="49"/>
    <x v="139"/>
    <x v="532"/>
    <x v="8"/>
  </r>
  <r>
    <x v="0"/>
    <n v="1185732"/>
    <x v="109"/>
    <x v="3"/>
    <x v="40"/>
    <s v="Indianapolis"/>
    <x v="2"/>
    <n v="0.4"/>
    <x v="49"/>
    <x v="147"/>
    <x v="616"/>
    <x v="8"/>
  </r>
  <r>
    <x v="0"/>
    <n v="1185732"/>
    <x v="109"/>
    <x v="3"/>
    <x v="40"/>
    <s v="Indianapolis"/>
    <x v="3"/>
    <n v="0.4"/>
    <x v="35"/>
    <x v="130"/>
    <x v="1098"/>
    <x v="8"/>
  </r>
  <r>
    <x v="0"/>
    <n v="1185732"/>
    <x v="109"/>
    <x v="3"/>
    <x v="40"/>
    <s v="Indianapolis"/>
    <x v="4"/>
    <n v="0.5"/>
    <x v="44"/>
    <x v="142"/>
    <x v="399"/>
    <x v="8"/>
  </r>
  <r>
    <x v="0"/>
    <n v="1185732"/>
    <x v="109"/>
    <x v="3"/>
    <x v="40"/>
    <s v="Indianapolis"/>
    <x v="5"/>
    <n v="0.55000000000000004"/>
    <x v="33"/>
    <x v="256"/>
    <x v="390"/>
    <x v="8"/>
  </r>
  <r>
    <x v="0"/>
    <n v="1185732"/>
    <x v="110"/>
    <x v="3"/>
    <x v="40"/>
    <s v="Indianapolis"/>
    <x v="0"/>
    <n v="0.35000000000000003"/>
    <x v="21"/>
    <x v="136"/>
    <x v="356"/>
    <x v="8"/>
  </r>
  <r>
    <x v="0"/>
    <n v="1185732"/>
    <x v="110"/>
    <x v="3"/>
    <x v="40"/>
    <s v="Indianapolis"/>
    <x v="1"/>
    <n v="0.3000000000000001"/>
    <x v="45"/>
    <x v="509"/>
    <x v="1103"/>
    <x v="8"/>
  </r>
  <r>
    <x v="0"/>
    <n v="1185732"/>
    <x v="110"/>
    <x v="3"/>
    <x v="40"/>
    <s v="Indianapolis"/>
    <x v="2"/>
    <n v="0.25000000000000006"/>
    <x v="44"/>
    <x v="472"/>
    <x v="813"/>
    <x v="8"/>
  </r>
  <r>
    <x v="0"/>
    <n v="1185732"/>
    <x v="110"/>
    <x v="3"/>
    <x v="40"/>
    <s v="Indianapolis"/>
    <x v="3"/>
    <n v="0.25000000000000006"/>
    <x v="38"/>
    <x v="469"/>
    <x v="811"/>
    <x v="8"/>
  </r>
  <r>
    <x v="0"/>
    <n v="1185732"/>
    <x v="110"/>
    <x v="3"/>
    <x v="40"/>
    <s v="Indianapolis"/>
    <x v="4"/>
    <n v="0.35000000000000003"/>
    <x v="38"/>
    <x v="121"/>
    <x v="280"/>
    <x v="8"/>
  </r>
  <r>
    <x v="0"/>
    <n v="1185732"/>
    <x v="110"/>
    <x v="3"/>
    <x v="40"/>
    <s v="Indianapolis"/>
    <x v="5"/>
    <n v="0.4"/>
    <x v="49"/>
    <x v="147"/>
    <x v="616"/>
    <x v="8"/>
  </r>
  <r>
    <x v="0"/>
    <n v="1185732"/>
    <x v="111"/>
    <x v="3"/>
    <x v="40"/>
    <s v="Indianapolis"/>
    <x v="0"/>
    <n v="0.44999999999999996"/>
    <x v="33"/>
    <x v="646"/>
    <x v="308"/>
    <x v="8"/>
  </r>
  <r>
    <x v="0"/>
    <n v="1185732"/>
    <x v="111"/>
    <x v="3"/>
    <x v="40"/>
    <s v="Indianapolis"/>
    <x v="1"/>
    <n v="0.35000000000000003"/>
    <x v="35"/>
    <x v="117"/>
    <x v="753"/>
    <x v="8"/>
  </r>
  <r>
    <x v="0"/>
    <n v="1185732"/>
    <x v="111"/>
    <x v="3"/>
    <x v="40"/>
    <s v="Indianapolis"/>
    <x v="2"/>
    <n v="0.35000000000000003"/>
    <x v="37"/>
    <x v="181"/>
    <x v="607"/>
    <x v="8"/>
  </r>
  <r>
    <x v="0"/>
    <n v="1185732"/>
    <x v="111"/>
    <x v="3"/>
    <x v="40"/>
    <s v="Indianapolis"/>
    <x v="3"/>
    <n v="0.35000000000000003"/>
    <x v="37"/>
    <x v="181"/>
    <x v="607"/>
    <x v="8"/>
  </r>
  <r>
    <x v="0"/>
    <n v="1185732"/>
    <x v="111"/>
    <x v="3"/>
    <x v="40"/>
    <s v="Indianapolis"/>
    <x v="4"/>
    <n v="0.44999999999999996"/>
    <x v="37"/>
    <x v="474"/>
    <x v="189"/>
    <x v="8"/>
  </r>
  <r>
    <x v="0"/>
    <n v="1185732"/>
    <x v="111"/>
    <x v="3"/>
    <x v="40"/>
    <s v="Indianapolis"/>
    <x v="5"/>
    <n v="0.49999999999999983"/>
    <x v="49"/>
    <x v="724"/>
    <x v="763"/>
    <x v="8"/>
  </r>
  <r>
    <x v="0"/>
    <n v="1185732"/>
    <x v="112"/>
    <x v="3"/>
    <x v="40"/>
    <s v="Indianapolis"/>
    <x v="0"/>
    <n v="0.44999999999999996"/>
    <x v="32"/>
    <x v="725"/>
    <x v="64"/>
    <x v="8"/>
  </r>
  <r>
    <x v="0"/>
    <n v="1185732"/>
    <x v="112"/>
    <x v="3"/>
    <x v="40"/>
    <s v="Indianapolis"/>
    <x v="1"/>
    <n v="0.35000000000000003"/>
    <x v="45"/>
    <x v="206"/>
    <x v="139"/>
    <x v="8"/>
  </r>
  <r>
    <x v="0"/>
    <n v="1185732"/>
    <x v="112"/>
    <x v="3"/>
    <x v="40"/>
    <s v="Indianapolis"/>
    <x v="2"/>
    <n v="0.35000000000000003"/>
    <x v="69"/>
    <x v="726"/>
    <x v="1262"/>
    <x v="8"/>
  </r>
  <r>
    <x v="0"/>
    <n v="1185732"/>
    <x v="112"/>
    <x v="3"/>
    <x v="40"/>
    <s v="Indianapolis"/>
    <x v="3"/>
    <n v="0.4"/>
    <x v="46"/>
    <x v="194"/>
    <x v="533"/>
    <x v="8"/>
  </r>
  <r>
    <x v="0"/>
    <n v="1185732"/>
    <x v="112"/>
    <x v="3"/>
    <x v="40"/>
    <s v="Indianapolis"/>
    <x v="4"/>
    <n v="0.65"/>
    <x v="49"/>
    <x v="212"/>
    <x v="159"/>
    <x v="8"/>
  </r>
  <r>
    <x v="0"/>
    <n v="1185732"/>
    <x v="112"/>
    <x v="3"/>
    <x v="40"/>
    <s v="Indianapolis"/>
    <x v="5"/>
    <n v="0.7"/>
    <x v="47"/>
    <x v="59"/>
    <x v="67"/>
    <x v="8"/>
  </r>
  <r>
    <x v="0"/>
    <n v="1185732"/>
    <x v="113"/>
    <x v="3"/>
    <x v="40"/>
    <s v="Indianapolis"/>
    <x v="0"/>
    <n v="0.65"/>
    <x v="26"/>
    <x v="106"/>
    <x v="1263"/>
    <x v="8"/>
  </r>
  <r>
    <x v="0"/>
    <n v="1185732"/>
    <x v="113"/>
    <x v="3"/>
    <x v="40"/>
    <s v="Indianapolis"/>
    <x v="1"/>
    <n v="0.55000000000000004"/>
    <x v="32"/>
    <x v="111"/>
    <x v="187"/>
    <x v="8"/>
  </r>
  <r>
    <x v="0"/>
    <n v="1185732"/>
    <x v="113"/>
    <x v="3"/>
    <x v="40"/>
    <s v="Indianapolis"/>
    <x v="2"/>
    <n v="0.55000000000000004"/>
    <x v="47"/>
    <x v="42"/>
    <x v="980"/>
    <x v="8"/>
  </r>
  <r>
    <x v="0"/>
    <n v="1185732"/>
    <x v="113"/>
    <x v="3"/>
    <x v="40"/>
    <s v="Indianapolis"/>
    <x v="3"/>
    <n v="0.55000000000000004"/>
    <x v="45"/>
    <x v="136"/>
    <x v="356"/>
    <x v="8"/>
  </r>
  <r>
    <x v="0"/>
    <n v="1185732"/>
    <x v="113"/>
    <x v="3"/>
    <x v="40"/>
    <s v="Indianapolis"/>
    <x v="4"/>
    <n v="0.65"/>
    <x v="45"/>
    <x v="154"/>
    <x v="167"/>
    <x v="8"/>
  </r>
  <r>
    <x v="0"/>
    <n v="1185732"/>
    <x v="113"/>
    <x v="3"/>
    <x v="40"/>
    <s v="Indianapolis"/>
    <x v="5"/>
    <n v="0.7"/>
    <x v="32"/>
    <x v="40"/>
    <x v="12"/>
    <x v="8"/>
  </r>
  <r>
    <x v="0"/>
    <n v="1185732"/>
    <x v="145"/>
    <x v="0"/>
    <x v="41"/>
    <s v="Charleston"/>
    <x v="0"/>
    <n v="0.35000000000000003"/>
    <x v="33"/>
    <x v="343"/>
    <x v="385"/>
    <x v="8"/>
  </r>
  <r>
    <x v="0"/>
    <n v="1185732"/>
    <x v="145"/>
    <x v="0"/>
    <x v="41"/>
    <s v="Charleston"/>
    <x v="1"/>
    <n v="0.35000000000000003"/>
    <x v="38"/>
    <x v="121"/>
    <x v="185"/>
    <x v="2"/>
  </r>
  <r>
    <x v="0"/>
    <n v="1185732"/>
    <x v="145"/>
    <x v="0"/>
    <x v="41"/>
    <s v="Charleston"/>
    <x v="2"/>
    <n v="0.25000000000000006"/>
    <x v="38"/>
    <x v="469"/>
    <x v="1195"/>
    <x v="2"/>
  </r>
  <r>
    <x v="0"/>
    <n v="1185732"/>
    <x v="145"/>
    <x v="0"/>
    <x v="41"/>
    <s v="Charleston"/>
    <x v="3"/>
    <n v="0.3"/>
    <x v="42"/>
    <x v="375"/>
    <x v="611"/>
    <x v="2"/>
  </r>
  <r>
    <x v="0"/>
    <n v="1185732"/>
    <x v="145"/>
    <x v="0"/>
    <x v="41"/>
    <s v="Charleston"/>
    <x v="4"/>
    <n v="0.45"/>
    <x v="36"/>
    <x v="180"/>
    <x v="674"/>
    <x v="1"/>
  </r>
  <r>
    <x v="0"/>
    <n v="1185732"/>
    <x v="145"/>
    <x v="0"/>
    <x v="41"/>
    <s v="Charleston"/>
    <x v="5"/>
    <n v="0.35000000000000003"/>
    <x v="38"/>
    <x v="121"/>
    <x v="1244"/>
    <x v="1"/>
  </r>
  <r>
    <x v="0"/>
    <n v="1185732"/>
    <x v="216"/>
    <x v="0"/>
    <x v="41"/>
    <s v="Charleston"/>
    <x v="0"/>
    <n v="0.35000000000000003"/>
    <x v="34"/>
    <x v="394"/>
    <x v="880"/>
    <x v="8"/>
  </r>
  <r>
    <x v="0"/>
    <n v="1185732"/>
    <x v="216"/>
    <x v="0"/>
    <x v="41"/>
    <s v="Charleston"/>
    <x v="1"/>
    <n v="0.35000000000000003"/>
    <x v="36"/>
    <x v="620"/>
    <x v="591"/>
    <x v="2"/>
  </r>
  <r>
    <x v="0"/>
    <n v="1185732"/>
    <x v="216"/>
    <x v="0"/>
    <x v="41"/>
    <s v="Charleston"/>
    <x v="2"/>
    <n v="0.25000000000000006"/>
    <x v="37"/>
    <x v="706"/>
    <x v="1252"/>
    <x v="2"/>
  </r>
  <r>
    <x v="0"/>
    <n v="1185732"/>
    <x v="216"/>
    <x v="0"/>
    <x v="41"/>
    <s v="Charleston"/>
    <x v="3"/>
    <n v="0.3"/>
    <x v="51"/>
    <x v="374"/>
    <x v="612"/>
    <x v="2"/>
  </r>
  <r>
    <x v="0"/>
    <n v="1185732"/>
    <x v="216"/>
    <x v="0"/>
    <x v="41"/>
    <s v="Charleston"/>
    <x v="4"/>
    <n v="0.45"/>
    <x v="36"/>
    <x v="180"/>
    <x v="674"/>
    <x v="1"/>
  </r>
  <r>
    <x v="0"/>
    <n v="1185732"/>
    <x v="216"/>
    <x v="0"/>
    <x v="41"/>
    <s v="Charleston"/>
    <x v="5"/>
    <n v="0.35000000000000003"/>
    <x v="38"/>
    <x v="121"/>
    <x v="1244"/>
    <x v="1"/>
  </r>
  <r>
    <x v="0"/>
    <n v="1185732"/>
    <x v="250"/>
    <x v="0"/>
    <x v="41"/>
    <s v="Charleston"/>
    <x v="0"/>
    <n v="0.35000000000000003"/>
    <x v="52"/>
    <x v="727"/>
    <x v="483"/>
    <x v="8"/>
  </r>
  <r>
    <x v="0"/>
    <n v="1185732"/>
    <x v="250"/>
    <x v="0"/>
    <x v="41"/>
    <s v="Charleston"/>
    <x v="1"/>
    <n v="0.35000000000000003"/>
    <x v="43"/>
    <x v="311"/>
    <x v="1253"/>
    <x v="2"/>
  </r>
  <r>
    <x v="0"/>
    <n v="1185732"/>
    <x v="250"/>
    <x v="0"/>
    <x v="41"/>
    <s v="Charleston"/>
    <x v="2"/>
    <n v="0.25000000000000006"/>
    <x v="37"/>
    <x v="706"/>
    <x v="1252"/>
    <x v="2"/>
  </r>
  <r>
    <x v="0"/>
    <n v="1185732"/>
    <x v="250"/>
    <x v="0"/>
    <x v="41"/>
    <s v="Charleston"/>
    <x v="3"/>
    <n v="0.3"/>
    <x v="53"/>
    <x v="376"/>
    <x v="1264"/>
    <x v="2"/>
  </r>
  <r>
    <x v="0"/>
    <n v="1185732"/>
    <x v="250"/>
    <x v="0"/>
    <x v="41"/>
    <s v="Charleston"/>
    <x v="4"/>
    <n v="0.45"/>
    <x v="42"/>
    <x v="125"/>
    <x v="1265"/>
    <x v="1"/>
  </r>
  <r>
    <x v="0"/>
    <n v="1185732"/>
    <x v="250"/>
    <x v="0"/>
    <x v="41"/>
    <s v="Charleston"/>
    <x v="5"/>
    <n v="0.35000000000000003"/>
    <x v="37"/>
    <x v="181"/>
    <x v="496"/>
    <x v="1"/>
  </r>
  <r>
    <x v="0"/>
    <n v="1185732"/>
    <x v="251"/>
    <x v="0"/>
    <x v="41"/>
    <s v="Charleston"/>
    <x v="0"/>
    <n v="0.35000000000000003"/>
    <x v="33"/>
    <x v="343"/>
    <x v="385"/>
    <x v="8"/>
  </r>
  <r>
    <x v="0"/>
    <n v="1185732"/>
    <x v="251"/>
    <x v="0"/>
    <x v="41"/>
    <s v="Charleston"/>
    <x v="1"/>
    <n v="0.35000000000000003"/>
    <x v="36"/>
    <x v="620"/>
    <x v="591"/>
    <x v="2"/>
  </r>
  <r>
    <x v="0"/>
    <n v="1185732"/>
    <x v="251"/>
    <x v="0"/>
    <x v="41"/>
    <s v="Charleston"/>
    <x v="2"/>
    <n v="0.25000000000000006"/>
    <x v="36"/>
    <x v="713"/>
    <x v="505"/>
    <x v="2"/>
  </r>
  <r>
    <x v="0"/>
    <n v="1185732"/>
    <x v="251"/>
    <x v="0"/>
    <x v="41"/>
    <s v="Charleston"/>
    <x v="3"/>
    <n v="0.3"/>
    <x v="51"/>
    <x v="374"/>
    <x v="612"/>
    <x v="2"/>
  </r>
  <r>
    <x v="0"/>
    <n v="1185732"/>
    <x v="251"/>
    <x v="0"/>
    <x v="41"/>
    <s v="Charleston"/>
    <x v="4"/>
    <n v="0.45"/>
    <x v="51"/>
    <x v="375"/>
    <x v="1266"/>
    <x v="1"/>
  </r>
  <r>
    <x v="0"/>
    <n v="1185732"/>
    <x v="251"/>
    <x v="0"/>
    <x v="41"/>
    <s v="Charleston"/>
    <x v="5"/>
    <n v="0.35000000000000003"/>
    <x v="41"/>
    <x v="320"/>
    <x v="495"/>
    <x v="1"/>
  </r>
  <r>
    <x v="0"/>
    <n v="1185732"/>
    <x v="252"/>
    <x v="0"/>
    <x v="41"/>
    <s v="Charleston"/>
    <x v="0"/>
    <n v="0.49999999999999994"/>
    <x v="54"/>
    <x v="728"/>
    <x v="1267"/>
    <x v="8"/>
  </r>
  <r>
    <x v="0"/>
    <n v="1185732"/>
    <x v="252"/>
    <x v="0"/>
    <x v="41"/>
    <s v="Charleston"/>
    <x v="1"/>
    <n v="0.45"/>
    <x v="37"/>
    <x v="120"/>
    <x v="185"/>
    <x v="2"/>
  </r>
  <r>
    <x v="0"/>
    <n v="1185732"/>
    <x v="252"/>
    <x v="0"/>
    <x v="41"/>
    <s v="Charleston"/>
    <x v="2"/>
    <n v="0.4"/>
    <x v="43"/>
    <x v="128"/>
    <x v="193"/>
    <x v="2"/>
  </r>
  <r>
    <x v="0"/>
    <n v="1185732"/>
    <x v="252"/>
    <x v="0"/>
    <x v="41"/>
    <s v="Charleston"/>
    <x v="3"/>
    <n v="0.4"/>
    <x v="39"/>
    <x v="122"/>
    <x v="594"/>
    <x v="2"/>
  </r>
  <r>
    <x v="0"/>
    <n v="1185732"/>
    <x v="252"/>
    <x v="0"/>
    <x v="41"/>
    <s v="Charleston"/>
    <x v="4"/>
    <n v="0.49999999999999994"/>
    <x v="36"/>
    <x v="694"/>
    <x v="1268"/>
    <x v="1"/>
  </r>
  <r>
    <x v="0"/>
    <n v="1185732"/>
    <x v="252"/>
    <x v="0"/>
    <x v="41"/>
    <s v="Charleston"/>
    <x v="5"/>
    <n v="0.54999999999999993"/>
    <x v="44"/>
    <x v="695"/>
    <x v="313"/>
    <x v="1"/>
  </r>
  <r>
    <x v="0"/>
    <n v="1185732"/>
    <x v="220"/>
    <x v="0"/>
    <x v="41"/>
    <s v="Charleston"/>
    <x v="0"/>
    <n v="0.49999999999999994"/>
    <x v="24"/>
    <x v="631"/>
    <x v="254"/>
    <x v="8"/>
  </r>
  <r>
    <x v="0"/>
    <n v="1185732"/>
    <x v="220"/>
    <x v="0"/>
    <x v="41"/>
    <s v="Charleston"/>
    <x v="1"/>
    <n v="0.45"/>
    <x v="44"/>
    <x v="127"/>
    <x v="203"/>
    <x v="2"/>
  </r>
  <r>
    <x v="0"/>
    <n v="1185732"/>
    <x v="220"/>
    <x v="0"/>
    <x v="41"/>
    <s v="Charleston"/>
    <x v="2"/>
    <n v="0.4"/>
    <x v="37"/>
    <x v="135"/>
    <x v="670"/>
    <x v="2"/>
  </r>
  <r>
    <x v="0"/>
    <n v="1185732"/>
    <x v="220"/>
    <x v="0"/>
    <x v="41"/>
    <s v="Charleston"/>
    <x v="3"/>
    <n v="0.4"/>
    <x v="43"/>
    <x v="128"/>
    <x v="193"/>
    <x v="2"/>
  </r>
  <r>
    <x v="0"/>
    <n v="1185732"/>
    <x v="220"/>
    <x v="0"/>
    <x v="41"/>
    <s v="Charleston"/>
    <x v="4"/>
    <n v="0.49999999999999994"/>
    <x v="43"/>
    <x v="382"/>
    <x v="1269"/>
    <x v="1"/>
  </r>
  <r>
    <x v="0"/>
    <n v="1185732"/>
    <x v="220"/>
    <x v="0"/>
    <x v="41"/>
    <s v="Charleston"/>
    <x v="5"/>
    <n v="0.54999999999999993"/>
    <x v="49"/>
    <x v="209"/>
    <x v="358"/>
    <x v="1"/>
  </r>
  <r>
    <x v="0"/>
    <n v="1185732"/>
    <x v="253"/>
    <x v="0"/>
    <x v="41"/>
    <s v="Charleston"/>
    <x v="0"/>
    <n v="0.49999999999999994"/>
    <x v="28"/>
    <x v="729"/>
    <x v="1047"/>
    <x v="8"/>
  </r>
  <r>
    <x v="0"/>
    <n v="1185732"/>
    <x v="253"/>
    <x v="0"/>
    <x v="41"/>
    <s v="Charleston"/>
    <x v="1"/>
    <n v="0.45"/>
    <x v="35"/>
    <x v="116"/>
    <x v="180"/>
    <x v="2"/>
  </r>
  <r>
    <x v="0"/>
    <n v="1185732"/>
    <x v="253"/>
    <x v="0"/>
    <x v="41"/>
    <s v="Charleston"/>
    <x v="2"/>
    <n v="0.4"/>
    <x v="41"/>
    <x v="134"/>
    <x v="198"/>
    <x v="2"/>
  </r>
  <r>
    <x v="0"/>
    <n v="1185732"/>
    <x v="253"/>
    <x v="0"/>
    <x v="41"/>
    <s v="Charleston"/>
    <x v="3"/>
    <n v="0.4"/>
    <x v="43"/>
    <x v="128"/>
    <x v="193"/>
    <x v="2"/>
  </r>
  <r>
    <x v="0"/>
    <n v="1185732"/>
    <x v="253"/>
    <x v="0"/>
    <x v="41"/>
    <s v="Charleston"/>
    <x v="4"/>
    <n v="0.49999999999999994"/>
    <x v="37"/>
    <x v="688"/>
    <x v="621"/>
    <x v="1"/>
  </r>
  <r>
    <x v="0"/>
    <n v="1185732"/>
    <x v="253"/>
    <x v="0"/>
    <x v="41"/>
    <s v="Charleston"/>
    <x v="5"/>
    <n v="0.54999999999999993"/>
    <x v="45"/>
    <x v="237"/>
    <x v="312"/>
    <x v="1"/>
  </r>
  <r>
    <x v="0"/>
    <n v="1185732"/>
    <x v="254"/>
    <x v="0"/>
    <x v="41"/>
    <s v="Charleston"/>
    <x v="0"/>
    <n v="0.49999999999999994"/>
    <x v="24"/>
    <x v="631"/>
    <x v="254"/>
    <x v="8"/>
  </r>
  <r>
    <x v="0"/>
    <n v="1185732"/>
    <x v="254"/>
    <x v="0"/>
    <x v="41"/>
    <s v="Charleston"/>
    <x v="1"/>
    <n v="0.45"/>
    <x v="35"/>
    <x v="116"/>
    <x v="180"/>
    <x v="2"/>
  </r>
  <r>
    <x v="0"/>
    <n v="1185732"/>
    <x v="254"/>
    <x v="0"/>
    <x v="41"/>
    <s v="Charleston"/>
    <x v="2"/>
    <n v="0.4"/>
    <x v="41"/>
    <x v="134"/>
    <x v="198"/>
    <x v="2"/>
  </r>
  <r>
    <x v="0"/>
    <n v="1185732"/>
    <x v="254"/>
    <x v="0"/>
    <x v="41"/>
    <s v="Charleston"/>
    <x v="3"/>
    <n v="0.4"/>
    <x v="43"/>
    <x v="128"/>
    <x v="193"/>
    <x v="2"/>
  </r>
  <r>
    <x v="0"/>
    <n v="1185732"/>
    <x v="254"/>
    <x v="0"/>
    <x v="41"/>
    <s v="Charleston"/>
    <x v="4"/>
    <n v="0.49999999999999994"/>
    <x v="36"/>
    <x v="694"/>
    <x v="1268"/>
    <x v="1"/>
  </r>
  <r>
    <x v="0"/>
    <n v="1185732"/>
    <x v="254"/>
    <x v="0"/>
    <x v="41"/>
    <s v="Charleston"/>
    <x v="5"/>
    <n v="0.54999999999999993"/>
    <x v="49"/>
    <x v="209"/>
    <x v="358"/>
    <x v="1"/>
  </r>
  <r>
    <x v="0"/>
    <n v="1185732"/>
    <x v="255"/>
    <x v="0"/>
    <x v="41"/>
    <s v="Charleston"/>
    <x v="0"/>
    <n v="0.49999999999999994"/>
    <x v="33"/>
    <x v="397"/>
    <x v="1270"/>
    <x v="8"/>
  </r>
  <r>
    <x v="0"/>
    <n v="1185732"/>
    <x v="255"/>
    <x v="0"/>
    <x v="41"/>
    <s v="Charleston"/>
    <x v="1"/>
    <n v="0.45"/>
    <x v="38"/>
    <x v="177"/>
    <x v="266"/>
    <x v="2"/>
  </r>
  <r>
    <x v="0"/>
    <n v="1185732"/>
    <x v="255"/>
    <x v="0"/>
    <x v="41"/>
    <s v="Charleston"/>
    <x v="2"/>
    <n v="0.4"/>
    <x v="36"/>
    <x v="118"/>
    <x v="294"/>
    <x v="2"/>
  </r>
  <r>
    <x v="0"/>
    <n v="1185732"/>
    <x v="255"/>
    <x v="0"/>
    <x v="41"/>
    <s v="Charleston"/>
    <x v="3"/>
    <n v="0.4"/>
    <x v="39"/>
    <x v="122"/>
    <x v="594"/>
    <x v="2"/>
  </r>
  <r>
    <x v="0"/>
    <n v="1185732"/>
    <x v="255"/>
    <x v="0"/>
    <x v="41"/>
    <s v="Charleston"/>
    <x v="4"/>
    <n v="0.49999999999999994"/>
    <x v="39"/>
    <x v="379"/>
    <x v="1223"/>
    <x v="1"/>
  </r>
  <r>
    <x v="0"/>
    <n v="1185732"/>
    <x v="255"/>
    <x v="0"/>
    <x v="41"/>
    <s v="Charleston"/>
    <x v="5"/>
    <n v="0.54999999999999993"/>
    <x v="41"/>
    <x v="405"/>
    <x v="1271"/>
    <x v="1"/>
  </r>
  <r>
    <x v="0"/>
    <n v="1185732"/>
    <x v="224"/>
    <x v="0"/>
    <x v="41"/>
    <s v="Charleston"/>
    <x v="0"/>
    <n v="0.54999999999999993"/>
    <x v="48"/>
    <x v="210"/>
    <x v="920"/>
    <x v="8"/>
  </r>
  <r>
    <x v="0"/>
    <n v="1185732"/>
    <x v="224"/>
    <x v="0"/>
    <x v="41"/>
    <s v="Charleston"/>
    <x v="1"/>
    <n v="0.5"/>
    <x v="41"/>
    <x v="123"/>
    <x v="188"/>
    <x v="2"/>
  </r>
  <r>
    <x v="0"/>
    <n v="1185732"/>
    <x v="224"/>
    <x v="0"/>
    <x v="41"/>
    <s v="Charleston"/>
    <x v="2"/>
    <n v="0.5"/>
    <x v="39"/>
    <x v="118"/>
    <x v="294"/>
    <x v="2"/>
  </r>
  <r>
    <x v="0"/>
    <n v="1185732"/>
    <x v="224"/>
    <x v="0"/>
    <x v="41"/>
    <s v="Charleston"/>
    <x v="3"/>
    <n v="0.5"/>
    <x v="42"/>
    <x v="316"/>
    <x v="506"/>
    <x v="2"/>
  </r>
  <r>
    <x v="0"/>
    <n v="1185732"/>
    <x v="224"/>
    <x v="0"/>
    <x v="41"/>
    <s v="Charleston"/>
    <x v="4"/>
    <n v="0.6"/>
    <x v="42"/>
    <x v="185"/>
    <x v="190"/>
    <x v="1"/>
  </r>
  <r>
    <x v="0"/>
    <n v="1185732"/>
    <x v="224"/>
    <x v="0"/>
    <x v="41"/>
    <s v="Charleston"/>
    <x v="5"/>
    <n v="0.64999999999999991"/>
    <x v="41"/>
    <x v="730"/>
    <x v="1272"/>
    <x v="1"/>
  </r>
  <r>
    <x v="0"/>
    <n v="1185732"/>
    <x v="256"/>
    <x v="0"/>
    <x v="41"/>
    <s v="Charleston"/>
    <x v="0"/>
    <n v="0.6"/>
    <x v="45"/>
    <x v="193"/>
    <x v="99"/>
    <x v="8"/>
  </r>
  <r>
    <x v="0"/>
    <n v="1185732"/>
    <x v="256"/>
    <x v="0"/>
    <x v="41"/>
    <s v="Charleston"/>
    <x v="1"/>
    <n v="0.5"/>
    <x v="37"/>
    <x v="131"/>
    <x v="196"/>
    <x v="2"/>
  </r>
  <r>
    <x v="0"/>
    <n v="1185732"/>
    <x v="256"/>
    <x v="0"/>
    <x v="41"/>
    <s v="Charleston"/>
    <x v="2"/>
    <n v="0.5"/>
    <x v="85"/>
    <x v="501"/>
    <x v="868"/>
    <x v="2"/>
  </r>
  <r>
    <x v="0"/>
    <n v="1185732"/>
    <x v="256"/>
    <x v="0"/>
    <x v="41"/>
    <s v="Charleston"/>
    <x v="3"/>
    <n v="0.5"/>
    <x v="43"/>
    <x v="126"/>
    <x v="191"/>
    <x v="2"/>
  </r>
  <r>
    <x v="0"/>
    <n v="1185732"/>
    <x v="256"/>
    <x v="0"/>
    <x v="41"/>
    <s v="Charleston"/>
    <x v="4"/>
    <n v="0.6"/>
    <x v="36"/>
    <x v="126"/>
    <x v="277"/>
    <x v="1"/>
  </r>
  <r>
    <x v="0"/>
    <n v="1185732"/>
    <x v="256"/>
    <x v="0"/>
    <x v="41"/>
    <s v="Charleston"/>
    <x v="5"/>
    <n v="0.64999999999999991"/>
    <x v="38"/>
    <x v="199"/>
    <x v="1273"/>
    <x v="1"/>
  </r>
  <r>
    <x v="0"/>
    <n v="1185732"/>
    <x v="257"/>
    <x v="0"/>
    <x v="41"/>
    <s v="Charleston"/>
    <x v="0"/>
    <n v="0.6"/>
    <x v="32"/>
    <x v="52"/>
    <x v="53"/>
    <x v="8"/>
  </r>
  <r>
    <x v="0"/>
    <n v="1185732"/>
    <x v="257"/>
    <x v="0"/>
    <x v="41"/>
    <s v="Charleston"/>
    <x v="1"/>
    <n v="0.5"/>
    <x v="44"/>
    <x v="142"/>
    <x v="209"/>
    <x v="2"/>
  </r>
  <r>
    <x v="0"/>
    <n v="1185732"/>
    <x v="257"/>
    <x v="0"/>
    <x v="41"/>
    <s v="Charleston"/>
    <x v="2"/>
    <n v="0.5"/>
    <x v="38"/>
    <x v="127"/>
    <x v="203"/>
    <x v="2"/>
  </r>
  <r>
    <x v="0"/>
    <n v="1185732"/>
    <x v="257"/>
    <x v="0"/>
    <x v="41"/>
    <s v="Charleston"/>
    <x v="3"/>
    <n v="0.5"/>
    <x v="37"/>
    <x v="131"/>
    <x v="196"/>
    <x v="2"/>
  </r>
  <r>
    <x v="0"/>
    <n v="1185732"/>
    <x v="257"/>
    <x v="0"/>
    <x v="41"/>
    <s v="Charleston"/>
    <x v="4"/>
    <n v="0.6"/>
    <x v="37"/>
    <x v="202"/>
    <x v="189"/>
    <x v="1"/>
  </r>
  <r>
    <x v="0"/>
    <n v="1185732"/>
    <x v="257"/>
    <x v="0"/>
    <x v="41"/>
    <s v="Charleston"/>
    <x v="5"/>
    <n v="0.64999999999999991"/>
    <x v="35"/>
    <x v="410"/>
    <x v="1274"/>
    <x v="1"/>
  </r>
  <r>
    <x v="0"/>
    <n v="1185732"/>
    <x v="102"/>
    <x v="0"/>
    <x v="42"/>
    <s v="Baltimore"/>
    <x v="0"/>
    <n v="0.4"/>
    <x v="28"/>
    <x v="193"/>
    <x v="222"/>
    <x v="2"/>
  </r>
  <r>
    <x v="0"/>
    <n v="1185732"/>
    <x v="102"/>
    <x v="0"/>
    <x v="42"/>
    <s v="Baltimore"/>
    <x v="1"/>
    <n v="0.4"/>
    <x v="46"/>
    <x v="194"/>
    <x v="287"/>
    <x v="2"/>
  </r>
  <r>
    <x v="0"/>
    <n v="1185732"/>
    <x v="102"/>
    <x v="0"/>
    <x v="42"/>
    <s v="Baltimore"/>
    <x v="2"/>
    <n v="0.30000000000000004"/>
    <x v="46"/>
    <x v="663"/>
    <x v="362"/>
    <x v="8"/>
  </r>
  <r>
    <x v="0"/>
    <n v="1185732"/>
    <x v="102"/>
    <x v="0"/>
    <x v="42"/>
    <s v="Baltimore"/>
    <x v="3"/>
    <n v="0.35"/>
    <x v="37"/>
    <x v="731"/>
    <x v="1275"/>
    <x v="8"/>
  </r>
  <r>
    <x v="0"/>
    <n v="1185732"/>
    <x v="102"/>
    <x v="0"/>
    <x v="42"/>
    <s v="Baltimore"/>
    <x v="4"/>
    <n v="0.5"/>
    <x v="38"/>
    <x v="127"/>
    <x v="293"/>
    <x v="1"/>
  </r>
  <r>
    <x v="0"/>
    <n v="1185732"/>
    <x v="102"/>
    <x v="0"/>
    <x v="42"/>
    <s v="Baltimore"/>
    <x v="5"/>
    <n v="0.4"/>
    <x v="46"/>
    <x v="194"/>
    <x v="533"/>
    <x v="8"/>
  </r>
  <r>
    <x v="0"/>
    <n v="1185732"/>
    <x v="37"/>
    <x v="0"/>
    <x v="42"/>
    <s v="Baltimore"/>
    <x v="0"/>
    <n v="0.4"/>
    <x v="31"/>
    <x v="336"/>
    <x v="1190"/>
    <x v="2"/>
  </r>
  <r>
    <x v="0"/>
    <n v="1185732"/>
    <x v="37"/>
    <x v="0"/>
    <x v="42"/>
    <s v="Baltimore"/>
    <x v="1"/>
    <n v="0.4"/>
    <x v="38"/>
    <x v="124"/>
    <x v="189"/>
    <x v="2"/>
  </r>
  <r>
    <x v="0"/>
    <n v="1185732"/>
    <x v="37"/>
    <x v="0"/>
    <x v="42"/>
    <s v="Baltimore"/>
    <x v="2"/>
    <n v="0.30000000000000004"/>
    <x v="35"/>
    <x v="188"/>
    <x v="1206"/>
    <x v="8"/>
  </r>
  <r>
    <x v="0"/>
    <n v="1185732"/>
    <x v="37"/>
    <x v="0"/>
    <x v="42"/>
    <s v="Baltimore"/>
    <x v="3"/>
    <n v="0.35"/>
    <x v="43"/>
    <x v="311"/>
    <x v="193"/>
    <x v="8"/>
  </r>
  <r>
    <x v="0"/>
    <n v="1185732"/>
    <x v="37"/>
    <x v="0"/>
    <x v="42"/>
    <s v="Baltimore"/>
    <x v="4"/>
    <n v="0.5"/>
    <x v="38"/>
    <x v="127"/>
    <x v="293"/>
    <x v="1"/>
  </r>
  <r>
    <x v="0"/>
    <n v="1185732"/>
    <x v="37"/>
    <x v="0"/>
    <x v="42"/>
    <s v="Baltimore"/>
    <x v="5"/>
    <n v="0.4"/>
    <x v="46"/>
    <x v="194"/>
    <x v="533"/>
    <x v="8"/>
  </r>
  <r>
    <x v="0"/>
    <n v="1185732"/>
    <x v="258"/>
    <x v="0"/>
    <x v="42"/>
    <s v="Baltimore"/>
    <x v="0"/>
    <n v="0.4"/>
    <x v="63"/>
    <x v="732"/>
    <x v="1276"/>
    <x v="2"/>
  </r>
  <r>
    <x v="0"/>
    <n v="1185732"/>
    <x v="258"/>
    <x v="0"/>
    <x v="42"/>
    <s v="Baltimore"/>
    <x v="1"/>
    <n v="0.4"/>
    <x v="44"/>
    <x v="123"/>
    <x v="188"/>
    <x v="2"/>
  </r>
  <r>
    <x v="0"/>
    <n v="1185732"/>
    <x v="258"/>
    <x v="0"/>
    <x v="42"/>
    <s v="Baltimore"/>
    <x v="2"/>
    <n v="0.30000000000000004"/>
    <x v="35"/>
    <x v="188"/>
    <x v="1206"/>
    <x v="8"/>
  </r>
  <r>
    <x v="0"/>
    <n v="1185732"/>
    <x v="258"/>
    <x v="0"/>
    <x v="42"/>
    <s v="Baltimore"/>
    <x v="3"/>
    <n v="0.35"/>
    <x v="36"/>
    <x v="324"/>
    <x v="294"/>
    <x v="8"/>
  </r>
  <r>
    <x v="0"/>
    <n v="1185732"/>
    <x v="258"/>
    <x v="0"/>
    <x v="42"/>
    <s v="Baltimore"/>
    <x v="4"/>
    <n v="0.5"/>
    <x v="37"/>
    <x v="131"/>
    <x v="191"/>
    <x v="1"/>
  </r>
  <r>
    <x v="0"/>
    <n v="1185732"/>
    <x v="258"/>
    <x v="0"/>
    <x v="42"/>
    <s v="Baltimore"/>
    <x v="5"/>
    <n v="0.4"/>
    <x v="35"/>
    <x v="130"/>
    <x v="1098"/>
    <x v="8"/>
  </r>
  <r>
    <x v="0"/>
    <n v="1185732"/>
    <x v="259"/>
    <x v="0"/>
    <x v="42"/>
    <s v="Baltimore"/>
    <x v="0"/>
    <n v="0.4"/>
    <x v="28"/>
    <x v="193"/>
    <x v="222"/>
    <x v="2"/>
  </r>
  <r>
    <x v="0"/>
    <n v="1185732"/>
    <x v="259"/>
    <x v="0"/>
    <x v="42"/>
    <s v="Baltimore"/>
    <x v="1"/>
    <n v="0.4"/>
    <x v="38"/>
    <x v="124"/>
    <x v="189"/>
    <x v="2"/>
  </r>
  <r>
    <x v="0"/>
    <n v="1185732"/>
    <x v="259"/>
    <x v="0"/>
    <x v="42"/>
    <s v="Baltimore"/>
    <x v="2"/>
    <n v="0.30000000000000004"/>
    <x v="38"/>
    <x v="318"/>
    <x v="810"/>
    <x v="8"/>
  </r>
  <r>
    <x v="0"/>
    <n v="1185732"/>
    <x v="259"/>
    <x v="0"/>
    <x v="42"/>
    <s v="Baltimore"/>
    <x v="3"/>
    <n v="0.35"/>
    <x v="43"/>
    <x v="311"/>
    <x v="193"/>
    <x v="8"/>
  </r>
  <r>
    <x v="0"/>
    <n v="1185732"/>
    <x v="259"/>
    <x v="0"/>
    <x v="42"/>
    <s v="Baltimore"/>
    <x v="4"/>
    <n v="0.5"/>
    <x v="43"/>
    <x v="126"/>
    <x v="277"/>
    <x v="1"/>
  </r>
  <r>
    <x v="0"/>
    <n v="1185732"/>
    <x v="259"/>
    <x v="0"/>
    <x v="42"/>
    <s v="Baltimore"/>
    <x v="5"/>
    <n v="0.4"/>
    <x v="49"/>
    <x v="147"/>
    <x v="616"/>
    <x v="8"/>
  </r>
  <r>
    <x v="0"/>
    <n v="1185732"/>
    <x v="236"/>
    <x v="0"/>
    <x v="42"/>
    <s v="Baltimore"/>
    <x v="0"/>
    <n v="0.54999999999999993"/>
    <x v="82"/>
    <x v="733"/>
    <x v="1277"/>
    <x v="2"/>
  </r>
  <r>
    <x v="0"/>
    <n v="1185732"/>
    <x v="236"/>
    <x v="0"/>
    <x v="42"/>
    <s v="Baltimore"/>
    <x v="1"/>
    <n v="0.5"/>
    <x v="35"/>
    <x v="140"/>
    <x v="676"/>
    <x v="2"/>
  </r>
  <r>
    <x v="0"/>
    <n v="1185732"/>
    <x v="236"/>
    <x v="0"/>
    <x v="42"/>
    <s v="Baltimore"/>
    <x v="2"/>
    <n v="0.45"/>
    <x v="49"/>
    <x v="198"/>
    <x v="303"/>
    <x v="8"/>
  </r>
  <r>
    <x v="0"/>
    <n v="1185732"/>
    <x v="236"/>
    <x v="0"/>
    <x v="42"/>
    <s v="Baltimore"/>
    <x v="3"/>
    <n v="0.45"/>
    <x v="44"/>
    <x v="127"/>
    <x v="354"/>
    <x v="8"/>
  </r>
  <r>
    <x v="0"/>
    <n v="1185732"/>
    <x v="236"/>
    <x v="0"/>
    <x v="42"/>
    <s v="Baltimore"/>
    <x v="4"/>
    <n v="0.54999999999999993"/>
    <x v="35"/>
    <x v="409"/>
    <x v="1278"/>
    <x v="1"/>
  </r>
  <r>
    <x v="0"/>
    <n v="1185732"/>
    <x v="236"/>
    <x v="0"/>
    <x v="42"/>
    <s v="Baltimore"/>
    <x v="5"/>
    <n v="0.6"/>
    <x v="47"/>
    <x v="50"/>
    <x v="212"/>
    <x v="8"/>
  </r>
  <r>
    <x v="0"/>
    <n v="1185732"/>
    <x v="41"/>
    <x v="0"/>
    <x v="42"/>
    <s v="Baltimore"/>
    <x v="0"/>
    <n v="0.54999999999999993"/>
    <x v="26"/>
    <x v="734"/>
    <x v="1279"/>
    <x v="2"/>
  </r>
  <r>
    <x v="0"/>
    <n v="1185732"/>
    <x v="41"/>
    <x v="0"/>
    <x v="42"/>
    <s v="Baltimore"/>
    <x v="1"/>
    <n v="0.5"/>
    <x v="47"/>
    <x v="47"/>
    <x v="668"/>
    <x v="2"/>
  </r>
  <r>
    <x v="0"/>
    <n v="1185732"/>
    <x v="41"/>
    <x v="0"/>
    <x v="42"/>
    <s v="Baltimore"/>
    <x v="2"/>
    <n v="0.45"/>
    <x v="46"/>
    <x v="334"/>
    <x v="154"/>
    <x v="8"/>
  </r>
  <r>
    <x v="0"/>
    <n v="1185732"/>
    <x v="41"/>
    <x v="0"/>
    <x v="42"/>
    <s v="Baltimore"/>
    <x v="3"/>
    <n v="0.45"/>
    <x v="49"/>
    <x v="198"/>
    <x v="303"/>
    <x v="8"/>
  </r>
  <r>
    <x v="0"/>
    <n v="1185732"/>
    <x v="41"/>
    <x v="0"/>
    <x v="42"/>
    <s v="Baltimore"/>
    <x v="4"/>
    <n v="0.54999999999999993"/>
    <x v="49"/>
    <x v="209"/>
    <x v="358"/>
    <x v="1"/>
  </r>
  <r>
    <x v="0"/>
    <n v="1185732"/>
    <x v="41"/>
    <x v="0"/>
    <x v="42"/>
    <s v="Baltimore"/>
    <x v="5"/>
    <n v="0.6"/>
    <x v="32"/>
    <x v="52"/>
    <x v="53"/>
    <x v="8"/>
  </r>
  <r>
    <x v="0"/>
    <n v="1185732"/>
    <x v="260"/>
    <x v="0"/>
    <x v="42"/>
    <s v="Baltimore"/>
    <x v="0"/>
    <n v="0.54999999999999993"/>
    <x v="22"/>
    <x v="353"/>
    <x v="1192"/>
    <x v="2"/>
  </r>
  <r>
    <x v="0"/>
    <n v="1185732"/>
    <x v="260"/>
    <x v="0"/>
    <x v="42"/>
    <s v="Baltimore"/>
    <x v="1"/>
    <n v="0.5"/>
    <x v="33"/>
    <x v="43"/>
    <x v="47"/>
    <x v="2"/>
  </r>
  <r>
    <x v="0"/>
    <n v="1185732"/>
    <x v="260"/>
    <x v="0"/>
    <x v="42"/>
    <s v="Baltimore"/>
    <x v="2"/>
    <n v="0.45"/>
    <x v="45"/>
    <x v="151"/>
    <x v="149"/>
    <x v="8"/>
  </r>
  <r>
    <x v="0"/>
    <n v="1185732"/>
    <x v="260"/>
    <x v="0"/>
    <x v="42"/>
    <s v="Baltimore"/>
    <x v="3"/>
    <n v="0.45"/>
    <x v="49"/>
    <x v="198"/>
    <x v="303"/>
    <x v="8"/>
  </r>
  <r>
    <x v="0"/>
    <n v="1185732"/>
    <x v="260"/>
    <x v="0"/>
    <x v="42"/>
    <s v="Baltimore"/>
    <x v="4"/>
    <n v="0.54999999999999993"/>
    <x v="46"/>
    <x v="410"/>
    <x v="1274"/>
    <x v="1"/>
  </r>
  <r>
    <x v="0"/>
    <n v="1185732"/>
    <x v="260"/>
    <x v="0"/>
    <x v="42"/>
    <s v="Baltimore"/>
    <x v="5"/>
    <n v="0.6"/>
    <x v="24"/>
    <x v="61"/>
    <x v="214"/>
    <x v="8"/>
  </r>
  <r>
    <x v="0"/>
    <n v="1185732"/>
    <x v="261"/>
    <x v="0"/>
    <x v="42"/>
    <s v="Baltimore"/>
    <x v="0"/>
    <n v="0.54999999999999993"/>
    <x v="26"/>
    <x v="734"/>
    <x v="1279"/>
    <x v="2"/>
  </r>
  <r>
    <x v="0"/>
    <n v="1185732"/>
    <x v="261"/>
    <x v="0"/>
    <x v="42"/>
    <s v="Baltimore"/>
    <x v="1"/>
    <n v="0.5"/>
    <x v="33"/>
    <x v="43"/>
    <x v="47"/>
    <x v="2"/>
  </r>
  <r>
    <x v="0"/>
    <n v="1185732"/>
    <x v="261"/>
    <x v="0"/>
    <x v="42"/>
    <s v="Baltimore"/>
    <x v="2"/>
    <n v="0.45"/>
    <x v="45"/>
    <x v="151"/>
    <x v="149"/>
    <x v="8"/>
  </r>
  <r>
    <x v="0"/>
    <n v="1185732"/>
    <x v="261"/>
    <x v="0"/>
    <x v="42"/>
    <s v="Baltimore"/>
    <x v="3"/>
    <n v="0.45"/>
    <x v="44"/>
    <x v="127"/>
    <x v="354"/>
    <x v="8"/>
  </r>
  <r>
    <x v="0"/>
    <n v="1185732"/>
    <x v="261"/>
    <x v="0"/>
    <x v="42"/>
    <s v="Baltimore"/>
    <x v="4"/>
    <n v="0.54999999999999993"/>
    <x v="38"/>
    <x v="427"/>
    <x v="1280"/>
    <x v="1"/>
  </r>
  <r>
    <x v="0"/>
    <n v="1185732"/>
    <x v="261"/>
    <x v="0"/>
    <x v="42"/>
    <s v="Baltimore"/>
    <x v="5"/>
    <n v="0.6"/>
    <x v="47"/>
    <x v="50"/>
    <x v="212"/>
    <x v="8"/>
  </r>
  <r>
    <x v="0"/>
    <n v="1185732"/>
    <x v="239"/>
    <x v="0"/>
    <x v="42"/>
    <s v="Baltimore"/>
    <x v="0"/>
    <n v="0.54999999999999993"/>
    <x v="28"/>
    <x v="403"/>
    <x v="675"/>
    <x v="2"/>
  </r>
  <r>
    <x v="0"/>
    <n v="1185732"/>
    <x v="239"/>
    <x v="0"/>
    <x v="42"/>
    <s v="Baltimore"/>
    <x v="1"/>
    <n v="0.5"/>
    <x v="46"/>
    <x v="132"/>
    <x v="315"/>
    <x v="2"/>
  </r>
  <r>
    <x v="0"/>
    <n v="1185732"/>
    <x v="239"/>
    <x v="0"/>
    <x v="42"/>
    <s v="Baltimore"/>
    <x v="2"/>
    <n v="0.45"/>
    <x v="38"/>
    <x v="177"/>
    <x v="658"/>
    <x v="8"/>
  </r>
  <r>
    <x v="0"/>
    <n v="1185732"/>
    <x v="239"/>
    <x v="0"/>
    <x v="42"/>
    <s v="Baltimore"/>
    <x v="3"/>
    <n v="0.45"/>
    <x v="41"/>
    <x v="124"/>
    <x v="204"/>
    <x v="8"/>
  </r>
  <r>
    <x v="0"/>
    <n v="1185732"/>
    <x v="239"/>
    <x v="0"/>
    <x v="42"/>
    <s v="Baltimore"/>
    <x v="4"/>
    <n v="0.54999999999999993"/>
    <x v="41"/>
    <x v="405"/>
    <x v="1271"/>
    <x v="1"/>
  </r>
  <r>
    <x v="0"/>
    <n v="1185732"/>
    <x v="239"/>
    <x v="0"/>
    <x v="42"/>
    <s v="Baltimore"/>
    <x v="5"/>
    <n v="0.6"/>
    <x v="49"/>
    <x v="207"/>
    <x v="794"/>
    <x v="8"/>
  </r>
  <r>
    <x v="0"/>
    <n v="1185732"/>
    <x v="45"/>
    <x v="0"/>
    <x v="42"/>
    <s v="Baltimore"/>
    <x v="0"/>
    <n v="0.6"/>
    <x v="34"/>
    <x v="175"/>
    <x v="259"/>
    <x v="2"/>
  </r>
  <r>
    <x v="0"/>
    <n v="1185732"/>
    <x v="45"/>
    <x v="0"/>
    <x v="42"/>
    <s v="Baltimore"/>
    <x v="1"/>
    <n v="0.55000000000000004"/>
    <x v="49"/>
    <x v="205"/>
    <x v="302"/>
    <x v="2"/>
  </r>
  <r>
    <x v="0"/>
    <n v="1185732"/>
    <x v="45"/>
    <x v="0"/>
    <x v="42"/>
    <s v="Baltimore"/>
    <x v="2"/>
    <n v="0.55000000000000004"/>
    <x v="41"/>
    <x v="130"/>
    <x v="1098"/>
    <x v="8"/>
  </r>
  <r>
    <x v="0"/>
    <n v="1185732"/>
    <x v="45"/>
    <x v="0"/>
    <x v="42"/>
    <s v="Baltimore"/>
    <x v="3"/>
    <n v="0.55000000000000004"/>
    <x v="37"/>
    <x v="117"/>
    <x v="753"/>
    <x v="8"/>
  </r>
  <r>
    <x v="0"/>
    <n v="1185732"/>
    <x v="45"/>
    <x v="0"/>
    <x v="42"/>
    <s v="Baltimore"/>
    <x v="4"/>
    <n v="0.65"/>
    <x v="37"/>
    <x v="165"/>
    <x v="213"/>
    <x v="1"/>
  </r>
  <r>
    <x v="0"/>
    <n v="1185732"/>
    <x v="45"/>
    <x v="0"/>
    <x v="42"/>
    <s v="Baltimore"/>
    <x v="5"/>
    <n v="0.7"/>
    <x v="49"/>
    <x v="193"/>
    <x v="99"/>
    <x v="8"/>
  </r>
  <r>
    <x v="0"/>
    <n v="1185732"/>
    <x v="262"/>
    <x v="0"/>
    <x v="42"/>
    <s v="Baltimore"/>
    <x v="0"/>
    <n v="0.65"/>
    <x v="32"/>
    <x v="62"/>
    <x v="165"/>
    <x v="2"/>
  </r>
  <r>
    <x v="0"/>
    <n v="1185732"/>
    <x v="262"/>
    <x v="0"/>
    <x v="42"/>
    <s v="Baltimore"/>
    <x v="1"/>
    <n v="0.55000000000000004"/>
    <x v="46"/>
    <x v="255"/>
    <x v="386"/>
    <x v="2"/>
  </r>
  <r>
    <x v="0"/>
    <n v="1185732"/>
    <x v="262"/>
    <x v="0"/>
    <x v="42"/>
    <s v="Baltimore"/>
    <x v="2"/>
    <n v="0.55000000000000004"/>
    <x v="81"/>
    <x v="735"/>
    <x v="1281"/>
    <x v="8"/>
  </r>
  <r>
    <x v="0"/>
    <n v="1185732"/>
    <x v="262"/>
    <x v="0"/>
    <x v="42"/>
    <s v="Baltimore"/>
    <x v="3"/>
    <n v="0.55000000000000004"/>
    <x v="49"/>
    <x v="205"/>
    <x v="829"/>
    <x v="8"/>
  </r>
  <r>
    <x v="0"/>
    <n v="1185732"/>
    <x v="262"/>
    <x v="0"/>
    <x v="42"/>
    <s v="Baltimore"/>
    <x v="4"/>
    <n v="0.65"/>
    <x v="35"/>
    <x v="736"/>
    <x v="1282"/>
    <x v="1"/>
  </r>
  <r>
    <x v="0"/>
    <n v="1185732"/>
    <x v="262"/>
    <x v="0"/>
    <x v="42"/>
    <s v="Baltimore"/>
    <x v="5"/>
    <n v="0.7"/>
    <x v="48"/>
    <x v="48"/>
    <x v="150"/>
    <x v="8"/>
  </r>
  <r>
    <x v="0"/>
    <n v="1185732"/>
    <x v="263"/>
    <x v="0"/>
    <x v="42"/>
    <s v="Baltimore"/>
    <x v="0"/>
    <n v="0.65"/>
    <x v="25"/>
    <x v="87"/>
    <x v="108"/>
    <x v="2"/>
  </r>
  <r>
    <x v="0"/>
    <n v="1185732"/>
    <x v="263"/>
    <x v="0"/>
    <x v="42"/>
    <s v="Baltimore"/>
    <x v="1"/>
    <n v="0.55000000000000004"/>
    <x v="47"/>
    <x v="42"/>
    <x v="802"/>
    <x v="2"/>
  </r>
  <r>
    <x v="0"/>
    <n v="1185732"/>
    <x v="263"/>
    <x v="0"/>
    <x v="42"/>
    <s v="Baltimore"/>
    <x v="2"/>
    <n v="0.55000000000000004"/>
    <x v="48"/>
    <x v="138"/>
    <x v="543"/>
    <x v="8"/>
  </r>
  <r>
    <x v="0"/>
    <n v="1185732"/>
    <x v="263"/>
    <x v="0"/>
    <x v="42"/>
    <s v="Baltimore"/>
    <x v="3"/>
    <n v="0.55000000000000004"/>
    <x v="46"/>
    <x v="255"/>
    <x v="316"/>
    <x v="8"/>
  </r>
  <r>
    <x v="0"/>
    <n v="1185732"/>
    <x v="263"/>
    <x v="0"/>
    <x v="42"/>
    <s v="Baltimore"/>
    <x v="4"/>
    <n v="0.65"/>
    <x v="46"/>
    <x v="238"/>
    <x v="1283"/>
    <x v="1"/>
  </r>
  <r>
    <x v="0"/>
    <n v="1185732"/>
    <x v="263"/>
    <x v="0"/>
    <x v="42"/>
    <s v="Baltimore"/>
    <x v="5"/>
    <n v="0.7"/>
    <x v="33"/>
    <x v="44"/>
    <x v="824"/>
    <x v="8"/>
  </r>
  <r>
    <x v="0"/>
    <n v="1185732"/>
    <x v="136"/>
    <x v="0"/>
    <x v="43"/>
    <s v="Wilmington"/>
    <x v="0"/>
    <n v="0.35000000000000003"/>
    <x v="34"/>
    <x v="394"/>
    <x v="854"/>
    <x v="2"/>
  </r>
  <r>
    <x v="0"/>
    <n v="1185732"/>
    <x v="136"/>
    <x v="0"/>
    <x v="43"/>
    <s v="Wilmington"/>
    <x v="1"/>
    <n v="0.35000000000000003"/>
    <x v="35"/>
    <x v="117"/>
    <x v="181"/>
    <x v="2"/>
  </r>
  <r>
    <x v="0"/>
    <n v="1185732"/>
    <x v="136"/>
    <x v="0"/>
    <x v="43"/>
    <s v="Wilmington"/>
    <x v="2"/>
    <n v="0.25000000000000006"/>
    <x v="35"/>
    <x v="502"/>
    <x v="869"/>
    <x v="8"/>
  </r>
  <r>
    <x v="0"/>
    <n v="1185732"/>
    <x v="136"/>
    <x v="0"/>
    <x v="43"/>
    <s v="Wilmington"/>
    <x v="3"/>
    <n v="0.3"/>
    <x v="36"/>
    <x v="316"/>
    <x v="481"/>
    <x v="8"/>
  </r>
  <r>
    <x v="0"/>
    <n v="1185732"/>
    <x v="136"/>
    <x v="0"/>
    <x v="43"/>
    <s v="Wilmington"/>
    <x v="4"/>
    <n v="0.45"/>
    <x v="37"/>
    <x v="120"/>
    <x v="678"/>
    <x v="1"/>
  </r>
  <r>
    <x v="0"/>
    <n v="1185732"/>
    <x v="136"/>
    <x v="0"/>
    <x v="43"/>
    <s v="Wilmington"/>
    <x v="5"/>
    <n v="0.35000000000000003"/>
    <x v="35"/>
    <x v="117"/>
    <x v="753"/>
    <x v="8"/>
  </r>
  <r>
    <x v="0"/>
    <n v="1185732"/>
    <x v="264"/>
    <x v="0"/>
    <x v="43"/>
    <s v="Wilmington"/>
    <x v="0"/>
    <n v="0.35000000000000003"/>
    <x v="28"/>
    <x v="450"/>
    <x v="1212"/>
    <x v="2"/>
  </r>
  <r>
    <x v="0"/>
    <n v="1185732"/>
    <x v="264"/>
    <x v="0"/>
    <x v="43"/>
    <s v="Wilmington"/>
    <x v="1"/>
    <n v="0.35000000000000003"/>
    <x v="37"/>
    <x v="181"/>
    <x v="1164"/>
    <x v="2"/>
  </r>
  <r>
    <x v="0"/>
    <n v="1185732"/>
    <x v="264"/>
    <x v="0"/>
    <x v="43"/>
    <s v="Wilmington"/>
    <x v="2"/>
    <n v="0.25000000000000006"/>
    <x v="38"/>
    <x v="469"/>
    <x v="811"/>
    <x v="8"/>
  </r>
  <r>
    <x v="0"/>
    <n v="1185732"/>
    <x v="264"/>
    <x v="0"/>
    <x v="43"/>
    <s v="Wilmington"/>
    <x v="3"/>
    <n v="0.3"/>
    <x v="39"/>
    <x v="178"/>
    <x v="487"/>
    <x v="8"/>
  </r>
  <r>
    <x v="0"/>
    <n v="1185732"/>
    <x v="264"/>
    <x v="0"/>
    <x v="43"/>
    <s v="Wilmington"/>
    <x v="4"/>
    <n v="0.45"/>
    <x v="37"/>
    <x v="120"/>
    <x v="678"/>
    <x v="1"/>
  </r>
  <r>
    <x v="0"/>
    <n v="1185732"/>
    <x v="264"/>
    <x v="0"/>
    <x v="43"/>
    <s v="Wilmington"/>
    <x v="5"/>
    <n v="0.35000000000000003"/>
    <x v="35"/>
    <x v="117"/>
    <x v="753"/>
    <x v="8"/>
  </r>
  <r>
    <x v="0"/>
    <n v="1185732"/>
    <x v="173"/>
    <x v="0"/>
    <x v="43"/>
    <s v="Wilmington"/>
    <x v="0"/>
    <n v="0.35000000000000003"/>
    <x v="40"/>
    <x v="737"/>
    <x v="1284"/>
    <x v="2"/>
  </r>
  <r>
    <x v="0"/>
    <n v="1185732"/>
    <x v="173"/>
    <x v="0"/>
    <x v="43"/>
    <s v="Wilmington"/>
    <x v="1"/>
    <n v="0.35000000000000003"/>
    <x v="41"/>
    <x v="320"/>
    <x v="272"/>
    <x v="2"/>
  </r>
  <r>
    <x v="0"/>
    <n v="1185732"/>
    <x v="173"/>
    <x v="0"/>
    <x v="43"/>
    <s v="Wilmington"/>
    <x v="2"/>
    <n v="0.25000000000000006"/>
    <x v="38"/>
    <x v="469"/>
    <x v="811"/>
    <x v="8"/>
  </r>
  <r>
    <x v="0"/>
    <n v="1185732"/>
    <x v="173"/>
    <x v="0"/>
    <x v="43"/>
    <s v="Wilmington"/>
    <x v="3"/>
    <n v="0.3"/>
    <x v="42"/>
    <x v="375"/>
    <x v="1285"/>
    <x v="8"/>
  </r>
  <r>
    <x v="0"/>
    <n v="1185732"/>
    <x v="173"/>
    <x v="0"/>
    <x v="43"/>
    <s v="Wilmington"/>
    <x v="4"/>
    <n v="0.45"/>
    <x v="36"/>
    <x v="180"/>
    <x v="674"/>
    <x v="1"/>
  </r>
  <r>
    <x v="0"/>
    <n v="1185732"/>
    <x v="173"/>
    <x v="0"/>
    <x v="43"/>
    <s v="Wilmington"/>
    <x v="5"/>
    <n v="0.35000000000000003"/>
    <x v="38"/>
    <x v="121"/>
    <x v="280"/>
    <x v="8"/>
  </r>
  <r>
    <x v="0"/>
    <n v="1185732"/>
    <x v="265"/>
    <x v="0"/>
    <x v="43"/>
    <s v="Wilmington"/>
    <x v="0"/>
    <n v="0.35000000000000003"/>
    <x v="34"/>
    <x v="394"/>
    <x v="854"/>
    <x v="2"/>
  </r>
  <r>
    <x v="0"/>
    <n v="1185732"/>
    <x v="265"/>
    <x v="0"/>
    <x v="43"/>
    <s v="Wilmington"/>
    <x v="1"/>
    <n v="0.35000000000000003"/>
    <x v="37"/>
    <x v="181"/>
    <x v="1164"/>
    <x v="2"/>
  </r>
  <r>
    <x v="0"/>
    <n v="1185732"/>
    <x v="265"/>
    <x v="0"/>
    <x v="43"/>
    <s v="Wilmington"/>
    <x v="2"/>
    <n v="0.25000000000000006"/>
    <x v="37"/>
    <x v="706"/>
    <x v="1286"/>
    <x v="8"/>
  </r>
  <r>
    <x v="0"/>
    <n v="1185732"/>
    <x v="265"/>
    <x v="0"/>
    <x v="43"/>
    <s v="Wilmington"/>
    <x v="3"/>
    <n v="0.3"/>
    <x v="39"/>
    <x v="178"/>
    <x v="487"/>
    <x v="8"/>
  </r>
  <r>
    <x v="0"/>
    <n v="1185732"/>
    <x v="265"/>
    <x v="0"/>
    <x v="43"/>
    <s v="Wilmington"/>
    <x v="4"/>
    <n v="0.45"/>
    <x v="39"/>
    <x v="185"/>
    <x v="190"/>
    <x v="1"/>
  </r>
  <r>
    <x v="0"/>
    <n v="1185732"/>
    <x v="265"/>
    <x v="0"/>
    <x v="43"/>
    <s v="Wilmington"/>
    <x v="5"/>
    <n v="0.35000000000000003"/>
    <x v="44"/>
    <x v="622"/>
    <x v="827"/>
    <x v="8"/>
  </r>
  <r>
    <x v="0"/>
    <n v="1185732"/>
    <x v="61"/>
    <x v="0"/>
    <x v="43"/>
    <s v="Wilmington"/>
    <x v="0"/>
    <n v="0.49999999999999994"/>
    <x v="65"/>
    <x v="719"/>
    <x v="1287"/>
    <x v="2"/>
  </r>
  <r>
    <x v="0"/>
    <n v="1185732"/>
    <x v="61"/>
    <x v="0"/>
    <x v="43"/>
    <s v="Wilmington"/>
    <x v="1"/>
    <n v="0.45"/>
    <x v="38"/>
    <x v="177"/>
    <x v="266"/>
    <x v="2"/>
  </r>
  <r>
    <x v="0"/>
    <n v="1185732"/>
    <x v="61"/>
    <x v="0"/>
    <x v="43"/>
    <s v="Wilmington"/>
    <x v="2"/>
    <n v="0.4"/>
    <x v="44"/>
    <x v="123"/>
    <x v="216"/>
    <x v="8"/>
  </r>
  <r>
    <x v="0"/>
    <n v="1185732"/>
    <x v="61"/>
    <x v="0"/>
    <x v="43"/>
    <s v="Wilmington"/>
    <x v="3"/>
    <n v="0.4"/>
    <x v="41"/>
    <x v="134"/>
    <x v="202"/>
    <x v="8"/>
  </r>
  <r>
    <x v="0"/>
    <n v="1185732"/>
    <x v="61"/>
    <x v="0"/>
    <x v="43"/>
    <s v="Wilmington"/>
    <x v="4"/>
    <n v="0.49999999999999994"/>
    <x v="38"/>
    <x v="486"/>
    <x v="615"/>
    <x v="1"/>
  </r>
  <r>
    <x v="0"/>
    <n v="1185732"/>
    <x v="61"/>
    <x v="0"/>
    <x v="43"/>
    <s v="Wilmington"/>
    <x v="5"/>
    <n v="0.54999999999999993"/>
    <x v="45"/>
    <x v="237"/>
    <x v="802"/>
    <x v="8"/>
  </r>
  <r>
    <x v="0"/>
    <n v="1185732"/>
    <x v="266"/>
    <x v="0"/>
    <x v="43"/>
    <s v="Wilmington"/>
    <x v="0"/>
    <n v="0.49999999999999994"/>
    <x v="25"/>
    <x v="591"/>
    <x v="1047"/>
    <x v="2"/>
  </r>
  <r>
    <x v="0"/>
    <n v="1185732"/>
    <x v="266"/>
    <x v="0"/>
    <x v="43"/>
    <s v="Wilmington"/>
    <x v="1"/>
    <n v="0.45"/>
    <x v="45"/>
    <x v="151"/>
    <x v="353"/>
    <x v="2"/>
  </r>
  <r>
    <x v="0"/>
    <n v="1185732"/>
    <x v="266"/>
    <x v="0"/>
    <x v="43"/>
    <s v="Wilmington"/>
    <x v="2"/>
    <n v="0.4"/>
    <x v="35"/>
    <x v="130"/>
    <x v="1098"/>
    <x v="8"/>
  </r>
  <r>
    <x v="0"/>
    <n v="1185732"/>
    <x v="266"/>
    <x v="0"/>
    <x v="43"/>
    <s v="Wilmington"/>
    <x v="3"/>
    <n v="0.4"/>
    <x v="44"/>
    <x v="123"/>
    <x v="216"/>
    <x v="8"/>
  </r>
  <r>
    <x v="0"/>
    <n v="1185732"/>
    <x v="266"/>
    <x v="0"/>
    <x v="43"/>
    <s v="Wilmington"/>
    <x v="4"/>
    <n v="0.49999999999999994"/>
    <x v="44"/>
    <x v="589"/>
    <x v="1288"/>
    <x v="1"/>
  </r>
  <r>
    <x v="0"/>
    <n v="1185732"/>
    <x v="266"/>
    <x v="0"/>
    <x v="43"/>
    <s v="Wilmington"/>
    <x v="5"/>
    <n v="0.54999999999999993"/>
    <x v="47"/>
    <x v="208"/>
    <x v="311"/>
    <x v="8"/>
  </r>
  <r>
    <x v="0"/>
    <n v="1185732"/>
    <x v="176"/>
    <x v="0"/>
    <x v="43"/>
    <s v="Wilmington"/>
    <x v="0"/>
    <n v="0.49999999999999994"/>
    <x v="23"/>
    <x v="738"/>
    <x v="1289"/>
    <x v="2"/>
  </r>
  <r>
    <x v="0"/>
    <n v="1185732"/>
    <x v="176"/>
    <x v="0"/>
    <x v="43"/>
    <s v="Wilmington"/>
    <x v="1"/>
    <n v="0.45"/>
    <x v="48"/>
    <x v="153"/>
    <x v="507"/>
    <x v="2"/>
  </r>
  <r>
    <x v="0"/>
    <n v="1185732"/>
    <x v="176"/>
    <x v="0"/>
    <x v="43"/>
    <s v="Wilmington"/>
    <x v="2"/>
    <n v="0.4"/>
    <x v="49"/>
    <x v="147"/>
    <x v="616"/>
    <x v="8"/>
  </r>
  <r>
    <x v="0"/>
    <n v="1185732"/>
    <x v="176"/>
    <x v="0"/>
    <x v="43"/>
    <s v="Wilmington"/>
    <x v="3"/>
    <n v="0.4"/>
    <x v="44"/>
    <x v="123"/>
    <x v="216"/>
    <x v="8"/>
  </r>
  <r>
    <x v="0"/>
    <n v="1185732"/>
    <x v="176"/>
    <x v="0"/>
    <x v="43"/>
    <s v="Wilmington"/>
    <x v="4"/>
    <n v="0.49999999999999994"/>
    <x v="35"/>
    <x v="695"/>
    <x v="313"/>
    <x v="1"/>
  </r>
  <r>
    <x v="0"/>
    <n v="1185732"/>
    <x v="176"/>
    <x v="0"/>
    <x v="43"/>
    <s v="Wilmington"/>
    <x v="5"/>
    <n v="0.54999999999999993"/>
    <x v="32"/>
    <x v="357"/>
    <x v="567"/>
    <x v="8"/>
  </r>
  <r>
    <x v="0"/>
    <n v="1185732"/>
    <x v="117"/>
    <x v="0"/>
    <x v="43"/>
    <s v="Wilmington"/>
    <x v="0"/>
    <n v="0.49999999999999994"/>
    <x v="25"/>
    <x v="591"/>
    <x v="1047"/>
    <x v="2"/>
  </r>
  <r>
    <x v="0"/>
    <n v="1185732"/>
    <x v="117"/>
    <x v="0"/>
    <x v="43"/>
    <s v="Wilmington"/>
    <x v="1"/>
    <n v="0.45"/>
    <x v="48"/>
    <x v="153"/>
    <x v="507"/>
    <x v="2"/>
  </r>
  <r>
    <x v="0"/>
    <n v="1185732"/>
    <x v="117"/>
    <x v="0"/>
    <x v="43"/>
    <s v="Wilmington"/>
    <x v="2"/>
    <n v="0.4"/>
    <x v="49"/>
    <x v="147"/>
    <x v="616"/>
    <x v="8"/>
  </r>
  <r>
    <x v="0"/>
    <n v="1185732"/>
    <x v="117"/>
    <x v="0"/>
    <x v="43"/>
    <s v="Wilmington"/>
    <x v="3"/>
    <n v="0.4"/>
    <x v="41"/>
    <x v="134"/>
    <x v="202"/>
    <x v="8"/>
  </r>
  <r>
    <x v="0"/>
    <n v="1185732"/>
    <x v="117"/>
    <x v="0"/>
    <x v="43"/>
    <s v="Wilmington"/>
    <x v="4"/>
    <n v="0.49999999999999994"/>
    <x v="37"/>
    <x v="688"/>
    <x v="621"/>
    <x v="1"/>
  </r>
  <r>
    <x v="0"/>
    <n v="1185732"/>
    <x v="117"/>
    <x v="0"/>
    <x v="43"/>
    <s v="Wilmington"/>
    <x v="5"/>
    <n v="0.54999999999999993"/>
    <x v="45"/>
    <x v="237"/>
    <x v="802"/>
    <x v="8"/>
  </r>
  <r>
    <x v="0"/>
    <n v="1185732"/>
    <x v="63"/>
    <x v="0"/>
    <x v="43"/>
    <s v="Wilmington"/>
    <x v="0"/>
    <n v="0.49999999999999994"/>
    <x v="34"/>
    <x v="739"/>
    <x v="1290"/>
    <x v="2"/>
  </r>
  <r>
    <x v="0"/>
    <n v="1185732"/>
    <x v="63"/>
    <x v="0"/>
    <x v="43"/>
    <s v="Wilmington"/>
    <x v="1"/>
    <n v="0.45"/>
    <x v="35"/>
    <x v="116"/>
    <x v="180"/>
    <x v="2"/>
  </r>
  <r>
    <x v="0"/>
    <n v="1185732"/>
    <x v="63"/>
    <x v="0"/>
    <x v="43"/>
    <s v="Wilmington"/>
    <x v="2"/>
    <n v="0.4"/>
    <x v="37"/>
    <x v="135"/>
    <x v="198"/>
    <x v="8"/>
  </r>
  <r>
    <x v="0"/>
    <n v="1185732"/>
    <x v="63"/>
    <x v="0"/>
    <x v="43"/>
    <s v="Wilmington"/>
    <x v="3"/>
    <n v="0.4"/>
    <x v="43"/>
    <x v="128"/>
    <x v="512"/>
    <x v="8"/>
  </r>
  <r>
    <x v="0"/>
    <n v="1185732"/>
    <x v="63"/>
    <x v="0"/>
    <x v="43"/>
    <s v="Wilmington"/>
    <x v="4"/>
    <n v="0.49999999999999994"/>
    <x v="43"/>
    <x v="382"/>
    <x v="1269"/>
    <x v="1"/>
  </r>
  <r>
    <x v="0"/>
    <n v="1185732"/>
    <x v="63"/>
    <x v="0"/>
    <x v="43"/>
    <s v="Wilmington"/>
    <x v="5"/>
    <n v="0.54999999999999993"/>
    <x v="44"/>
    <x v="695"/>
    <x v="310"/>
    <x v="8"/>
  </r>
  <r>
    <x v="0"/>
    <n v="1185732"/>
    <x v="267"/>
    <x v="0"/>
    <x v="43"/>
    <s v="Wilmington"/>
    <x v="0"/>
    <n v="0.54999999999999993"/>
    <x v="33"/>
    <x v="338"/>
    <x v="958"/>
    <x v="2"/>
  </r>
  <r>
    <x v="0"/>
    <n v="1185732"/>
    <x v="267"/>
    <x v="0"/>
    <x v="43"/>
    <s v="Wilmington"/>
    <x v="1"/>
    <n v="0.5"/>
    <x v="44"/>
    <x v="142"/>
    <x v="209"/>
    <x v="2"/>
  </r>
  <r>
    <x v="0"/>
    <n v="1185732"/>
    <x v="267"/>
    <x v="0"/>
    <x v="43"/>
    <s v="Wilmington"/>
    <x v="2"/>
    <n v="0.5"/>
    <x v="43"/>
    <x v="126"/>
    <x v="229"/>
    <x v="8"/>
  </r>
  <r>
    <x v="0"/>
    <n v="1185732"/>
    <x v="267"/>
    <x v="0"/>
    <x v="43"/>
    <s v="Wilmington"/>
    <x v="3"/>
    <n v="0.5"/>
    <x v="36"/>
    <x v="143"/>
    <x v="210"/>
    <x v="8"/>
  </r>
  <r>
    <x v="0"/>
    <n v="1185732"/>
    <x v="267"/>
    <x v="0"/>
    <x v="43"/>
    <s v="Wilmington"/>
    <x v="4"/>
    <n v="0.6"/>
    <x v="36"/>
    <x v="126"/>
    <x v="277"/>
    <x v="1"/>
  </r>
  <r>
    <x v="0"/>
    <n v="1185732"/>
    <x v="267"/>
    <x v="0"/>
    <x v="43"/>
    <s v="Wilmington"/>
    <x v="5"/>
    <n v="0.64999999999999991"/>
    <x v="44"/>
    <x v="144"/>
    <x v="409"/>
    <x v="8"/>
  </r>
  <r>
    <x v="0"/>
    <n v="1185732"/>
    <x v="268"/>
    <x v="0"/>
    <x v="43"/>
    <s v="Wilmington"/>
    <x v="0"/>
    <n v="0.6"/>
    <x v="47"/>
    <x v="50"/>
    <x v="99"/>
    <x v="2"/>
  </r>
  <r>
    <x v="0"/>
    <n v="1185732"/>
    <x v="268"/>
    <x v="0"/>
    <x v="43"/>
    <s v="Wilmington"/>
    <x v="1"/>
    <n v="0.5"/>
    <x v="35"/>
    <x v="140"/>
    <x v="676"/>
    <x v="2"/>
  </r>
  <r>
    <x v="0"/>
    <n v="1185732"/>
    <x v="268"/>
    <x v="0"/>
    <x v="43"/>
    <s v="Wilmington"/>
    <x v="2"/>
    <n v="0.5"/>
    <x v="84"/>
    <x v="198"/>
    <x v="303"/>
    <x v="8"/>
  </r>
  <r>
    <x v="0"/>
    <n v="1185732"/>
    <x v="268"/>
    <x v="0"/>
    <x v="43"/>
    <s v="Wilmington"/>
    <x v="3"/>
    <n v="0.5"/>
    <x v="44"/>
    <x v="142"/>
    <x v="399"/>
    <x v="8"/>
  </r>
  <r>
    <x v="0"/>
    <n v="1185732"/>
    <x v="268"/>
    <x v="0"/>
    <x v="43"/>
    <s v="Wilmington"/>
    <x v="4"/>
    <n v="0.6"/>
    <x v="38"/>
    <x v="198"/>
    <x v="658"/>
    <x v="1"/>
  </r>
  <r>
    <x v="0"/>
    <n v="1185732"/>
    <x v="268"/>
    <x v="0"/>
    <x v="43"/>
    <s v="Wilmington"/>
    <x v="5"/>
    <n v="0.64999999999999991"/>
    <x v="46"/>
    <x v="262"/>
    <x v="1101"/>
    <x v="8"/>
  </r>
  <r>
    <x v="0"/>
    <n v="1185732"/>
    <x v="269"/>
    <x v="0"/>
    <x v="43"/>
    <s v="Wilmington"/>
    <x v="0"/>
    <n v="0.6"/>
    <x v="21"/>
    <x v="211"/>
    <x v="92"/>
    <x v="2"/>
  </r>
  <r>
    <x v="0"/>
    <n v="1185732"/>
    <x v="269"/>
    <x v="0"/>
    <x v="43"/>
    <s v="Wilmington"/>
    <x v="1"/>
    <n v="0.5"/>
    <x v="45"/>
    <x v="157"/>
    <x v="963"/>
    <x v="2"/>
  </r>
  <r>
    <x v="0"/>
    <n v="1185732"/>
    <x v="269"/>
    <x v="0"/>
    <x v="43"/>
    <s v="Wilmington"/>
    <x v="2"/>
    <n v="0.5"/>
    <x v="46"/>
    <x v="132"/>
    <x v="409"/>
    <x v="8"/>
  </r>
  <r>
    <x v="0"/>
    <n v="1185732"/>
    <x v="269"/>
    <x v="0"/>
    <x v="43"/>
    <s v="Wilmington"/>
    <x v="3"/>
    <n v="0.5"/>
    <x v="35"/>
    <x v="140"/>
    <x v="309"/>
    <x v="8"/>
  </r>
  <r>
    <x v="0"/>
    <n v="1185732"/>
    <x v="269"/>
    <x v="0"/>
    <x v="43"/>
    <s v="Wilmington"/>
    <x v="4"/>
    <n v="0.6"/>
    <x v="35"/>
    <x v="240"/>
    <x v="361"/>
    <x v="1"/>
  </r>
  <r>
    <x v="0"/>
    <n v="1185732"/>
    <x v="269"/>
    <x v="0"/>
    <x v="43"/>
    <s v="Wilmington"/>
    <x v="5"/>
    <n v="0.64999999999999991"/>
    <x v="48"/>
    <x v="264"/>
    <x v="218"/>
    <x v="8"/>
  </r>
  <r>
    <x v="0"/>
    <n v="1185732"/>
    <x v="48"/>
    <x v="0"/>
    <x v="44"/>
    <s v="Newark"/>
    <x v="0"/>
    <n v="0.4"/>
    <x v="24"/>
    <x v="47"/>
    <x v="325"/>
    <x v="8"/>
  </r>
  <r>
    <x v="0"/>
    <n v="1185732"/>
    <x v="48"/>
    <x v="0"/>
    <x v="44"/>
    <s v="Newark"/>
    <x v="1"/>
    <n v="0.4"/>
    <x v="49"/>
    <x v="147"/>
    <x v="616"/>
    <x v="8"/>
  </r>
  <r>
    <x v="0"/>
    <n v="1185732"/>
    <x v="48"/>
    <x v="0"/>
    <x v="44"/>
    <s v="Newark"/>
    <x v="2"/>
    <n v="0.30000000000000004"/>
    <x v="49"/>
    <x v="395"/>
    <x v="499"/>
    <x v="1"/>
  </r>
  <r>
    <x v="0"/>
    <n v="1185732"/>
    <x v="48"/>
    <x v="0"/>
    <x v="44"/>
    <s v="Newark"/>
    <x v="3"/>
    <n v="0.35"/>
    <x v="43"/>
    <x v="311"/>
    <x v="480"/>
    <x v="1"/>
  </r>
  <r>
    <x v="0"/>
    <n v="1185732"/>
    <x v="48"/>
    <x v="0"/>
    <x v="44"/>
    <s v="Newark"/>
    <x v="4"/>
    <n v="0.5"/>
    <x v="41"/>
    <x v="123"/>
    <x v="229"/>
    <x v="1"/>
  </r>
  <r>
    <x v="0"/>
    <n v="1185732"/>
    <x v="48"/>
    <x v="0"/>
    <x v="44"/>
    <s v="Newark"/>
    <x v="5"/>
    <n v="0.4"/>
    <x v="49"/>
    <x v="147"/>
    <x v="217"/>
    <x v="2"/>
  </r>
  <r>
    <x v="0"/>
    <n v="1185732"/>
    <x v="49"/>
    <x v="0"/>
    <x v="44"/>
    <s v="Newark"/>
    <x v="0"/>
    <n v="0.4"/>
    <x v="21"/>
    <x v="42"/>
    <x v="980"/>
    <x v="8"/>
  </r>
  <r>
    <x v="0"/>
    <n v="1185732"/>
    <x v="49"/>
    <x v="0"/>
    <x v="44"/>
    <s v="Newark"/>
    <x v="1"/>
    <n v="0.4"/>
    <x v="41"/>
    <x v="134"/>
    <x v="202"/>
    <x v="8"/>
  </r>
  <r>
    <x v="0"/>
    <n v="1185732"/>
    <x v="49"/>
    <x v="0"/>
    <x v="44"/>
    <s v="Newark"/>
    <x v="2"/>
    <n v="0.30000000000000004"/>
    <x v="44"/>
    <x v="398"/>
    <x v="1226"/>
    <x v="1"/>
  </r>
  <r>
    <x v="0"/>
    <n v="1185732"/>
    <x v="49"/>
    <x v="0"/>
    <x v="44"/>
    <s v="Newark"/>
    <x v="3"/>
    <n v="0.35"/>
    <x v="36"/>
    <x v="324"/>
    <x v="506"/>
    <x v="1"/>
  </r>
  <r>
    <x v="0"/>
    <n v="1185732"/>
    <x v="49"/>
    <x v="0"/>
    <x v="44"/>
    <s v="Newark"/>
    <x v="4"/>
    <n v="0.5"/>
    <x v="41"/>
    <x v="123"/>
    <x v="229"/>
    <x v="1"/>
  </r>
  <r>
    <x v="0"/>
    <n v="1185732"/>
    <x v="49"/>
    <x v="0"/>
    <x v="44"/>
    <s v="Newark"/>
    <x v="5"/>
    <n v="0.4"/>
    <x v="49"/>
    <x v="147"/>
    <x v="217"/>
    <x v="2"/>
  </r>
  <r>
    <x v="0"/>
    <n v="1185732"/>
    <x v="14"/>
    <x v="0"/>
    <x v="44"/>
    <s v="Newark"/>
    <x v="0"/>
    <n v="0.4"/>
    <x v="65"/>
    <x v="740"/>
    <x v="1291"/>
    <x v="8"/>
  </r>
  <r>
    <x v="0"/>
    <n v="1185732"/>
    <x v="14"/>
    <x v="0"/>
    <x v="44"/>
    <s v="Newark"/>
    <x v="1"/>
    <n v="0.4"/>
    <x v="38"/>
    <x v="124"/>
    <x v="204"/>
    <x v="8"/>
  </r>
  <r>
    <x v="0"/>
    <n v="1185732"/>
    <x v="14"/>
    <x v="0"/>
    <x v="44"/>
    <s v="Newark"/>
    <x v="2"/>
    <n v="0.30000000000000004"/>
    <x v="44"/>
    <x v="398"/>
    <x v="1226"/>
    <x v="1"/>
  </r>
  <r>
    <x v="0"/>
    <n v="1185732"/>
    <x v="14"/>
    <x v="0"/>
    <x v="44"/>
    <s v="Newark"/>
    <x v="3"/>
    <n v="0.35"/>
    <x v="39"/>
    <x v="326"/>
    <x v="508"/>
    <x v="1"/>
  </r>
  <r>
    <x v="0"/>
    <n v="1185732"/>
    <x v="14"/>
    <x v="0"/>
    <x v="44"/>
    <s v="Newark"/>
    <x v="4"/>
    <n v="0.5"/>
    <x v="43"/>
    <x v="126"/>
    <x v="277"/>
    <x v="1"/>
  </r>
  <r>
    <x v="0"/>
    <n v="1185732"/>
    <x v="14"/>
    <x v="0"/>
    <x v="44"/>
    <s v="Newark"/>
    <x v="5"/>
    <n v="0.4"/>
    <x v="44"/>
    <x v="123"/>
    <x v="188"/>
    <x v="2"/>
  </r>
  <r>
    <x v="0"/>
    <n v="1185732"/>
    <x v="50"/>
    <x v="0"/>
    <x v="44"/>
    <s v="Newark"/>
    <x v="0"/>
    <n v="0.4"/>
    <x v="24"/>
    <x v="47"/>
    <x v="325"/>
    <x v="8"/>
  </r>
  <r>
    <x v="0"/>
    <n v="1185732"/>
    <x v="50"/>
    <x v="0"/>
    <x v="44"/>
    <s v="Newark"/>
    <x v="1"/>
    <n v="0.4"/>
    <x v="41"/>
    <x v="134"/>
    <x v="202"/>
    <x v="8"/>
  </r>
  <r>
    <x v="0"/>
    <n v="1185732"/>
    <x v="50"/>
    <x v="0"/>
    <x v="44"/>
    <s v="Newark"/>
    <x v="2"/>
    <n v="0.30000000000000004"/>
    <x v="41"/>
    <x v="399"/>
    <x v="605"/>
    <x v="1"/>
  </r>
  <r>
    <x v="0"/>
    <n v="1185732"/>
    <x v="50"/>
    <x v="0"/>
    <x v="44"/>
    <s v="Newark"/>
    <x v="3"/>
    <n v="0.35"/>
    <x v="36"/>
    <x v="324"/>
    <x v="506"/>
    <x v="1"/>
  </r>
  <r>
    <x v="0"/>
    <n v="1185732"/>
    <x v="50"/>
    <x v="0"/>
    <x v="44"/>
    <s v="Newark"/>
    <x v="4"/>
    <n v="0.5"/>
    <x v="36"/>
    <x v="143"/>
    <x v="476"/>
    <x v="1"/>
  </r>
  <r>
    <x v="0"/>
    <n v="1185732"/>
    <x v="50"/>
    <x v="0"/>
    <x v="44"/>
    <s v="Newark"/>
    <x v="5"/>
    <n v="0.4"/>
    <x v="35"/>
    <x v="130"/>
    <x v="195"/>
    <x v="2"/>
  </r>
  <r>
    <x v="0"/>
    <n v="1185732"/>
    <x v="51"/>
    <x v="0"/>
    <x v="44"/>
    <s v="Newark"/>
    <x v="0"/>
    <n v="0.54999999999999993"/>
    <x v="63"/>
    <x v="741"/>
    <x v="1292"/>
    <x v="8"/>
  </r>
  <r>
    <x v="0"/>
    <n v="1185732"/>
    <x v="51"/>
    <x v="0"/>
    <x v="44"/>
    <s v="Newark"/>
    <x v="1"/>
    <n v="0.5"/>
    <x v="44"/>
    <x v="142"/>
    <x v="399"/>
    <x v="8"/>
  </r>
  <r>
    <x v="0"/>
    <n v="1185732"/>
    <x v="51"/>
    <x v="0"/>
    <x v="44"/>
    <s v="Newark"/>
    <x v="2"/>
    <n v="0.45"/>
    <x v="35"/>
    <x v="116"/>
    <x v="516"/>
    <x v="1"/>
  </r>
  <r>
    <x v="0"/>
    <n v="1185732"/>
    <x v="51"/>
    <x v="0"/>
    <x v="44"/>
    <s v="Newark"/>
    <x v="3"/>
    <n v="0.45"/>
    <x v="38"/>
    <x v="177"/>
    <x v="269"/>
    <x v="1"/>
  </r>
  <r>
    <x v="0"/>
    <n v="1185732"/>
    <x v="51"/>
    <x v="0"/>
    <x v="44"/>
    <s v="Newark"/>
    <x v="4"/>
    <n v="0.54999999999999993"/>
    <x v="44"/>
    <x v="695"/>
    <x v="313"/>
    <x v="1"/>
  </r>
  <r>
    <x v="0"/>
    <n v="1185732"/>
    <x v="51"/>
    <x v="0"/>
    <x v="44"/>
    <s v="Newark"/>
    <x v="5"/>
    <n v="0.6"/>
    <x v="48"/>
    <x v="39"/>
    <x v="42"/>
    <x v="2"/>
  </r>
  <r>
    <x v="0"/>
    <n v="1185732"/>
    <x v="52"/>
    <x v="0"/>
    <x v="44"/>
    <s v="Newark"/>
    <x v="0"/>
    <n v="0.54999999999999993"/>
    <x v="23"/>
    <x v="742"/>
    <x v="96"/>
    <x v="8"/>
  </r>
  <r>
    <x v="0"/>
    <n v="1185732"/>
    <x v="52"/>
    <x v="0"/>
    <x v="44"/>
    <s v="Newark"/>
    <x v="1"/>
    <n v="0.5"/>
    <x v="48"/>
    <x v="203"/>
    <x v="158"/>
    <x v="8"/>
  </r>
  <r>
    <x v="0"/>
    <n v="1185732"/>
    <x v="52"/>
    <x v="0"/>
    <x v="44"/>
    <s v="Newark"/>
    <x v="2"/>
    <n v="0.45"/>
    <x v="49"/>
    <x v="198"/>
    <x v="658"/>
    <x v="1"/>
  </r>
  <r>
    <x v="0"/>
    <n v="1185732"/>
    <x v="52"/>
    <x v="0"/>
    <x v="44"/>
    <s v="Newark"/>
    <x v="3"/>
    <n v="0.45"/>
    <x v="35"/>
    <x v="116"/>
    <x v="516"/>
    <x v="1"/>
  </r>
  <r>
    <x v="0"/>
    <n v="1185732"/>
    <x v="52"/>
    <x v="0"/>
    <x v="44"/>
    <s v="Newark"/>
    <x v="4"/>
    <n v="0.54999999999999993"/>
    <x v="35"/>
    <x v="409"/>
    <x v="1278"/>
    <x v="1"/>
  </r>
  <r>
    <x v="0"/>
    <n v="1185732"/>
    <x v="52"/>
    <x v="0"/>
    <x v="44"/>
    <s v="Newark"/>
    <x v="5"/>
    <n v="0.6"/>
    <x v="33"/>
    <x v="141"/>
    <x v="1140"/>
    <x v="2"/>
  </r>
  <r>
    <x v="0"/>
    <n v="1185732"/>
    <x v="18"/>
    <x v="0"/>
    <x v="44"/>
    <s v="Newark"/>
    <x v="0"/>
    <n v="0.54999999999999993"/>
    <x v="26"/>
    <x v="734"/>
    <x v="324"/>
    <x v="8"/>
  </r>
  <r>
    <x v="0"/>
    <n v="1185732"/>
    <x v="18"/>
    <x v="0"/>
    <x v="44"/>
    <s v="Newark"/>
    <x v="1"/>
    <n v="0.5"/>
    <x v="47"/>
    <x v="47"/>
    <x v="325"/>
    <x v="8"/>
  </r>
  <r>
    <x v="0"/>
    <n v="1185732"/>
    <x v="18"/>
    <x v="0"/>
    <x v="44"/>
    <s v="Newark"/>
    <x v="2"/>
    <n v="0.45"/>
    <x v="46"/>
    <x v="334"/>
    <x v="1293"/>
    <x v="1"/>
  </r>
  <r>
    <x v="0"/>
    <n v="1185732"/>
    <x v="18"/>
    <x v="0"/>
    <x v="44"/>
    <s v="Newark"/>
    <x v="3"/>
    <n v="0.45"/>
    <x v="35"/>
    <x v="116"/>
    <x v="516"/>
    <x v="1"/>
  </r>
  <r>
    <x v="0"/>
    <n v="1185732"/>
    <x v="18"/>
    <x v="0"/>
    <x v="44"/>
    <s v="Newark"/>
    <x v="4"/>
    <n v="0.54999999999999993"/>
    <x v="49"/>
    <x v="209"/>
    <x v="358"/>
    <x v="1"/>
  </r>
  <r>
    <x v="0"/>
    <n v="1185732"/>
    <x v="18"/>
    <x v="0"/>
    <x v="44"/>
    <s v="Newark"/>
    <x v="5"/>
    <n v="0.6"/>
    <x v="34"/>
    <x v="175"/>
    <x v="259"/>
    <x v="2"/>
  </r>
  <r>
    <x v="0"/>
    <n v="1185732"/>
    <x v="53"/>
    <x v="0"/>
    <x v="44"/>
    <s v="Newark"/>
    <x v="0"/>
    <n v="0.54999999999999993"/>
    <x v="23"/>
    <x v="742"/>
    <x v="96"/>
    <x v="8"/>
  </r>
  <r>
    <x v="0"/>
    <n v="1185732"/>
    <x v="53"/>
    <x v="0"/>
    <x v="44"/>
    <s v="Newark"/>
    <x v="1"/>
    <n v="0.5"/>
    <x v="47"/>
    <x v="47"/>
    <x v="325"/>
    <x v="8"/>
  </r>
  <r>
    <x v="0"/>
    <n v="1185732"/>
    <x v="53"/>
    <x v="0"/>
    <x v="44"/>
    <s v="Newark"/>
    <x v="2"/>
    <n v="0.45"/>
    <x v="46"/>
    <x v="334"/>
    <x v="1293"/>
    <x v="1"/>
  </r>
  <r>
    <x v="0"/>
    <n v="1185732"/>
    <x v="53"/>
    <x v="0"/>
    <x v="44"/>
    <s v="Newark"/>
    <x v="3"/>
    <n v="0.45"/>
    <x v="38"/>
    <x v="177"/>
    <x v="269"/>
    <x v="1"/>
  </r>
  <r>
    <x v="0"/>
    <n v="1185732"/>
    <x v="53"/>
    <x v="0"/>
    <x v="44"/>
    <s v="Newark"/>
    <x v="4"/>
    <n v="0.54999999999999993"/>
    <x v="41"/>
    <x v="405"/>
    <x v="1271"/>
    <x v="1"/>
  </r>
  <r>
    <x v="0"/>
    <n v="1185732"/>
    <x v="53"/>
    <x v="0"/>
    <x v="44"/>
    <s v="Newark"/>
    <x v="5"/>
    <n v="0.6"/>
    <x v="48"/>
    <x v="39"/>
    <x v="42"/>
    <x v="2"/>
  </r>
  <r>
    <x v="0"/>
    <n v="1185732"/>
    <x v="54"/>
    <x v="0"/>
    <x v="44"/>
    <s v="Newark"/>
    <x v="0"/>
    <n v="0.54999999999999993"/>
    <x v="24"/>
    <x v="359"/>
    <x v="588"/>
    <x v="8"/>
  </r>
  <r>
    <x v="0"/>
    <n v="1185732"/>
    <x v="54"/>
    <x v="0"/>
    <x v="44"/>
    <s v="Newark"/>
    <x v="1"/>
    <n v="0.5"/>
    <x v="49"/>
    <x v="146"/>
    <x v="51"/>
    <x v="8"/>
  </r>
  <r>
    <x v="0"/>
    <n v="1185732"/>
    <x v="54"/>
    <x v="0"/>
    <x v="44"/>
    <s v="Newark"/>
    <x v="2"/>
    <n v="0.45"/>
    <x v="41"/>
    <x v="124"/>
    <x v="499"/>
    <x v="1"/>
  </r>
  <r>
    <x v="0"/>
    <n v="1185732"/>
    <x v="54"/>
    <x v="0"/>
    <x v="44"/>
    <s v="Newark"/>
    <x v="3"/>
    <n v="0.45"/>
    <x v="37"/>
    <x v="120"/>
    <x v="678"/>
    <x v="1"/>
  </r>
  <r>
    <x v="0"/>
    <n v="1185732"/>
    <x v="54"/>
    <x v="0"/>
    <x v="44"/>
    <s v="Newark"/>
    <x v="4"/>
    <n v="0.54999999999999993"/>
    <x v="37"/>
    <x v="119"/>
    <x v="517"/>
    <x v="1"/>
  </r>
  <r>
    <x v="0"/>
    <n v="1185732"/>
    <x v="54"/>
    <x v="0"/>
    <x v="44"/>
    <s v="Newark"/>
    <x v="5"/>
    <n v="0.6"/>
    <x v="35"/>
    <x v="240"/>
    <x v="302"/>
    <x v="2"/>
  </r>
  <r>
    <x v="0"/>
    <n v="1185732"/>
    <x v="55"/>
    <x v="0"/>
    <x v="44"/>
    <s v="Newark"/>
    <x v="0"/>
    <n v="0.6"/>
    <x v="32"/>
    <x v="52"/>
    <x v="53"/>
    <x v="8"/>
  </r>
  <r>
    <x v="0"/>
    <n v="1185732"/>
    <x v="55"/>
    <x v="0"/>
    <x v="44"/>
    <s v="Newark"/>
    <x v="1"/>
    <n v="0.55000000000000004"/>
    <x v="35"/>
    <x v="408"/>
    <x v="1096"/>
    <x v="8"/>
  </r>
  <r>
    <x v="0"/>
    <n v="1185732"/>
    <x v="55"/>
    <x v="0"/>
    <x v="44"/>
    <s v="Newark"/>
    <x v="2"/>
    <n v="0.55000000000000004"/>
    <x v="37"/>
    <x v="117"/>
    <x v="281"/>
    <x v="1"/>
  </r>
  <r>
    <x v="0"/>
    <n v="1185732"/>
    <x v="55"/>
    <x v="0"/>
    <x v="44"/>
    <s v="Newark"/>
    <x v="3"/>
    <n v="0.55000000000000004"/>
    <x v="43"/>
    <x v="188"/>
    <x v="966"/>
    <x v="1"/>
  </r>
  <r>
    <x v="0"/>
    <n v="1185732"/>
    <x v="55"/>
    <x v="0"/>
    <x v="44"/>
    <s v="Newark"/>
    <x v="4"/>
    <n v="0.65"/>
    <x v="43"/>
    <x v="145"/>
    <x v="1248"/>
    <x v="1"/>
  </r>
  <r>
    <x v="0"/>
    <n v="1185732"/>
    <x v="55"/>
    <x v="0"/>
    <x v="44"/>
    <s v="Newark"/>
    <x v="5"/>
    <n v="0.7"/>
    <x v="35"/>
    <x v="237"/>
    <x v="812"/>
    <x v="2"/>
  </r>
  <r>
    <x v="0"/>
    <n v="1185732"/>
    <x v="56"/>
    <x v="0"/>
    <x v="44"/>
    <s v="Newark"/>
    <x v="0"/>
    <n v="0.65"/>
    <x v="33"/>
    <x v="426"/>
    <x v="1294"/>
    <x v="8"/>
  </r>
  <r>
    <x v="0"/>
    <n v="1185732"/>
    <x v="56"/>
    <x v="0"/>
    <x v="44"/>
    <s v="Newark"/>
    <x v="1"/>
    <n v="0.55000000000000004"/>
    <x v="49"/>
    <x v="205"/>
    <x v="829"/>
    <x v="8"/>
  </r>
  <r>
    <x v="0"/>
    <n v="1185732"/>
    <x v="56"/>
    <x v="0"/>
    <x v="44"/>
    <s v="Newark"/>
    <x v="2"/>
    <n v="0.55000000000000004"/>
    <x v="69"/>
    <x v="743"/>
    <x v="1295"/>
    <x v="1"/>
  </r>
  <r>
    <x v="0"/>
    <n v="1185732"/>
    <x v="56"/>
    <x v="0"/>
    <x v="44"/>
    <s v="Newark"/>
    <x v="3"/>
    <n v="0.55000000000000004"/>
    <x v="35"/>
    <x v="408"/>
    <x v="972"/>
    <x v="1"/>
  </r>
  <r>
    <x v="0"/>
    <n v="1185732"/>
    <x v="56"/>
    <x v="0"/>
    <x v="44"/>
    <s v="Newark"/>
    <x v="4"/>
    <n v="0.65"/>
    <x v="44"/>
    <x v="132"/>
    <x v="1296"/>
    <x v="1"/>
  </r>
  <r>
    <x v="0"/>
    <n v="1185732"/>
    <x v="56"/>
    <x v="0"/>
    <x v="44"/>
    <s v="Newark"/>
    <x v="5"/>
    <n v="0.7"/>
    <x v="45"/>
    <x v="41"/>
    <x v="44"/>
    <x v="2"/>
  </r>
  <r>
    <x v="0"/>
    <n v="1185732"/>
    <x v="57"/>
    <x v="0"/>
    <x v="44"/>
    <s v="Newark"/>
    <x v="0"/>
    <n v="0.65"/>
    <x v="31"/>
    <x v="90"/>
    <x v="1297"/>
    <x v="8"/>
  </r>
  <r>
    <x v="0"/>
    <n v="1185732"/>
    <x v="57"/>
    <x v="0"/>
    <x v="44"/>
    <s v="Newark"/>
    <x v="1"/>
    <n v="0.55000000000000004"/>
    <x v="48"/>
    <x v="138"/>
    <x v="543"/>
    <x v="8"/>
  </r>
  <r>
    <x v="0"/>
    <n v="1185732"/>
    <x v="57"/>
    <x v="0"/>
    <x v="44"/>
    <s v="Newark"/>
    <x v="2"/>
    <n v="0.55000000000000004"/>
    <x v="45"/>
    <x v="136"/>
    <x v="302"/>
    <x v="1"/>
  </r>
  <r>
    <x v="0"/>
    <n v="1185732"/>
    <x v="57"/>
    <x v="0"/>
    <x v="44"/>
    <s v="Newark"/>
    <x v="3"/>
    <n v="0.55000000000000004"/>
    <x v="49"/>
    <x v="205"/>
    <x v="732"/>
    <x v="1"/>
  </r>
  <r>
    <x v="0"/>
    <n v="1185732"/>
    <x v="57"/>
    <x v="0"/>
    <x v="44"/>
    <s v="Newark"/>
    <x v="4"/>
    <n v="0.65"/>
    <x v="49"/>
    <x v="212"/>
    <x v="154"/>
    <x v="1"/>
  </r>
  <r>
    <x v="0"/>
    <n v="1185732"/>
    <x v="57"/>
    <x v="0"/>
    <x v="44"/>
    <s v="Newark"/>
    <x v="5"/>
    <n v="0.7"/>
    <x v="47"/>
    <x v="59"/>
    <x v="1298"/>
    <x v="2"/>
  </r>
  <r>
    <x v="0"/>
    <n v="1185732"/>
    <x v="136"/>
    <x v="0"/>
    <x v="45"/>
    <s v="Hartford"/>
    <x v="0"/>
    <n v="0.35000000000000003"/>
    <x v="33"/>
    <x v="343"/>
    <x v="795"/>
    <x v="2"/>
  </r>
  <r>
    <x v="0"/>
    <n v="1185732"/>
    <x v="136"/>
    <x v="0"/>
    <x v="45"/>
    <s v="Hartford"/>
    <x v="1"/>
    <n v="0.35000000000000003"/>
    <x v="38"/>
    <x v="121"/>
    <x v="185"/>
    <x v="2"/>
  </r>
  <r>
    <x v="0"/>
    <n v="1185732"/>
    <x v="136"/>
    <x v="0"/>
    <x v="45"/>
    <s v="Hartford"/>
    <x v="2"/>
    <n v="0.25000000000000006"/>
    <x v="38"/>
    <x v="469"/>
    <x v="811"/>
    <x v="8"/>
  </r>
  <r>
    <x v="0"/>
    <n v="1185732"/>
    <x v="136"/>
    <x v="0"/>
    <x v="45"/>
    <s v="Hartford"/>
    <x v="3"/>
    <n v="0.3"/>
    <x v="42"/>
    <x v="375"/>
    <x v="1285"/>
    <x v="8"/>
  </r>
  <r>
    <x v="0"/>
    <n v="1185732"/>
    <x v="136"/>
    <x v="0"/>
    <x v="45"/>
    <s v="Hartford"/>
    <x v="4"/>
    <n v="0.45"/>
    <x v="36"/>
    <x v="180"/>
    <x v="674"/>
    <x v="1"/>
  </r>
  <r>
    <x v="0"/>
    <n v="1185732"/>
    <x v="136"/>
    <x v="0"/>
    <x v="45"/>
    <s v="Hartford"/>
    <x v="5"/>
    <n v="0.35000000000000003"/>
    <x v="38"/>
    <x v="121"/>
    <x v="280"/>
    <x v="8"/>
  </r>
  <r>
    <x v="0"/>
    <n v="1185732"/>
    <x v="264"/>
    <x v="0"/>
    <x v="45"/>
    <s v="Hartford"/>
    <x v="0"/>
    <n v="0.35000000000000003"/>
    <x v="34"/>
    <x v="394"/>
    <x v="854"/>
    <x v="2"/>
  </r>
  <r>
    <x v="0"/>
    <n v="1185732"/>
    <x v="264"/>
    <x v="0"/>
    <x v="45"/>
    <s v="Hartford"/>
    <x v="1"/>
    <n v="0.35000000000000003"/>
    <x v="36"/>
    <x v="620"/>
    <x v="591"/>
    <x v="2"/>
  </r>
  <r>
    <x v="0"/>
    <n v="1185732"/>
    <x v="264"/>
    <x v="0"/>
    <x v="45"/>
    <s v="Hartford"/>
    <x v="2"/>
    <n v="0.25000000000000006"/>
    <x v="37"/>
    <x v="706"/>
    <x v="1286"/>
    <x v="8"/>
  </r>
  <r>
    <x v="0"/>
    <n v="1185732"/>
    <x v="264"/>
    <x v="0"/>
    <x v="45"/>
    <s v="Hartford"/>
    <x v="3"/>
    <n v="0.3"/>
    <x v="51"/>
    <x v="374"/>
    <x v="610"/>
    <x v="8"/>
  </r>
  <r>
    <x v="0"/>
    <n v="1185732"/>
    <x v="264"/>
    <x v="0"/>
    <x v="45"/>
    <s v="Hartford"/>
    <x v="4"/>
    <n v="0.45"/>
    <x v="36"/>
    <x v="180"/>
    <x v="674"/>
    <x v="1"/>
  </r>
  <r>
    <x v="0"/>
    <n v="1185732"/>
    <x v="264"/>
    <x v="0"/>
    <x v="45"/>
    <s v="Hartford"/>
    <x v="5"/>
    <n v="0.35000000000000003"/>
    <x v="38"/>
    <x v="121"/>
    <x v="280"/>
    <x v="8"/>
  </r>
  <r>
    <x v="0"/>
    <n v="1185732"/>
    <x v="173"/>
    <x v="0"/>
    <x v="45"/>
    <s v="Hartford"/>
    <x v="0"/>
    <n v="0.35000000000000003"/>
    <x v="52"/>
    <x v="727"/>
    <x v="1299"/>
    <x v="2"/>
  </r>
  <r>
    <x v="0"/>
    <n v="1185732"/>
    <x v="173"/>
    <x v="0"/>
    <x v="45"/>
    <s v="Hartford"/>
    <x v="1"/>
    <n v="0.35000000000000003"/>
    <x v="43"/>
    <x v="311"/>
    <x v="1253"/>
    <x v="2"/>
  </r>
  <r>
    <x v="0"/>
    <n v="1185732"/>
    <x v="173"/>
    <x v="0"/>
    <x v="45"/>
    <s v="Hartford"/>
    <x v="2"/>
    <n v="0.25000000000000006"/>
    <x v="37"/>
    <x v="706"/>
    <x v="1286"/>
    <x v="8"/>
  </r>
  <r>
    <x v="0"/>
    <n v="1185732"/>
    <x v="173"/>
    <x v="0"/>
    <x v="45"/>
    <s v="Hartford"/>
    <x v="3"/>
    <n v="0.3"/>
    <x v="53"/>
    <x v="376"/>
    <x v="613"/>
    <x v="8"/>
  </r>
  <r>
    <x v="0"/>
    <n v="1185732"/>
    <x v="173"/>
    <x v="0"/>
    <x v="45"/>
    <s v="Hartford"/>
    <x v="4"/>
    <n v="0.45"/>
    <x v="42"/>
    <x v="125"/>
    <x v="1265"/>
    <x v="1"/>
  </r>
  <r>
    <x v="0"/>
    <n v="1185732"/>
    <x v="173"/>
    <x v="0"/>
    <x v="45"/>
    <s v="Hartford"/>
    <x v="5"/>
    <n v="0.35000000000000003"/>
    <x v="37"/>
    <x v="181"/>
    <x v="607"/>
    <x v="8"/>
  </r>
  <r>
    <x v="0"/>
    <n v="1185732"/>
    <x v="265"/>
    <x v="0"/>
    <x v="45"/>
    <s v="Hartford"/>
    <x v="0"/>
    <n v="0.35000000000000003"/>
    <x v="33"/>
    <x v="343"/>
    <x v="795"/>
    <x v="2"/>
  </r>
  <r>
    <x v="0"/>
    <n v="1185732"/>
    <x v="265"/>
    <x v="0"/>
    <x v="45"/>
    <s v="Hartford"/>
    <x v="1"/>
    <n v="0.35000000000000003"/>
    <x v="36"/>
    <x v="620"/>
    <x v="591"/>
    <x v="2"/>
  </r>
  <r>
    <x v="0"/>
    <n v="1185732"/>
    <x v="265"/>
    <x v="0"/>
    <x v="45"/>
    <s v="Hartford"/>
    <x v="2"/>
    <n v="0.25000000000000006"/>
    <x v="36"/>
    <x v="713"/>
    <x v="1300"/>
    <x v="8"/>
  </r>
  <r>
    <x v="0"/>
    <n v="1185732"/>
    <x v="265"/>
    <x v="0"/>
    <x v="45"/>
    <s v="Hartford"/>
    <x v="3"/>
    <n v="0.3"/>
    <x v="51"/>
    <x v="374"/>
    <x v="610"/>
    <x v="8"/>
  </r>
  <r>
    <x v="0"/>
    <n v="1185732"/>
    <x v="265"/>
    <x v="0"/>
    <x v="45"/>
    <s v="Hartford"/>
    <x v="4"/>
    <n v="0.45"/>
    <x v="51"/>
    <x v="375"/>
    <x v="1266"/>
    <x v="1"/>
  </r>
  <r>
    <x v="0"/>
    <n v="1185732"/>
    <x v="265"/>
    <x v="0"/>
    <x v="45"/>
    <s v="Hartford"/>
    <x v="5"/>
    <n v="0.35000000000000003"/>
    <x v="41"/>
    <x v="320"/>
    <x v="899"/>
    <x v="8"/>
  </r>
  <r>
    <x v="0"/>
    <n v="1185732"/>
    <x v="61"/>
    <x v="0"/>
    <x v="45"/>
    <s v="Hartford"/>
    <x v="0"/>
    <n v="0.49999999999999994"/>
    <x v="54"/>
    <x v="728"/>
    <x v="1301"/>
    <x v="2"/>
  </r>
  <r>
    <x v="0"/>
    <n v="1185732"/>
    <x v="61"/>
    <x v="0"/>
    <x v="45"/>
    <s v="Hartford"/>
    <x v="1"/>
    <n v="0.45"/>
    <x v="37"/>
    <x v="120"/>
    <x v="185"/>
    <x v="2"/>
  </r>
  <r>
    <x v="0"/>
    <n v="1185732"/>
    <x v="61"/>
    <x v="0"/>
    <x v="45"/>
    <s v="Hartford"/>
    <x v="2"/>
    <n v="0.4"/>
    <x v="41"/>
    <x v="134"/>
    <x v="202"/>
    <x v="8"/>
  </r>
  <r>
    <x v="0"/>
    <n v="1185732"/>
    <x v="61"/>
    <x v="0"/>
    <x v="45"/>
    <s v="Hartford"/>
    <x v="3"/>
    <n v="0.4"/>
    <x v="43"/>
    <x v="128"/>
    <x v="512"/>
    <x v="8"/>
  </r>
  <r>
    <x v="0"/>
    <n v="1185732"/>
    <x v="61"/>
    <x v="0"/>
    <x v="45"/>
    <s v="Hartford"/>
    <x v="4"/>
    <n v="0.49999999999999994"/>
    <x v="37"/>
    <x v="688"/>
    <x v="621"/>
    <x v="1"/>
  </r>
  <r>
    <x v="0"/>
    <n v="1185732"/>
    <x v="61"/>
    <x v="0"/>
    <x v="45"/>
    <s v="Hartford"/>
    <x v="5"/>
    <n v="0.54999999999999993"/>
    <x v="49"/>
    <x v="209"/>
    <x v="45"/>
    <x v="8"/>
  </r>
  <r>
    <x v="0"/>
    <n v="1185732"/>
    <x v="266"/>
    <x v="0"/>
    <x v="45"/>
    <s v="Hartford"/>
    <x v="0"/>
    <n v="0.49999999999999994"/>
    <x v="21"/>
    <x v="359"/>
    <x v="1302"/>
    <x v="2"/>
  </r>
  <r>
    <x v="0"/>
    <n v="1185732"/>
    <x v="266"/>
    <x v="0"/>
    <x v="45"/>
    <s v="Hartford"/>
    <x v="1"/>
    <n v="0.45"/>
    <x v="49"/>
    <x v="198"/>
    <x v="305"/>
    <x v="2"/>
  </r>
  <r>
    <x v="0"/>
    <n v="1185732"/>
    <x v="266"/>
    <x v="0"/>
    <x v="45"/>
    <s v="Hartford"/>
    <x v="2"/>
    <n v="0.4"/>
    <x v="38"/>
    <x v="124"/>
    <x v="204"/>
    <x v="8"/>
  </r>
  <r>
    <x v="0"/>
    <n v="1185732"/>
    <x v="266"/>
    <x v="0"/>
    <x v="45"/>
    <s v="Hartford"/>
    <x v="3"/>
    <n v="0.4"/>
    <x v="41"/>
    <x v="134"/>
    <x v="202"/>
    <x v="8"/>
  </r>
  <r>
    <x v="0"/>
    <n v="1185732"/>
    <x v="266"/>
    <x v="0"/>
    <x v="45"/>
    <s v="Hartford"/>
    <x v="4"/>
    <n v="0.49999999999999994"/>
    <x v="41"/>
    <x v="619"/>
    <x v="1303"/>
    <x v="1"/>
  </r>
  <r>
    <x v="0"/>
    <n v="1185732"/>
    <x v="266"/>
    <x v="0"/>
    <x v="45"/>
    <s v="Hartford"/>
    <x v="5"/>
    <n v="0.54999999999999993"/>
    <x v="45"/>
    <x v="237"/>
    <x v="802"/>
    <x v="8"/>
  </r>
  <r>
    <x v="0"/>
    <n v="1185732"/>
    <x v="176"/>
    <x v="0"/>
    <x v="45"/>
    <s v="Hartford"/>
    <x v="0"/>
    <n v="0.49999999999999994"/>
    <x v="31"/>
    <x v="744"/>
    <x v="1304"/>
    <x v="2"/>
  </r>
  <r>
    <x v="0"/>
    <n v="1185732"/>
    <x v="176"/>
    <x v="0"/>
    <x v="45"/>
    <s v="Hartford"/>
    <x v="1"/>
    <n v="0.45"/>
    <x v="46"/>
    <x v="334"/>
    <x v="977"/>
    <x v="2"/>
  </r>
  <r>
    <x v="0"/>
    <n v="1185732"/>
    <x v="176"/>
    <x v="0"/>
    <x v="45"/>
    <s v="Hartford"/>
    <x v="2"/>
    <n v="0.4"/>
    <x v="44"/>
    <x v="123"/>
    <x v="216"/>
    <x v="8"/>
  </r>
  <r>
    <x v="0"/>
    <n v="1185732"/>
    <x v="176"/>
    <x v="0"/>
    <x v="45"/>
    <s v="Hartford"/>
    <x v="3"/>
    <n v="0.4"/>
    <x v="41"/>
    <x v="134"/>
    <x v="202"/>
    <x v="8"/>
  </r>
  <r>
    <x v="0"/>
    <n v="1185732"/>
    <x v="176"/>
    <x v="0"/>
    <x v="45"/>
    <s v="Hartford"/>
    <x v="4"/>
    <n v="0.49999999999999994"/>
    <x v="38"/>
    <x v="486"/>
    <x v="615"/>
    <x v="1"/>
  </r>
  <r>
    <x v="0"/>
    <n v="1185732"/>
    <x v="176"/>
    <x v="0"/>
    <x v="45"/>
    <s v="Hartford"/>
    <x v="5"/>
    <n v="0.54999999999999993"/>
    <x v="47"/>
    <x v="208"/>
    <x v="311"/>
    <x v="8"/>
  </r>
  <r>
    <x v="0"/>
    <n v="1185732"/>
    <x v="117"/>
    <x v="0"/>
    <x v="45"/>
    <s v="Hartford"/>
    <x v="0"/>
    <n v="0.49999999999999994"/>
    <x v="21"/>
    <x v="359"/>
    <x v="1302"/>
    <x v="2"/>
  </r>
  <r>
    <x v="0"/>
    <n v="1185732"/>
    <x v="117"/>
    <x v="0"/>
    <x v="45"/>
    <s v="Hartford"/>
    <x v="1"/>
    <n v="0.45"/>
    <x v="46"/>
    <x v="334"/>
    <x v="977"/>
    <x v="2"/>
  </r>
  <r>
    <x v="0"/>
    <n v="1185732"/>
    <x v="117"/>
    <x v="0"/>
    <x v="45"/>
    <s v="Hartford"/>
    <x v="2"/>
    <n v="0.4"/>
    <x v="44"/>
    <x v="123"/>
    <x v="216"/>
    <x v="8"/>
  </r>
  <r>
    <x v="0"/>
    <n v="1185732"/>
    <x v="117"/>
    <x v="0"/>
    <x v="45"/>
    <s v="Hartford"/>
    <x v="3"/>
    <n v="0.4"/>
    <x v="43"/>
    <x v="128"/>
    <x v="512"/>
    <x v="8"/>
  </r>
  <r>
    <x v="0"/>
    <n v="1185732"/>
    <x v="117"/>
    <x v="0"/>
    <x v="45"/>
    <s v="Hartford"/>
    <x v="4"/>
    <n v="0.49999999999999994"/>
    <x v="36"/>
    <x v="694"/>
    <x v="1268"/>
    <x v="1"/>
  </r>
  <r>
    <x v="0"/>
    <n v="1185732"/>
    <x v="117"/>
    <x v="0"/>
    <x v="45"/>
    <s v="Hartford"/>
    <x v="5"/>
    <n v="0.54999999999999993"/>
    <x v="49"/>
    <x v="209"/>
    <x v="45"/>
    <x v="8"/>
  </r>
  <r>
    <x v="0"/>
    <n v="1185732"/>
    <x v="63"/>
    <x v="0"/>
    <x v="45"/>
    <s v="Hartford"/>
    <x v="0"/>
    <n v="0.49999999999999994"/>
    <x v="33"/>
    <x v="397"/>
    <x v="1305"/>
    <x v="2"/>
  </r>
  <r>
    <x v="0"/>
    <n v="1185732"/>
    <x v="63"/>
    <x v="0"/>
    <x v="45"/>
    <s v="Hartford"/>
    <x v="1"/>
    <n v="0.45"/>
    <x v="38"/>
    <x v="177"/>
    <x v="266"/>
    <x v="2"/>
  </r>
  <r>
    <x v="0"/>
    <n v="1185732"/>
    <x v="63"/>
    <x v="0"/>
    <x v="45"/>
    <s v="Hartford"/>
    <x v="2"/>
    <n v="0.4"/>
    <x v="36"/>
    <x v="118"/>
    <x v="182"/>
    <x v="8"/>
  </r>
  <r>
    <x v="0"/>
    <n v="1185732"/>
    <x v="63"/>
    <x v="0"/>
    <x v="45"/>
    <s v="Hartford"/>
    <x v="3"/>
    <n v="0.4"/>
    <x v="39"/>
    <x v="122"/>
    <x v="186"/>
    <x v="8"/>
  </r>
  <r>
    <x v="0"/>
    <n v="1185732"/>
    <x v="63"/>
    <x v="0"/>
    <x v="45"/>
    <s v="Hartford"/>
    <x v="4"/>
    <n v="0.49999999999999994"/>
    <x v="39"/>
    <x v="379"/>
    <x v="1223"/>
    <x v="1"/>
  </r>
  <r>
    <x v="0"/>
    <n v="1185732"/>
    <x v="63"/>
    <x v="0"/>
    <x v="45"/>
    <s v="Hartford"/>
    <x v="5"/>
    <n v="0.54999999999999993"/>
    <x v="41"/>
    <x v="405"/>
    <x v="288"/>
    <x v="8"/>
  </r>
  <r>
    <x v="0"/>
    <n v="1185732"/>
    <x v="267"/>
    <x v="0"/>
    <x v="45"/>
    <s v="Hartford"/>
    <x v="0"/>
    <n v="0.54999999999999993"/>
    <x v="48"/>
    <x v="210"/>
    <x v="1139"/>
    <x v="2"/>
  </r>
  <r>
    <x v="0"/>
    <n v="1185732"/>
    <x v="267"/>
    <x v="0"/>
    <x v="45"/>
    <s v="Hartford"/>
    <x v="1"/>
    <n v="0.5"/>
    <x v="41"/>
    <x v="123"/>
    <x v="188"/>
    <x v="2"/>
  </r>
  <r>
    <x v="0"/>
    <n v="1185732"/>
    <x v="267"/>
    <x v="0"/>
    <x v="45"/>
    <s v="Hartford"/>
    <x v="2"/>
    <n v="0.5"/>
    <x v="39"/>
    <x v="118"/>
    <x v="182"/>
    <x v="8"/>
  </r>
  <r>
    <x v="0"/>
    <n v="1185732"/>
    <x v="267"/>
    <x v="0"/>
    <x v="45"/>
    <s v="Hartford"/>
    <x v="3"/>
    <n v="0.5"/>
    <x v="42"/>
    <x v="316"/>
    <x v="481"/>
    <x v="8"/>
  </r>
  <r>
    <x v="0"/>
    <n v="1185732"/>
    <x v="267"/>
    <x v="0"/>
    <x v="45"/>
    <s v="Hartford"/>
    <x v="4"/>
    <n v="0.6"/>
    <x v="42"/>
    <x v="185"/>
    <x v="190"/>
    <x v="1"/>
  </r>
  <r>
    <x v="0"/>
    <n v="1185732"/>
    <x v="267"/>
    <x v="0"/>
    <x v="45"/>
    <s v="Hartford"/>
    <x v="5"/>
    <n v="0.64999999999999991"/>
    <x v="41"/>
    <x v="730"/>
    <x v="1306"/>
    <x v="8"/>
  </r>
  <r>
    <x v="0"/>
    <n v="1185732"/>
    <x v="268"/>
    <x v="0"/>
    <x v="45"/>
    <s v="Hartford"/>
    <x v="0"/>
    <n v="0.6"/>
    <x v="45"/>
    <x v="193"/>
    <x v="222"/>
    <x v="2"/>
  </r>
  <r>
    <x v="0"/>
    <n v="1185732"/>
    <x v="268"/>
    <x v="0"/>
    <x v="45"/>
    <s v="Hartford"/>
    <x v="1"/>
    <n v="0.5"/>
    <x v="38"/>
    <x v="127"/>
    <x v="203"/>
    <x v="2"/>
  </r>
  <r>
    <x v="0"/>
    <n v="1185732"/>
    <x v="268"/>
    <x v="0"/>
    <x v="45"/>
    <s v="Hartford"/>
    <x v="2"/>
    <n v="0.5"/>
    <x v="77"/>
    <x v="130"/>
    <x v="1098"/>
    <x v="8"/>
  </r>
  <r>
    <x v="0"/>
    <n v="1185732"/>
    <x v="268"/>
    <x v="0"/>
    <x v="45"/>
    <s v="Hartford"/>
    <x v="3"/>
    <n v="0.5"/>
    <x v="41"/>
    <x v="123"/>
    <x v="216"/>
    <x v="8"/>
  </r>
  <r>
    <x v="0"/>
    <n v="1185732"/>
    <x v="268"/>
    <x v="0"/>
    <x v="45"/>
    <s v="Hartford"/>
    <x v="4"/>
    <n v="0.6"/>
    <x v="37"/>
    <x v="202"/>
    <x v="189"/>
    <x v="1"/>
  </r>
  <r>
    <x v="0"/>
    <n v="1185732"/>
    <x v="268"/>
    <x v="0"/>
    <x v="45"/>
    <s v="Hartford"/>
    <x v="5"/>
    <n v="0.64999999999999991"/>
    <x v="35"/>
    <x v="410"/>
    <x v="695"/>
    <x v="8"/>
  </r>
  <r>
    <x v="0"/>
    <n v="1185732"/>
    <x v="269"/>
    <x v="0"/>
    <x v="45"/>
    <s v="Hartford"/>
    <x v="0"/>
    <n v="0.6"/>
    <x v="24"/>
    <x v="61"/>
    <x v="150"/>
    <x v="2"/>
  </r>
  <r>
    <x v="0"/>
    <n v="1185732"/>
    <x v="269"/>
    <x v="0"/>
    <x v="45"/>
    <s v="Hartford"/>
    <x v="1"/>
    <n v="0.5"/>
    <x v="49"/>
    <x v="146"/>
    <x v="215"/>
    <x v="2"/>
  </r>
  <r>
    <x v="0"/>
    <n v="1185732"/>
    <x v="269"/>
    <x v="0"/>
    <x v="45"/>
    <s v="Hartford"/>
    <x v="2"/>
    <n v="0.5"/>
    <x v="35"/>
    <x v="140"/>
    <x v="309"/>
    <x v="8"/>
  </r>
  <r>
    <x v="0"/>
    <n v="1185732"/>
    <x v="269"/>
    <x v="0"/>
    <x v="45"/>
    <s v="Hartford"/>
    <x v="3"/>
    <n v="0.5"/>
    <x v="38"/>
    <x v="127"/>
    <x v="354"/>
    <x v="8"/>
  </r>
  <r>
    <x v="0"/>
    <n v="1185732"/>
    <x v="269"/>
    <x v="0"/>
    <x v="45"/>
    <s v="Hartford"/>
    <x v="4"/>
    <n v="0.6"/>
    <x v="38"/>
    <x v="198"/>
    <x v="658"/>
    <x v="1"/>
  </r>
  <r>
    <x v="0"/>
    <n v="1185732"/>
    <x v="269"/>
    <x v="0"/>
    <x v="45"/>
    <s v="Hartford"/>
    <x v="5"/>
    <n v="0.64999999999999991"/>
    <x v="46"/>
    <x v="262"/>
    <x v="1101"/>
    <x v="8"/>
  </r>
  <r>
    <x v="0"/>
    <n v="1185732"/>
    <x v="102"/>
    <x v="0"/>
    <x v="46"/>
    <s v="Providence"/>
    <x v="0"/>
    <n v="0.4"/>
    <x v="32"/>
    <x v="207"/>
    <x v="303"/>
    <x v="1"/>
  </r>
  <r>
    <x v="0"/>
    <n v="1185732"/>
    <x v="102"/>
    <x v="0"/>
    <x v="46"/>
    <s v="Providence"/>
    <x v="1"/>
    <n v="0.4"/>
    <x v="44"/>
    <x v="123"/>
    <x v="229"/>
    <x v="1"/>
  </r>
  <r>
    <x v="0"/>
    <n v="1185732"/>
    <x v="102"/>
    <x v="0"/>
    <x v="46"/>
    <s v="Providence"/>
    <x v="2"/>
    <n v="0.30000000000000004"/>
    <x v="44"/>
    <x v="398"/>
    <x v="1235"/>
    <x v="3"/>
  </r>
  <r>
    <x v="0"/>
    <n v="1185732"/>
    <x v="102"/>
    <x v="0"/>
    <x v="46"/>
    <s v="Providence"/>
    <x v="3"/>
    <n v="0.35"/>
    <x v="39"/>
    <x v="326"/>
    <x v="596"/>
    <x v="3"/>
  </r>
  <r>
    <x v="0"/>
    <n v="1185732"/>
    <x v="102"/>
    <x v="0"/>
    <x v="46"/>
    <s v="Providence"/>
    <x v="4"/>
    <n v="0.5"/>
    <x v="43"/>
    <x v="126"/>
    <x v="476"/>
    <x v="3"/>
  </r>
  <r>
    <x v="0"/>
    <n v="1185732"/>
    <x v="102"/>
    <x v="0"/>
    <x v="46"/>
    <s v="Providence"/>
    <x v="5"/>
    <n v="0.4"/>
    <x v="44"/>
    <x v="123"/>
    <x v="229"/>
    <x v="1"/>
  </r>
  <r>
    <x v="0"/>
    <n v="1185732"/>
    <x v="37"/>
    <x v="0"/>
    <x v="46"/>
    <s v="Providence"/>
    <x v="0"/>
    <n v="0.4"/>
    <x v="24"/>
    <x v="47"/>
    <x v="51"/>
    <x v="1"/>
  </r>
  <r>
    <x v="0"/>
    <n v="1185732"/>
    <x v="37"/>
    <x v="0"/>
    <x v="46"/>
    <s v="Providence"/>
    <x v="1"/>
    <n v="0.4"/>
    <x v="43"/>
    <x v="128"/>
    <x v="295"/>
    <x v="1"/>
  </r>
  <r>
    <x v="0"/>
    <n v="1185732"/>
    <x v="37"/>
    <x v="0"/>
    <x v="46"/>
    <s v="Providence"/>
    <x v="2"/>
    <n v="0.30000000000000004"/>
    <x v="41"/>
    <x v="399"/>
    <x v="609"/>
    <x v="3"/>
  </r>
  <r>
    <x v="0"/>
    <n v="1185732"/>
    <x v="37"/>
    <x v="0"/>
    <x v="46"/>
    <s v="Providence"/>
    <x v="3"/>
    <n v="0.35"/>
    <x v="44"/>
    <x v="131"/>
    <x v="276"/>
    <x v="3"/>
  </r>
  <r>
    <x v="0"/>
    <n v="1185732"/>
    <x v="37"/>
    <x v="0"/>
    <x v="46"/>
    <s v="Providence"/>
    <x v="4"/>
    <n v="0.5"/>
    <x v="43"/>
    <x v="126"/>
    <x v="476"/>
    <x v="3"/>
  </r>
  <r>
    <x v="0"/>
    <n v="1185732"/>
    <x v="37"/>
    <x v="0"/>
    <x v="46"/>
    <s v="Providence"/>
    <x v="5"/>
    <n v="0.4"/>
    <x v="44"/>
    <x v="123"/>
    <x v="229"/>
    <x v="1"/>
  </r>
  <r>
    <x v="0"/>
    <n v="1185732"/>
    <x v="258"/>
    <x v="0"/>
    <x v="46"/>
    <s v="Providence"/>
    <x v="0"/>
    <n v="0.4"/>
    <x v="54"/>
    <x v="400"/>
    <x v="1307"/>
    <x v="1"/>
  </r>
  <r>
    <x v="0"/>
    <n v="1185732"/>
    <x v="258"/>
    <x v="0"/>
    <x v="46"/>
    <s v="Providence"/>
    <x v="1"/>
    <n v="0.4"/>
    <x v="37"/>
    <x v="135"/>
    <x v="193"/>
    <x v="1"/>
  </r>
  <r>
    <x v="0"/>
    <n v="1185732"/>
    <x v="258"/>
    <x v="0"/>
    <x v="46"/>
    <s v="Providence"/>
    <x v="2"/>
    <n v="0.30000000000000004"/>
    <x v="41"/>
    <x v="399"/>
    <x v="609"/>
    <x v="3"/>
  </r>
  <r>
    <x v="0"/>
    <n v="1185732"/>
    <x v="258"/>
    <x v="0"/>
    <x v="46"/>
    <s v="Providence"/>
    <x v="3"/>
    <n v="0.35"/>
    <x v="49"/>
    <x v="202"/>
    <x v="191"/>
    <x v="3"/>
  </r>
  <r>
    <x v="0"/>
    <n v="1185732"/>
    <x v="258"/>
    <x v="0"/>
    <x v="46"/>
    <s v="Providence"/>
    <x v="4"/>
    <n v="0.5"/>
    <x v="39"/>
    <x v="118"/>
    <x v="671"/>
    <x v="3"/>
  </r>
  <r>
    <x v="0"/>
    <n v="1185732"/>
    <x v="258"/>
    <x v="0"/>
    <x v="46"/>
    <s v="Providence"/>
    <x v="5"/>
    <n v="0.4"/>
    <x v="41"/>
    <x v="134"/>
    <x v="512"/>
    <x v="1"/>
  </r>
  <r>
    <x v="0"/>
    <n v="1185732"/>
    <x v="259"/>
    <x v="0"/>
    <x v="46"/>
    <s v="Providence"/>
    <x v="0"/>
    <n v="0.4"/>
    <x v="32"/>
    <x v="207"/>
    <x v="303"/>
    <x v="1"/>
  </r>
  <r>
    <x v="0"/>
    <n v="1185732"/>
    <x v="259"/>
    <x v="0"/>
    <x v="46"/>
    <s v="Providence"/>
    <x v="1"/>
    <n v="0.4"/>
    <x v="43"/>
    <x v="128"/>
    <x v="295"/>
    <x v="1"/>
  </r>
  <r>
    <x v="0"/>
    <n v="1185732"/>
    <x v="259"/>
    <x v="0"/>
    <x v="46"/>
    <s v="Providence"/>
    <x v="2"/>
    <n v="0.30000000000000004"/>
    <x v="43"/>
    <x v="362"/>
    <x v="1210"/>
    <x v="3"/>
  </r>
  <r>
    <x v="0"/>
    <n v="1185732"/>
    <x v="259"/>
    <x v="0"/>
    <x v="46"/>
    <s v="Providence"/>
    <x v="3"/>
    <n v="0.35"/>
    <x v="36"/>
    <x v="324"/>
    <x v="1308"/>
    <x v="3"/>
  </r>
  <r>
    <x v="0"/>
    <n v="1185732"/>
    <x v="259"/>
    <x v="0"/>
    <x v="46"/>
    <s v="Providence"/>
    <x v="4"/>
    <n v="0.5"/>
    <x v="36"/>
    <x v="143"/>
    <x v="1309"/>
    <x v="3"/>
  </r>
  <r>
    <x v="0"/>
    <n v="1185732"/>
    <x v="259"/>
    <x v="0"/>
    <x v="46"/>
    <s v="Providence"/>
    <x v="5"/>
    <n v="0.4"/>
    <x v="35"/>
    <x v="130"/>
    <x v="285"/>
    <x v="1"/>
  </r>
  <r>
    <x v="0"/>
    <n v="1185732"/>
    <x v="236"/>
    <x v="0"/>
    <x v="46"/>
    <s v="Providence"/>
    <x v="0"/>
    <n v="0.54999999999999993"/>
    <x v="40"/>
    <x v="402"/>
    <x v="1310"/>
    <x v="1"/>
  </r>
  <r>
    <x v="0"/>
    <n v="1185732"/>
    <x v="236"/>
    <x v="0"/>
    <x v="46"/>
    <s v="Providence"/>
    <x v="1"/>
    <n v="0.5"/>
    <x v="41"/>
    <x v="123"/>
    <x v="229"/>
    <x v="1"/>
  </r>
  <r>
    <x v="0"/>
    <n v="1185732"/>
    <x v="236"/>
    <x v="0"/>
    <x v="46"/>
    <s v="Providence"/>
    <x v="2"/>
    <n v="0.45"/>
    <x v="38"/>
    <x v="177"/>
    <x v="691"/>
    <x v="3"/>
  </r>
  <r>
    <x v="0"/>
    <n v="1185732"/>
    <x v="236"/>
    <x v="0"/>
    <x v="46"/>
    <s v="Providence"/>
    <x v="3"/>
    <n v="0.45"/>
    <x v="37"/>
    <x v="120"/>
    <x v="271"/>
    <x v="3"/>
  </r>
  <r>
    <x v="0"/>
    <n v="1185732"/>
    <x v="236"/>
    <x v="0"/>
    <x v="46"/>
    <s v="Providence"/>
    <x v="4"/>
    <n v="0.54999999999999993"/>
    <x v="41"/>
    <x v="405"/>
    <x v="682"/>
    <x v="3"/>
  </r>
  <r>
    <x v="0"/>
    <n v="1185732"/>
    <x v="236"/>
    <x v="0"/>
    <x v="46"/>
    <s v="Providence"/>
    <x v="5"/>
    <n v="0.6"/>
    <x v="46"/>
    <x v="212"/>
    <x v="154"/>
    <x v="1"/>
  </r>
  <r>
    <x v="0"/>
    <n v="1185732"/>
    <x v="41"/>
    <x v="0"/>
    <x v="46"/>
    <s v="Providence"/>
    <x v="0"/>
    <n v="0.54999999999999993"/>
    <x v="31"/>
    <x v="745"/>
    <x v="1311"/>
    <x v="1"/>
  </r>
  <r>
    <x v="0"/>
    <n v="1185732"/>
    <x v="41"/>
    <x v="0"/>
    <x v="46"/>
    <s v="Providence"/>
    <x v="1"/>
    <n v="0.5"/>
    <x v="46"/>
    <x v="132"/>
    <x v="1296"/>
    <x v="1"/>
  </r>
  <r>
    <x v="0"/>
    <n v="1185732"/>
    <x v="41"/>
    <x v="0"/>
    <x v="46"/>
    <s v="Providence"/>
    <x v="2"/>
    <n v="0.45"/>
    <x v="44"/>
    <x v="127"/>
    <x v="1231"/>
    <x v="3"/>
  </r>
  <r>
    <x v="0"/>
    <n v="1185732"/>
    <x v="41"/>
    <x v="0"/>
    <x v="46"/>
    <s v="Providence"/>
    <x v="3"/>
    <n v="0.45"/>
    <x v="38"/>
    <x v="177"/>
    <x v="691"/>
    <x v="3"/>
  </r>
  <r>
    <x v="0"/>
    <n v="1185732"/>
    <x v="41"/>
    <x v="0"/>
    <x v="46"/>
    <s v="Providence"/>
    <x v="4"/>
    <n v="0.54999999999999993"/>
    <x v="38"/>
    <x v="427"/>
    <x v="1312"/>
    <x v="3"/>
  </r>
  <r>
    <x v="0"/>
    <n v="1185732"/>
    <x v="41"/>
    <x v="0"/>
    <x v="46"/>
    <s v="Providence"/>
    <x v="5"/>
    <n v="0.6"/>
    <x v="48"/>
    <x v="39"/>
    <x v="54"/>
    <x v="1"/>
  </r>
  <r>
    <x v="0"/>
    <n v="1185732"/>
    <x v="260"/>
    <x v="0"/>
    <x v="46"/>
    <s v="Providence"/>
    <x v="0"/>
    <n v="0.54999999999999993"/>
    <x v="25"/>
    <x v="77"/>
    <x v="583"/>
    <x v="1"/>
  </r>
  <r>
    <x v="0"/>
    <n v="1185732"/>
    <x v="260"/>
    <x v="0"/>
    <x v="46"/>
    <s v="Providence"/>
    <x v="1"/>
    <n v="0.5"/>
    <x v="45"/>
    <x v="157"/>
    <x v="215"/>
    <x v="1"/>
  </r>
  <r>
    <x v="0"/>
    <n v="1185732"/>
    <x v="260"/>
    <x v="0"/>
    <x v="46"/>
    <s v="Providence"/>
    <x v="2"/>
    <n v="0.45"/>
    <x v="35"/>
    <x v="116"/>
    <x v="400"/>
    <x v="3"/>
  </r>
  <r>
    <x v="0"/>
    <n v="1185732"/>
    <x v="260"/>
    <x v="0"/>
    <x v="46"/>
    <s v="Providence"/>
    <x v="3"/>
    <n v="0.45"/>
    <x v="38"/>
    <x v="177"/>
    <x v="691"/>
    <x v="3"/>
  </r>
  <r>
    <x v="0"/>
    <n v="1185732"/>
    <x v="260"/>
    <x v="0"/>
    <x v="46"/>
    <s v="Providence"/>
    <x v="4"/>
    <n v="0.54999999999999993"/>
    <x v="44"/>
    <x v="695"/>
    <x v="1313"/>
    <x v="3"/>
  </r>
  <r>
    <x v="0"/>
    <n v="1185732"/>
    <x v="260"/>
    <x v="0"/>
    <x v="46"/>
    <s v="Providence"/>
    <x v="5"/>
    <n v="0.6"/>
    <x v="33"/>
    <x v="141"/>
    <x v="308"/>
    <x v="1"/>
  </r>
  <r>
    <x v="0"/>
    <n v="1185732"/>
    <x v="261"/>
    <x v="0"/>
    <x v="46"/>
    <s v="Providence"/>
    <x v="0"/>
    <n v="0.54999999999999993"/>
    <x v="31"/>
    <x v="745"/>
    <x v="1311"/>
    <x v="1"/>
  </r>
  <r>
    <x v="0"/>
    <n v="1185732"/>
    <x v="261"/>
    <x v="0"/>
    <x v="46"/>
    <s v="Providence"/>
    <x v="1"/>
    <n v="0.5"/>
    <x v="45"/>
    <x v="157"/>
    <x v="215"/>
    <x v="1"/>
  </r>
  <r>
    <x v="0"/>
    <n v="1185732"/>
    <x v="261"/>
    <x v="0"/>
    <x v="46"/>
    <s v="Providence"/>
    <x v="2"/>
    <n v="0.45"/>
    <x v="35"/>
    <x v="116"/>
    <x v="400"/>
    <x v="3"/>
  </r>
  <r>
    <x v="0"/>
    <n v="1185732"/>
    <x v="261"/>
    <x v="0"/>
    <x v="46"/>
    <s v="Providence"/>
    <x v="3"/>
    <n v="0.45"/>
    <x v="37"/>
    <x v="120"/>
    <x v="271"/>
    <x v="3"/>
  </r>
  <r>
    <x v="0"/>
    <n v="1185732"/>
    <x v="261"/>
    <x v="0"/>
    <x v="46"/>
    <s v="Providence"/>
    <x v="4"/>
    <n v="0.54999999999999993"/>
    <x v="43"/>
    <x v="370"/>
    <x v="292"/>
    <x v="3"/>
  </r>
  <r>
    <x v="0"/>
    <n v="1185732"/>
    <x v="261"/>
    <x v="0"/>
    <x v="46"/>
    <s v="Providence"/>
    <x v="5"/>
    <n v="0.6"/>
    <x v="46"/>
    <x v="212"/>
    <x v="154"/>
    <x v="1"/>
  </r>
  <r>
    <x v="0"/>
    <n v="1185732"/>
    <x v="239"/>
    <x v="0"/>
    <x v="46"/>
    <s v="Providence"/>
    <x v="0"/>
    <n v="0.54999999999999993"/>
    <x v="32"/>
    <x v="357"/>
    <x v="364"/>
    <x v="1"/>
  </r>
  <r>
    <x v="0"/>
    <n v="1185732"/>
    <x v="239"/>
    <x v="0"/>
    <x v="46"/>
    <s v="Providence"/>
    <x v="1"/>
    <n v="0.5"/>
    <x v="44"/>
    <x v="142"/>
    <x v="223"/>
    <x v="1"/>
  </r>
  <r>
    <x v="0"/>
    <n v="1185732"/>
    <x v="239"/>
    <x v="0"/>
    <x v="46"/>
    <s v="Providence"/>
    <x v="2"/>
    <n v="0.45"/>
    <x v="43"/>
    <x v="321"/>
    <x v="674"/>
    <x v="3"/>
  </r>
  <r>
    <x v="0"/>
    <n v="1185732"/>
    <x v="239"/>
    <x v="0"/>
    <x v="46"/>
    <s v="Providence"/>
    <x v="3"/>
    <n v="0.45"/>
    <x v="36"/>
    <x v="180"/>
    <x v="1314"/>
    <x v="3"/>
  </r>
  <r>
    <x v="0"/>
    <n v="1185732"/>
    <x v="239"/>
    <x v="0"/>
    <x v="46"/>
    <s v="Providence"/>
    <x v="4"/>
    <n v="0.54999999999999993"/>
    <x v="36"/>
    <x v="179"/>
    <x v="684"/>
    <x v="3"/>
  </r>
  <r>
    <x v="0"/>
    <n v="1185732"/>
    <x v="239"/>
    <x v="0"/>
    <x v="46"/>
    <s v="Providence"/>
    <x v="5"/>
    <n v="0.6"/>
    <x v="38"/>
    <x v="198"/>
    <x v="658"/>
    <x v="1"/>
  </r>
  <r>
    <x v="0"/>
    <n v="1185732"/>
    <x v="45"/>
    <x v="0"/>
    <x v="46"/>
    <s v="Providence"/>
    <x v="0"/>
    <n v="0.6"/>
    <x v="47"/>
    <x v="50"/>
    <x v="794"/>
    <x v="1"/>
  </r>
  <r>
    <x v="0"/>
    <n v="1185732"/>
    <x v="45"/>
    <x v="0"/>
    <x v="46"/>
    <s v="Providence"/>
    <x v="1"/>
    <n v="0.55000000000000004"/>
    <x v="38"/>
    <x v="116"/>
    <x v="516"/>
    <x v="1"/>
  </r>
  <r>
    <x v="0"/>
    <n v="1185732"/>
    <x v="45"/>
    <x v="0"/>
    <x v="46"/>
    <s v="Providence"/>
    <x v="2"/>
    <n v="0.55000000000000004"/>
    <x v="36"/>
    <x v="389"/>
    <x v="1315"/>
    <x v="3"/>
  </r>
  <r>
    <x v="0"/>
    <n v="1185732"/>
    <x v="45"/>
    <x v="0"/>
    <x v="46"/>
    <s v="Providence"/>
    <x v="3"/>
    <n v="0.55000000000000004"/>
    <x v="39"/>
    <x v="189"/>
    <x v="1316"/>
    <x v="3"/>
  </r>
  <r>
    <x v="0"/>
    <n v="1185732"/>
    <x v="45"/>
    <x v="0"/>
    <x v="46"/>
    <s v="Providence"/>
    <x v="4"/>
    <n v="0.65"/>
    <x v="39"/>
    <x v="406"/>
    <x v="686"/>
    <x v="3"/>
  </r>
  <r>
    <x v="0"/>
    <n v="1185732"/>
    <x v="45"/>
    <x v="0"/>
    <x v="46"/>
    <s v="Providence"/>
    <x v="5"/>
    <n v="0.7"/>
    <x v="38"/>
    <x v="151"/>
    <x v="221"/>
    <x v="1"/>
  </r>
  <r>
    <x v="0"/>
    <n v="1185732"/>
    <x v="262"/>
    <x v="0"/>
    <x v="46"/>
    <s v="Providence"/>
    <x v="0"/>
    <n v="0.65"/>
    <x v="48"/>
    <x v="239"/>
    <x v="151"/>
    <x v="1"/>
  </r>
  <r>
    <x v="0"/>
    <n v="1185732"/>
    <x v="262"/>
    <x v="0"/>
    <x v="46"/>
    <s v="Providence"/>
    <x v="1"/>
    <n v="0.55000000000000004"/>
    <x v="49"/>
    <x v="205"/>
    <x v="732"/>
    <x v="1"/>
  </r>
  <r>
    <x v="0"/>
    <n v="1185732"/>
    <x v="262"/>
    <x v="0"/>
    <x v="46"/>
    <s v="Providence"/>
    <x v="2"/>
    <n v="0.55000000000000004"/>
    <x v="69"/>
    <x v="743"/>
    <x v="1317"/>
    <x v="3"/>
  </r>
  <r>
    <x v="0"/>
    <n v="1185732"/>
    <x v="262"/>
    <x v="0"/>
    <x v="46"/>
    <s v="Providence"/>
    <x v="3"/>
    <n v="0.55000000000000004"/>
    <x v="35"/>
    <x v="408"/>
    <x v="715"/>
    <x v="3"/>
  </r>
  <r>
    <x v="0"/>
    <n v="1185732"/>
    <x v="262"/>
    <x v="0"/>
    <x v="46"/>
    <s v="Providence"/>
    <x v="4"/>
    <n v="0.65"/>
    <x v="44"/>
    <x v="132"/>
    <x v="965"/>
    <x v="3"/>
  </r>
  <r>
    <x v="0"/>
    <n v="1185732"/>
    <x v="262"/>
    <x v="0"/>
    <x v="46"/>
    <s v="Providence"/>
    <x v="5"/>
    <n v="0.7"/>
    <x v="45"/>
    <x v="41"/>
    <x v="222"/>
    <x v="1"/>
  </r>
  <r>
    <x v="0"/>
    <n v="1185732"/>
    <x v="263"/>
    <x v="0"/>
    <x v="46"/>
    <s v="Providence"/>
    <x v="0"/>
    <n v="0.65"/>
    <x v="31"/>
    <x v="90"/>
    <x v="1318"/>
    <x v="1"/>
  </r>
  <r>
    <x v="0"/>
    <n v="1185732"/>
    <x v="263"/>
    <x v="0"/>
    <x v="46"/>
    <s v="Providence"/>
    <x v="1"/>
    <n v="0.55000000000000004"/>
    <x v="48"/>
    <x v="138"/>
    <x v="184"/>
    <x v="1"/>
  </r>
  <r>
    <x v="0"/>
    <n v="1185732"/>
    <x v="263"/>
    <x v="0"/>
    <x v="46"/>
    <s v="Providence"/>
    <x v="2"/>
    <n v="0.55000000000000004"/>
    <x v="45"/>
    <x v="136"/>
    <x v="1180"/>
    <x v="3"/>
  </r>
  <r>
    <x v="0"/>
    <n v="1185732"/>
    <x v="263"/>
    <x v="0"/>
    <x v="46"/>
    <s v="Providence"/>
    <x v="3"/>
    <n v="0.55000000000000004"/>
    <x v="49"/>
    <x v="205"/>
    <x v="978"/>
    <x v="3"/>
  </r>
  <r>
    <x v="0"/>
    <n v="1185732"/>
    <x v="263"/>
    <x v="0"/>
    <x v="46"/>
    <s v="Providence"/>
    <x v="4"/>
    <n v="0.65"/>
    <x v="49"/>
    <x v="212"/>
    <x v="1296"/>
    <x v="3"/>
  </r>
  <r>
    <x v="0"/>
    <n v="1185732"/>
    <x v="263"/>
    <x v="0"/>
    <x v="46"/>
    <s v="Providence"/>
    <x v="5"/>
    <n v="0.7"/>
    <x v="47"/>
    <x v="59"/>
    <x v="99"/>
    <x v="1"/>
  </r>
  <r>
    <x v="0"/>
    <n v="1185732"/>
    <x v="0"/>
    <x v="0"/>
    <x v="47"/>
    <s v="Boston"/>
    <x v="0"/>
    <n v="0.45"/>
    <x v="28"/>
    <x v="45"/>
    <x v="1319"/>
    <x v="4"/>
  </r>
  <r>
    <x v="0"/>
    <n v="1185732"/>
    <x v="0"/>
    <x v="0"/>
    <x v="47"/>
    <s v="Boston"/>
    <x v="1"/>
    <n v="0.45"/>
    <x v="46"/>
    <x v="334"/>
    <x v="1320"/>
    <x v="4"/>
  </r>
  <r>
    <x v="0"/>
    <n v="1185732"/>
    <x v="0"/>
    <x v="0"/>
    <x v="47"/>
    <s v="Boston"/>
    <x v="2"/>
    <n v="0.35000000000000003"/>
    <x v="46"/>
    <x v="165"/>
    <x v="289"/>
    <x v="2"/>
  </r>
  <r>
    <x v="0"/>
    <n v="1185732"/>
    <x v="0"/>
    <x v="0"/>
    <x v="47"/>
    <s v="Boston"/>
    <x v="3"/>
    <n v="0.39999999999999997"/>
    <x v="37"/>
    <x v="746"/>
    <x v="1321"/>
    <x v="2"/>
  </r>
  <r>
    <x v="0"/>
    <n v="1185732"/>
    <x v="0"/>
    <x v="0"/>
    <x v="47"/>
    <s v="Boston"/>
    <x v="4"/>
    <n v="0.55000000000000004"/>
    <x v="38"/>
    <x v="116"/>
    <x v="180"/>
    <x v="2"/>
  </r>
  <r>
    <x v="0"/>
    <n v="1185732"/>
    <x v="0"/>
    <x v="0"/>
    <x v="47"/>
    <s v="Boston"/>
    <x v="5"/>
    <n v="0.45"/>
    <x v="46"/>
    <x v="334"/>
    <x v="154"/>
    <x v="15"/>
  </r>
  <r>
    <x v="0"/>
    <n v="1185732"/>
    <x v="1"/>
    <x v="0"/>
    <x v="47"/>
    <s v="Boston"/>
    <x v="0"/>
    <n v="0.45"/>
    <x v="31"/>
    <x v="70"/>
    <x v="530"/>
    <x v="4"/>
  </r>
  <r>
    <x v="0"/>
    <n v="1185732"/>
    <x v="1"/>
    <x v="0"/>
    <x v="47"/>
    <s v="Boston"/>
    <x v="1"/>
    <n v="0.45"/>
    <x v="38"/>
    <x v="177"/>
    <x v="1322"/>
    <x v="4"/>
  </r>
  <r>
    <x v="0"/>
    <n v="1185732"/>
    <x v="1"/>
    <x v="0"/>
    <x v="47"/>
    <s v="Boston"/>
    <x v="2"/>
    <n v="0.35000000000000003"/>
    <x v="35"/>
    <x v="117"/>
    <x v="181"/>
    <x v="2"/>
  </r>
  <r>
    <x v="0"/>
    <n v="1185732"/>
    <x v="1"/>
    <x v="0"/>
    <x v="47"/>
    <s v="Boston"/>
    <x v="3"/>
    <n v="0.39999999999999997"/>
    <x v="43"/>
    <x v="128"/>
    <x v="193"/>
    <x v="2"/>
  </r>
  <r>
    <x v="0"/>
    <n v="1185732"/>
    <x v="1"/>
    <x v="0"/>
    <x v="47"/>
    <s v="Boston"/>
    <x v="4"/>
    <n v="0.55000000000000004"/>
    <x v="38"/>
    <x v="116"/>
    <x v="180"/>
    <x v="2"/>
  </r>
  <r>
    <x v="0"/>
    <n v="1185732"/>
    <x v="1"/>
    <x v="0"/>
    <x v="47"/>
    <s v="Boston"/>
    <x v="5"/>
    <n v="0.45"/>
    <x v="46"/>
    <x v="334"/>
    <x v="154"/>
    <x v="15"/>
  </r>
  <r>
    <x v="0"/>
    <n v="1185732"/>
    <x v="2"/>
    <x v="0"/>
    <x v="47"/>
    <s v="Boston"/>
    <x v="0"/>
    <n v="0.45"/>
    <x v="63"/>
    <x v="747"/>
    <x v="1323"/>
    <x v="4"/>
  </r>
  <r>
    <x v="0"/>
    <n v="1185732"/>
    <x v="2"/>
    <x v="0"/>
    <x v="47"/>
    <s v="Boston"/>
    <x v="1"/>
    <n v="0.45"/>
    <x v="44"/>
    <x v="127"/>
    <x v="225"/>
    <x v="4"/>
  </r>
  <r>
    <x v="0"/>
    <n v="1185732"/>
    <x v="2"/>
    <x v="0"/>
    <x v="47"/>
    <s v="Boston"/>
    <x v="2"/>
    <n v="0.35000000000000003"/>
    <x v="35"/>
    <x v="117"/>
    <x v="181"/>
    <x v="2"/>
  </r>
  <r>
    <x v="0"/>
    <n v="1185732"/>
    <x v="2"/>
    <x v="0"/>
    <x v="47"/>
    <s v="Boston"/>
    <x v="3"/>
    <n v="0.39999999999999997"/>
    <x v="36"/>
    <x v="379"/>
    <x v="618"/>
    <x v="2"/>
  </r>
  <r>
    <x v="0"/>
    <n v="1185732"/>
    <x v="2"/>
    <x v="0"/>
    <x v="47"/>
    <s v="Boston"/>
    <x v="4"/>
    <n v="0.55000000000000004"/>
    <x v="37"/>
    <x v="117"/>
    <x v="181"/>
    <x v="2"/>
  </r>
  <r>
    <x v="0"/>
    <n v="1185732"/>
    <x v="2"/>
    <x v="0"/>
    <x v="47"/>
    <s v="Boston"/>
    <x v="5"/>
    <n v="0.45"/>
    <x v="35"/>
    <x v="116"/>
    <x v="286"/>
    <x v="15"/>
  </r>
  <r>
    <x v="0"/>
    <n v="1185732"/>
    <x v="3"/>
    <x v="0"/>
    <x v="47"/>
    <s v="Boston"/>
    <x v="0"/>
    <n v="0.45"/>
    <x v="28"/>
    <x v="45"/>
    <x v="1319"/>
    <x v="4"/>
  </r>
  <r>
    <x v="0"/>
    <n v="1185732"/>
    <x v="3"/>
    <x v="0"/>
    <x v="47"/>
    <s v="Boston"/>
    <x v="1"/>
    <n v="0.45"/>
    <x v="38"/>
    <x v="177"/>
    <x v="1322"/>
    <x v="4"/>
  </r>
  <r>
    <x v="0"/>
    <n v="1185732"/>
    <x v="3"/>
    <x v="0"/>
    <x v="47"/>
    <s v="Boston"/>
    <x v="2"/>
    <n v="0.35000000000000003"/>
    <x v="38"/>
    <x v="121"/>
    <x v="185"/>
    <x v="2"/>
  </r>
  <r>
    <x v="0"/>
    <n v="1185732"/>
    <x v="3"/>
    <x v="0"/>
    <x v="47"/>
    <s v="Boston"/>
    <x v="3"/>
    <n v="0.39999999999999997"/>
    <x v="43"/>
    <x v="128"/>
    <x v="193"/>
    <x v="2"/>
  </r>
  <r>
    <x v="0"/>
    <n v="1185732"/>
    <x v="3"/>
    <x v="0"/>
    <x v="47"/>
    <s v="Boston"/>
    <x v="4"/>
    <n v="0.55000000000000004"/>
    <x v="43"/>
    <x v="188"/>
    <x v="281"/>
    <x v="2"/>
  </r>
  <r>
    <x v="0"/>
    <n v="1185732"/>
    <x v="3"/>
    <x v="0"/>
    <x v="47"/>
    <s v="Boston"/>
    <x v="5"/>
    <n v="0.45"/>
    <x v="49"/>
    <x v="198"/>
    <x v="303"/>
    <x v="15"/>
  </r>
  <r>
    <x v="0"/>
    <n v="1185732"/>
    <x v="4"/>
    <x v="0"/>
    <x v="47"/>
    <s v="Boston"/>
    <x v="0"/>
    <n v="0.6"/>
    <x v="82"/>
    <x v="748"/>
    <x v="1324"/>
    <x v="4"/>
  </r>
  <r>
    <x v="0"/>
    <n v="1185732"/>
    <x v="4"/>
    <x v="0"/>
    <x v="47"/>
    <s v="Boston"/>
    <x v="1"/>
    <n v="0.55000000000000004"/>
    <x v="35"/>
    <x v="408"/>
    <x v="937"/>
    <x v="4"/>
  </r>
  <r>
    <x v="0"/>
    <n v="1185732"/>
    <x v="4"/>
    <x v="0"/>
    <x v="47"/>
    <s v="Boston"/>
    <x v="2"/>
    <n v="0.5"/>
    <x v="49"/>
    <x v="146"/>
    <x v="215"/>
    <x v="2"/>
  </r>
  <r>
    <x v="0"/>
    <n v="1185732"/>
    <x v="4"/>
    <x v="0"/>
    <x v="47"/>
    <s v="Boston"/>
    <x v="3"/>
    <n v="0.5"/>
    <x v="44"/>
    <x v="142"/>
    <x v="209"/>
    <x v="2"/>
  </r>
  <r>
    <x v="0"/>
    <n v="1185732"/>
    <x v="4"/>
    <x v="0"/>
    <x v="47"/>
    <s v="Boston"/>
    <x v="4"/>
    <n v="0.6"/>
    <x v="35"/>
    <x v="240"/>
    <x v="302"/>
    <x v="2"/>
  </r>
  <r>
    <x v="0"/>
    <n v="1185732"/>
    <x v="4"/>
    <x v="0"/>
    <x v="47"/>
    <s v="Boston"/>
    <x v="5"/>
    <n v="0.65"/>
    <x v="47"/>
    <x v="51"/>
    <x v="162"/>
    <x v="15"/>
  </r>
  <r>
    <x v="0"/>
    <n v="1185732"/>
    <x v="5"/>
    <x v="0"/>
    <x v="47"/>
    <s v="Boston"/>
    <x v="0"/>
    <n v="0.6"/>
    <x v="26"/>
    <x v="87"/>
    <x v="41"/>
    <x v="4"/>
  </r>
  <r>
    <x v="0"/>
    <n v="1185732"/>
    <x v="5"/>
    <x v="0"/>
    <x v="47"/>
    <s v="Boston"/>
    <x v="1"/>
    <n v="0.55000000000000004"/>
    <x v="47"/>
    <x v="42"/>
    <x v="187"/>
    <x v="4"/>
  </r>
  <r>
    <x v="0"/>
    <n v="1185732"/>
    <x v="5"/>
    <x v="0"/>
    <x v="47"/>
    <s v="Boston"/>
    <x v="2"/>
    <n v="0.5"/>
    <x v="46"/>
    <x v="132"/>
    <x v="315"/>
    <x v="2"/>
  </r>
  <r>
    <x v="0"/>
    <n v="1185732"/>
    <x v="5"/>
    <x v="0"/>
    <x v="47"/>
    <s v="Boston"/>
    <x v="3"/>
    <n v="0.5"/>
    <x v="49"/>
    <x v="146"/>
    <x v="215"/>
    <x v="2"/>
  </r>
  <r>
    <x v="0"/>
    <n v="1185732"/>
    <x v="5"/>
    <x v="0"/>
    <x v="47"/>
    <s v="Boston"/>
    <x v="4"/>
    <n v="0.6"/>
    <x v="49"/>
    <x v="207"/>
    <x v="149"/>
    <x v="2"/>
  </r>
  <r>
    <x v="0"/>
    <n v="1185732"/>
    <x v="5"/>
    <x v="0"/>
    <x v="47"/>
    <s v="Boston"/>
    <x v="5"/>
    <n v="0.65"/>
    <x v="32"/>
    <x v="62"/>
    <x v="74"/>
    <x v="15"/>
  </r>
  <r>
    <x v="0"/>
    <n v="1185732"/>
    <x v="6"/>
    <x v="0"/>
    <x v="47"/>
    <s v="Boston"/>
    <x v="0"/>
    <n v="0.6"/>
    <x v="22"/>
    <x v="72"/>
    <x v="765"/>
    <x v="4"/>
  </r>
  <r>
    <x v="0"/>
    <n v="1185732"/>
    <x v="6"/>
    <x v="0"/>
    <x v="47"/>
    <s v="Boston"/>
    <x v="1"/>
    <n v="0.55000000000000004"/>
    <x v="33"/>
    <x v="256"/>
    <x v="265"/>
    <x v="4"/>
  </r>
  <r>
    <x v="0"/>
    <n v="1185732"/>
    <x v="6"/>
    <x v="0"/>
    <x v="47"/>
    <s v="Boston"/>
    <x v="2"/>
    <n v="0.5"/>
    <x v="45"/>
    <x v="157"/>
    <x v="963"/>
    <x v="2"/>
  </r>
  <r>
    <x v="0"/>
    <n v="1185732"/>
    <x v="6"/>
    <x v="0"/>
    <x v="47"/>
    <s v="Boston"/>
    <x v="3"/>
    <n v="0.5"/>
    <x v="49"/>
    <x v="146"/>
    <x v="215"/>
    <x v="2"/>
  </r>
  <r>
    <x v="0"/>
    <n v="1185732"/>
    <x v="6"/>
    <x v="0"/>
    <x v="47"/>
    <s v="Boston"/>
    <x v="4"/>
    <n v="0.6"/>
    <x v="46"/>
    <x v="212"/>
    <x v="226"/>
    <x v="2"/>
  </r>
  <r>
    <x v="0"/>
    <n v="1185732"/>
    <x v="6"/>
    <x v="0"/>
    <x v="47"/>
    <s v="Boston"/>
    <x v="5"/>
    <n v="0.65"/>
    <x v="24"/>
    <x v="82"/>
    <x v="55"/>
    <x v="15"/>
  </r>
  <r>
    <x v="0"/>
    <n v="1185732"/>
    <x v="7"/>
    <x v="0"/>
    <x v="47"/>
    <s v="Boston"/>
    <x v="0"/>
    <n v="0.6"/>
    <x v="26"/>
    <x v="87"/>
    <x v="41"/>
    <x v="4"/>
  </r>
  <r>
    <x v="0"/>
    <n v="1185732"/>
    <x v="7"/>
    <x v="0"/>
    <x v="47"/>
    <s v="Boston"/>
    <x v="1"/>
    <n v="0.55000000000000004"/>
    <x v="33"/>
    <x v="256"/>
    <x v="265"/>
    <x v="4"/>
  </r>
  <r>
    <x v="0"/>
    <n v="1185732"/>
    <x v="7"/>
    <x v="0"/>
    <x v="47"/>
    <s v="Boston"/>
    <x v="2"/>
    <n v="0.5"/>
    <x v="45"/>
    <x v="157"/>
    <x v="963"/>
    <x v="2"/>
  </r>
  <r>
    <x v="0"/>
    <n v="1185732"/>
    <x v="7"/>
    <x v="0"/>
    <x v="47"/>
    <s v="Boston"/>
    <x v="3"/>
    <n v="0.5"/>
    <x v="44"/>
    <x v="142"/>
    <x v="209"/>
    <x v="2"/>
  </r>
  <r>
    <x v="0"/>
    <n v="1185732"/>
    <x v="7"/>
    <x v="0"/>
    <x v="47"/>
    <s v="Boston"/>
    <x v="4"/>
    <n v="0.6"/>
    <x v="38"/>
    <x v="198"/>
    <x v="305"/>
    <x v="2"/>
  </r>
  <r>
    <x v="0"/>
    <n v="1185732"/>
    <x v="7"/>
    <x v="0"/>
    <x v="47"/>
    <s v="Boston"/>
    <x v="5"/>
    <n v="0.65"/>
    <x v="47"/>
    <x v="51"/>
    <x v="162"/>
    <x v="15"/>
  </r>
  <r>
    <x v="0"/>
    <n v="1185732"/>
    <x v="8"/>
    <x v="0"/>
    <x v="47"/>
    <s v="Boston"/>
    <x v="0"/>
    <n v="0.6"/>
    <x v="28"/>
    <x v="40"/>
    <x v="82"/>
    <x v="4"/>
  </r>
  <r>
    <x v="0"/>
    <n v="1185732"/>
    <x v="8"/>
    <x v="0"/>
    <x v="47"/>
    <s v="Boston"/>
    <x v="1"/>
    <n v="0.55000000000000004"/>
    <x v="46"/>
    <x v="255"/>
    <x v="497"/>
    <x v="4"/>
  </r>
  <r>
    <x v="0"/>
    <n v="1185732"/>
    <x v="8"/>
    <x v="0"/>
    <x v="47"/>
    <s v="Boston"/>
    <x v="2"/>
    <n v="0.5"/>
    <x v="38"/>
    <x v="127"/>
    <x v="203"/>
    <x v="2"/>
  </r>
  <r>
    <x v="0"/>
    <n v="1185732"/>
    <x v="8"/>
    <x v="0"/>
    <x v="47"/>
    <s v="Boston"/>
    <x v="3"/>
    <n v="0.5"/>
    <x v="41"/>
    <x v="123"/>
    <x v="188"/>
    <x v="2"/>
  </r>
  <r>
    <x v="0"/>
    <n v="1185732"/>
    <x v="8"/>
    <x v="0"/>
    <x v="47"/>
    <s v="Boston"/>
    <x v="4"/>
    <n v="0.6"/>
    <x v="41"/>
    <x v="147"/>
    <x v="217"/>
    <x v="2"/>
  </r>
  <r>
    <x v="0"/>
    <n v="1185732"/>
    <x v="8"/>
    <x v="0"/>
    <x v="47"/>
    <s v="Boston"/>
    <x v="5"/>
    <n v="0.65"/>
    <x v="49"/>
    <x v="212"/>
    <x v="551"/>
    <x v="15"/>
  </r>
  <r>
    <x v="0"/>
    <n v="1185732"/>
    <x v="9"/>
    <x v="0"/>
    <x v="47"/>
    <s v="Boston"/>
    <x v="0"/>
    <n v="0.65"/>
    <x v="34"/>
    <x v="197"/>
    <x v="1325"/>
    <x v="4"/>
  </r>
  <r>
    <x v="0"/>
    <n v="1185732"/>
    <x v="9"/>
    <x v="0"/>
    <x v="47"/>
    <s v="Boston"/>
    <x v="1"/>
    <n v="0.60000000000000009"/>
    <x v="49"/>
    <x v="166"/>
    <x v="537"/>
    <x v="4"/>
  </r>
  <r>
    <x v="0"/>
    <n v="1185732"/>
    <x v="9"/>
    <x v="0"/>
    <x v="47"/>
    <s v="Boston"/>
    <x v="2"/>
    <n v="0.60000000000000009"/>
    <x v="41"/>
    <x v="200"/>
    <x v="298"/>
    <x v="2"/>
  </r>
  <r>
    <x v="0"/>
    <n v="1185732"/>
    <x v="9"/>
    <x v="0"/>
    <x v="47"/>
    <s v="Boston"/>
    <x v="3"/>
    <n v="0.60000000000000009"/>
    <x v="37"/>
    <x v="187"/>
    <x v="809"/>
    <x v="2"/>
  </r>
  <r>
    <x v="0"/>
    <n v="1185732"/>
    <x v="9"/>
    <x v="0"/>
    <x v="47"/>
    <s v="Boston"/>
    <x v="4"/>
    <n v="0.70000000000000007"/>
    <x v="37"/>
    <x v="206"/>
    <x v="304"/>
    <x v="2"/>
  </r>
  <r>
    <x v="0"/>
    <n v="1185732"/>
    <x v="9"/>
    <x v="0"/>
    <x v="47"/>
    <s v="Boston"/>
    <x v="5"/>
    <n v="0.75"/>
    <x v="49"/>
    <x v="39"/>
    <x v="620"/>
    <x v="15"/>
  </r>
  <r>
    <x v="0"/>
    <n v="1185732"/>
    <x v="10"/>
    <x v="0"/>
    <x v="47"/>
    <s v="Boston"/>
    <x v="0"/>
    <n v="0.70000000000000007"/>
    <x v="32"/>
    <x v="254"/>
    <x v="345"/>
    <x v="4"/>
  </r>
  <r>
    <x v="0"/>
    <n v="1185732"/>
    <x v="10"/>
    <x v="0"/>
    <x v="47"/>
    <s v="Boston"/>
    <x v="1"/>
    <n v="0.60000000000000009"/>
    <x v="46"/>
    <x v="470"/>
    <x v="143"/>
    <x v="4"/>
  </r>
  <r>
    <x v="0"/>
    <n v="1185732"/>
    <x v="10"/>
    <x v="0"/>
    <x v="47"/>
    <s v="Boston"/>
    <x v="2"/>
    <n v="0.60000000000000009"/>
    <x v="81"/>
    <x v="749"/>
    <x v="593"/>
    <x v="2"/>
  </r>
  <r>
    <x v="0"/>
    <n v="1185732"/>
    <x v="10"/>
    <x v="0"/>
    <x v="47"/>
    <s v="Boston"/>
    <x v="3"/>
    <n v="0.60000000000000009"/>
    <x v="49"/>
    <x v="166"/>
    <x v="149"/>
    <x v="2"/>
  </r>
  <r>
    <x v="0"/>
    <n v="1185732"/>
    <x v="10"/>
    <x v="0"/>
    <x v="47"/>
    <s v="Boston"/>
    <x v="4"/>
    <n v="0.70000000000000007"/>
    <x v="35"/>
    <x v="136"/>
    <x v="814"/>
    <x v="2"/>
  </r>
  <r>
    <x v="0"/>
    <n v="1185732"/>
    <x v="10"/>
    <x v="0"/>
    <x v="47"/>
    <s v="Boston"/>
    <x v="5"/>
    <n v="0.75"/>
    <x v="48"/>
    <x v="67"/>
    <x v="58"/>
    <x v="15"/>
  </r>
  <r>
    <x v="0"/>
    <n v="1185732"/>
    <x v="11"/>
    <x v="0"/>
    <x v="47"/>
    <s v="Boston"/>
    <x v="0"/>
    <n v="0.70000000000000007"/>
    <x v="25"/>
    <x v="81"/>
    <x v="319"/>
    <x v="4"/>
  </r>
  <r>
    <x v="0"/>
    <n v="1185732"/>
    <x v="11"/>
    <x v="0"/>
    <x v="47"/>
    <s v="Boston"/>
    <x v="1"/>
    <n v="0.60000000000000009"/>
    <x v="47"/>
    <x v="218"/>
    <x v="1155"/>
    <x v="4"/>
  </r>
  <r>
    <x v="0"/>
    <n v="1185732"/>
    <x v="11"/>
    <x v="0"/>
    <x v="47"/>
    <s v="Boston"/>
    <x v="2"/>
    <n v="0.60000000000000009"/>
    <x v="48"/>
    <x v="223"/>
    <x v="135"/>
    <x v="2"/>
  </r>
  <r>
    <x v="0"/>
    <n v="1185732"/>
    <x v="11"/>
    <x v="0"/>
    <x v="47"/>
    <s v="Boston"/>
    <x v="3"/>
    <n v="0.60000000000000009"/>
    <x v="46"/>
    <x v="470"/>
    <x v="226"/>
    <x v="2"/>
  </r>
  <r>
    <x v="0"/>
    <n v="1185732"/>
    <x v="11"/>
    <x v="0"/>
    <x v="47"/>
    <s v="Boston"/>
    <x v="4"/>
    <n v="0.70000000000000007"/>
    <x v="46"/>
    <x v="154"/>
    <x v="1004"/>
    <x v="2"/>
  </r>
  <r>
    <x v="0"/>
    <n v="1185732"/>
    <x v="11"/>
    <x v="0"/>
    <x v="47"/>
    <s v="Boston"/>
    <x v="5"/>
    <n v="0.75"/>
    <x v="33"/>
    <x v="674"/>
    <x v="1179"/>
    <x v="15"/>
  </r>
  <r>
    <x v="0"/>
    <n v="1185732"/>
    <x v="124"/>
    <x v="0"/>
    <x v="48"/>
    <s v="Burlington"/>
    <x v="0"/>
    <n v="0.5"/>
    <x v="28"/>
    <x v="48"/>
    <x v="150"/>
    <x v="8"/>
  </r>
  <r>
    <x v="0"/>
    <n v="1185732"/>
    <x v="124"/>
    <x v="0"/>
    <x v="48"/>
    <s v="Burlington"/>
    <x v="1"/>
    <n v="0.5"/>
    <x v="46"/>
    <x v="132"/>
    <x v="409"/>
    <x v="8"/>
  </r>
  <r>
    <x v="0"/>
    <n v="1185732"/>
    <x v="124"/>
    <x v="0"/>
    <x v="48"/>
    <s v="Burlington"/>
    <x v="2"/>
    <n v="0.4"/>
    <x v="46"/>
    <x v="194"/>
    <x v="696"/>
    <x v="1"/>
  </r>
  <r>
    <x v="0"/>
    <n v="1185732"/>
    <x v="124"/>
    <x v="0"/>
    <x v="48"/>
    <s v="Burlington"/>
    <x v="3"/>
    <n v="0.44999999999999996"/>
    <x v="37"/>
    <x v="474"/>
    <x v="1326"/>
    <x v="1"/>
  </r>
  <r>
    <x v="0"/>
    <n v="1185732"/>
    <x v="124"/>
    <x v="0"/>
    <x v="48"/>
    <s v="Burlington"/>
    <x v="4"/>
    <n v="0.60000000000000009"/>
    <x v="38"/>
    <x v="139"/>
    <x v="498"/>
    <x v="1"/>
  </r>
  <r>
    <x v="0"/>
    <n v="1185732"/>
    <x v="124"/>
    <x v="0"/>
    <x v="48"/>
    <s v="Burlington"/>
    <x v="5"/>
    <n v="0.5"/>
    <x v="46"/>
    <x v="132"/>
    <x v="315"/>
    <x v="2"/>
  </r>
  <r>
    <x v="0"/>
    <n v="1185732"/>
    <x v="125"/>
    <x v="0"/>
    <x v="48"/>
    <s v="Burlington"/>
    <x v="0"/>
    <n v="0.5"/>
    <x v="25"/>
    <x v="61"/>
    <x v="214"/>
    <x v="8"/>
  </r>
  <r>
    <x v="0"/>
    <n v="1185732"/>
    <x v="125"/>
    <x v="0"/>
    <x v="48"/>
    <s v="Burlington"/>
    <x v="1"/>
    <n v="0.5"/>
    <x v="44"/>
    <x v="142"/>
    <x v="399"/>
    <x v="8"/>
  </r>
  <r>
    <x v="0"/>
    <n v="1185732"/>
    <x v="125"/>
    <x v="0"/>
    <x v="48"/>
    <s v="Burlington"/>
    <x v="2"/>
    <n v="0.4"/>
    <x v="49"/>
    <x v="147"/>
    <x v="204"/>
    <x v="1"/>
  </r>
  <r>
    <x v="0"/>
    <n v="1185732"/>
    <x v="125"/>
    <x v="0"/>
    <x v="48"/>
    <s v="Burlington"/>
    <x v="3"/>
    <n v="0.44999999999999996"/>
    <x v="41"/>
    <x v="546"/>
    <x v="1245"/>
    <x v="1"/>
  </r>
  <r>
    <x v="0"/>
    <n v="1185732"/>
    <x v="125"/>
    <x v="0"/>
    <x v="48"/>
    <s v="Burlington"/>
    <x v="4"/>
    <n v="0.60000000000000009"/>
    <x v="35"/>
    <x v="205"/>
    <x v="732"/>
    <x v="1"/>
  </r>
  <r>
    <x v="0"/>
    <n v="1185732"/>
    <x v="125"/>
    <x v="0"/>
    <x v="48"/>
    <s v="Burlington"/>
    <x v="5"/>
    <n v="0.5"/>
    <x v="48"/>
    <x v="203"/>
    <x v="407"/>
    <x v="2"/>
  </r>
  <r>
    <x v="0"/>
    <n v="1185732"/>
    <x v="126"/>
    <x v="0"/>
    <x v="48"/>
    <s v="Burlington"/>
    <x v="0"/>
    <n v="0.5"/>
    <x v="82"/>
    <x v="175"/>
    <x v="366"/>
    <x v="8"/>
  </r>
  <r>
    <x v="0"/>
    <n v="1185732"/>
    <x v="126"/>
    <x v="0"/>
    <x v="48"/>
    <s v="Burlington"/>
    <x v="1"/>
    <n v="0.5"/>
    <x v="35"/>
    <x v="140"/>
    <x v="309"/>
    <x v="8"/>
  </r>
  <r>
    <x v="0"/>
    <n v="1185732"/>
    <x v="126"/>
    <x v="0"/>
    <x v="48"/>
    <s v="Burlington"/>
    <x v="2"/>
    <n v="0.4"/>
    <x v="49"/>
    <x v="147"/>
    <x v="204"/>
    <x v="1"/>
  </r>
  <r>
    <x v="0"/>
    <n v="1185732"/>
    <x v="126"/>
    <x v="0"/>
    <x v="48"/>
    <s v="Burlington"/>
    <x v="3"/>
    <n v="0.44999999999999996"/>
    <x v="43"/>
    <x v="310"/>
    <x v="478"/>
    <x v="1"/>
  </r>
  <r>
    <x v="0"/>
    <n v="1185732"/>
    <x v="126"/>
    <x v="0"/>
    <x v="48"/>
    <s v="Burlington"/>
    <x v="4"/>
    <n v="0.60000000000000009"/>
    <x v="41"/>
    <x v="200"/>
    <x v="982"/>
    <x v="1"/>
  </r>
  <r>
    <x v="0"/>
    <n v="1185732"/>
    <x v="126"/>
    <x v="0"/>
    <x v="48"/>
    <s v="Burlington"/>
    <x v="5"/>
    <n v="0.5"/>
    <x v="49"/>
    <x v="146"/>
    <x v="215"/>
    <x v="2"/>
  </r>
  <r>
    <x v="0"/>
    <n v="1185732"/>
    <x v="127"/>
    <x v="0"/>
    <x v="48"/>
    <s v="Burlington"/>
    <x v="0"/>
    <n v="0.5"/>
    <x v="21"/>
    <x v="80"/>
    <x v="174"/>
    <x v="8"/>
  </r>
  <r>
    <x v="0"/>
    <n v="1185732"/>
    <x v="127"/>
    <x v="0"/>
    <x v="48"/>
    <s v="Burlington"/>
    <x v="1"/>
    <n v="0.5"/>
    <x v="44"/>
    <x v="142"/>
    <x v="399"/>
    <x v="8"/>
  </r>
  <r>
    <x v="0"/>
    <n v="1185732"/>
    <x v="127"/>
    <x v="0"/>
    <x v="48"/>
    <s v="Burlington"/>
    <x v="2"/>
    <n v="0.4"/>
    <x v="44"/>
    <x v="123"/>
    <x v="229"/>
    <x v="1"/>
  </r>
  <r>
    <x v="0"/>
    <n v="1185732"/>
    <x v="127"/>
    <x v="0"/>
    <x v="48"/>
    <s v="Burlington"/>
    <x v="3"/>
    <n v="0.44999999999999996"/>
    <x v="37"/>
    <x v="474"/>
    <x v="1326"/>
    <x v="1"/>
  </r>
  <r>
    <x v="0"/>
    <n v="1185732"/>
    <x v="127"/>
    <x v="0"/>
    <x v="48"/>
    <s v="Burlington"/>
    <x v="4"/>
    <n v="0.60000000000000009"/>
    <x v="37"/>
    <x v="187"/>
    <x v="280"/>
    <x v="1"/>
  </r>
  <r>
    <x v="0"/>
    <n v="1185732"/>
    <x v="127"/>
    <x v="0"/>
    <x v="48"/>
    <s v="Burlington"/>
    <x v="5"/>
    <n v="0.5"/>
    <x v="46"/>
    <x v="132"/>
    <x v="315"/>
    <x v="2"/>
  </r>
  <r>
    <x v="0"/>
    <n v="1185732"/>
    <x v="128"/>
    <x v="0"/>
    <x v="48"/>
    <s v="Burlington"/>
    <x v="0"/>
    <n v="0.65"/>
    <x v="76"/>
    <x v="750"/>
    <x v="1327"/>
    <x v="8"/>
  </r>
  <r>
    <x v="0"/>
    <n v="1185732"/>
    <x v="128"/>
    <x v="0"/>
    <x v="48"/>
    <s v="Burlington"/>
    <x v="1"/>
    <n v="0.60000000000000009"/>
    <x v="49"/>
    <x v="166"/>
    <x v="333"/>
    <x v="8"/>
  </r>
  <r>
    <x v="0"/>
    <n v="1185732"/>
    <x v="128"/>
    <x v="0"/>
    <x v="48"/>
    <s v="Burlington"/>
    <x v="2"/>
    <n v="0.55000000000000004"/>
    <x v="46"/>
    <x v="255"/>
    <x v="1282"/>
    <x v="1"/>
  </r>
  <r>
    <x v="0"/>
    <n v="1185732"/>
    <x v="128"/>
    <x v="0"/>
    <x v="48"/>
    <s v="Burlington"/>
    <x v="3"/>
    <n v="0.55000000000000004"/>
    <x v="35"/>
    <x v="408"/>
    <x v="972"/>
    <x v="1"/>
  </r>
  <r>
    <x v="0"/>
    <n v="1185732"/>
    <x v="128"/>
    <x v="0"/>
    <x v="48"/>
    <s v="Burlington"/>
    <x v="4"/>
    <n v="0.65"/>
    <x v="49"/>
    <x v="212"/>
    <x v="154"/>
    <x v="1"/>
  </r>
  <r>
    <x v="0"/>
    <n v="1185732"/>
    <x v="128"/>
    <x v="0"/>
    <x v="48"/>
    <s v="Burlington"/>
    <x v="5"/>
    <n v="0.70000000000000007"/>
    <x v="33"/>
    <x v="253"/>
    <x v="48"/>
    <x v="2"/>
  </r>
  <r>
    <x v="0"/>
    <n v="1185732"/>
    <x v="129"/>
    <x v="0"/>
    <x v="48"/>
    <s v="Burlington"/>
    <x v="0"/>
    <n v="0.65"/>
    <x v="22"/>
    <x v="83"/>
    <x v="41"/>
    <x v="8"/>
  </r>
  <r>
    <x v="0"/>
    <n v="1185732"/>
    <x v="129"/>
    <x v="0"/>
    <x v="48"/>
    <s v="Burlington"/>
    <x v="1"/>
    <n v="0.60000000000000009"/>
    <x v="33"/>
    <x v="227"/>
    <x v="984"/>
    <x v="8"/>
  </r>
  <r>
    <x v="0"/>
    <n v="1185732"/>
    <x v="129"/>
    <x v="0"/>
    <x v="48"/>
    <s v="Burlington"/>
    <x v="2"/>
    <n v="0.55000000000000004"/>
    <x v="45"/>
    <x v="136"/>
    <x v="302"/>
    <x v="1"/>
  </r>
  <r>
    <x v="0"/>
    <n v="1185732"/>
    <x v="129"/>
    <x v="0"/>
    <x v="48"/>
    <s v="Burlington"/>
    <x v="3"/>
    <n v="0.55000000000000004"/>
    <x v="46"/>
    <x v="255"/>
    <x v="1282"/>
    <x v="1"/>
  </r>
  <r>
    <x v="0"/>
    <n v="1185732"/>
    <x v="129"/>
    <x v="0"/>
    <x v="48"/>
    <s v="Burlington"/>
    <x v="4"/>
    <n v="0.65"/>
    <x v="46"/>
    <x v="238"/>
    <x v="1283"/>
    <x v="1"/>
  </r>
  <r>
    <x v="0"/>
    <n v="1185732"/>
    <x v="129"/>
    <x v="0"/>
    <x v="48"/>
    <s v="Burlington"/>
    <x v="5"/>
    <n v="0.70000000000000007"/>
    <x v="34"/>
    <x v="204"/>
    <x v="1127"/>
    <x v="2"/>
  </r>
  <r>
    <x v="0"/>
    <n v="1185732"/>
    <x v="130"/>
    <x v="0"/>
    <x v="48"/>
    <s v="Burlington"/>
    <x v="0"/>
    <n v="0.65"/>
    <x v="20"/>
    <x v="109"/>
    <x v="326"/>
    <x v="8"/>
  </r>
  <r>
    <x v="0"/>
    <n v="1185732"/>
    <x v="130"/>
    <x v="0"/>
    <x v="48"/>
    <s v="Burlington"/>
    <x v="1"/>
    <n v="0.60000000000000009"/>
    <x v="32"/>
    <x v="217"/>
    <x v="1155"/>
    <x v="8"/>
  </r>
  <r>
    <x v="0"/>
    <n v="1185732"/>
    <x v="130"/>
    <x v="0"/>
    <x v="48"/>
    <s v="Burlington"/>
    <x v="2"/>
    <n v="0.55000000000000004"/>
    <x v="48"/>
    <x v="138"/>
    <x v="184"/>
    <x v="1"/>
  </r>
  <r>
    <x v="0"/>
    <n v="1185732"/>
    <x v="130"/>
    <x v="0"/>
    <x v="48"/>
    <s v="Burlington"/>
    <x v="3"/>
    <n v="0.55000000000000004"/>
    <x v="46"/>
    <x v="255"/>
    <x v="1282"/>
    <x v="1"/>
  </r>
  <r>
    <x v="0"/>
    <n v="1185732"/>
    <x v="130"/>
    <x v="0"/>
    <x v="48"/>
    <s v="Burlington"/>
    <x v="4"/>
    <n v="0.65"/>
    <x v="45"/>
    <x v="154"/>
    <x v="226"/>
    <x v="1"/>
  </r>
  <r>
    <x v="0"/>
    <n v="1185732"/>
    <x v="130"/>
    <x v="0"/>
    <x v="48"/>
    <s v="Burlington"/>
    <x v="5"/>
    <n v="0.70000000000000007"/>
    <x v="28"/>
    <x v="244"/>
    <x v="1328"/>
    <x v="2"/>
  </r>
  <r>
    <x v="0"/>
    <n v="1185732"/>
    <x v="131"/>
    <x v="0"/>
    <x v="48"/>
    <s v="Burlington"/>
    <x v="0"/>
    <n v="0.65"/>
    <x v="22"/>
    <x v="83"/>
    <x v="41"/>
    <x v="8"/>
  </r>
  <r>
    <x v="0"/>
    <n v="1185732"/>
    <x v="131"/>
    <x v="0"/>
    <x v="48"/>
    <s v="Burlington"/>
    <x v="1"/>
    <n v="0.60000000000000009"/>
    <x v="32"/>
    <x v="217"/>
    <x v="1155"/>
    <x v="8"/>
  </r>
  <r>
    <x v="0"/>
    <n v="1185732"/>
    <x v="131"/>
    <x v="0"/>
    <x v="48"/>
    <s v="Burlington"/>
    <x v="2"/>
    <n v="0.55000000000000004"/>
    <x v="48"/>
    <x v="138"/>
    <x v="184"/>
    <x v="1"/>
  </r>
  <r>
    <x v="0"/>
    <n v="1185732"/>
    <x v="131"/>
    <x v="0"/>
    <x v="48"/>
    <s v="Burlington"/>
    <x v="3"/>
    <n v="0.55000000000000004"/>
    <x v="35"/>
    <x v="408"/>
    <x v="972"/>
    <x v="1"/>
  </r>
  <r>
    <x v="0"/>
    <n v="1185732"/>
    <x v="131"/>
    <x v="0"/>
    <x v="48"/>
    <s v="Burlington"/>
    <x v="4"/>
    <n v="0.65"/>
    <x v="44"/>
    <x v="132"/>
    <x v="1296"/>
    <x v="1"/>
  </r>
  <r>
    <x v="0"/>
    <n v="1185732"/>
    <x v="131"/>
    <x v="0"/>
    <x v="48"/>
    <s v="Burlington"/>
    <x v="5"/>
    <n v="0.70000000000000007"/>
    <x v="33"/>
    <x v="253"/>
    <x v="48"/>
    <x v="2"/>
  </r>
  <r>
    <x v="0"/>
    <n v="1185732"/>
    <x v="132"/>
    <x v="0"/>
    <x v="48"/>
    <s v="Burlington"/>
    <x v="0"/>
    <n v="0.65"/>
    <x v="21"/>
    <x v="88"/>
    <x v="324"/>
    <x v="8"/>
  </r>
  <r>
    <x v="0"/>
    <n v="1185732"/>
    <x v="132"/>
    <x v="0"/>
    <x v="48"/>
    <s v="Burlington"/>
    <x v="1"/>
    <n v="0.60000000000000009"/>
    <x v="45"/>
    <x v="162"/>
    <x v="397"/>
    <x v="8"/>
  </r>
  <r>
    <x v="0"/>
    <n v="1185732"/>
    <x v="132"/>
    <x v="0"/>
    <x v="48"/>
    <s v="Burlington"/>
    <x v="2"/>
    <n v="0.55000000000000004"/>
    <x v="44"/>
    <x v="140"/>
    <x v="291"/>
    <x v="1"/>
  </r>
  <r>
    <x v="0"/>
    <n v="1185732"/>
    <x v="132"/>
    <x v="0"/>
    <x v="48"/>
    <s v="Burlington"/>
    <x v="3"/>
    <n v="0.55000000000000004"/>
    <x v="38"/>
    <x v="116"/>
    <x v="516"/>
    <x v="1"/>
  </r>
  <r>
    <x v="0"/>
    <n v="1185732"/>
    <x v="132"/>
    <x v="0"/>
    <x v="48"/>
    <s v="Burlington"/>
    <x v="4"/>
    <n v="0.65"/>
    <x v="38"/>
    <x v="334"/>
    <x v="1293"/>
    <x v="1"/>
  </r>
  <r>
    <x v="0"/>
    <n v="1185732"/>
    <x v="132"/>
    <x v="0"/>
    <x v="48"/>
    <s v="Burlington"/>
    <x v="5"/>
    <n v="0.70000000000000007"/>
    <x v="46"/>
    <x v="154"/>
    <x v="1004"/>
    <x v="2"/>
  </r>
  <r>
    <x v="0"/>
    <n v="1185732"/>
    <x v="133"/>
    <x v="0"/>
    <x v="48"/>
    <s v="Burlington"/>
    <x v="0"/>
    <n v="0.70000000000000007"/>
    <x v="34"/>
    <x v="204"/>
    <x v="1089"/>
    <x v="8"/>
  </r>
  <r>
    <x v="0"/>
    <n v="1185732"/>
    <x v="133"/>
    <x v="0"/>
    <x v="48"/>
    <s v="Burlington"/>
    <x v="1"/>
    <n v="0.65000000000000013"/>
    <x v="49"/>
    <x v="473"/>
    <x v="331"/>
    <x v="8"/>
  </r>
  <r>
    <x v="0"/>
    <n v="1185732"/>
    <x v="133"/>
    <x v="0"/>
    <x v="48"/>
    <s v="Burlington"/>
    <x v="2"/>
    <n v="0.65000000000000013"/>
    <x v="41"/>
    <x v="716"/>
    <x v="362"/>
    <x v="1"/>
  </r>
  <r>
    <x v="0"/>
    <n v="1185732"/>
    <x v="133"/>
    <x v="0"/>
    <x v="48"/>
    <s v="Burlington"/>
    <x v="3"/>
    <n v="0.65000000000000013"/>
    <x v="37"/>
    <x v="507"/>
    <x v="1329"/>
    <x v="1"/>
  </r>
  <r>
    <x v="0"/>
    <n v="1185732"/>
    <x v="133"/>
    <x v="0"/>
    <x v="48"/>
    <s v="Burlington"/>
    <x v="4"/>
    <n v="0.75000000000000011"/>
    <x v="37"/>
    <x v="342"/>
    <x v="197"/>
    <x v="1"/>
  </r>
  <r>
    <x v="0"/>
    <n v="1185732"/>
    <x v="133"/>
    <x v="0"/>
    <x v="48"/>
    <s v="Burlington"/>
    <x v="5"/>
    <n v="0.8"/>
    <x v="49"/>
    <x v="50"/>
    <x v="99"/>
    <x v="2"/>
  </r>
  <r>
    <x v="0"/>
    <n v="1185732"/>
    <x v="134"/>
    <x v="0"/>
    <x v="48"/>
    <s v="Burlington"/>
    <x v="0"/>
    <n v="0.75000000000000011"/>
    <x v="32"/>
    <x v="220"/>
    <x v="1330"/>
    <x v="8"/>
  </r>
  <r>
    <x v="0"/>
    <n v="1185732"/>
    <x v="134"/>
    <x v="0"/>
    <x v="48"/>
    <s v="Burlington"/>
    <x v="1"/>
    <n v="0.65000000000000013"/>
    <x v="46"/>
    <x v="421"/>
    <x v="1331"/>
    <x v="8"/>
  </r>
  <r>
    <x v="0"/>
    <n v="1185732"/>
    <x v="134"/>
    <x v="0"/>
    <x v="48"/>
    <s v="Burlington"/>
    <x v="2"/>
    <n v="0.65000000000000013"/>
    <x v="71"/>
    <x v="751"/>
    <x v="1332"/>
    <x v="1"/>
  </r>
  <r>
    <x v="0"/>
    <n v="1185732"/>
    <x v="134"/>
    <x v="0"/>
    <x v="48"/>
    <s v="Burlington"/>
    <x v="3"/>
    <n v="0.65000000000000013"/>
    <x v="46"/>
    <x v="421"/>
    <x v="1333"/>
    <x v="1"/>
  </r>
  <r>
    <x v="0"/>
    <n v="1185732"/>
    <x v="134"/>
    <x v="0"/>
    <x v="48"/>
    <s v="Burlington"/>
    <x v="4"/>
    <n v="0.75000000000000011"/>
    <x v="49"/>
    <x v="223"/>
    <x v="526"/>
    <x v="1"/>
  </r>
  <r>
    <x v="0"/>
    <n v="1185732"/>
    <x v="134"/>
    <x v="0"/>
    <x v="48"/>
    <s v="Burlington"/>
    <x v="5"/>
    <n v="0.8"/>
    <x v="47"/>
    <x v="55"/>
    <x v="67"/>
    <x v="2"/>
  </r>
  <r>
    <x v="0"/>
    <n v="1185732"/>
    <x v="135"/>
    <x v="0"/>
    <x v="48"/>
    <s v="Burlington"/>
    <x v="0"/>
    <n v="0.75000000000000011"/>
    <x v="23"/>
    <x v="273"/>
    <x v="856"/>
    <x v="8"/>
  </r>
  <r>
    <x v="0"/>
    <n v="1185732"/>
    <x v="135"/>
    <x v="0"/>
    <x v="48"/>
    <s v="Burlington"/>
    <x v="1"/>
    <n v="0.65000000000000013"/>
    <x v="33"/>
    <x v="723"/>
    <x v="704"/>
    <x v="8"/>
  </r>
  <r>
    <x v="0"/>
    <n v="1185732"/>
    <x v="135"/>
    <x v="0"/>
    <x v="48"/>
    <s v="Burlington"/>
    <x v="2"/>
    <n v="0.65000000000000013"/>
    <x v="47"/>
    <x v="251"/>
    <x v="318"/>
    <x v="1"/>
  </r>
  <r>
    <x v="0"/>
    <n v="1185732"/>
    <x v="135"/>
    <x v="0"/>
    <x v="48"/>
    <s v="Burlington"/>
    <x v="3"/>
    <n v="0.65000000000000013"/>
    <x v="45"/>
    <x v="597"/>
    <x v="657"/>
    <x v="1"/>
  </r>
  <r>
    <x v="0"/>
    <n v="1185732"/>
    <x v="135"/>
    <x v="0"/>
    <x v="48"/>
    <s v="Burlington"/>
    <x v="4"/>
    <n v="0.75000000000000011"/>
    <x v="45"/>
    <x v="195"/>
    <x v="135"/>
    <x v="1"/>
  </r>
  <r>
    <x v="0"/>
    <n v="1185732"/>
    <x v="135"/>
    <x v="0"/>
    <x v="48"/>
    <s v="Burlington"/>
    <x v="5"/>
    <n v="0.8"/>
    <x v="32"/>
    <x v="11"/>
    <x v="12"/>
    <x v="2"/>
  </r>
  <r>
    <x v="0"/>
    <n v="1185732"/>
    <x v="145"/>
    <x v="0"/>
    <x v="49"/>
    <s v="Manchester"/>
    <x v="0"/>
    <n v="0.55000000000000004"/>
    <x v="24"/>
    <x v="80"/>
    <x v="199"/>
    <x v="5"/>
  </r>
  <r>
    <x v="0"/>
    <n v="1185732"/>
    <x v="145"/>
    <x v="0"/>
    <x v="49"/>
    <s v="Manchester"/>
    <x v="1"/>
    <n v="0.55000000000000004"/>
    <x v="49"/>
    <x v="205"/>
    <x v="907"/>
    <x v="5"/>
  </r>
  <r>
    <x v="0"/>
    <n v="1185732"/>
    <x v="145"/>
    <x v="0"/>
    <x v="49"/>
    <s v="Manchester"/>
    <x v="2"/>
    <n v="0.45"/>
    <x v="49"/>
    <x v="198"/>
    <x v="293"/>
    <x v="3"/>
  </r>
  <r>
    <x v="0"/>
    <n v="1185732"/>
    <x v="145"/>
    <x v="0"/>
    <x v="49"/>
    <s v="Manchester"/>
    <x v="3"/>
    <n v="0.49999999999999994"/>
    <x v="43"/>
    <x v="382"/>
    <x v="1268"/>
    <x v="3"/>
  </r>
  <r>
    <x v="0"/>
    <n v="1185732"/>
    <x v="145"/>
    <x v="0"/>
    <x v="49"/>
    <s v="Manchester"/>
    <x v="4"/>
    <n v="0.65000000000000013"/>
    <x v="41"/>
    <x v="716"/>
    <x v="1334"/>
    <x v="3"/>
  </r>
  <r>
    <x v="0"/>
    <n v="1185732"/>
    <x v="145"/>
    <x v="0"/>
    <x v="49"/>
    <s v="Manchester"/>
    <x v="5"/>
    <n v="0.55000000000000004"/>
    <x v="49"/>
    <x v="205"/>
    <x v="732"/>
    <x v="1"/>
  </r>
  <r>
    <x v="0"/>
    <n v="1185732"/>
    <x v="216"/>
    <x v="0"/>
    <x v="49"/>
    <s v="Manchester"/>
    <x v="0"/>
    <n v="0.55000000000000004"/>
    <x v="31"/>
    <x v="76"/>
    <x v="1335"/>
    <x v="5"/>
  </r>
  <r>
    <x v="0"/>
    <n v="1185732"/>
    <x v="216"/>
    <x v="0"/>
    <x v="49"/>
    <s v="Manchester"/>
    <x v="1"/>
    <n v="0.55000000000000004"/>
    <x v="38"/>
    <x v="116"/>
    <x v="608"/>
    <x v="5"/>
  </r>
  <r>
    <x v="0"/>
    <n v="1185732"/>
    <x v="216"/>
    <x v="0"/>
    <x v="49"/>
    <s v="Manchester"/>
    <x v="2"/>
    <n v="0.45"/>
    <x v="35"/>
    <x v="116"/>
    <x v="400"/>
    <x v="3"/>
  </r>
  <r>
    <x v="0"/>
    <n v="1185732"/>
    <x v="216"/>
    <x v="0"/>
    <x v="49"/>
    <s v="Manchester"/>
    <x v="3"/>
    <n v="0.49999999999999994"/>
    <x v="37"/>
    <x v="688"/>
    <x v="1336"/>
    <x v="3"/>
  </r>
  <r>
    <x v="0"/>
    <n v="1185732"/>
    <x v="216"/>
    <x v="0"/>
    <x v="49"/>
    <s v="Manchester"/>
    <x v="4"/>
    <n v="0.65000000000000013"/>
    <x v="44"/>
    <x v="752"/>
    <x v="1337"/>
    <x v="3"/>
  </r>
  <r>
    <x v="0"/>
    <n v="1185732"/>
    <x v="216"/>
    <x v="0"/>
    <x v="49"/>
    <s v="Manchester"/>
    <x v="5"/>
    <n v="0.55000000000000004"/>
    <x v="45"/>
    <x v="136"/>
    <x v="302"/>
    <x v="1"/>
  </r>
  <r>
    <x v="0"/>
    <n v="1185732"/>
    <x v="250"/>
    <x v="0"/>
    <x v="49"/>
    <s v="Manchester"/>
    <x v="0"/>
    <n v="0.55000000000000004"/>
    <x v="63"/>
    <x v="753"/>
    <x v="1338"/>
    <x v="5"/>
  </r>
  <r>
    <x v="0"/>
    <n v="1185732"/>
    <x v="250"/>
    <x v="0"/>
    <x v="49"/>
    <s v="Manchester"/>
    <x v="1"/>
    <n v="0.55000000000000004"/>
    <x v="44"/>
    <x v="140"/>
    <x v="1180"/>
    <x v="5"/>
  </r>
  <r>
    <x v="0"/>
    <n v="1185732"/>
    <x v="250"/>
    <x v="0"/>
    <x v="49"/>
    <s v="Manchester"/>
    <x v="2"/>
    <n v="0.45"/>
    <x v="35"/>
    <x v="116"/>
    <x v="400"/>
    <x v="3"/>
  </r>
  <r>
    <x v="0"/>
    <n v="1185732"/>
    <x v="250"/>
    <x v="0"/>
    <x v="49"/>
    <s v="Manchester"/>
    <x v="3"/>
    <n v="0.49999999999999994"/>
    <x v="36"/>
    <x v="694"/>
    <x v="1339"/>
    <x v="3"/>
  </r>
  <r>
    <x v="0"/>
    <n v="1185732"/>
    <x v="250"/>
    <x v="0"/>
    <x v="49"/>
    <s v="Manchester"/>
    <x v="4"/>
    <n v="0.65000000000000013"/>
    <x v="37"/>
    <x v="507"/>
    <x v="900"/>
    <x v="3"/>
  </r>
  <r>
    <x v="0"/>
    <n v="1185732"/>
    <x v="250"/>
    <x v="0"/>
    <x v="49"/>
    <s v="Manchester"/>
    <x v="5"/>
    <n v="0.55000000000000004"/>
    <x v="35"/>
    <x v="408"/>
    <x v="972"/>
    <x v="1"/>
  </r>
  <r>
    <x v="0"/>
    <n v="1185732"/>
    <x v="251"/>
    <x v="0"/>
    <x v="49"/>
    <s v="Manchester"/>
    <x v="0"/>
    <n v="0.55000000000000004"/>
    <x v="28"/>
    <x v="170"/>
    <x v="828"/>
    <x v="5"/>
  </r>
  <r>
    <x v="0"/>
    <n v="1185732"/>
    <x v="251"/>
    <x v="0"/>
    <x v="49"/>
    <s v="Manchester"/>
    <x v="1"/>
    <n v="0.55000000000000004"/>
    <x v="38"/>
    <x v="116"/>
    <x v="608"/>
    <x v="5"/>
  </r>
  <r>
    <x v="0"/>
    <n v="1185732"/>
    <x v="251"/>
    <x v="0"/>
    <x v="49"/>
    <s v="Manchester"/>
    <x v="2"/>
    <n v="0.45"/>
    <x v="38"/>
    <x v="177"/>
    <x v="691"/>
    <x v="3"/>
  </r>
  <r>
    <x v="0"/>
    <n v="1185732"/>
    <x v="251"/>
    <x v="0"/>
    <x v="49"/>
    <s v="Manchester"/>
    <x v="3"/>
    <n v="0.49999999999999994"/>
    <x v="43"/>
    <x v="382"/>
    <x v="1268"/>
    <x v="3"/>
  </r>
  <r>
    <x v="0"/>
    <n v="1185732"/>
    <x v="251"/>
    <x v="0"/>
    <x v="49"/>
    <s v="Manchester"/>
    <x v="4"/>
    <n v="0.60000000000000009"/>
    <x v="43"/>
    <x v="395"/>
    <x v="1226"/>
    <x v="3"/>
  </r>
  <r>
    <x v="0"/>
    <n v="1185732"/>
    <x v="251"/>
    <x v="0"/>
    <x v="49"/>
    <s v="Manchester"/>
    <x v="5"/>
    <n v="0.5"/>
    <x v="49"/>
    <x v="146"/>
    <x v="354"/>
    <x v="1"/>
  </r>
  <r>
    <x v="0"/>
    <n v="1185732"/>
    <x v="252"/>
    <x v="0"/>
    <x v="49"/>
    <s v="Manchester"/>
    <x v="0"/>
    <n v="0.65"/>
    <x v="82"/>
    <x v="754"/>
    <x v="1340"/>
    <x v="5"/>
  </r>
  <r>
    <x v="0"/>
    <n v="1185732"/>
    <x v="252"/>
    <x v="0"/>
    <x v="49"/>
    <s v="Manchester"/>
    <x v="1"/>
    <n v="0.60000000000000009"/>
    <x v="35"/>
    <x v="205"/>
    <x v="907"/>
    <x v="5"/>
  </r>
  <r>
    <x v="0"/>
    <n v="1185732"/>
    <x v="252"/>
    <x v="0"/>
    <x v="49"/>
    <s v="Manchester"/>
    <x v="2"/>
    <n v="0.55000000000000004"/>
    <x v="49"/>
    <x v="205"/>
    <x v="978"/>
    <x v="3"/>
  </r>
  <r>
    <x v="0"/>
    <n v="1185732"/>
    <x v="252"/>
    <x v="0"/>
    <x v="49"/>
    <s v="Manchester"/>
    <x v="3"/>
    <n v="0.55000000000000004"/>
    <x v="44"/>
    <x v="140"/>
    <x v="398"/>
    <x v="3"/>
  </r>
  <r>
    <x v="0"/>
    <n v="1185732"/>
    <x v="252"/>
    <x v="0"/>
    <x v="49"/>
    <s v="Manchester"/>
    <x v="4"/>
    <n v="0.65"/>
    <x v="35"/>
    <x v="736"/>
    <x v="1341"/>
    <x v="3"/>
  </r>
  <r>
    <x v="0"/>
    <n v="1185732"/>
    <x v="252"/>
    <x v="0"/>
    <x v="49"/>
    <s v="Manchester"/>
    <x v="5"/>
    <n v="0.70000000000000007"/>
    <x v="47"/>
    <x v="219"/>
    <x v="104"/>
    <x v="1"/>
  </r>
  <r>
    <x v="0"/>
    <n v="1185732"/>
    <x v="220"/>
    <x v="0"/>
    <x v="49"/>
    <s v="Manchester"/>
    <x v="0"/>
    <n v="0.65"/>
    <x v="26"/>
    <x v="106"/>
    <x v="370"/>
    <x v="5"/>
  </r>
  <r>
    <x v="0"/>
    <n v="1185732"/>
    <x v="220"/>
    <x v="0"/>
    <x v="49"/>
    <s v="Manchester"/>
    <x v="1"/>
    <n v="0.60000000000000009"/>
    <x v="47"/>
    <x v="218"/>
    <x v="397"/>
    <x v="5"/>
  </r>
  <r>
    <x v="0"/>
    <n v="1185732"/>
    <x v="220"/>
    <x v="0"/>
    <x v="49"/>
    <s v="Manchester"/>
    <x v="2"/>
    <n v="0.55000000000000004"/>
    <x v="46"/>
    <x v="255"/>
    <x v="1342"/>
    <x v="3"/>
  </r>
  <r>
    <x v="0"/>
    <n v="1185732"/>
    <x v="220"/>
    <x v="0"/>
    <x v="49"/>
    <s v="Manchester"/>
    <x v="3"/>
    <n v="0.55000000000000004"/>
    <x v="49"/>
    <x v="205"/>
    <x v="978"/>
    <x v="3"/>
  </r>
  <r>
    <x v="0"/>
    <n v="1185732"/>
    <x v="220"/>
    <x v="0"/>
    <x v="49"/>
    <s v="Manchester"/>
    <x v="4"/>
    <n v="0.65"/>
    <x v="49"/>
    <x v="212"/>
    <x v="1296"/>
    <x v="3"/>
  </r>
  <r>
    <x v="0"/>
    <n v="1185732"/>
    <x v="220"/>
    <x v="0"/>
    <x v="49"/>
    <s v="Manchester"/>
    <x v="5"/>
    <n v="0.70000000000000007"/>
    <x v="32"/>
    <x v="254"/>
    <x v="985"/>
    <x v="1"/>
  </r>
  <r>
    <x v="0"/>
    <n v="1185732"/>
    <x v="253"/>
    <x v="0"/>
    <x v="49"/>
    <s v="Manchester"/>
    <x v="0"/>
    <n v="0.65"/>
    <x v="22"/>
    <x v="83"/>
    <x v="1343"/>
    <x v="5"/>
  </r>
  <r>
    <x v="0"/>
    <n v="1185732"/>
    <x v="253"/>
    <x v="0"/>
    <x v="49"/>
    <s v="Manchester"/>
    <x v="1"/>
    <n v="0.60000000000000009"/>
    <x v="33"/>
    <x v="227"/>
    <x v="342"/>
    <x v="5"/>
  </r>
  <r>
    <x v="0"/>
    <n v="1185732"/>
    <x v="253"/>
    <x v="0"/>
    <x v="49"/>
    <s v="Manchester"/>
    <x v="2"/>
    <n v="0.55000000000000004"/>
    <x v="45"/>
    <x v="136"/>
    <x v="1180"/>
    <x v="3"/>
  </r>
  <r>
    <x v="0"/>
    <n v="1185732"/>
    <x v="253"/>
    <x v="0"/>
    <x v="49"/>
    <s v="Manchester"/>
    <x v="3"/>
    <n v="0.55000000000000004"/>
    <x v="49"/>
    <x v="205"/>
    <x v="978"/>
    <x v="3"/>
  </r>
  <r>
    <x v="0"/>
    <n v="1185732"/>
    <x v="253"/>
    <x v="0"/>
    <x v="49"/>
    <s v="Manchester"/>
    <x v="4"/>
    <n v="0.65"/>
    <x v="46"/>
    <x v="238"/>
    <x v="1344"/>
    <x v="3"/>
  </r>
  <r>
    <x v="0"/>
    <n v="1185732"/>
    <x v="253"/>
    <x v="0"/>
    <x v="49"/>
    <s v="Manchester"/>
    <x v="5"/>
    <n v="0.70000000000000007"/>
    <x v="24"/>
    <x v="248"/>
    <x v="150"/>
    <x v="1"/>
  </r>
  <r>
    <x v="0"/>
    <n v="1185732"/>
    <x v="254"/>
    <x v="0"/>
    <x v="49"/>
    <s v="Manchester"/>
    <x v="0"/>
    <n v="0.65"/>
    <x v="26"/>
    <x v="106"/>
    <x v="370"/>
    <x v="5"/>
  </r>
  <r>
    <x v="0"/>
    <n v="1185732"/>
    <x v="254"/>
    <x v="0"/>
    <x v="49"/>
    <s v="Manchester"/>
    <x v="1"/>
    <n v="0.60000000000000009"/>
    <x v="33"/>
    <x v="227"/>
    <x v="342"/>
    <x v="5"/>
  </r>
  <r>
    <x v="0"/>
    <n v="1185732"/>
    <x v="254"/>
    <x v="0"/>
    <x v="49"/>
    <s v="Manchester"/>
    <x v="2"/>
    <n v="0.55000000000000004"/>
    <x v="45"/>
    <x v="136"/>
    <x v="1180"/>
    <x v="3"/>
  </r>
  <r>
    <x v="0"/>
    <n v="1185732"/>
    <x v="254"/>
    <x v="0"/>
    <x v="49"/>
    <s v="Manchester"/>
    <x v="3"/>
    <n v="0.55000000000000004"/>
    <x v="44"/>
    <x v="140"/>
    <x v="398"/>
    <x v="3"/>
  </r>
  <r>
    <x v="0"/>
    <n v="1185732"/>
    <x v="254"/>
    <x v="0"/>
    <x v="49"/>
    <s v="Manchester"/>
    <x v="4"/>
    <n v="0.65"/>
    <x v="38"/>
    <x v="334"/>
    <x v="1345"/>
    <x v="3"/>
  </r>
  <r>
    <x v="0"/>
    <n v="1185732"/>
    <x v="254"/>
    <x v="0"/>
    <x v="49"/>
    <s v="Manchester"/>
    <x v="5"/>
    <n v="0.70000000000000007"/>
    <x v="47"/>
    <x v="219"/>
    <x v="104"/>
    <x v="1"/>
  </r>
  <r>
    <x v="0"/>
    <n v="1185732"/>
    <x v="255"/>
    <x v="0"/>
    <x v="49"/>
    <s v="Manchester"/>
    <x v="0"/>
    <n v="0.65"/>
    <x v="28"/>
    <x v="85"/>
    <x v="1346"/>
    <x v="5"/>
  </r>
  <r>
    <x v="0"/>
    <n v="1185732"/>
    <x v="255"/>
    <x v="0"/>
    <x v="49"/>
    <s v="Manchester"/>
    <x v="1"/>
    <n v="0.60000000000000009"/>
    <x v="46"/>
    <x v="470"/>
    <x v="657"/>
    <x v="5"/>
  </r>
  <r>
    <x v="0"/>
    <n v="1185732"/>
    <x v="255"/>
    <x v="0"/>
    <x v="49"/>
    <s v="Manchester"/>
    <x v="2"/>
    <n v="0.55000000000000004"/>
    <x v="38"/>
    <x v="116"/>
    <x v="400"/>
    <x v="3"/>
  </r>
  <r>
    <x v="0"/>
    <n v="1185732"/>
    <x v="255"/>
    <x v="0"/>
    <x v="49"/>
    <s v="Manchester"/>
    <x v="3"/>
    <n v="0.55000000000000004"/>
    <x v="41"/>
    <x v="130"/>
    <x v="633"/>
    <x v="3"/>
  </r>
  <r>
    <x v="0"/>
    <n v="1185732"/>
    <x v="255"/>
    <x v="0"/>
    <x v="49"/>
    <s v="Manchester"/>
    <x v="4"/>
    <n v="0.65"/>
    <x v="41"/>
    <x v="194"/>
    <x v="408"/>
    <x v="3"/>
  </r>
  <r>
    <x v="0"/>
    <n v="1185732"/>
    <x v="255"/>
    <x v="0"/>
    <x v="49"/>
    <s v="Manchester"/>
    <x v="5"/>
    <n v="0.70000000000000007"/>
    <x v="49"/>
    <x v="193"/>
    <x v="149"/>
    <x v="1"/>
  </r>
  <r>
    <x v="0"/>
    <n v="1185732"/>
    <x v="224"/>
    <x v="0"/>
    <x v="49"/>
    <s v="Manchester"/>
    <x v="0"/>
    <n v="0.70000000000000007"/>
    <x v="32"/>
    <x v="254"/>
    <x v="1347"/>
    <x v="5"/>
  </r>
  <r>
    <x v="0"/>
    <n v="1185732"/>
    <x v="224"/>
    <x v="0"/>
    <x v="49"/>
    <s v="Manchester"/>
    <x v="1"/>
    <n v="0.65000000000000013"/>
    <x v="35"/>
    <x v="755"/>
    <x v="1348"/>
    <x v="5"/>
  </r>
  <r>
    <x v="0"/>
    <n v="1185732"/>
    <x v="224"/>
    <x v="0"/>
    <x v="49"/>
    <s v="Manchester"/>
    <x v="2"/>
    <n v="0.65000000000000013"/>
    <x v="37"/>
    <x v="507"/>
    <x v="900"/>
    <x v="3"/>
  </r>
  <r>
    <x v="0"/>
    <n v="1185732"/>
    <x v="224"/>
    <x v="0"/>
    <x v="49"/>
    <s v="Manchester"/>
    <x v="3"/>
    <n v="0.65000000000000013"/>
    <x v="43"/>
    <x v="756"/>
    <x v="1349"/>
    <x v="3"/>
  </r>
  <r>
    <x v="0"/>
    <n v="1185732"/>
    <x v="224"/>
    <x v="0"/>
    <x v="49"/>
    <s v="Manchester"/>
    <x v="4"/>
    <n v="0.75000000000000011"/>
    <x v="43"/>
    <x v="133"/>
    <x v="1350"/>
    <x v="3"/>
  </r>
  <r>
    <x v="0"/>
    <n v="1185732"/>
    <x v="224"/>
    <x v="0"/>
    <x v="49"/>
    <s v="Manchester"/>
    <x v="5"/>
    <n v="0.8"/>
    <x v="35"/>
    <x v="42"/>
    <x v="45"/>
    <x v="1"/>
  </r>
  <r>
    <x v="0"/>
    <n v="1185732"/>
    <x v="256"/>
    <x v="0"/>
    <x v="49"/>
    <s v="Manchester"/>
    <x v="0"/>
    <n v="0.75000000000000011"/>
    <x v="33"/>
    <x v="260"/>
    <x v="376"/>
    <x v="5"/>
  </r>
  <r>
    <x v="0"/>
    <n v="1185732"/>
    <x v="256"/>
    <x v="0"/>
    <x v="49"/>
    <s v="Manchester"/>
    <x v="1"/>
    <n v="0.65000000000000013"/>
    <x v="49"/>
    <x v="473"/>
    <x v="1351"/>
    <x v="5"/>
  </r>
  <r>
    <x v="0"/>
    <n v="1185732"/>
    <x v="256"/>
    <x v="0"/>
    <x v="49"/>
    <s v="Manchester"/>
    <x v="2"/>
    <n v="0.65000000000000013"/>
    <x v="81"/>
    <x v="757"/>
    <x v="1246"/>
    <x v="3"/>
  </r>
  <r>
    <x v="0"/>
    <n v="1185732"/>
    <x v="256"/>
    <x v="0"/>
    <x v="49"/>
    <s v="Manchester"/>
    <x v="3"/>
    <n v="0.65000000000000013"/>
    <x v="49"/>
    <x v="473"/>
    <x v="1352"/>
    <x v="3"/>
  </r>
  <r>
    <x v="0"/>
    <n v="1185732"/>
    <x v="256"/>
    <x v="0"/>
    <x v="49"/>
    <s v="Manchester"/>
    <x v="4"/>
    <n v="0.75000000000000011"/>
    <x v="35"/>
    <x v="655"/>
    <x v="1353"/>
    <x v="3"/>
  </r>
  <r>
    <x v="0"/>
    <n v="1185732"/>
    <x v="256"/>
    <x v="0"/>
    <x v="49"/>
    <s v="Manchester"/>
    <x v="5"/>
    <n v="0.8"/>
    <x v="48"/>
    <x v="61"/>
    <x v="192"/>
    <x v="1"/>
  </r>
  <r>
    <x v="0"/>
    <n v="1185732"/>
    <x v="257"/>
    <x v="0"/>
    <x v="49"/>
    <s v="Manchester"/>
    <x v="0"/>
    <n v="0.75000000000000011"/>
    <x v="25"/>
    <x v="276"/>
    <x v="1354"/>
    <x v="5"/>
  </r>
  <r>
    <x v="0"/>
    <n v="1185732"/>
    <x v="257"/>
    <x v="0"/>
    <x v="49"/>
    <s v="Manchester"/>
    <x v="1"/>
    <n v="0.65000000000000013"/>
    <x v="47"/>
    <x v="251"/>
    <x v="1355"/>
    <x v="5"/>
  </r>
  <r>
    <x v="0"/>
    <n v="1185732"/>
    <x v="257"/>
    <x v="0"/>
    <x v="49"/>
    <s v="Manchester"/>
    <x v="2"/>
    <n v="0.65000000000000013"/>
    <x v="48"/>
    <x v="420"/>
    <x v="710"/>
    <x v="3"/>
  </r>
  <r>
    <x v="0"/>
    <n v="1185732"/>
    <x v="257"/>
    <x v="0"/>
    <x v="49"/>
    <s v="Manchester"/>
    <x v="3"/>
    <n v="0.65000000000000013"/>
    <x v="46"/>
    <x v="421"/>
    <x v="711"/>
    <x v="3"/>
  </r>
  <r>
    <x v="0"/>
    <n v="1185732"/>
    <x v="257"/>
    <x v="0"/>
    <x v="49"/>
    <s v="Manchester"/>
    <x v="4"/>
    <n v="0.75000000000000011"/>
    <x v="46"/>
    <x v="420"/>
    <x v="710"/>
    <x v="3"/>
  </r>
  <r>
    <x v="0"/>
    <n v="1185732"/>
    <x v="257"/>
    <x v="0"/>
    <x v="49"/>
    <s v="Manchester"/>
    <x v="5"/>
    <n v="0.8"/>
    <x v="33"/>
    <x v="461"/>
    <x v="208"/>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860B52-98E7-A341-9194-DA9065F3190A}" name="PivotTable3"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26:C77" firstHeaderRow="1" firstDataRow="1" firstDataCol="1"/>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numFmtId="6" showAll="0"/>
    <pivotField numFmtId="6" showAll="0"/>
    <pivotField numFmtId="9"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4B9FAC-AF84-1348-8D10-BBAA43A2CAAA}" name="PivotTable2"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7:B20" firstHeaderRow="1" firstDataRow="1" firstDataCol="1"/>
  <pivotFields count="13">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numFmtId="6" showAll="0"/>
    <pivotField numFmtId="9"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2"/>
    <field x="2"/>
  </rowFields>
  <rowItems count="13">
    <i>
      <x v="1"/>
    </i>
    <i>
      <x v="2"/>
    </i>
    <i>
      <x v="3"/>
    </i>
    <i>
      <x v="4"/>
    </i>
    <i>
      <x v="5"/>
    </i>
    <i>
      <x v="6"/>
    </i>
    <i>
      <x v="7"/>
    </i>
    <i>
      <x v="8"/>
    </i>
    <i>
      <x v="9"/>
    </i>
    <i>
      <x v="10"/>
    </i>
    <i>
      <x v="11"/>
    </i>
    <i>
      <x v="12"/>
    </i>
    <i t="grand">
      <x/>
    </i>
  </rowItems>
  <colItems count="1">
    <i/>
  </colItems>
  <dataFields count="1">
    <dataField name="Sum of Total Sales" fld="9" baseField="0" baseItem="0" numFmtId="165"/>
  </dataFields>
  <formats count="1">
    <format dxfId="3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E5C64A6-41D3-7446-8BE5-7C626970B363}"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3:D4" firstHeaderRow="0" firstDataRow="1" firstDataCol="0"/>
  <pivotFields count="13">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items count="87">
        <item x="60"/>
        <item x="53"/>
        <item x="51"/>
        <item x="42"/>
        <item x="61"/>
        <item x="39"/>
        <item x="36"/>
        <item x="58"/>
        <item x="43"/>
        <item x="85"/>
        <item x="37"/>
        <item x="50"/>
        <item x="41"/>
        <item x="77"/>
        <item x="38"/>
        <item x="83"/>
        <item x="44"/>
        <item x="84"/>
        <item x="35"/>
        <item x="69"/>
        <item x="49"/>
        <item x="81"/>
        <item x="46"/>
        <item x="71"/>
        <item x="45"/>
        <item x="48"/>
        <item x="79"/>
        <item x="47"/>
        <item x="59"/>
        <item x="33"/>
        <item x="52"/>
        <item x="32"/>
        <item x="54"/>
        <item x="34"/>
        <item x="40"/>
        <item x="24"/>
        <item x="65"/>
        <item x="28"/>
        <item x="63"/>
        <item x="21"/>
        <item x="82"/>
        <item x="31"/>
        <item x="76"/>
        <item x="25"/>
        <item x="68"/>
        <item x="23"/>
        <item x="80"/>
        <item x="26"/>
        <item x="70"/>
        <item x="22"/>
        <item x="74"/>
        <item x="20"/>
        <item x="78"/>
        <item x="27"/>
        <item x="57"/>
        <item x="30"/>
        <item x="66"/>
        <item x="29"/>
        <item x="67"/>
        <item x="9"/>
        <item x="64"/>
        <item x="6"/>
        <item x="2"/>
        <item x="62"/>
        <item x="10"/>
        <item x="3"/>
        <item x="19"/>
        <item x="8"/>
        <item x="75"/>
        <item x="5"/>
        <item x="18"/>
        <item x="1"/>
        <item x="72"/>
        <item x="13"/>
        <item x="73"/>
        <item x="11"/>
        <item x="55"/>
        <item x="15"/>
        <item x="14"/>
        <item x="56"/>
        <item x="17"/>
        <item x="16"/>
        <item x="0"/>
        <item x="7"/>
        <item x="4"/>
        <item x="12"/>
        <item t="default"/>
      </items>
    </pivotField>
    <pivotField dataField="1" numFmtId="6" showAll="0">
      <items count="759">
        <item x="363"/>
        <item x="376"/>
        <item x="315"/>
        <item x="368"/>
        <item x="377"/>
        <item x="709"/>
        <item x="184"/>
        <item x="702"/>
        <item x="374"/>
        <item x="360"/>
        <item x="711"/>
        <item x="401"/>
        <item x="704"/>
        <item x="693"/>
        <item x="364"/>
        <item x="678"/>
        <item x="182"/>
        <item x="375"/>
        <item x="312"/>
        <item x="701"/>
        <item x="660"/>
        <item x="369"/>
        <item x="317"/>
        <item x="677"/>
        <item x="327"/>
        <item x="659"/>
        <item x="378"/>
        <item x="662"/>
        <item x="178"/>
        <item x="309"/>
        <item x="323"/>
        <item x="713"/>
        <item x="538"/>
        <item x="328"/>
        <item x="125"/>
        <item x="661"/>
        <item x="682"/>
        <item x="326"/>
        <item x="367"/>
        <item x="685"/>
        <item x="699"/>
        <item x="316"/>
        <item x="372"/>
        <item x="667"/>
        <item x="643"/>
        <item x="122"/>
        <item x="698"/>
        <item x="670"/>
        <item x="319"/>
        <item x="514"/>
        <item x="666"/>
        <item x="686"/>
        <item x="721"/>
        <item x="324"/>
        <item x="620"/>
        <item x="706"/>
        <item x="644"/>
        <item x="185"/>
        <item x="362"/>
        <item x="692"/>
        <item x="675"/>
        <item x="669"/>
        <item x="672"/>
        <item x="529"/>
        <item x="379"/>
        <item x="118"/>
        <item x="366"/>
        <item x="697"/>
        <item x="311"/>
        <item x="314"/>
        <item x="648"/>
        <item x="626"/>
        <item x="189"/>
        <item x="505"/>
        <item x="650"/>
        <item x="180"/>
        <item x="469"/>
        <item x="656"/>
        <item x="653"/>
        <item x="330"/>
        <item x="628"/>
        <item x="128"/>
        <item x="399"/>
        <item x="525"/>
        <item x="641"/>
        <item x="731"/>
        <item x="181"/>
        <item x="673"/>
        <item x="694"/>
        <item x="143"/>
        <item x="472"/>
        <item x="524"/>
        <item x="406"/>
        <item x="521"/>
        <item x="684"/>
        <item x="310"/>
        <item x="321"/>
        <item x="318"/>
        <item x="640"/>
        <item x="179"/>
        <item x="389"/>
        <item x="502"/>
        <item x="541"/>
        <item x="391"/>
        <item x="746"/>
        <item x="135"/>
        <item x="320"/>
        <item x="373"/>
        <item x="668"/>
        <item x="387"/>
        <item x="520"/>
        <item x="515"/>
        <item x="382"/>
        <item x="126"/>
        <item x="398"/>
        <item x="388"/>
        <item x="708"/>
        <item x="696"/>
        <item x="474"/>
        <item x="120"/>
        <item x="121"/>
        <item x="545"/>
        <item x="134"/>
        <item x="527"/>
        <item x="654"/>
        <item x="604"/>
        <item x="190"/>
        <item x="512"/>
        <item x="370"/>
        <item x="540"/>
        <item x="188"/>
        <item x="651"/>
        <item x="501"/>
        <item x="533"/>
        <item x="649"/>
        <item x="714"/>
        <item x="393"/>
        <item x="605"/>
        <item x="688"/>
        <item x="131"/>
        <item x="622"/>
        <item x="504"/>
        <item x="634"/>
        <item x="690"/>
        <item x="546"/>
        <item x="124"/>
        <item x="395"/>
        <item x="710"/>
        <item x="712"/>
        <item x="636"/>
        <item x="523"/>
        <item x="510"/>
        <item x="633"/>
        <item x="700"/>
        <item x="718"/>
        <item x="603"/>
        <item x="703"/>
        <item x="625"/>
        <item x="119"/>
        <item x="117"/>
        <item x="623"/>
        <item x="489"/>
        <item x="145"/>
        <item x="663"/>
        <item x="756"/>
        <item x="683"/>
        <item x="624"/>
        <item x="329"/>
        <item x="619"/>
        <item x="123"/>
        <item x="322"/>
        <item x="532"/>
        <item x="680"/>
        <item x="177"/>
        <item x="471"/>
        <item x="726"/>
        <item x="202"/>
        <item x="187"/>
        <item x="509"/>
        <item x="627"/>
        <item x="536"/>
        <item x="407"/>
        <item x="346"/>
        <item x="676"/>
        <item x="380"/>
        <item x="405"/>
        <item x="130"/>
        <item x="544"/>
        <item x="390"/>
        <item x="486"/>
        <item x="127"/>
        <item x="133"/>
        <item x="531"/>
        <item x="165"/>
        <item x="507"/>
        <item x="658"/>
        <item x="588"/>
        <item x="201"/>
        <item x="637"/>
        <item x="552"/>
        <item x="488"/>
        <item x="535"/>
        <item x="671"/>
        <item x="348"/>
        <item x="147"/>
        <item x="200"/>
        <item x="513"/>
        <item x="263"/>
        <item x="206"/>
        <item x="427"/>
        <item x="116"/>
        <item x="371"/>
        <item x="707"/>
        <item x="589"/>
        <item x="142"/>
        <item x="396"/>
        <item x="613"/>
        <item x="555"/>
        <item x="233"/>
        <item x="164"/>
        <item x="611"/>
        <item x="642"/>
        <item x="730"/>
        <item x="194"/>
        <item x="716"/>
        <item x="386"/>
        <item x="163"/>
        <item x="385"/>
        <item x="342"/>
        <item x="331"/>
        <item x="198"/>
        <item x="139"/>
        <item x="548"/>
        <item x="383"/>
        <item x="695"/>
        <item x="140"/>
        <item x="559"/>
        <item x="652"/>
        <item x="161"/>
        <item x="340"/>
        <item x="159"/>
        <item x="681"/>
        <item x="556"/>
        <item x="341"/>
        <item x="629"/>
        <item x="554"/>
        <item x="345"/>
        <item x="149"/>
        <item x="392"/>
        <item x="199"/>
        <item x="334"/>
        <item x="137"/>
        <item x="571"/>
        <item x="691"/>
        <item x="156"/>
        <item x="343"/>
        <item x="724"/>
        <item x="167"/>
        <item x="146"/>
        <item x="192"/>
        <item x="665"/>
        <item x="409"/>
        <item x="408"/>
        <item x="687"/>
        <item x="727"/>
        <item x="614"/>
        <item x="169"/>
        <item x="384"/>
        <item x="657"/>
        <item x="518"/>
        <item x="151"/>
        <item x="160"/>
        <item x="570"/>
        <item x="543"/>
        <item x="173"/>
        <item x="612"/>
        <item x="497"/>
        <item x="743"/>
        <item x="144"/>
        <item x="132"/>
        <item x="752"/>
        <item x="639"/>
        <item x="333"/>
        <item x="209"/>
        <item x="240"/>
        <item x="205"/>
        <item x="534"/>
        <item x="558"/>
        <item x="155"/>
        <item x="394"/>
        <item x="361"/>
        <item x="325"/>
        <item x="153"/>
        <item x="490"/>
        <item x="344"/>
        <item x="449"/>
        <item x="234"/>
        <item x="722"/>
        <item x="496"/>
        <item x="720"/>
        <item x="574"/>
        <item x="539"/>
        <item x="737"/>
        <item x="508"/>
        <item x="157"/>
        <item x="191"/>
        <item x="482"/>
        <item x="735"/>
        <item x="313"/>
        <item x="410"/>
        <item x="736"/>
        <item x="255"/>
        <item x="755"/>
        <item x="575"/>
        <item x="451"/>
        <item x="207"/>
        <item x="166"/>
        <item x="549"/>
        <item x="647"/>
        <item x="522"/>
        <item x="585"/>
        <item x="560"/>
        <item x="152"/>
        <item x="450"/>
        <item x="537"/>
        <item x="203"/>
        <item x="528"/>
        <item x="347"/>
        <item x="635"/>
        <item x="400"/>
        <item x="365"/>
        <item x="447"/>
        <item x="235"/>
        <item x="511"/>
        <item x="646"/>
        <item x="172"/>
        <item x="557"/>
        <item x="749"/>
        <item x="237"/>
        <item x="136"/>
        <item x="596"/>
        <item x="148"/>
        <item x="212"/>
        <item x="470"/>
        <item x="473"/>
        <item x="689"/>
        <item x="516"/>
        <item x="236"/>
        <item x="47"/>
        <item x="498"/>
        <item x="499"/>
        <item x="526"/>
        <item x="335"/>
        <item x="354"/>
        <item x="595"/>
        <item x="542"/>
        <item x="725"/>
        <item x="158"/>
        <item x="355"/>
        <item x="569"/>
        <item x="210"/>
        <item x="138"/>
        <item x="655"/>
        <item x="740"/>
        <item x="757"/>
        <item x="193"/>
        <item x="162"/>
        <item x="262"/>
        <item x="238"/>
        <item x="421"/>
        <item x="397"/>
        <item x="43"/>
        <item x="564"/>
        <item x="115"/>
        <item x="466"/>
        <item x="503"/>
        <item x="150"/>
        <item x="553"/>
        <item x="732"/>
        <item x="46"/>
        <item x="208"/>
        <item x="42"/>
        <item x="609"/>
        <item x="183"/>
        <item x="751"/>
        <item x="519"/>
        <item x="381"/>
        <item x="39"/>
        <item x="223"/>
        <item x="715"/>
        <item x="154"/>
        <item x="597"/>
        <item x="679"/>
        <item x="336"/>
        <item x="495"/>
        <item x="602"/>
        <item x="168"/>
        <item x="338"/>
        <item x="256"/>
        <item x="621"/>
        <item x="467"/>
        <item x="530"/>
        <item x="728"/>
        <item x="45"/>
        <item x="464"/>
        <item x="739"/>
        <item x="351"/>
        <item x="563"/>
        <item x="664"/>
        <item x="598"/>
        <item x="50"/>
        <item x="218"/>
        <item x="493"/>
        <item x="264"/>
        <item x="239"/>
        <item x="420"/>
        <item x="41"/>
        <item x="196"/>
        <item x="747"/>
        <item x="357"/>
        <item x="111"/>
        <item x="468"/>
        <item x="480"/>
        <item x="506"/>
        <item x="631"/>
        <item x="54"/>
        <item x="457"/>
        <item x="53"/>
        <item x="293"/>
        <item x="141"/>
        <item x="227"/>
        <item x="70"/>
        <item x="339"/>
        <item x="719"/>
        <item x="51"/>
        <item x="251"/>
        <item x="332"/>
        <item x="356"/>
        <item x="729"/>
        <item x="48"/>
        <item x="195"/>
        <item x="645"/>
        <item x="487"/>
        <item x="52"/>
        <item x="217"/>
        <item x="568"/>
        <item x="58"/>
        <item x="289"/>
        <item x="402"/>
        <item x="459"/>
        <item x="359"/>
        <item x="80"/>
        <item x="565"/>
        <item x="587"/>
        <item x="261"/>
        <item x="426"/>
        <item x="723"/>
        <item x="56"/>
        <item x="287"/>
        <item x="59"/>
        <item x="219"/>
        <item x="278"/>
        <item x="67"/>
        <item x="224"/>
        <item x="186"/>
        <item x="175"/>
        <item x="231"/>
        <item x="744"/>
        <item x="79"/>
        <item x="460"/>
        <item x="403"/>
        <item x="170"/>
        <item x="481"/>
        <item x="174"/>
        <item x="610"/>
        <item x="517"/>
        <item x="62"/>
        <item x="250"/>
        <item x="579"/>
        <item x="129"/>
        <item x="44"/>
        <item x="253"/>
        <item x="630"/>
        <item x="741"/>
        <item x="753"/>
        <item x="591"/>
        <item x="61"/>
        <item x="252"/>
        <item x="404"/>
        <item x="446"/>
        <item x="566"/>
        <item x="112"/>
        <item x="578"/>
        <item x="547"/>
        <item x="197"/>
        <item x="422"/>
        <item x="74"/>
        <item x="349"/>
        <item x="705"/>
        <item x="738"/>
        <item x="66"/>
        <item x="456"/>
        <item x="580"/>
        <item x="733"/>
        <item x="40"/>
        <item x="254"/>
        <item x="277"/>
        <item x="745"/>
        <item x="76"/>
        <item x="674"/>
        <item x="260"/>
        <item x="55"/>
        <item x="584"/>
        <item x="82"/>
        <item x="259"/>
        <item x="455"/>
        <item x="615"/>
        <item x="292"/>
        <item x="717"/>
        <item x="462"/>
        <item x="77"/>
        <item x="211"/>
        <item x="221"/>
        <item x="204"/>
        <item x="632"/>
        <item x="73"/>
        <item x="220"/>
        <item x="492"/>
        <item x="461"/>
        <item x="279"/>
        <item x="85"/>
        <item x="586"/>
        <item x="618"/>
        <item x="748"/>
        <item x="742"/>
        <item x="337"/>
        <item x="562"/>
        <item x="425"/>
        <item x="225"/>
        <item x="290"/>
        <item x="49"/>
        <item x="248"/>
        <item x="304"/>
        <item x="214"/>
        <item x="228"/>
        <item x="573"/>
        <item x="734"/>
        <item x="88"/>
        <item x="465"/>
        <item x="222"/>
        <item x="606"/>
        <item x="11"/>
        <item x="215"/>
        <item x="577"/>
        <item x="78"/>
        <item x="303"/>
        <item x="418"/>
        <item x="244"/>
        <item x="57"/>
        <item x="754"/>
        <item x="353"/>
        <item x="8"/>
        <item x="105"/>
        <item x="305"/>
        <item x="90"/>
        <item x="226"/>
        <item x="69"/>
        <item x="232"/>
        <item x="494"/>
        <item x="440"/>
        <item x="7"/>
        <item x="485"/>
        <item x="3"/>
        <item x="281"/>
        <item x="265"/>
        <item x="104"/>
        <item x="419"/>
        <item x="750"/>
        <item x="75"/>
        <item x="306"/>
        <item x="87"/>
        <item x="608"/>
        <item x="216"/>
        <item x="599"/>
        <item x="448"/>
        <item x="638"/>
        <item x="567"/>
        <item x="491"/>
        <item x="352"/>
        <item x="101"/>
        <item x="607"/>
        <item x="2"/>
        <item x="257"/>
        <item x="428"/>
        <item x="243"/>
        <item x="441"/>
        <item x="72"/>
        <item x="229"/>
        <item x="500"/>
        <item x="113"/>
        <item x="280"/>
        <item x="463"/>
        <item x="71"/>
        <item x="302"/>
        <item x="65"/>
        <item x="81"/>
        <item x="249"/>
        <item x="476"/>
        <item x="106"/>
        <item x="561"/>
        <item x="17"/>
        <item x="300"/>
        <item x="590"/>
        <item x="475"/>
        <item x="100"/>
        <item x="60"/>
        <item x="285"/>
        <item x="572"/>
        <item x="275"/>
        <item x="274"/>
        <item x="92"/>
        <item x="454"/>
        <item x="242"/>
        <item x="83"/>
        <item x="230"/>
        <item x="358"/>
        <item x="63"/>
        <item x="284"/>
        <item x="245"/>
        <item x="6"/>
        <item x="276"/>
        <item x="350"/>
        <item x="114"/>
        <item x="109"/>
        <item x="258"/>
        <item x="616"/>
        <item x="291"/>
        <item x="10"/>
        <item x="171"/>
        <item x="458"/>
        <item x="68"/>
        <item x="415"/>
        <item x="273"/>
        <item x="84"/>
        <item x="176"/>
        <item x="444"/>
        <item x="592"/>
        <item x="13"/>
        <item x="452"/>
        <item x="213"/>
        <item x="443"/>
        <item x="30"/>
        <item x="288"/>
        <item x="64"/>
        <item x="483"/>
        <item x="431"/>
        <item x="269"/>
        <item x="430"/>
        <item x="107"/>
        <item x="14"/>
        <item x="301"/>
        <item x="424"/>
        <item x="1"/>
        <item x="93"/>
        <item x="35"/>
        <item x="247"/>
        <item x="411"/>
        <item x="246"/>
        <item x="16"/>
        <item x="12"/>
        <item x="414"/>
        <item x="97"/>
        <item x="37"/>
        <item x="282"/>
        <item x="18"/>
        <item x="103"/>
        <item x="241"/>
        <item x="429"/>
        <item x="34"/>
        <item x="4"/>
        <item x="296"/>
        <item x="102"/>
        <item x="600"/>
        <item x="417"/>
        <item x="286"/>
        <item x="21"/>
        <item x="413"/>
        <item x="25"/>
        <item x="99"/>
        <item x="86"/>
        <item x="110"/>
        <item x="550"/>
        <item x="98"/>
        <item x="484"/>
        <item x="24"/>
        <item x="31"/>
        <item x="268"/>
        <item x="270"/>
        <item x="576"/>
        <item x="299"/>
        <item x="89"/>
        <item x="601"/>
        <item x="38"/>
        <item x="108"/>
        <item x="294"/>
        <item x="445"/>
        <item x="307"/>
        <item x="423"/>
        <item x="0"/>
        <item x="272"/>
        <item x="453"/>
        <item x="9"/>
        <item x="308"/>
        <item x="593"/>
        <item x="91"/>
        <item x="436"/>
        <item x="581"/>
        <item x="617"/>
        <item x="94"/>
        <item x="5"/>
        <item x="479"/>
        <item x="95"/>
        <item x="416"/>
        <item x="283"/>
        <item x="412"/>
        <item x="551"/>
        <item x="295"/>
        <item x="96"/>
        <item x="19"/>
        <item x="583"/>
        <item x="271"/>
        <item x="267"/>
        <item x="435"/>
        <item x="594"/>
        <item x="266"/>
        <item x="442"/>
        <item x="22"/>
        <item x="297"/>
        <item x="27"/>
        <item x="32"/>
        <item x="439"/>
        <item x="434"/>
        <item x="26"/>
        <item x="437"/>
        <item x="28"/>
        <item x="478"/>
        <item x="298"/>
        <item x="15"/>
        <item x="477"/>
        <item x="33"/>
        <item x="20"/>
        <item x="582"/>
        <item x="29"/>
        <item x="23"/>
        <item x="36"/>
        <item x="438"/>
        <item x="433"/>
        <item x="432"/>
        <item t="default"/>
      </items>
    </pivotField>
    <pivotField dataField="1" numFmtId="6" showAll="0">
      <items count="1357">
        <item x="595"/>
        <item x="1264"/>
        <item x="613"/>
        <item x="485"/>
        <item x="1234"/>
        <item x="614"/>
        <item x="603"/>
        <item x="599"/>
        <item x="275"/>
        <item x="1237"/>
        <item x="612"/>
        <item x="1228"/>
        <item x="1215"/>
        <item x="1222"/>
        <item x="610"/>
        <item x="592"/>
        <item x="598"/>
        <item x="1266"/>
        <item x="1225"/>
        <item x="1185"/>
        <item x="492"/>
        <item x="489"/>
        <item x="1220"/>
        <item x="611"/>
        <item x="482"/>
        <item x="273"/>
        <item x="1187"/>
        <item x="604"/>
        <item x="596"/>
        <item x="1184"/>
        <item x="1285"/>
        <item x="488"/>
        <item x="597"/>
        <item x="509"/>
        <item x="672"/>
        <item x="1241"/>
        <item x="617"/>
        <item x="1163"/>
        <item x="510"/>
        <item x="1265"/>
        <item x="508"/>
        <item x="1186"/>
        <item x="477"/>
        <item x="1308"/>
        <item x="505"/>
        <item x="1162"/>
        <item x="486"/>
        <item x="1210"/>
        <item x="278"/>
        <item x="1194"/>
        <item x="267"/>
        <item x="487"/>
        <item x="1221"/>
        <item x="602"/>
        <item x="1199"/>
        <item x="493"/>
        <item x="698"/>
        <item x="671"/>
        <item x="1300"/>
        <item x="911"/>
        <item x="506"/>
        <item x="1229"/>
        <item x="1193"/>
        <item x="190"/>
        <item x="1165"/>
        <item x="1316"/>
        <item x="594"/>
        <item x="1134"/>
        <item x="1198"/>
        <item x="1314"/>
        <item x="1247"/>
        <item x="1200"/>
        <item x="1223"/>
        <item x="481"/>
        <item x="609"/>
        <item x="1219"/>
        <item x="1168"/>
        <item x="591"/>
        <item x="1252"/>
        <item x="1339"/>
        <item x="1309"/>
        <item x="480"/>
        <item x="484"/>
        <item x="1182"/>
        <item x="1175"/>
        <item x="1135"/>
        <item x="186"/>
        <item x="1172"/>
        <item x="686"/>
        <item x="685"/>
        <item x="884"/>
        <item x="1167"/>
        <item x="674"/>
        <item x="1213"/>
        <item x="901"/>
        <item x="684"/>
        <item x="1315"/>
        <item x="513"/>
        <item x="618"/>
        <item x="294"/>
        <item x="601"/>
        <item x="1286"/>
        <item x="1136"/>
        <item x="295"/>
        <item x="605"/>
        <item x="1236"/>
        <item x="1171"/>
        <item x="1253"/>
        <item x="496"/>
        <item x="1181"/>
        <item x="1268"/>
        <item x="476"/>
        <item x="1235"/>
        <item x="282"/>
        <item x="873"/>
        <item x="1201"/>
        <item x="1145"/>
        <item x="271"/>
        <item x="1195"/>
        <item x="1151"/>
        <item x="182"/>
        <item x="1227"/>
        <item x="478"/>
        <item x="502"/>
        <item x="491"/>
        <item x="292"/>
        <item x="964"/>
        <item x="1209"/>
        <item x="193"/>
        <item x="495"/>
        <item x="1173"/>
        <item x="1144"/>
        <item x="1164"/>
        <item x="501"/>
        <item x="1216"/>
        <item x="1336"/>
        <item x="276"/>
        <item x="1169"/>
        <item x="1107"/>
        <item x="729"/>
        <item x="1148"/>
        <item x="896"/>
        <item x="1269"/>
        <item x="277"/>
        <item x="1226"/>
        <item x="811"/>
        <item x="1157"/>
        <item x="912"/>
        <item x="731"/>
        <item x="1197"/>
        <item x="1233"/>
        <item x="1218"/>
        <item x="1326"/>
        <item x="606"/>
        <item x="678"/>
        <item x="1244"/>
        <item x="1108"/>
        <item x="512"/>
        <item x="355"/>
        <item x="733"/>
        <item x="897"/>
        <item x="1132"/>
        <item x="268"/>
        <item x="679"/>
        <item x="1160"/>
        <item x="914"/>
        <item x="283"/>
        <item x="1349"/>
        <item x="1321"/>
        <item x="670"/>
        <item x="1275"/>
        <item x="272"/>
        <item x="607"/>
        <item x="1170"/>
        <item x="1176"/>
        <item x="737"/>
        <item x="727"/>
        <item x="966"/>
        <item x="892"/>
        <item x="210"/>
        <item x="813"/>
        <item x="691"/>
        <item x="1106"/>
        <item x="1243"/>
        <item x="886"/>
        <item x="1257"/>
        <item x="893"/>
        <item x="621"/>
        <item x="191"/>
        <item x="1217"/>
        <item x="1208"/>
        <item x="1245"/>
        <item x="499"/>
        <item x="810"/>
        <item x="1130"/>
        <item x="682"/>
        <item x="633"/>
        <item x="869"/>
        <item x="1211"/>
        <item x="185"/>
        <item x="996"/>
        <item x="198"/>
        <item x="899"/>
        <item x="1231"/>
        <item x="1350"/>
        <item x="1224"/>
        <item x="900"/>
        <item x="352"/>
        <item x="517"/>
        <item x="281"/>
        <item x="1149"/>
        <item x="1248"/>
        <item x="868"/>
        <item x="904"/>
        <item x="1147"/>
        <item x="1303"/>
        <item x="229"/>
        <item x="504"/>
        <item x="910"/>
        <item x="269"/>
        <item x="1203"/>
        <item x="196"/>
        <item x="871"/>
        <item x="1312"/>
        <item x="400"/>
        <item x="697"/>
        <item x="635"/>
        <item x="189"/>
        <item x="280"/>
        <item x="1240"/>
        <item x="1120"/>
        <item x="202"/>
        <item x="905"/>
        <item x="1152"/>
        <item x="631"/>
        <item x="1075"/>
        <item x="408"/>
        <item x="1334"/>
        <item x="881"/>
        <item x="895"/>
        <item x="689"/>
        <item x="1271"/>
        <item x="285"/>
        <item x="1206"/>
        <item x="1251"/>
        <item x="1254"/>
        <item x="183"/>
        <item x="181"/>
        <item x="1097"/>
        <item x="615"/>
        <item x="293"/>
        <item x="351"/>
        <item x="1115"/>
        <item x="840"/>
        <item x="213"/>
        <item x="1329"/>
        <item x="1196"/>
        <item x="1313"/>
        <item x="398"/>
        <item x="1077"/>
        <item x="188"/>
        <item x="827"/>
        <item x="878"/>
        <item x="1118"/>
        <item x="1189"/>
        <item x="266"/>
        <item x="923"/>
        <item x="839"/>
        <item x="677"/>
        <item x="204"/>
        <item x="982"/>
        <item x="296"/>
        <item x="1345"/>
        <item x="300"/>
        <item x="809"/>
        <item x="877"/>
        <item x="1280"/>
        <item x="516"/>
        <item x="1288"/>
        <item x="223"/>
        <item x="1158"/>
        <item x="1117"/>
        <item x="694"/>
        <item x="715"/>
        <item x="1074"/>
        <item x="1105"/>
        <item x="1183"/>
        <item x="195"/>
        <item x="753"/>
        <item x="637"/>
        <item x="1272"/>
        <item x="696"/>
        <item x="362"/>
        <item x="837"/>
        <item x="1239"/>
        <item x="203"/>
        <item x="197"/>
        <item x="903"/>
        <item x="1100"/>
        <item x="289"/>
        <item x="875"/>
        <item x="555"/>
        <item x="628"/>
        <item x="216"/>
        <item x="681"/>
        <item x="658"/>
        <item x="498"/>
        <item x="1317"/>
        <item x="965"/>
        <item x="1337"/>
        <item x="313"/>
        <item x="291"/>
        <item x="978"/>
        <item x="632"/>
        <item x="1262"/>
        <item x="946"/>
        <item x="891"/>
        <item x="692"/>
        <item x="836"/>
        <item x="217"/>
        <item x="298"/>
        <item x="883"/>
        <item x="1103"/>
        <item x="690"/>
        <item x="339"/>
        <item x="359"/>
        <item x="401"/>
        <item x="908"/>
        <item x="306"/>
        <item x="304"/>
        <item x="687"/>
        <item x="180"/>
        <item x="608"/>
        <item x="558"/>
        <item x="219"/>
        <item x="209"/>
        <item x="826"/>
        <item x="1086"/>
        <item x="1273"/>
        <item x="1293"/>
        <item x="288"/>
        <item x="1098"/>
        <item x="922"/>
        <item x="961"/>
        <item x="867"/>
        <item x="350"/>
        <item x="1341"/>
        <item x="1342"/>
        <item x="511"/>
        <item x="919"/>
        <item x="354"/>
        <item x="714"/>
        <item x="879"/>
        <item x="1013"/>
        <item x="1278"/>
        <item x="972"/>
        <item x="287"/>
        <item x="755"/>
        <item x="1250"/>
        <item x="1322"/>
        <item x="1161"/>
        <item x="232"/>
        <item x="841"/>
        <item x="771"/>
        <item x="1043"/>
        <item x="299"/>
        <item x="944"/>
        <item x="887"/>
        <item x="305"/>
        <item x="221"/>
        <item x="206"/>
        <item x="1121"/>
        <item x="1041"/>
        <item x="1082"/>
        <item x="1174"/>
        <item x="307"/>
        <item x="719"/>
        <item x="560"/>
        <item x="531"/>
        <item x="616"/>
        <item x="917"/>
        <item x="1085"/>
        <item x="676"/>
        <item x="1180"/>
        <item x="1295"/>
        <item x="405"/>
        <item x="1296"/>
        <item x="973"/>
        <item x="1352"/>
        <item x="230"/>
        <item x="547"/>
        <item x="581"/>
        <item x="139"/>
        <item x="358"/>
        <item x="286"/>
        <item x="361"/>
        <item x="732"/>
        <item x="962"/>
        <item x="227"/>
        <item x="1230"/>
        <item x="1232"/>
        <item x="1044"/>
        <item x="399"/>
        <item x="556"/>
        <item x="949"/>
        <item x="768"/>
        <item x="1242"/>
        <item x="225"/>
        <item x="947"/>
        <item x="335"/>
        <item x="769"/>
        <item x="725"/>
        <item x="858"/>
        <item x="1084"/>
        <item x="1138"/>
        <item x="977"/>
        <item x="201"/>
        <item x="981"/>
        <item x="1353"/>
        <item x="1133"/>
        <item x="1014"/>
        <item x="1214"/>
        <item x="1306"/>
        <item x="533"/>
        <item x="1246"/>
        <item x="795"/>
        <item x="235"/>
        <item x="215"/>
        <item x="97"/>
        <item x="1344"/>
        <item x="711"/>
        <item x="1191"/>
        <item x="688"/>
        <item x="1202"/>
        <item x="726"/>
        <item x="523"/>
        <item x="344"/>
        <item x="1274"/>
        <item x="1282"/>
        <item x="772"/>
        <item x="303"/>
        <item x="532"/>
        <item x="133"/>
        <item x="1299"/>
        <item x="237"/>
        <item x="619"/>
        <item x="310"/>
        <item x="309"/>
        <item x="1150"/>
        <item x="708"/>
        <item x="353"/>
        <item x="945"/>
        <item x="918"/>
        <item x="257"/>
        <item x="146"/>
        <item x="693"/>
        <item x="156"/>
        <item x="349"/>
        <item x="1307"/>
        <item x="315"/>
        <item x="766"/>
        <item x="552"/>
        <item x="524"/>
        <item x="233"/>
        <item x="1072"/>
        <item x="312"/>
        <item x="302"/>
        <item x="907"/>
        <item x="91"/>
        <item x="976"/>
        <item x="854"/>
        <item x="717"/>
        <item x="629"/>
        <item x="154"/>
        <item x="630"/>
        <item x="1003"/>
        <item x="507"/>
        <item x="894"/>
        <item x="228"/>
        <item x="385"/>
        <item x="763"/>
        <item x="51"/>
        <item x="529"/>
        <item x="862"/>
        <item x="1042"/>
        <item x="1099"/>
        <item x="1096"/>
        <item x="1284"/>
        <item x="514"/>
        <item x="943"/>
        <item x="534"/>
        <item x="710"/>
        <item x="963"/>
        <item x="479"/>
        <item x="713"/>
        <item x="184"/>
        <item x="1009"/>
        <item x="483"/>
        <item x="1087"/>
        <item x="625"/>
        <item x="1159"/>
        <item x="386"/>
        <item x="1348"/>
        <item x="1110"/>
        <item x="149"/>
        <item x="101"/>
        <item x="1143"/>
        <item x="404"/>
        <item x="1283"/>
        <item x="1333"/>
        <item x="445"/>
        <item x="402"/>
        <item x="971"/>
        <item x="329"/>
        <item x="520"/>
        <item x="979"/>
        <item x="851"/>
        <item x="1212"/>
        <item x="909"/>
        <item x="409"/>
        <item x="718"/>
        <item x="1129"/>
        <item x="220"/>
        <item x="636"/>
        <item x="712"/>
        <item x="407"/>
        <item x="553"/>
        <item x="669"/>
        <item x="1320"/>
        <item x="45"/>
        <item x="829"/>
        <item x="1177"/>
        <item x="634"/>
        <item x="590"/>
        <item x="880"/>
        <item x="561"/>
        <item x="494"/>
        <item x="593"/>
        <item x="1332"/>
        <item x="812"/>
        <item x="814"/>
        <item x="627"/>
        <item x="54"/>
        <item x="526"/>
        <item x="1039"/>
        <item x="441"/>
        <item x="536"/>
        <item x="1259"/>
        <item x="937"/>
        <item x="790"/>
        <item x="226"/>
        <item x="657"/>
        <item x="1351"/>
        <item x="1256"/>
        <item x="622"/>
        <item x="207"/>
        <item x="913"/>
        <item x="403"/>
        <item x="735"/>
        <item x="1204"/>
        <item x="885"/>
        <item x="668"/>
        <item x="439"/>
        <item x="1131"/>
        <item x="968"/>
        <item x="705"/>
        <item x="983"/>
        <item x="1281"/>
        <item x="1071"/>
        <item x="655"/>
        <item x="59"/>
        <item x="503"/>
        <item x="539"/>
        <item x="426"/>
        <item x="695"/>
        <item x="316"/>
        <item x="336"/>
        <item x="317"/>
        <item x="794"/>
        <item x="333"/>
        <item x="1002"/>
        <item x="1146"/>
        <item x="1139"/>
        <item x="699"/>
        <item x="997"/>
        <item x="716"/>
        <item x="93"/>
        <item x="1037"/>
        <item x="151"/>
        <item x="222"/>
        <item x="231"/>
        <item x="365"/>
        <item x="518"/>
        <item x="364"/>
        <item x="846"/>
        <item x="1305"/>
        <item x="47"/>
        <item x="436"/>
        <item x="341"/>
        <item x="519"/>
        <item x="806"/>
        <item x="158"/>
        <item x="559"/>
        <item x="1119"/>
        <item x="600"/>
        <item x="1024"/>
        <item x="750"/>
        <item x="948"/>
        <item x="1276"/>
        <item x="541"/>
        <item x="308"/>
        <item x="992"/>
        <item x="549"/>
        <item x="1207"/>
        <item x="357"/>
        <item x="802"/>
        <item x="356"/>
        <item x="709"/>
        <item x="993"/>
        <item x="87"/>
        <item x="80"/>
        <item x="544"/>
        <item x="490"/>
        <item x="551"/>
        <item x="159"/>
        <item x="318"/>
        <item x="331"/>
        <item x="1028"/>
        <item x="807"/>
        <item x="1079"/>
        <item x="42"/>
        <item x="135"/>
        <item x="337"/>
        <item x="557"/>
        <item x="1004"/>
        <item x="1060"/>
        <item x="411"/>
        <item x="1188"/>
        <item x="578"/>
        <item x="325"/>
        <item x="859"/>
        <item x="392"/>
        <item x="898"/>
        <item x="497"/>
        <item x="1190"/>
        <item x="872"/>
        <item x="1059"/>
        <item x="757"/>
        <item x="623"/>
        <item x="64"/>
        <item x="537"/>
        <item x="211"/>
        <item x="160"/>
        <item x="752"/>
        <item x="236"/>
        <item x="1018"/>
        <item x="1310"/>
        <item x="958"/>
        <item x="986"/>
        <item x="554"/>
        <item x="808"/>
        <item x="1301"/>
        <item x="920"/>
        <item x="543"/>
        <item x="522"/>
        <item x="1153"/>
        <item x="224"/>
        <item x="49"/>
        <item x="1114"/>
        <item x="730"/>
        <item x="736"/>
        <item x="1290"/>
        <item x="550"/>
        <item x="991"/>
        <item x="1291"/>
        <item x="129"/>
        <item x="437"/>
        <item x="99"/>
        <item x="104"/>
        <item x="397"/>
        <item x="626"/>
        <item x="77"/>
        <item x="801"/>
        <item x="1101"/>
        <item x="172"/>
        <item x="1331"/>
        <item x="1270"/>
        <item x="999"/>
        <item x="422"/>
        <item x="363"/>
        <item x="360"/>
        <item x="546"/>
        <item x="179"/>
        <item x="348"/>
        <item x="44"/>
        <item x="1058"/>
        <item x="780"/>
        <item x="528"/>
        <item x="95"/>
        <item x="389"/>
        <item x="683"/>
        <item x="148"/>
        <item x="238"/>
        <item x="825"/>
        <item x="870"/>
        <item x="1076"/>
        <item x="127"/>
        <item x="1102"/>
        <item x="876"/>
        <item x="548"/>
        <item x="1007"/>
        <item x="1116"/>
        <item x="68"/>
        <item x="143"/>
        <item x="346"/>
        <item x="311"/>
        <item x="980"/>
        <item x="1261"/>
        <item x="57"/>
        <item x="1036"/>
        <item x="702"/>
        <item x="1238"/>
        <item x="1140"/>
        <item x="995"/>
        <item x="342"/>
        <item x="799"/>
        <item x="424"/>
        <item x="620"/>
        <item x="192"/>
        <item x="234"/>
        <item x="1178"/>
        <item x="527"/>
        <item x="580"/>
        <item x="830"/>
        <item x="468"/>
        <item x="1287"/>
        <item x="1006"/>
        <item x="167"/>
        <item x="383"/>
        <item x="1355"/>
        <item x="525"/>
        <item x="960"/>
        <item x="515"/>
        <item x="624"/>
        <item x="52"/>
        <item x="500"/>
        <item x="956"/>
        <item x="1046"/>
        <item x="857"/>
        <item x="1073"/>
        <item x="137"/>
        <item x="803"/>
        <item x="121"/>
        <item x="1104"/>
        <item x="471"/>
        <item x="754"/>
        <item x="390"/>
        <item x="1095"/>
        <item x="89"/>
        <item x="987"/>
        <item x="902"/>
        <item x="1267"/>
        <item x="178"/>
        <item x="56"/>
        <item x="71"/>
        <item x="985"/>
        <item x="332"/>
        <item x="1311"/>
        <item x="781"/>
        <item x="63"/>
        <item x="572"/>
        <item x="882"/>
        <item x="1166"/>
        <item x="1061"/>
        <item x="673"/>
        <item x="661"/>
        <item x="256"/>
        <item x="427"/>
        <item x="921"/>
        <item x="212"/>
        <item x="853"/>
        <item x="521"/>
        <item x="1302"/>
        <item x="865"/>
        <item x="141"/>
        <item x="199"/>
        <item x="638"/>
        <item x="1022"/>
        <item x="61"/>
        <item x="218"/>
        <item x="323"/>
        <item x="756"/>
        <item x="464"/>
        <item x="1298"/>
        <item x="147"/>
        <item x="1156"/>
        <item x="161"/>
        <item x="50"/>
        <item x="974"/>
        <item x="583"/>
        <item x="567"/>
        <item x="187"/>
        <item x="423"/>
        <item x="874"/>
        <item x="131"/>
        <item x="259"/>
        <item x="989"/>
        <item x="347"/>
        <item x="888"/>
        <item x="254"/>
        <item x="164"/>
        <item x="936"/>
        <item x="723"/>
        <item x="1304"/>
        <item x="244"/>
        <item x="998"/>
        <item x="675"/>
        <item x="249"/>
        <item x="828"/>
        <item x="915"/>
        <item x="545"/>
        <item x="1011"/>
        <item x="425"/>
        <item x="321"/>
        <item x="208"/>
        <item x="984"/>
        <item x="165"/>
        <item x="205"/>
        <item x="255"/>
        <item x="1205"/>
        <item x="1255"/>
        <item x="162"/>
        <item x="48"/>
        <item x="843"/>
        <item x="967"/>
        <item x="428"/>
        <item x="461"/>
        <item x="1338"/>
        <item x="1047"/>
        <item x="150"/>
        <item x="382"/>
        <item x="265"/>
        <item x="680"/>
        <item x="764"/>
        <item x="1319"/>
        <item x="144"/>
        <item x="728"/>
        <item x="433"/>
        <item x="1137"/>
        <item x="320"/>
        <item x="387"/>
        <item x="420"/>
        <item x="53"/>
        <item x="1155"/>
        <item x="1000"/>
        <item x="327"/>
        <item x="86"/>
        <item x="1070"/>
        <item x="707"/>
        <item x="434"/>
        <item x="1289"/>
        <item x="175"/>
        <item x="788"/>
        <item x="1277"/>
        <item x="588"/>
        <item x="174"/>
        <item x="431"/>
        <item x="43"/>
        <item x="1347"/>
        <item x="1323"/>
        <item x="1040"/>
        <item x="1294"/>
        <item x="704"/>
        <item x="774"/>
        <item x="1335"/>
        <item x="535"/>
        <item x="1122"/>
        <item x="376"/>
        <item x="916"/>
        <item x="67"/>
        <item x="906"/>
        <item x="1318"/>
        <item x="890"/>
        <item x="58"/>
        <item x="421"/>
        <item x="177"/>
        <item x="117"/>
        <item x="338"/>
        <item x="366"/>
        <item x="1126"/>
        <item x="444"/>
        <item x="751"/>
        <item x="200"/>
        <item x="970"/>
        <item x="406"/>
        <item x="92"/>
        <item x="136"/>
        <item x="110"/>
        <item x="1083"/>
        <item x="452"/>
        <item x="472"/>
        <item x="1127"/>
        <item x="530"/>
        <item x="155"/>
        <item x="889"/>
        <item x="74"/>
        <item x="322"/>
        <item x="418"/>
        <item x="270"/>
        <item x="647"/>
        <item x="170"/>
        <item x="1027"/>
        <item x="14"/>
        <item x="194"/>
        <item x="824"/>
        <item x="722"/>
        <item x="1109"/>
        <item x="1346"/>
        <item x="140"/>
        <item x="1292"/>
        <item x="214"/>
        <item x="1001"/>
        <item x="777"/>
        <item x="1125"/>
        <item x="340"/>
        <item x="577"/>
        <item x="1142"/>
        <item x="994"/>
        <item x="152"/>
        <item x="660"/>
        <item x="106"/>
        <item x="415"/>
        <item x="274"/>
        <item x="46"/>
        <item x="394"/>
        <item x="343"/>
        <item x="374"/>
        <item x="659"/>
        <item x="153"/>
        <item x="1029"/>
        <item x="563"/>
        <item x="1111"/>
        <item x="5"/>
        <item x="975"/>
        <item x="1279"/>
        <item x="791"/>
        <item x="12"/>
        <item x="330"/>
        <item x="566"/>
        <item x="388"/>
        <item x="734"/>
        <item x="701"/>
        <item x="94"/>
        <item x="1179"/>
        <item x="651"/>
        <item x="457"/>
        <item x="130"/>
        <item x="538"/>
        <item x="1328"/>
        <item x="243"/>
        <item x="419"/>
        <item x="62"/>
        <item x="123"/>
        <item x="1340"/>
        <item x="1192"/>
        <item x="9"/>
        <item x="55"/>
        <item x="395"/>
        <item x="1088"/>
        <item x="119"/>
        <item x="1249"/>
        <item x="368"/>
        <item x="79"/>
        <item x="721"/>
        <item x="369"/>
        <item x="314"/>
        <item x="432"/>
        <item x="414"/>
        <item x="8"/>
        <item x="1089"/>
        <item x="3"/>
        <item x="112"/>
        <item x="1019"/>
        <item x="838"/>
        <item x="833"/>
        <item x="666"/>
        <item x="7"/>
        <item x="1330"/>
        <item x="88"/>
        <item x="108"/>
        <item x="1038"/>
        <item x="1093"/>
        <item x="540"/>
        <item x="96"/>
        <item x="990"/>
        <item x="1094"/>
        <item x="969"/>
        <item x="11"/>
        <item x="935"/>
        <item x="1325"/>
        <item x="564"/>
        <item x="1033"/>
        <item x="465"/>
        <item x="2"/>
        <item x="470"/>
        <item x="334"/>
        <item x="542"/>
        <item x="575"/>
        <item x="76"/>
        <item x="279"/>
        <item x="82"/>
        <item x="345"/>
        <item x="1091"/>
        <item x="700"/>
        <item x="1258"/>
        <item x="324"/>
        <item x="1078"/>
        <item x="413"/>
        <item x="582"/>
        <item x="957"/>
        <item x="157"/>
        <item x="760"/>
        <item x="83"/>
        <item x="134"/>
        <item x="297"/>
        <item x="169"/>
        <item x="73"/>
        <item x="125"/>
        <item x="741"/>
        <item x="835"/>
        <item x="114"/>
        <item x="100"/>
        <item x="816"/>
        <item x="1050"/>
        <item x="370"/>
        <item x="240"/>
        <item x="15"/>
        <item x="641"/>
        <item x="19"/>
        <item x="98"/>
        <item x="815"/>
        <item x="447"/>
        <item x="1297"/>
        <item x="656"/>
        <item x="1092"/>
        <item x="66"/>
        <item x="938"/>
        <item x="649"/>
        <item x="1"/>
        <item x="417"/>
        <item x="1080"/>
        <item x="574"/>
        <item x="84"/>
        <item x="378"/>
        <item x="834"/>
        <item x="448"/>
        <item x="17"/>
        <item x="128"/>
        <item x="13"/>
        <item x="1015"/>
        <item x="1343"/>
        <item x="1324"/>
        <item x="70"/>
        <item x="290"/>
        <item x="391"/>
        <item x="1327"/>
        <item x="950"/>
        <item x="1016"/>
        <item x="646"/>
        <item x="1141"/>
        <item x="1260"/>
        <item x="381"/>
        <item x="1062"/>
        <item x="569"/>
        <item x="18"/>
        <item x="1057"/>
        <item x="1354"/>
        <item x="653"/>
        <item x="90"/>
        <item x="855"/>
        <item x="451"/>
        <item x="860"/>
        <item x="823"/>
        <item x="371"/>
        <item x="430"/>
        <item x="251"/>
        <item x="1053"/>
        <item x="246"/>
        <item x="60"/>
        <item x="1012"/>
        <item x="739"/>
        <item x="37"/>
        <item x="142"/>
        <item x="23"/>
        <item x="954"/>
        <item x="4"/>
        <item x="1005"/>
        <item x="20"/>
        <item x="1066"/>
        <item x="820"/>
        <item x="796"/>
        <item x="1063"/>
        <item x="103"/>
        <item x="241"/>
        <item x="22"/>
        <item x="384"/>
        <item x="1068"/>
        <item x="27"/>
        <item x="28"/>
        <item x="576"/>
        <item x="565"/>
        <item x="770"/>
        <item x="749"/>
        <item x="1052"/>
        <item x="34"/>
        <item x="640"/>
        <item x="410"/>
        <item x="579"/>
        <item x="861"/>
        <item x="258"/>
        <item x="1263"/>
        <item x="988"/>
        <item x="26"/>
        <item x="173"/>
        <item x="759"/>
        <item x="1045"/>
        <item x="959"/>
        <item x="951"/>
        <item x="1081"/>
        <item x="562"/>
        <item x="24"/>
        <item x="831"/>
        <item x="163"/>
        <item x="652"/>
        <item x="955"/>
        <item x="762"/>
        <item x="33"/>
        <item x="379"/>
        <item x="252"/>
        <item x="1067"/>
        <item x="442"/>
        <item x="30"/>
        <item x="35"/>
        <item x="748"/>
        <item x="396"/>
        <item x="242"/>
        <item x="41"/>
        <item x="247"/>
        <item x="767"/>
        <item x="453"/>
        <item x="38"/>
        <item x="1030"/>
        <item x="744"/>
        <item x="740"/>
        <item x="939"/>
        <item x="29"/>
        <item x="284"/>
        <item x="168"/>
        <item x="429"/>
        <item x="720"/>
        <item x="738"/>
        <item x="373"/>
        <item x="587"/>
        <item x="458"/>
        <item x="326"/>
        <item x="124"/>
        <item x="393"/>
        <item x="765"/>
        <item x="40"/>
        <item x="301"/>
        <item x="102"/>
        <item x="1008"/>
        <item x="952"/>
        <item x="643"/>
        <item x="253"/>
        <item x="852"/>
        <item x="263"/>
        <item x="654"/>
        <item x="786"/>
        <item x="856"/>
        <item x="118"/>
        <item x="262"/>
        <item x="586"/>
        <item x="319"/>
        <item x="456"/>
        <item x="844"/>
        <item x="1034"/>
        <item x="1049"/>
        <item x="65"/>
        <item x="138"/>
        <item x="438"/>
        <item x="570"/>
        <item x="927"/>
        <item x="1048"/>
        <item x="166"/>
        <item x="1010"/>
        <item x="248"/>
        <item x="107"/>
        <item x="926"/>
        <item x="328"/>
        <item x="924"/>
        <item x="1154"/>
        <item x="109"/>
        <item x="1123"/>
        <item x="832"/>
        <item x="416"/>
        <item x="585"/>
        <item x="261"/>
        <item x="412"/>
        <item x="176"/>
        <item x="842"/>
        <item x="745"/>
        <item x="724"/>
        <item x="804"/>
        <item x="942"/>
        <item x="639"/>
        <item x="775"/>
        <item x="1056"/>
        <item x="1112"/>
        <item x="819"/>
        <item x="145"/>
        <item x="797"/>
        <item x="115"/>
        <item x="644"/>
        <item x="81"/>
        <item x="443"/>
        <item x="789"/>
        <item x="934"/>
        <item x="785"/>
        <item x="132"/>
        <item x="798"/>
        <item x="435"/>
        <item x="805"/>
        <item x="571"/>
        <item x="113"/>
        <item x="665"/>
        <item x="116"/>
        <item x="773"/>
        <item x="1128"/>
        <item x="105"/>
        <item x="787"/>
        <item x="440"/>
        <item x="822"/>
        <item x="1124"/>
        <item x="367"/>
        <item x="784"/>
        <item x="800"/>
        <item x="645"/>
        <item x="1113"/>
        <item x="706"/>
        <item x="817"/>
        <item x="375"/>
        <item x="122"/>
        <item x="171"/>
        <item x="863"/>
        <item x="940"/>
        <item x="75"/>
        <item x="380"/>
        <item x="372"/>
        <item x="845"/>
        <item x="664"/>
        <item x="792"/>
        <item x="377"/>
        <item x="1026"/>
        <item x="1090"/>
        <item x="866"/>
        <item x="663"/>
        <item x="1025"/>
        <item x="78"/>
        <item x="111"/>
        <item x="1017"/>
        <item x="776"/>
        <item x="925"/>
        <item x="573"/>
        <item x="1020"/>
        <item x="239"/>
        <item x="847"/>
        <item x="747"/>
        <item x="743"/>
        <item x="758"/>
        <item x="72"/>
        <item x="662"/>
        <item x="85"/>
        <item x="466"/>
        <item x="69"/>
        <item x="932"/>
        <item x="120"/>
        <item x="821"/>
        <item x="818"/>
        <item x="584"/>
        <item x="1023"/>
        <item x="778"/>
        <item x="650"/>
        <item x="864"/>
        <item x="250"/>
        <item x="793"/>
        <item x="941"/>
        <item x="849"/>
        <item x="1021"/>
        <item x="260"/>
        <item x="463"/>
        <item x="703"/>
        <item x="850"/>
        <item x="469"/>
        <item x="446"/>
        <item x="931"/>
        <item x="1055"/>
        <item x="761"/>
        <item x="449"/>
        <item x="848"/>
        <item x="467"/>
        <item x="783"/>
        <item x="782"/>
        <item x="1064"/>
        <item x="568"/>
        <item x="1051"/>
        <item x="1065"/>
        <item x="462"/>
        <item x="779"/>
        <item x="245"/>
        <item x="126"/>
        <item x="930"/>
        <item x="953"/>
        <item x="928"/>
        <item x="642"/>
        <item x="450"/>
        <item x="1069"/>
        <item x="589"/>
        <item x="473"/>
        <item x="264"/>
        <item x="0"/>
        <item x="10"/>
        <item x="475"/>
        <item x="1054"/>
        <item x="1031"/>
        <item x="648"/>
        <item x="6"/>
        <item x="474"/>
        <item x="746"/>
        <item x="933"/>
        <item x="454"/>
        <item x="929"/>
        <item x="1035"/>
        <item x="460"/>
        <item x="455"/>
        <item x="1032"/>
        <item x="459"/>
        <item x="667"/>
        <item x="31"/>
        <item x="16"/>
        <item x="742"/>
        <item x="36"/>
        <item x="21"/>
        <item x="32"/>
        <item x="25"/>
        <item x="39"/>
        <item t="default"/>
      </items>
    </pivotField>
    <pivotField dataField="1" numFmtId="9" showAll="0">
      <items count="23">
        <item x="14"/>
        <item x="11"/>
        <item x="7"/>
        <item x="6"/>
        <item x="12"/>
        <item x="3"/>
        <item x="1"/>
        <item x="10"/>
        <item x="2"/>
        <item x="5"/>
        <item x="15"/>
        <item x="8"/>
        <item x="18"/>
        <item x="4"/>
        <item x="13"/>
        <item x="21"/>
        <item x="0"/>
        <item x="17"/>
        <item x="9"/>
        <item x="20"/>
        <item x="16"/>
        <item x="19"/>
        <item t="default"/>
      </items>
    </pivotField>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Units Sold" fld="8" baseField="0" baseItem="0"/>
    <dataField name="Sum of Total Sales" fld="9" baseField="0" baseItem="0"/>
    <dataField name="Sum of Operating Profit" fld="10" baseField="0" baseItem="0"/>
    <dataField name="Average of Operating Margin" fld="11"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C91785F-2353-FC45-84AD-9B9ED6950310}" sourceName="Retailer">
  <pivotTables>
    <pivotTable tabId="4" name="PivotTable2"/>
    <pivotTable tabId="4" name="PivotTable1"/>
    <pivotTable tabId="4" name="PivotTable3"/>
  </pivotTables>
  <data>
    <tabular pivotCacheId="1100954099">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EC590DF-02A7-2842-AEE3-5C8BC370499C}" sourceName="Region">
  <pivotTables>
    <pivotTable tabId="4" name="PivotTable2"/>
    <pivotTable tabId="4" name="PivotTable1"/>
    <pivotTable tabId="4" name="PivotTable3"/>
  </pivotTables>
  <data>
    <tabular pivotCacheId="1100954099">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19289512-5ACC-114A-A0C4-44A9D568B730}" sourceName="Beverage Brand">
  <pivotTables>
    <pivotTable tabId="4" name="PivotTable2"/>
    <pivotTable tabId="4" name="PivotTable1"/>
    <pivotTable tabId="4" name="PivotTable3"/>
  </pivotTables>
  <data>
    <tabular pivotCacheId="1100954099">
      <items count="6">
        <i x="0" s="1"/>
        <i x="5" s="1"/>
        <i x="1" s="1"/>
        <i x="3"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CE865A65-72DA-6941-8FA9-6B69B115CB15}" cache="Slicer_Retailer" caption="Retailer" style="SlicerStyleDark1" rowHeight="230716"/>
  <slicer name="Region" xr10:uid="{BD039A91-6EB8-7941-8160-C1455802A249}" cache="Slicer_Region" caption="Region" style="SlicerStyleDark1" rowHeight="230716"/>
  <slicer name="Beverage Brand" xr10:uid="{534003CF-3390-854F-B8CA-1B93A97229FB}" cache="Slicer_Beverage_Brand" caption="Beverage Brand" style="SlicerStyleDark1"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D25D2AB-C40D-AD41-88FD-57029CDC2E71}" name="Table1" displayName="Table1" ref="B5:M3893" totalsRowShown="0" headerRowDxfId="31" dataDxfId="32">
  <autoFilter ref="B5:M3893" xr:uid="{1D25D2AB-C40D-AD41-88FD-57029CDC2E71}"/>
  <tableColumns count="12">
    <tableColumn id="1" xr3:uid="{1414262E-F051-6B4F-A8C8-65E1587CEE41}" name="Retailer" dataDxfId="44"/>
    <tableColumn id="2" xr3:uid="{68B797AE-8AF9-F54C-AFCF-886E0296D251}" name="Retailer ID" dataDxfId="43"/>
    <tableColumn id="3" xr3:uid="{F5B3C3DF-D33E-224C-9F61-F60CC52CA55F}" name="Invoice Date" dataDxfId="42"/>
    <tableColumn id="4" xr3:uid="{59AEBC53-72E1-254C-A335-24839D47CA70}" name="Region" dataDxfId="41"/>
    <tableColumn id="5" xr3:uid="{ABD8F73C-90AB-4A48-802B-B4FEB11D38B9}" name="State" dataDxfId="40"/>
    <tableColumn id="6" xr3:uid="{49B2BA5E-0B7D-BA4B-A243-6AD3AB4C8811}" name="City" dataDxfId="39"/>
    <tableColumn id="7" xr3:uid="{2FAD51BB-C98B-104E-B9A5-3DABBF5263F1}" name="Beverage Brand" dataDxfId="38"/>
    <tableColumn id="8" xr3:uid="{E14F330A-6437-2D4E-B48B-7594191AF2F5}" name="Price per Unit" dataDxfId="37"/>
    <tableColumn id="9" xr3:uid="{CF85A4C6-5CBF-CA4B-9C80-0E02DA3F4601}" name="Units Sold" dataDxfId="36"/>
    <tableColumn id="10" xr3:uid="{2EBEC91F-4BA7-A64E-944B-11D39E844C7A}" name="Total Sales" dataDxfId="35">
      <calculatedColumnFormula>I6*J6</calculatedColumnFormula>
    </tableColumn>
    <tableColumn id="11" xr3:uid="{64D33240-BA9B-CA48-B711-1FC2374203D2}" name="Operating Profit" dataDxfId="34">
      <calculatedColumnFormula>K6*M6</calculatedColumnFormula>
    </tableColumn>
    <tableColumn id="12" xr3:uid="{3DFBD956-AD9C-7444-AEB8-65B88812EA44}" name="Operating Margin" dataDxfId="33"/>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E3B4AC39-3FF7-7946-9632-9DFE40D7D3E9}" sourceName="Invoice Date">
  <pivotTables>
    <pivotTable tabId="4" name="PivotTable2"/>
    <pivotTable tabId="4" name="PivotTable1"/>
    <pivotTable tabId="4" name="PivotTable3"/>
  </pivotTables>
  <state minimalRefreshVersion="6" lastRefreshVersion="6" pivotCacheId="1100954099"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F23D314D-4830-E446-8E13-5B96406E478E}" cache="NativeTimeline_Invoice_Date" caption="Sales Period" level="2" selectionLevel="2" scrollPosition="2021-01-01T00:00:00" style="TimeSlicerStyleDark1"/>
</timeline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careerprinciples.com/" TargetMode="External"/><Relationship Id="rId1" Type="http://schemas.openxmlformats.org/officeDocument/2006/relationships/hyperlink" Target="https://www.careerprinciples.com/courses/excel-for-business-finance?utm_source=YTDownloadFile&amp;utm_medium=interactive-excel-dashboard-may-1-2022&amp;utm_campaign=YTDownload"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showGridLines="0" workbookViewId="0">
      <selection activeCell="A2" sqref="A2:F22"/>
    </sheetView>
  </sheetViews>
  <sheetFormatPr baseColWidth="10" defaultColWidth="14.5" defaultRowHeight="15" customHeight="1" x14ac:dyDescent="0.2"/>
  <cols>
    <col min="1" max="1" width="10.83203125" customWidth="1"/>
    <col min="2" max="2" width="8.5" customWidth="1"/>
    <col min="3" max="3" width="110.6640625" customWidth="1"/>
    <col min="4" max="4" width="9.5" customWidth="1"/>
    <col min="5" max="6" width="10.83203125" customWidth="1"/>
    <col min="7" max="26" width="10.6640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1"/>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ht="72" customHeight="1" x14ac:dyDescent="0.2">
      <c r="A4" s="1"/>
      <c r="B4" s="2"/>
      <c r="C4" s="3" t="s">
        <v>0</v>
      </c>
      <c r="D4" s="4"/>
      <c r="E4" s="1"/>
      <c r="F4" s="1"/>
      <c r="G4" s="1"/>
      <c r="H4" s="1"/>
      <c r="I4" s="1"/>
      <c r="J4" s="1"/>
      <c r="K4" s="1"/>
      <c r="L4" s="1"/>
      <c r="M4" s="1"/>
      <c r="N4" s="1"/>
      <c r="O4" s="1"/>
      <c r="P4" s="1"/>
      <c r="Q4" s="1"/>
      <c r="R4" s="1"/>
      <c r="S4" s="1"/>
      <c r="T4" s="1"/>
      <c r="U4" s="1"/>
      <c r="V4" s="1"/>
      <c r="W4" s="1"/>
      <c r="X4" s="1"/>
      <c r="Y4" s="1"/>
      <c r="Z4" s="1"/>
    </row>
    <row r="5" spans="1:26" ht="64" x14ac:dyDescent="0.2">
      <c r="A5" s="1"/>
      <c r="B5" s="5"/>
      <c r="C5" s="6"/>
      <c r="D5" s="7"/>
      <c r="E5" s="1"/>
      <c r="F5" s="1"/>
      <c r="G5" s="1"/>
      <c r="H5" s="1"/>
      <c r="I5" s="1"/>
      <c r="J5" s="1"/>
      <c r="K5" s="1"/>
      <c r="L5" s="1"/>
      <c r="M5" s="1"/>
      <c r="N5" s="1"/>
      <c r="O5" s="1"/>
      <c r="P5" s="1"/>
      <c r="Q5" s="1"/>
      <c r="R5" s="1"/>
      <c r="S5" s="1"/>
      <c r="T5" s="1"/>
      <c r="U5" s="1"/>
      <c r="V5" s="1"/>
      <c r="W5" s="1"/>
      <c r="X5" s="1"/>
      <c r="Y5" s="1"/>
      <c r="Z5" s="1"/>
    </row>
    <row r="6" spans="1:26" x14ac:dyDescent="0.2">
      <c r="A6" s="1"/>
      <c r="B6" s="5"/>
      <c r="D6" s="7"/>
      <c r="E6" s="1"/>
      <c r="F6" s="1"/>
      <c r="G6" s="1"/>
      <c r="H6" s="1"/>
      <c r="I6" s="1"/>
      <c r="J6" s="1"/>
      <c r="K6" s="1"/>
      <c r="L6" s="1"/>
      <c r="M6" s="1"/>
      <c r="N6" s="1"/>
      <c r="O6" s="1"/>
      <c r="P6" s="1"/>
      <c r="Q6" s="1"/>
      <c r="R6" s="1"/>
      <c r="S6" s="1"/>
      <c r="T6" s="1"/>
      <c r="U6" s="1"/>
      <c r="V6" s="1"/>
      <c r="W6" s="1"/>
      <c r="X6" s="1"/>
      <c r="Y6" s="1"/>
      <c r="Z6" s="1"/>
    </row>
    <row r="7" spans="1:26" ht="27" customHeight="1" x14ac:dyDescent="0.2">
      <c r="A7" s="1"/>
      <c r="B7" s="5"/>
      <c r="D7" s="7"/>
      <c r="E7" s="1"/>
      <c r="F7" s="1"/>
      <c r="G7" s="1"/>
      <c r="H7" s="1"/>
      <c r="I7" s="1"/>
      <c r="J7" s="1"/>
      <c r="K7" s="1"/>
      <c r="L7" s="1"/>
      <c r="M7" s="1"/>
      <c r="N7" s="1"/>
      <c r="O7" s="1"/>
      <c r="P7" s="1"/>
      <c r="Q7" s="1"/>
      <c r="R7" s="1"/>
      <c r="S7" s="1"/>
      <c r="T7" s="1"/>
      <c r="U7" s="1"/>
      <c r="V7" s="1"/>
      <c r="W7" s="1"/>
      <c r="X7" s="1"/>
      <c r="Y7" s="1"/>
      <c r="Z7" s="1"/>
    </row>
    <row r="8" spans="1:26" ht="27.75" customHeight="1" x14ac:dyDescent="0.2">
      <c r="A8" s="1"/>
      <c r="B8" s="5"/>
      <c r="D8" s="7"/>
      <c r="E8" s="1"/>
      <c r="F8" s="1"/>
      <c r="G8" s="1"/>
      <c r="H8" s="1"/>
      <c r="I8" s="1"/>
      <c r="J8" s="1"/>
      <c r="K8" s="1"/>
      <c r="L8" s="1"/>
      <c r="M8" s="1"/>
      <c r="N8" s="1"/>
      <c r="O8" s="1"/>
      <c r="P8" s="1"/>
      <c r="Q8" s="1"/>
      <c r="R8" s="1"/>
      <c r="S8" s="1"/>
      <c r="T8" s="1"/>
      <c r="U8" s="1"/>
      <c r="V8" s="1"/>
      <c r="W8" s="1"/>
      <c r="X8" s="1"/>
      <c r="Y8" s="1"/>
      <c r="Z8" s="1"/>
    </row>
    <row r="9" spans="1:26" ht="28.5" customHeight="1" x14ac:dyDescent="0.25">
      <c r="A9" s="8"/>
      <c r="B9" s="9"/>
      <c r="C9" s="10" t="s">
        <v>1</v>
      </c>
      <c r="D9" s="11"/>
      <c r="E9" s="8"/>
      <c r="F9" s="8"/>
      <c r="G9" s="8"/>
      <c r="H9" s="8"/>
      <c r="I9" s="8"/>
      <c r="J9" s="8"/>
      <c r="K9" s="8"/>
      <c r="L9" s="8"/>
      <c r="M9" s="8"/>
      <c r="N9" s="8"/>
      <c r="O9" s="8"/>
      <c r="P9" s="8"/>
      <c r="Q9" s="8"/>
      <c r="R9" s="8"/>
      <c r="S9" s="8"/>
      <c r="T9" s="8"/>
      <c r="U9" s="8"/>
      <c r="V9" s="8"/>
      <c r="W9" s="8"/>
      <c r="X9" s="8"/>
      <c r="Y9" s="8"/>
      <c r="Z9" s="8"/>
    </row>
    <row r="10" spans="1:26" ht="21" x14ac:dyDescent="0.25">
      <c r="A10" s="8"/>
      <c r="B10" s="9"/>
      <c r="C10" s="10"/>
      <c r="D10" s="11"/>
      <c r="E10" s="8"/>
      <c r="F10" s="8"/>
      <c r="G10" s="8"/>
      <c r="H10" s="8"/>
      <c r="I10" s="8"/>
      <c r="J10" s="8"/>
      <c r="K10" s="8"/>
      <c r="L10" s="8"/>
      <c r="M10" s="8"/>
      <c r="N10" s="8"/>
      <c r="O10" s="8"/>
      <c r="P10" s="8"/>
      <c r="Q10" s="8"/>
      <c r="R10" s="8"/>
      <c r="S10" s="8"/>
      <c r="T10" s="8"/>
      <c r="U10" s="8"/>
      <c r="V10" s="8"/>
      <c r="W10" s="8"/>
      <c r="X10" s="8"/>
      <c r="Y10" s="8"/>
      <c r="Z10" s="8"/>
    </row>
    <row r="11" spans="1:26" ht="35.25" customHeight="1" x14ac:dyDescent="0.2">
      <c r="A11" s="12"/>
      <c r="B11" s="13"/>
      <c r="C11" s="47" t="s">
        <v>2</v>
      </c>
      <c r="D11" s="14"/>
      <c r="E11" s="12"/>
      <c r="F11" s="12"/>
      <c r="G11" s="12"/>
      <c r="H11" s="12"/>
      <c r="I11" s="12"/>
      <c r="J11" s="12"/>
      <c r="K11" s="12"/>
      <c r="L11" s="12"/>
      <c r="M11" s="12"/>
      <c r="N11" s="12"/>
      <c r="O11" s="12"/>
      <c r="P11" s="12"/>
      <c r="Q11" s="12"/>
      <c r="R11" s="12"/>
      <c r="S11" s="12"/>
      <c r="T11" s="12"/>
      <c r="U11" s="12"/>
      <c r="V11" s="12"/>
      <c r="W11" s="12"/>
      <c r="X11" s="12"/>
      <c r="Y11" s="12"/>
      <c r="Z11" s="12"/>
    </row>
    <row r="12" spans="1:26" x14ac:dyDescent="0.2">
      <c r="A12" s="1"/>
      <c r="B12" s="5"/>
      <c r="D12" s="7"/>
      <c r="E12" s="1"/>
      <c r="F12" s="1"/>
      <c r="G12" s="1"/>
      <c r="H12" s="1"/>
      <c r="I12" s="1"/>
      <c r="J12" s="1"/>
      <c r="K12" s="1"/>
      <c r="L12" s="1"/>
      <c r="M12" s="1"/>
      <c r="N12" s="1"/>
      <c r="O12" s="1"/>
      <c r="P12" s="1"/>
      <c r="Q12" s="1"/>
      <c r="R12" s="1"/>
      <c r="S12" s="1"/>
      <c r="T12" s="1"/>
      <c r="U12" s="1"/>
      <c r="V12" s="1"/>
      <c r="W12" s="1"/>
      <c r="X12" s="1"/>
      <c r="Y12" s="1"/>
      <c r="Z12" s="1"/>
    </row>
    <row r="13" spans="1:26" ht="7.5" customHeight="1" x14ac:dyDescent="0.2">
      <c r="A13" s="1"/>
      <c r="B13" s="5"/>
      <c r="D13" s="7"/>
      <c r="E13" s="1"/>
      <c r="F13" s="1"/>
      <c r="G13" s="1"/>
      <c r="H13" s="1"/>
      <c r="I13" s="1"/>
      <c r="J13" s="1"/>
      <c r="K13" s="1"/>
      <c r="L13" s="1"/>
      <c r="M13" s="1"/>
      <c r="N13" s="1"/>
      <c r="O13" s="1"/>
      <c r="P13" s="1"/>
      <c r="Q13" s="1"/>
      <c r="R13" s="1"/>
      <c r="S13" s="1"/>
      <c r="T13" s="1"/>
      <c r="U13" s="1"/>
      <c r="V13" s="1"/>
      <c r="W13" s="1"/>
      <c r="X13" s="1"/>
      <c r="Y13" s="1"/>
      <c r="Z13" s="1"/>
    </row>
    <row r="14" spans="1:26" x14ac:dyDescent="0.2">
      <c r="A14" s="1"/>
      <c r="B14" s="5"/>
      <c r="D14" s="7"/>
      <c r="E14" s="1"/>
      <c r="F14" s="1"/>
      <c r="G14" s="1"/>
      <c r="H14" s="1"/>
      <c r="I14" s="1"/>
      <c r="J14" s="1"/>
      <c r="K14" s="1"/>
      <c r="L14" s="1"/>
      <c r="M14" s="1"/>
      <c r="N14" s="1"/>
      <c r="O14" s="1"/>
      <c r="P14" s="1"/>
      <c r="Q14" s="1"/>
      <c r="R14" s="1"/>
      <c r="S14" s="1"/>
      <c r="T14" s="1"/>
      <c r="U14" s="1"/>
      <c r="V14" s="1"/>
      <c r="W14" s="1"/>
      <c r="X14" s="1"/>
      <c r="Y14" s="1"/>
      <c r="Z14" s="1"/>
    </row>
    <row r="15" spans="1:26" ht="29.25" customHeight="1" x14ac:dyDescent="0.25">
      <c r="A15" s="1"/>
      <c r="B15" s="5"/>
      <c r="C15" s="15" t="s">
        <v>3</v>
      </c>
      <c r="D15" s="7"/>
      <c r="E15" s="1"/>
      <c r="F15" s="1"/>
      <c r="G15" s="1"/>
      <c r="H15" s="1"/>
      <c r="I15" s="1"/>
      <c r="J15" s="1"/>
      <c r="K15" s="1"/>
      <c r="L15" s="1"/>
      <c r="M15" s="1"/>
      <c r="N15" s="1"/>
      <c r="O15" s="1"/>
      <c r="P15" s="1"/>
      <c r="Q15" s="1"/>
      <c r="R15" s="1"/>
      <c r="S15" s="1"/>
      <c r="T15" s="1"/>
      <c r="U15" s="1"/>
      <c r="V15" s="1"/>
      <c r="W15" s="1"/>
      <c r="X15" s="1"/>
      <c r="Y15" s="1"/>
      <c r="Z15" s="1"/>
    </row>
    <row r="16" spans="1:26" x14ac:dyDescent="0.2">
      <c r="A16" s="1"/>
      <c r="B16" s="5"/>
      <c r="C16" s="16" t="s">
        <v>4</v>
      </c>
      <c r="D16" s="7"/>
      <c r="E16" s="1"/>
      <c r="F16" s="1"/>
      <c r="G16" s="1"/>
      <c r="H16" s="1"/>
      <c r="I16" s="1"/>
      <c r="J16" s="1"/>
      <c r="K16" s="1"/>
      <c r="L16" s="1"/>
      <c r="M16" s="1"/>
      <c r="N16" s="1"/>
      <c r="O16" s="1"/>
      <c r="P16" s="1"/>
      <c r="Q16" s="1"/>
      <c r="R16" s="1"/>
      <c r="S16" s="1"/>
      <c r="T16" s="1"/>
      <c r="U16" s="1"/>
      <c r="V16" s="1"/>
      <c r="W16" s="1"/>
      <c r="X16" s="1"/>
      <c r="Y16" s="1"/>
      <c r="Z16" s="1"/>
    </row>
    <row r="17" spans="1:26" x14ac:dyDescent="0.2">
      <c r="A17" s="1"/>
      <c r="B17" s="5"/>
      <c r="C17" s="17" t="s">
        <v>5</v>
      </c>
      <c r="D17" s="7"/>
      <c r="E17" s="1"/>
      <c r="F17" s="1"/>
      <c r="G17" s="1"/>
      <c r="H17" s="1"/>
      <c r="I17" s="1"/>
      <c r="J17" s="1"/>
      <c r="K17" s="1"/>
      <c r="L17" s="1"/>
      <c r="M17" s="1"/>
      <c r="N17" s="1"/>
      <c r="O17" s="1"/>
      <c r="P17" s="1"/>
      <c r="Q17" s="1"/>
      <c r="R17" s="1"/>
      <c r="S17" s="1"/>
      <c r="T17" s="1"/>
      <c r="U17" s="1"/>
      <c r="V17" s="1"/>
      <c r="W17" s="1"/>
      <c r="X17" s="1"/>
      <c r="Y17" s="1"/>
      <c r="Z17" s="1"/>
    </row>
    <row r="18" spans="1:26" ht="32" x14ac:dyDescent="0.2">
      <c r="A18" s="1"/>
      <c r="B18" s="5"/>
      <c r="C18" s="18" t="s">
        <v>6</v>
      </c>
      <c r="D18" s="7"/>
      <c r="E18" s="1"/>
      <c r="F18" s="1"/>
      <c r="G18" s="1"/>
      <c r="H18" s="1"/>
      <c r="I18" s="1"/>
      <c r="J18" s="1"/>
      <c r="K18" s="1"/>
      <c r="L18" s="1"/>
      <c r="M18" s="1"/>
      <c r="N18" s="1"/>
      <c r="O18" s="1"/>
      <c r="P18" s="1"/>
      <c r="Q18" s="1"/>
      <c r="R18" s="1"/>
      <c r="S18" s="1"/>
      <c r="T18" s="1"/>
      <c r="U18" s="1"/>
      <c r="V18" s="1"/>
      <c r="W18" s="1"/>
      <c r="X18" s="1"/>
      <c r="Y18" s="1"/>
      <c r="Z18" s="1"/>
    </row>
    <row r="19" spans="1:26" x14ac:dyDescent="0.2">
      <c r="A19" s="1"/>
      <c r="B19" s="19"/>
      <c r="C19" s="20"/>
      <c r="D19" s="21"/>
      <c r="E19" s="1"/>
      <c r="F19" s="1"/>
      <c r="G19" s="1"/>
      <c r="H19" s="1"/>
      <c r="I19" s="1"/>
      <c r="J19" s="1"/>
      <c r="K19" s="1"/>
      <c r="L19" s="1"/>
      <c r="M19" s="1"/>
      <c r="N19" s="1"/>
      <c r="O19" s="1"/>
      <c r="P19" s="1"/>
      <c r="Q19" s="1"/>
      <c r="R19" s="1"/>
      <c r="S19" s="1"/>
      <c r="T19" s="1"/>
      <c r="U19" s="1"/>
      <c r="V19" s="1"/>
      <c r="W19" s="1"/>
      <c r="X19" s="1"/>
      <c r="Y19" s="1"/>
      <c r="Z19" s="1"/>
    </row>
    <row r="20" spans="1:26" x14ac:dyDescent="0.2">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2">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5.75" customHeight="1" x14ac:dyDescent="0.2">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5.75" customHeight="1" x14ac:dyDescent="0.2">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2">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2">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2">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2">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2">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2">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2">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x14ac:dyDescent="0.2">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2">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2">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x14ac:dyDescent="0.2">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2">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2">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2">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2">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2">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2">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2">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2">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x14ac:dyDescent="0.2">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x14ac:dyDescent="0.2">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x14ac:dyDescent="0.2">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2">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2">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2">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2">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2">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2">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2">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2">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2">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2">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2">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2">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2">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2">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2">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2">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2">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2">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2">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2">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2">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2">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2">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2">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2">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2">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2">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2">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2">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2">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2">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2">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2">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2">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2">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2">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2">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2">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2">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2">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2">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2">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2">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2">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2">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2">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2">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2">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2">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2">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2">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2">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2">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2">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2">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2">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2">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2">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2">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2">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2">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2">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2">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2">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2">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2">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2">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2">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2">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2">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2">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2">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2">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2">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2">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2">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2">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2">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2">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2">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2">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2">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2">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2">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2">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2">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2">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2">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2">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2">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2">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2">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2">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2">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2">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2">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2">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2">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2">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2">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2">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2">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2">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2">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2">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2">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2">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2">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2">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2">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2">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sheetProtection algorithmName="SHA-512" hashValue="vI/PvNPvKwdLBaZwwmQMFpAfxgAsQRycunsZKgkqe6kON8vWRjw+3lTiqZWwgz+6WDxqxM6VSreKaCP/yNvrPA==" saltValue="rsYUeJVvEigVfnv6cv0MRQ==" spinCount="100000" sheet="1" objects="1" scenarios="1"/>
  <hyperlinks>
    <hyperlink ref="C11" r:id="rId1" xr:uid="{00000000-0004-0000-0000-000000000000}"/>
    <hyperlink ref="C15" r:id="rId2" xr:uid="{00000000-0004-0000-0000-000001000000}"/>
  </hyperlinks>
  <pageMargins left="0.7" right="0.7" top="0.75" bottom="0.75" header="0" footer="0"/>
  <pageSetup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685F0-42F1-4945-BA2E-30192CA74928}">
  <dimension ref="A3:F77"/>
  <sheetViews>
    <sheetView workbookViewId="0">
      <selection activeCell="C28" sqref="C28"/>
    </sheetView>
  </sheetViews>
  <sheetFormatPr baseColWidth="10" defaultRowHeight="15" x14ac:dyDescent="0.2"/>
  <cols>
    <col min="1" max="1" width="14.33203125" bestFit="1" customWidth="1"/>
    <col min="2" max="2" width="13" bestFit="1" customWidth="1"/>
    <col min="3" max="3" width="14.33203125" bestFit="1" customWidth="1"/>
    <col min="4" max="4" width="23.5" bestFit="1" customWidth="1"/>
  </cols>
  <sheetData>
    <row r="3" spans="1:4" x14ac:dyDescent="0.2">
      <c r="A3" t="s">
        <v>139</v>
      </c>
      <c r="B3" t="s">
        <v>140</v>
      </c>
      <c r="C3" t="s">
        <v>141</v>
      </c>
      <c r="D3" t="s">
        <v>142</v>
      </c>
    </row>
    <row r="4" spans="1:4" x14ac:dyDescent="0.2">
      <c r="A4" s="58">
        <v>17148250</v>
      </c>
      <c r="B4" s="58">
        <v>8684027.5</v>
      </c>
      <c r="C4" s="58">
        <v>3173631.875</v>
      </c>
      <c r="D4" s="58">
        <v>0.36310442386830921</v>
      </c>
    </row>
    <row r="7" spans="1:4" x14ac:dyDescent="0.2">
      <c r="A7" s="62" t="s">
        <v>146</v>
      </c>
      <c r="B7" t="s">
        <v>140</v>
      </c>
    </row>
    <row r="8" spans="1:4" x14ac:dyDescent="0.2">
      <c r="A8" s="63" t="s">
        <v>148</v>
      </c>
      <c r="B8" s="64">
        <v>510750</v>
      </c>
    </row>
    <row r="9" spans="1:4" x14ac:dyDescent="0.2">
      <c r="A9" s="63" t="s">
        <v>149</v>
      </c>
      <c r="B9" s="64">
        <v>484975</v>
      </c>
    </row>
    <row r="10" spans="1:4" x14ac:dyDescent="0.2">
      <c r="A10" s="63" t="s">
        <v>150</v>
      </c>
      <c r="B10" s="64">
        <v>483530</v>
      </c>
    </row>
    <row r="11" spans="1:4" x14ac:dyDescent="0.2">
      <c r="A11" s="63" t="s">
        <v>151</v>
      </c>
      <c r="B11" s="64">
        <v>494887.5</v>
      </c>
    </row>
    <row r="12" spans="1:4" x14ac:dyDescent="0.2">
      <c r="A12" s="63" t="s">
        <v>152</v>
      </c>
      <c r="B12" s="64">
        <v>673572.5</v>
      </c>
    </row>
    <row r="13" spans="1:4" x14ac:dyDescent="0.2">
      <c r="A13" s="63" t="s">
        <v>153</v>
      </c>
      <c r="B13" s="64">
        <v>903837.5</v>
      </c>
    </row>
    <row r="14" spans="1:4" x14ac:dyDescent="0.2">
      <c r="A14" s="63" t="s">
        <v>154</v>
      </c>
      <c r="B14" s="64">
        <v>1041437.5</v>
      </c>
    </row>
    <row r="15" spans="1:4" x14ac:dyDescent="0.2">
      <c r="A15" s="63" t="s">
        <v>155</v>
      </c>
      <c r="B15" s="64">
        <v>945275</v>
      </c>
    </row>
    <row r="16" spans="1:4" x14ac:dyDescent="0.2">
      <c r="A16" s="63" t="s">
        <v>156</v>
      </c>
      <c r="B16" s="64">
        <v>681000</v>
      </c>
    </row>
    <row r="17" spans="1:6" x14ac:dyDescent="0.2">
      <c r="A17" s="63" t="s">
        <v>157</v>
      </c>
      <c r="B17" s="64">
        <v>623375</v>
      </c>
    </row>
    <row r="18" spans="1:6" x14ac:dyDescent="0.2">
      <c r="A18" s="63" t="s">
        <v>158</v>
      </c>
      <c r="B18" s="64">
        <v>795612.5</v>
      </c>
    </row>
    <row r="19" spans="1:6" x14ac:dyDescent="0.2">
      <c r="A19" s="63" t="s">
        <v>159</v>
      </c>
      <c r="B19" s="64">
        <v>1045775</v>
      </c>
    </row>
    <row r="20" spans="1:6" x14ac:dyDescent="0.2">
      <c r="A20" s="63" t="s">
        <v>147</v>
      </c>
      <c r="B20" s="64">
        <v>8684027.5</v>
      </c>
    </row>
    <row r="26" spans="1:6" x14ac:dyDescent="0.2">
      <c r="B26" s="62" t="s">
        <v>146</v>
      </c>
      <c r="C26" t="s">
        <v>139</v>
      </c>
      <c r="E26" s="17" t="s">
        <v>13</v>
      </c>
      <c r="F26" s="17" t="s">
        <v>160</v>
      </c>
    </row>
    <row r="27" spans="1:6" x14ac:dyDescent="0.2">
      <c r="B27" s="63" t="s">
        <v>64</v>
      </c>
      <c r="C27" s="58">
        <v>408500</v>
      </c>
      <c r="E27" t="str">
        <f>B27</f>
        <v>Alabama</v>
      </c>
      <c r="F27" s="65">
        <f>C27</f>
        <v>408500</v>
      </c>
    </row>
    <row r="28" spans="1:6" x14ac:dyDescent="0.2">
      <c r="B28" s="63" t="s">
        <v>68</v>
      </c>
      <c r="C28" s="58">
        <v>312250</v>
      </c>
      <c r="E28" t="str">
        <f t="shared" ref="E28:E76" si="0">B28</f>
        <v>Alaska</v>
      </c>
      <c r="F28" s="65">
        <f t="shared" ref="F28:F76" si="1">C28</f>
        <v>312250</v>
      </c>
    </row>
    <row r="29" spans="1:6" x14ac:dyDescent="0.2">
      <c r="B29" s="63" t="s">
        <v>89</v>
      </c>
      <c r="C29" s="58">
        <v>331500</v>
      </c>
      <c r="E29" t="str">
        <f t="shared" si="0"/>
        <v>Arizona</v>
      </c>
      <c r="F29" s="65">
        <f t="shared" si="1"/>
        <v>331500</v>
      </c>
    </row>
    <row r="30" spans="1:6" x14ac:dyDescent="0.2">
      <c r="B30" s="63" t="s">
        <v>105</v>
      </c>
      <c r="C30" s="58">
        <v>255350</v>
      </c>
      <c r="E30" t="str">
        <f t="shared" si="0"/>
        <v>Arkansas</v>
      </c>
      <c r="F30" s="65">
        <f t="shared" si="1"/>
        <v>255350</v>
      </c>
    </row>
    <row r="31" spans="1:6" x14ac:dyDescent="0.2">
      <c r="B31" s="63" t="s">
        <v>36</v>
      </c>
      <c r="C31" s="58">
        <v>1037250</v>
      </c>
      <c r="E31" t="str">
        <f t="shared" si="0"/>
        <v>California</v>
      </c>
      <c r="F31" s="65">
        <f t="shared" si="1"/>
        <v>1037250</v>
      </c>
    </row>
    <row r="32" spans="1:6" x14ac:dyDescent="0.2">
      <c r="B32" s="63" t="s">
        <v>49</v>
      </c>
      <c r="C32" s="58">
        <v>324250</v>
      </c>
      <c r="E32" t="str">
        <f t="shared" si="0"/>
        <v>Colorado</v>
      </c>
      <c r="F32" s="65">
        <f t="shared" si="1"/>
        <v>324250</v>
      </c>
    </row>
    <row r="33" spans="2:6" x14ac:dyDescent="0.2">
      <c r="B33" s="63" t="s">
        <v>128</v>
      </c>
      <c r="C33" s="58">
        <v>169600</v>
      </c>
      <c r="E33" t="str">
        <f t="shared" si="0"/>
        <v>Connecticut</v>
      </c>
      <c r="F33" s="65">
        <f t="shared" si="1"/>
        <v>169600</v>
      </c>
    </row>
    <row r="34" spans="2:6" x14ac:dyDescent="0.2">
      <c r="B34" s="63" t="s">
        <v>124</v>
      </c>
      <c r="C34" s="58">
        <v>205600</v>
      </c>
      <c r="E34" t="str">
        <f t="shared" si="0"/>
        <v>Delaware</v>
      </c>
      <c r="F34" s="65">
        <f t="shared" si="1"/>
        <v>205600</v>
      </c>
    </row>
    <row r="35" spans="2:6" x14ac:dyDescent="0.2">
      <c r="B35" s="63" t="s">
        <v>54</v>
      </c>
      <c r="C35" s="58">
        <v>1051700</v>
      </c>
      <c r="E35" t="str">
        <f t="shared" si="0"/>
        <v>Florida</v>
      </c>
      <c r="F35" s="65">
        <f t="shared" si="1"/>
        <v>1051700</v>
      </c>
    </row>
    <row r="36" spans="2:6" x14ac:dyDescent="0.2">
      <c r="B36" s="63" t="s">
        <v>93</v>
      </c>
      <c r="C36" s="58">
        <v>579350</v>
      </c>
      <c r="E36" t="str">
        <f t="shared" si="0"/>
        <v>Georgia</v>
      </c>
      <c r="F36" s="65">
        <f t="shared" si="1"/>
        <v>579350</v>
      </c>
    </row>
    <row r="37" spans="2:6" x14ac:dyDescent="0.2">
      <c r="B37" s="63" t="s">
        <v>70</v>
      </c>
      <c r="C37" s="58">
        <v>353500</v>
      </c>
      <c r="E37" t="str">
        <f t="shared" si="0"/>
        <v>Hawaii</v>
      </c>
      <c r="F37" s="65">
        <f t="shared" si="1"/>
        <v>353500</v>
      </c>
    </row>
    <row r="38" spans="2:6" x14ac:dyDescent="0.2">
      <c r="B38" s="63" t="s">
        <v>87</v>
      </c>
      <c r="C38" s="58">
        <v>288250</v>
      </c>
      <c r="E38" t="str">
        <f t="shared" si="0"/>
        <v>Idaho</v>
      </c>
      <c r="F38" s="65">
        <f t="shared" si="1"/>
        <v>288250</v>
      </c>
    </row>
    <row r="39" spans="2:6" x14ac:dyDescent="0.2">
      <c r="B39" s="63" t="s">
        <v>41</v>
      </c>
      <c r="C39" s="58">
        <v>185600</v>
      </c>
      <c r="E39" t="str">
        <f t="shared" si="0"/>
        <v>Illinois</v>
      </c>
      <c r="F39" s="65">
        <f t="shared" si="1"/>
        <v>185600</v>
      </c>
    </row>
    <row r="40" spans="2:6" x14ac:dyDescent="0.2">
      <c r="B40" s="63" t="s">
        <v>119</v>
      </c>
      <c r="C40" s="58">
        <v>241600</v>
      </c>
      <c r="E40" t="str">
        <f t="shared" si="0"/>
        <v>Indiana</v>
      </c>
      <c r="F40" s="65">
        <f t="shared" si="1"/>
        <v>241600</v>
      </c>
    </row>
    <row r="41" spans="2:6" x14ac:dyDescent="0.2">
      <c r="B41" s="63" t="s">
        <v>115</v>
      </c>
      <c r="C41" s="58">
        <v>183100</v>
      </c>
      <c r="E41" t="str">
        <f t="shared" si="0"/>
        <v>Iowa</v>
      </c>
      <c r="F41" s="65">
        <f t="shared" si="1"/>
        <v>183100</v>
      </c>
    </row>
    <row r="42" spans="2:6" x14ac:dyDescent="0.2">
      <c r="B42" s="63" t="s">
        <v>109</v>
      </c>
      <c r="C42" s="58">
        <v>180600</v>
      </c>
      <c r="E42" t="str">
        <f t="shared" si="0"/>
        <v>Kansas</v>
      </c>
      <c r="F42" s="65">
        <f t="shared" si="1"/>
        <v>180600</v>
      </c>
    </row>
    <row r="43" spans="2:6" x14ac:dyDescent="0.2">
      <c r="B43" s="63" t="s">
        <v>101</v>
      </c>
      <c r="C43" s="58">
        <v>363350</v>
      </c>
      <c r="E43" t="str">
        <f t="shared" si="0"/>
        <v>Kentucky</v>
      </c>
      <c r="F43" s="65">
        <f t="shared" si="1"/>
        <v>363350</v>
      </c>
    </row>
    <row r="44" spans="2:6" x14ac:dyDescent="0.2">
      <c r="B44" s="63" t="s">
        <v>85</v>
      </c>
      <c r="C44" s="58">
        <v>412250</v>
      </c>
      <c r="E44" t="str">
        <f t="shared" si="0"/>
        <v>Louisiana</v>
      </c>
      <c r="F44" s="65">
        <f t="shared" si="1"/>
        <v>412250</v>
      </c>
    </row>
    <row r="45" spans="2:6" x14ac:dyDescent="0.2">
      <c r="B45" s="63" t="s">
        <v>66</v>
      </c>
      <c r="C45" s="58">
        <v>172600</v>
      </c>
      <c r="E45" t="str">
        <f t="shared" si="0"/>
        <v>Maine</v>
      </c>
      <c r="F45" s="65">
        <f t="shared" si="1"/>
        <v>172600</v>
      </c>
    </row>
    <row r="46" spans="2:6" x14ac:dyDescent="0.2">
      <c r="B46" s="63" t="s">
        <v>122</v>
      </c>
      <c r="C46" s="58">
        <v>241600</v>
      </c>
      <c r="E46" t="str">
        <f t="shared" si="0"/>
        <v>Maryland</v>
      </c>
      <c r="F46" s="65">
        <f t="shared" si="1"/>
        <v>241600</v>
      </c>
    </row>
    <row r="47" spans="2:6" x14ac:dyDescent="0.2">
      <c r="B47" s="63" t="s">
        <v>132</v>
      </c>
      <c r="C47" s="58">
        <v>241600</v>
      </c>
      <c r="E47" t="str">
        <f t="shared" si="0"/>
        <v>Massachusetts</v>
      </c>
      <c r="F47" s="65">
        <f t="shared" si="1"/>
        <v>241600</v>
      </c>
    </row>
    <row r="48" spans="2:6" x14ac:dyDescent="0.2">
      <c r="B48" s="63" t="s">
        <v>78</v>
      </c>
      <c r="C48" s="58">
        <v>280350</v>
      </c>
      <c r="E48" t="str">
        <f t="shared" si="0"/>
        <v>Michigan</v>
      </c>
      <c r="F48" s="65">
        <f t="shared" si="1"/>
        <v>280350</v>
      </c>
    </row>
    <row r="49" spans="2:6" x14ac:dyDescent="0.2">
      <c r="B49" s="63" t="s">
        <v>56</v>
      </c>
      <c r="C49" s="58">
        <v>156850</v>
      </c>
      <c r="E49" t="str">
        <f t="shared" si="0"/>
        <v>Minnesota</v>
      </c>
      <c r="F49" s="65">
        <f t="shared" si="1"/>
        <v>156850</v>
      </c>
    </row>
    <row r="50" spans="2:6" x14ac:dyDescent="0.2">
      <c r="B50" s="63" t="s">
        <v>103</v>
      </c>
      <c r="C50" s="58">
        <v>309350</v>
      </c>
      <c r="E50" t="str">
        <f t="shared" si="0"/>
        <v>Mississippi</v>
      </c>
      <c r="F50" s="65">
        <f t="shared" si="1"/>
        <v>309350</v>
      </c>
    </row>
    <row r="51" spans="2:6" x14ac:dyDescent="0.2">
      <c r="B51" s="63" t="s">
        <v>80</v>
      </c>
      <c r="C51" s="58">
        <v>316350</v>
      </c>
      <c r="E51" t="str">
        <f t="shared" si="0"/>
        <v>Missouri</v>
      </c>
      <c r="F51" s="65">
        <f t="shared" si="1"/>
        <v>316350</v>
      </c>
    </row>
    <row r="52" spans="2:6" x14ac:dyDescent="0.2">
      <c r="B52" s="63" t="s">
        <v>58</v>
      </c>
      <c r="C52" s="58">
        <v>328000</v>
      </c>
      <c r="E52" t="str">
        <f t="shared" si="0"/>
        <v>Montana</v>
      </c>
      <c r="F52" s="65">
        <f t="shared" si="1"/>
        <v>328000</v>
      </c>
    </row>
    <row r="53" spans="2:6" x14ac:dyDescent="0.2">
      <c r="B53" s="63" t="s">
        <v>62</v>
      </c>
      <c r="C53" s="58">
        <v>136350</v>
      </c>
      <c r="E53" t="str">
        <f t="shared" si="0"/>
        <v>Nebraska</v>
      </c>
      <c r="F53" s="65">
        <f t="shared" si="1"/>
        <v>136350</v>
      </c>
    </row>
    <row r="54" spans="2:6" x14ac:dyDescent="0.2">
      <c r="B54" s="63" t="s">
        <v>47</v>
      </c>
      <c r="C54" s="58">
        <v>324000</v>
      </c>
      <c r="E54" t="str">
        <f t="shared" si="0"/>
        <v>Nevada</v>
      </c>
      <c r="F54" s="65">
        <f t="shared" si="1"/>
        <v>324000</v>
      </c>
    </row>
    <row r="55" spans="2:6" x14ac:dyDescent="0.2">
      <c r="B55" s="63" t="s">
        <v>136</v>
      </c>
      <c r="C55" s="58">
        <v>238850</v>
      </c>
      <c r="E55" t="str">
        <f t="shared" si="0"/>
        <v>New Hampshire</v>
      </c>
      <c r="F55" s="65">
        <f t="shared" si="1"/>
        <v>238850</v>
      </c>
    </row>
    <row r="56" spans="2:6" x14ac:dyDescent="0.2">
      <c r="B56" s="63" t="s">
        <v>126</v>
      </c>
      <c r="C56" s="58">
        <v>223600</v>
      </c>
      <c r="E56" t="str">
        <f t="shared" si="0"/>
        <v>New Jersey</v>
      </c>
      <c r="F56" s="65">
        <f t="shared" si="1"/>
        <v>223600</v>
      </c>
    </row>
    <row r="57" spans="2:6" x14ac:dyDescent="0.2">
      <c r="B57" s="63" t="s">
        <v>91</v>
      </c>
      <c r="C57" s="58">
        <v>313500</v>
      </c>
      <c r="E57" t="str">
        <f t="shared" si="0"/>
        <v>New Mexico</v>
      </c>
      <c r="F57" s="65">
        <f t="shared" si="1"/>
        <v>313500</v>
      </c>
    </row>
    <row r="58" spans="2:6" x14ac:dyDescent="0.2">
      <c r="B58" s="63" t="s">
        <v>23</v>
      </c>
      <c r="C58" s="58">
        <v>1125200</v>
      </c>
      <c r="E58" t="str">
        <f t="shared" si="0"/>
        <v>New York</v>
      </c>
      <c r="F58" s="65">
        <f t="shared" si="1"/>
        <v>1125200</v>
      </c>
    </row>
    <row r="59" spans="2:6" x14ac:dyDescent="0.2">
      <c r="B59" s="63" t="s">
        <v>97</v>
      </c>
      <c r="C59" s="58">
        <v>399350</v>
      </c>
      <c r="E59" t="str">
        <f t="shared" si="0"/>
        <v>North Carolina</v>
      </c>
      <c r="F59" s="65">
        <f t="shared" si="1"/>
        <v>399350</v>
      </c>
    </row>
    <row r="60" spans="2:6" x14ac:dyDescent="0.2">
      <c r="B60" s="63" t="s">
        <v>113</v>
      </c>
      <c r="C60" s="58">
        <v>184100</v>
      </c>
      <c r="E60" t="str">
        <f t="shared" si="0"/>
        <v>North Dakota</v>
      </c>
      <c r="F60" s="65">
        <f t="shared" si="1"/>
        <v>184100</v>
      </c>
    </row>
    <row r="61" spans="2:6" x14ac:dyDescent="0.2">
      <c r="B61" s="63" t="s">
        <v>99</v>
      </c>
      <c r="C61" s="58">
        <v>203600</v>
      </c>
      <c r="E61" t="str">
        <f t="shared" si="0"/>
        <v>Ohio</v>
      </c>
      <c r="F61" s="65">
        <f t="shared" si="1"/>
        <v>203600</v>
      </c>
    </row>
    <row r="62" spans="2:6" x14ac:dyDescent="0.2">
      <c r="B62" s="63" t="s">
        <v>107</v>
      </c>
      <c r="C62" s="58">
        <v>237350</v>
      </c>
      <c r="E62" t="str">
        <f t="shared" si="0"/>
        <v>Oklahoma</v>
      </c>
      <c r="F62" s="65">
        <f t="shared" si="1"/>
        <v>237350</v>
      </c>
    </row>
    <row r="63" spans="2:6" x14ac:dyDescent="0.2">
      <c r="B63" s="63" t="s">
        <v>84</v>
      </c>
      <c r="C63" s="58">
        <v>346750</v>
      </c>
      <c r="E63" t="str">
        <f t="shared" si="0"/>
        <v>Oregon</v>
      </c>
      <c r="F63" s="65">
        <f t="shared" si="1"/>
        <v>346750</v>
      </c>
    </row>
    <row r="64" spans="2:6" x14ac:dyDescent="0.2">
      <c r="B64" s="63" t="s">
        <v>44</v>
      </c>
      <c r="C64" s="58">
        <v>165600</v>
      </c>
      <c r="E64" t="str">
        <f t="shared" si="0"/>
        <v>Pennsylvania</v>
      </c>
      <c r="F64" s="65">
        <f t="shared" si="1"/>
        <v>165600</v>
      </c>
    </row>
    <row r="65" spans="2:6" x14ac:dyDescent="0.2">
      <c r="B65" s="63" t="s">
        <v>130</v>
      </c>
      <c r="C65" s="58">
        <v>198850</v>
      </c>
      <c r="E65" t="str">
        <f t="shared" si="0"/>
        <v>Rhode Island</v>
      </c>
      <c r="F65" s="65">
        <f t="shared" si="1"/>
        <v>198850</v>
      </c>
    </row>
    <row r="66" spans="2:6" x14ac:dyDescent="0.2">
      <c r="B66" s="63" t="s">
        <v>95</v>
      </c>
      <c r="C66" s="58">
        <v>507350</v>
      </c>
      <c r="E66" t="str">
        <f t="shared" si="0"/>
        <v>South Carolina</v>
      </c>
      <c r="F66" s="65">
        <f t="shared" si="1"/>
        <v>507350</v>
      </c>
    </row>
    <row r="67" spans="2:6" x14ac:dyDescent="0.2">
      <c r="B67" s="63" t="s">
        <v>111</v>
      </c>
      <c r="C67" s="58">
        <v>180600</v>
      </c>
      <c r="E67" t="str">
        <f t="shared" si="0"/>
        <v>South Dakota</v>
      </c>
      <c r="F67" s="65">
        <f t="shared" si="1"/>
        <v>180600</v>
      </c>
    </row>
    <row r="68" spans="2:6" x14ac:dyDescent="0.2">
      <c r="B68" s="63" t="s">
        <v>60</v>
      </c>
      <c r="C68" s="58">
        <v>427750</v>
      </c>
      <c r="E68" t="str">
        <f t="shared" si="0"/>
        <v>Tennessee</v>
      </c>
      <c r="F68" s="65">
        <f t="shared" si="1"/>
        <v>427750</v>
      </c>
    </row>
    <row r="69" spans="2:6" x14ac:dyDescent="0.2">
      <c r="B69" s="63" t="s">
        <v>32</v>
      </c>
      <c r="C69" s="58">
        <v>1014250</v>
      </c>
      <c r="E69" t="str">
        <f t="shared" si="0"/>
        <v>Texas</v>
      </c>
      <c r="F69" s="65">
        <f t="shared" si="1"/>
        <v>1014250</v>
      </c>
    </row>
    <row r="70" spans="2:6" x14ac:dyDescent="0.2">
      <c r="B70" s="63" t="s">
        <v>82</v>
      </c>
      <c r="C70" s="58">
        <v>310750</v>
      </c>
      <c r="E70" t="str">
        <f t="shared" si="0"/>
        <v>Utah</v>
      </c>
      <c r="F70" s="65">
        <f t="shared" si="1"/>
        <v>310750</v>
      </c>
    </row>
    <row r="71" spans="2:6" x14ac:dyDescent="0.2">
      <c r="B71" s="63" t="s">
        <v>134</v>
      </c>
      <c r="C71" s="58">
        <v>256850</v>
      </c>
      <c r="E71" t="str">
        <f t="shared" si="0"/>
        <v>Vermont</v>
      </c>
      <c r="F71" s="65">
        <f t="shared" si="1"/>
        <v>256850</v>
      </c>
    </row>
    <row r="72" spans="2:6" x14ac:dyDescent="0.2">
      <c r="B72" s="63" t="s">
        <v>76</v>
      </c>
      <c r="C72" s="58">
        <v>403350</v>
      </c>
      <c r="E72" t="str">
        <f t="shared" si="0"/>
        <v>Virginia</v>
      </c>
      <c r="F72" s="65">
        <f t="shared" si="1"/>
        <v>403350</v>
      </c>
    </row>
    <row r="73" spans="2:6" x14ac:dyDescent="0.2">
      <c r="B73" s="63" t="s">
        <v>51</v>
      </c>
      <c r="C73" s="58">
        <v>348750</v>
      </c>
      <c r="E73" t="str">
        <f t="shared" si="0"/>
        <v>Washington</v>
      </c>
      <c r="F73" s="65">
        <f t="shared" si="1"/>
        <v>348750</v>
      </c>
    </row>
    <row r="74" spans="2:6" x14ac:dyDescent="0.2">
      <c r="B74" s="63" t="s">
        <v>121</v>
      </c>
      <c r="C74" s="58">
        <v>154600</v>
      </c>
      <c r="E74" t="str">
        <f t="shared" si="0"/>
        <v>West Virginia</v>
      </c>
      <c r="F74" s="65">
        <f t="shared" si="1"/>
        <v>154600</v>
      </c>
    </row>
    <row r="75" spans="2:6" x14ac:dyDescent="0.2">
      <c r="B75" s="63" t="s">
        <v>117</v>
      </c>
      <c r="C75" s="58">
        <v>205850</v>
      </c>
      <c r="E75" t="str">
        <f t="shared" si="0"/>
        <v>Wisconsin</v>
      </c>
      <c r="F75" s="65">
        <f t="shared" si="1"/>
        <v>205850</v>
      </c>
    </row>
    <row r="76" spans="2:6" x14ac:dyDescent="0.2">
      <c r="B76" s="63" t="s">
        <v>74</v>
      </c>
      <c r="C76" s="58">
        <v>310750</v>
      </c>
      <c r="E76" t="str">
        <f t="shared" si="0"/>
        <v>Wyoming</v>
      </c>
      <c r="F76" s="65">
        <f t="shared" si="1"/>
        <v>310750</v>
      </c>
    </row>
    <row r="77" spans="2:6" x14ac:dyDescent="0.2">
      <c r="B77" s="63" t="s">
        <v>147</v>
      </c>
      <c r="C77" s="58">
        <v>17148250</v>
      </c>
    </row>
  </sheetData>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893"/>
  <sheetViews>
    <sheetView showGridLines="0" topLeftCell="A6" workbookViewId="0">
      <selection activeCell="B5" sqref="B5:M3893"/>
    </sheetView>
  </sheetViews>
  <sheetFormatPr baseColWidth="10" defaultColWidth="14.5" defaultRowHeight="15" customHeight="1" x14ac:dyDescent="0.2"/>
  <cols>
    <col min="1" max="1" width="8.6640625" customWidth="1"/>
    <col min="2" max="2" width="9.6640625" customWidth="1"/>
    <col min="3" max="3" width="11.6640625" customWidth="1"/>
    <col min="4" max="4" width="13.5" customWidth="1"/>
    <col min="5" max="5" width="10.5" customWidth="1"/>
    <col min="6" max="6" width="14.33203125" customWidth="1"/>
    <col min="7" max="7" width="13.1640625" customWidth="1"/>
    <col min="8" max="8" width="16.33203125" customWidth="1"/>
    <col min="9" max="9" width="14.5" customWidth="1"/>
    <col min="10" max="10" width="11.5" customWidth="1"/>
    <col min="11" max="11" width="11.83203125" customWidth="1"/>
    <col min="12" max="12" width="16.6640625" customWidth="1"/>
    <col min="13" max="13" width="18" customWidth="1"/>
    <col min="14" max="14" width="8.83203125" customWidth="1"/>
    <col min="15" max="15" width="10.83203125" customWidth="1"/>
    <col min="16" max="18" width="8.83203125" customWidth="1"/>
  </cols>
  <sheetData>
    <row r="1" spans="1:15" x14ac:dyDescent="0.2">
      <c r="A1" s="22"/>
    </row>
    <row r="2" spans="1:15" ht="24" x14ac:dyDescent="0.3">
      <c r="A2" s="22"/>
      <c r="B2" s="23" t="s">
        <v>7</v>
      </c>
      <c r="C2" s="24"/>
      <c r="D2" s="24"/>
      <c r="E2" s="24"/>
      <c r="F2" s="24"/>
      <c r="G2" s="24"/>
      <c r="H2" s="24"/>
      <c r="I2" s="24"/>
      <c r="J2" s="24"/>
      <c r="K2" s="24"/>
      <c r="L2" s="24"/>
      <c r="M2" s="24"/>
    </row>
    <row r="3" spans="1:15" ht="16" x14ac:dyDescent="0.2">
      <c r="A3" s="22"/>
      <c r="B3" s="25" t="s">
        <v>8</v>
      </c>
    </row>
    <row r="4" spans="1:15" x14ac:dyDescent="0.2">
      <c r="A4" s="22"/>
    </row>
    <row r="5" spans="1:15" x14ac:dyDescent="0.2">
      <c r="A5" s="22"/>
      <c r="B5" s="26" t="s">
        <v>9</v>
      </c>
      <c r="C5" s="26" t="s">
        <v>10</v>
      </c>
      <c r="D5" s="26" t="s">
        <v>11</v>
      </c>
      <c r="E5" s="26" t="s">
        <v>12</v>
      </c>
      <c r="F5" s="26" t="s">
        <v>13</v>
      </c>
      <c r="G5" s="26" t="s">
        <v>14</v>
      </c>
      <c r="H5" s="26" t="s">
        <v>15</v>
      </c>
      <c r="I5" s="26" t="s">
        <v>16</v>
      </c>
      <c r="J5" s="26" t="s">
        <v>17</v>
      </c>
      <c r="K5" s="26" t="s">
        <v>18</v>
      </c>
      <c r="L5" s="26" t="s">
        <v>19</v>
      </c>
      <c r="M5" s="26" t="s">
        <v>20</v>
      </c>
    </row>
    <row r="6" spans="1:15" x14ac:dyDescent="0.2">
      <c r="A6" s="22"/>
      <c r="B6" s="27" t="s">
        <v>21</v>
      </c>
      <c r="C6" s="27">
        <v>1185732</v>
      </c>
      <c r="D6" s="28">
        <v>44210</v>
      </c>
      <c r="E6" s="27" t="s">
        <v>22</v>
      </c>
      <c r="F6" s="27" t="s">
        <v>23</v>
      </c>
      <c r="G6" s="27" t="s">
        <v>23</v>
      </c>
      <c r="H6" s="27" t="s">
        <v>24</v>
      </c>
      <c r="I6" s="29">
        <v>0.5</v>
      </c>
      <c r="J6" s="30">
        <v>12000</v>
      </c>
      <c r="K6" s="31">
        <f t="shared" ref="K6:K260" si="0">I6*J6</f>
        <v>6000</v>
      </c>
      <c r="L6" s="31">
        <f t="shared" ref="L6:L260" si="1">K6*M6</f>
        <v>3000</v>
      </c>
      <c r="M6" s="32">
        <v>0.5</v>
      </c>
      <c r="O6" s="33"/>
    </row>
    <row r="7" spans="1:15" x14ac:dyDescent="0.2">
      <c r="A7" s="22"/>
      <c r="B7" s="27" t="s">
        <v>21</v>
      </c>
      <c r="C7" s="27">
        <v>1185732</v>
      </c>
      <c r="D7" s="28">
        <v>44210</v>
      </c>
      <c r="E7" s="27" t="s">
        <v>22</v>
      </c>
      <c r="F7" s="27" t="s">
        <v>23</v>
      </c>
      <c r="G7" s="27" t="s">
        <v>23</v>
      </c>
      <c r="H7" s="27" t="s">
        <v>25</v>
      </c>
      <c r="I7" s="29">
        <v>0.5</v>
      </c>
      <c r="J7" s="30">
        <v>10000</v>
      </c>
      <c r="K7" s="31">
        <f t="shared" si="0"/>
        <v>5000</v>
      </c>
      <c r="L7" s="31">
        <f t="shared" si="1"/>
        <v>1500</v>
      </c>
      <c r="M7" s="32">
        <v>0.3</v>
      </c>
      <c r="O7" s="33"/>
    </row>
    <row r="8" spans="1:15" x14ac:dyDescent="0.2">
      <c r="A8" s="22"/>
      <c r="B8" s="27" t="s">
        <v>21</v>
      </c>
      <c r="C8" s="27">
        <v>1185732</v>
      </c>
      <c r="D8" s="28">
        <v>44210</v>
      </c>
      <c r="E8" s="27" t="s">
        <v>22</v>
      </c>
      <c r="F8" s="27" t="s">
        <v>23</v>
      </c>
      <c r="G8" s="27" t="s">
        <v>23</v>
      </c>
      <c r="H8" s="27" t="s">
        <v>26</v>
      </c>
      <c r="I8" s="29">
        <v>0.4</v>
      </c>
      <c r="J8" s="30">
        <v>10000</v>
      </c>
      <c r="K8" s="31">
        <f t="shared" si="0"/>
        <v>4000</v>
      </c>
      <c r="L8" s="31">
        <f t="shared" si="1"/>
        <v>1400</v>
      </c>
      <c r="M8" s="32">
        <v>0.35</v>
      </c>
      <c r="O8" s="33"/>
    </row>
    <row r="9" spans="1:15" x14ac:dyDescent="0.2">
      <c r="A9" s="22"/>
      <c r="B9" s="27" t="s">
        <v>21</v>
      </c>
      <c r="C9" s="27">
        <v>1185732</v>
      </c>
      <c r="D9" s="28">
        <v>44210</v>
      </c>
      <c r="E9" s="27" t="s">
        <v>22</v>
      </c>
      <c r="F9" s="27" t="s">
        <v>23</v>
      </c>
      <c r="G9" s="27" t="s">
        <v>23</v>
      </c>
      <c r="H9" s="27" t="s">
        <v>27</v>
      </c>
      <c r="I9" s="29">
        <v>0.45</v>
      </c>
      <c r="J9" s="30">
        <v>8500</v>
      </c>
      <c r="K9" s="31">
        <f t="shared" si="0"/>
        <v>3825</v>
      </c>
      <c r="L9" s="31">
        <f t="shared" si="1"/>
        <v>1338.75</v>
      </c>
      <c r="M9" s="32">
        <v>0.35</v>
      </c>
      <c r="O9" s="33"/>
    </row>
    <row r="10" spans="1:15" x14ac:dyDescent="0.2">
      <c r="A10" s="22"/>
      <c r="B10" s="27" t="s">
        <v>21</v>
      </c>
      <c r="C10" s="27">
        <v>1185732</v>
      </c>
      <c r="D10" s="28">
        <v>44210</v>
      </c>
      <c r="E10" s="27" t="s">
        <v>22</v>
      </c>
      <c r="F10" s="27" t="s">
        <v>23</v>
      </c>
      <c r="G10" s="27" t="s">
        <v>23</v>
      </c>
      <c r="H10" s="27" t="s">
        <v>28</v>
      </c>
      <c r="I10" s="29">
        <v>0.6</v>
      </c>
      <c r="J10" s="30">
        <v>9000</v>
      </c>
      <c r="K10" s="31">
        <f t="shared" si="0"/>
        <v>5400</v>
      </c>
      <c r="L10" s="31">
        <f t="shared" si="1"/>
        <v>1620</v>
      </c>
      <c r="M10" s="32">
        <v>0.3</v>
      </c>
      <c r="O10" s="33"/>
    </row>
    <row r="11" spans="1:15" x14ac:dyDescent="0.2">
      <c r="A11" s="22"/>
      <c r="B11" s="27" t="s">
        <v>21</v>
      </c>
      <c r="C11" s="27">
        <v>1185732</v>
      </c>
      <c r="D11" s="28">
        <v>44210</v>
      </c>
      <c r="E11" s="27" t="s">
        <v>22</v>
      </c>
      <c r="F11" s="27" t="s">
        <v>23</v>
      </c>
      <c r="G11" s="27" t="s">
        <v>23</v>
      </c>
      <c r="H11" s="27" t="s">
        <v>29</v>
      </c>
      <c r="I11" s="29">
        <v>0.5</v>
      </c>
      <c r="J11" s="30">
        <v>10000</v>
      </c>
      <c r="K11" s="31">
        <f t="shared" si="0"/>
        <v>5000</v>
      </c>
      <c r="L11" s="31">
        <f t="shared" si="1"/>
        <v>1250</v>
      </c>
      <c r="M11" s="32">
        <v>0.25</v>
      </c>
      <c r="O11" s="33"/>
    </row>
    <row r="12" spans="1:15" x14ac:dyDescent="0.2">
      <c r="A12" s="22"/>
      <c r="B12" s="27" t="s">
        <v>21</v>
      </c>
      <c r="C12" s="27">
        <v>1185732</v>
      </c>
      <c r="D12" s="28">
        <v>44239</v>
      </c>
      <c r="E12" s="27" t="s">
        <v>22</v>
      </c>
      <c r="F12" s="27" t="s">
        <v>23</v>
      </c>
      <c r="G12" s="27" t="s">
        <v>23</v>
      </c>
      <c r="H12" s="27" t="s">
        <v>24</v>
      </c>
      <c r="I12" s="29">
        <v>0.5</v>
      </c>
      <c r="J12" s="30">
        <v>12500</v>
      </c>
      <c r="K12" s="31">
        <f t="shared" si="0"/>
        <v>6250</v>
      </c>
      <c r="L12" s="31">
        <f t="shared" si="1"/>
        <v>3125</v>
      </c>
      <c r="M12" s="32">
        <v>0.5</v>
      </c>
      <c r="O12" s="33"/>
    </row>
    <row r="13" spans="1:15" x14ac:dyDescent="0.2">
      <c r="A13" s="22"/>
      <c r="B13" s="27" t="s">
        <v>21</v>
      </c>
      <c r="C13" s="27">
        <v>1185732</v>
      </c>
      <c r="D13" s="28">
        <v>44239</v>
      </c>
      <c r="E13" s="27" t="s">
        <v>22</v>
      </c>
      <c r="F13" s="27" t="s">
        <v>23</v>
      </c>
      <c r="G13" s="27" t="s">
        <v>23</v>
      </c>
      <c r="H13" s="27" t="s">
        <v>25</v>
      </c>
      <c r="I13" s="29">
        <v>0.5</v>
      </c>
      <c r="J13" s="30">
        <v>9000</v>
      </c>
      <c r="K13" s="31">
        <f t="shared" si="0"/>
        <v>4500</v>
      </c>
      <c r="L13" s="31">
        <f t="shared" si="1"/>
        <v>1350</v>
      </c>
      <c r="M13" s="32">
        <v>0.3</v>
      </c>
      <c r="O13" s="33"/>
    </row>
    <row r="14" spans="1:15" x14ac:dyDescent="0.2">
      <c r="A14" s="22"/>
      <c r="B14" s="27" t="s">
        <v>21</v>
      </c>
      <c r="C14" s="27">
        <v>1185732</v>
      </c>
      <c r="D14" s="28">
        <v>44239</v>
      </c>
      <c r="E14" s="27" t="s">
        <v>22</v>
      </c>
      <c r="F14" s="27" t="s">
        <v>23</v>
      </c>
      <c r="G14" s="27" t="s">
        <v>23</v>
      </c>
      <c r="H14" s="27" t="s">
        <v>26</v>
      </c>
      <c r="I14" s="29">
        <v>0.4</v>
      </c>
      <c r="J14" s="30">
        <v>9500</v>
      </c>
      <c r="K14" s="31">
        <f t="shared" si="0"/>
        <v>3800</v>
      </c>
      <c r="L14" s="31">
        <f t="shared" si="1"/>
        <v>1330</v>
      </c>
      <c r="M14" s="32">
        <v>0.35</v>
      </c>
      <c r="O14" s="33"/>
    </row>
    <row r="15" spans="1:15" x14ac:dyDescent="0.2">
      <c r="A15" s="22"/>
      <c r="B15" s="27" t="s">
        <v>21</v>
      </c>
      <c r="C15" s="27">
        <v>1185732</v>
      </c>
      <c r="D15" s="28">
        <v>44239</v>
      </c>
      <c r="E15" s="27" t="s">
        <v>22</v>
      </c>
      <c r="F15" s="27" t="s">
        <v>23</v>
      </c>
      <c r="G15" s="27" t="s">
        <v>23</v>
      </c>
      <c r="H15" s="27" t="s">
        <v>27</v>
      </c>
      <c r="I15" s="29">
        <v>0.45</v>
      </c>
      <c r="J15" s="30">
        <v>8250</v>
      </c>
      <c r="K15" s="31">
        <f t="shared" si="0"/>
        <v>3712.5</v>
      </c>
      <c r="L15" s="31">
        <f t="shared" si="1"/>
        <v>1299.375</v>
      </c>
      <c r="M15" s="32">
        <v>0.35</v>
      </c>
      <c r="O15" s="33"/>
    </row>
    <row r="16" spans="1:15" x14ac:dyDescent="0.2">
      <c r="A16" s="22"/>
      <c r="B16" s="27" t="s">
        <v>21</v>
      </c>
      <c r="C16" s="27">
        <v>1185732</v>
      </c>
      <c r="D16" s="28">
        <v>44239</v>
      </c>
      <c r="E16" s="27" t="s">
        <v>22</v>
      </c>
      <c r="F16" s="27" t="s">
        <v>23</v>
      </c>
      <c r="G16" s="27" t="s">
        <v>23</v>
      </c>
      <c r="H16" s="27" t="s">
        <v>28</v>
      </c>
      <c r="I16" s="29">
        <v>0.6</v>
      </c>
      <c r="J16" s="30">
        <v>9000</v>
      </c>
      <c r="K16" s="31">
        <f t="shared" si="0"/>
        <v>5400</v>
      </c>
      <c r="L16" s="31">
        <f t="shared" si="1"/>
        <v>1620</v>
      </c>
      <c r="M16" s="32">
        <v>0.3</v>
      </c>
      <c r="O16" s="33"/>
    </row>
    <row r="17" spans="1:15" x14ac:dyDescent="0.2">
      <c r="A17" s="22"/>
      <c r="B17" s="27" t="s">
        <v>21</v>
      </c>
      <c r="C17" s="27">
        <v>1185732</v>
      </c>
      <c r="D17" s="28">
        <v>44239</v>
      </c>
      <c r="E17" s="27" t="s">
        <v>22</v>
      </c>
      <c r="F17" s="27" t="s">
        <v>23</v>
      </c>
      <c r="G17" s="27" t="s">
        <v>23</v>
      </c>
      <c r="H17" s="27" t="s">
        <v>29</v>
      </c>
      <c r="I17" s="29">
        <v>0.5</v>
      </c>
      <c r="J17" s="30">
        <v>10000</v>
      </c>
      <c r="K17" s="31">
        <f t="shared" si="0"/>
        <v>5000</v>
      </c>
      <c r="L17" s="31">
        <f t="shared" si="1"/>
        <v>1250</v>
      </c>
      <c r="M17" s="32">
        <v>0.25</v>
      </c>
      <c r="O17" s="33"/>
    </row>
    <row r="18" spans="1:15" x14ac:dyDescent="0.2">
      <c r="A18" s="22"/>
      <c r="B18" s="27" t="s">
        <v>21</v>
      </c>
      <c r="C18" s="27">
        <v>1185732</v>
      </c>
      <c r="D18" s="28">
        <v>44265</v>
      </c>
      <c r="E18" s="27" t="s">
        <v>22</v>
      </c>
      <c r="F18" s="27" t="s">
        <v>23</v>
      </c>
      <c r="G18" s="27" t="s">
        <v>23</v>
      </c>
      <c r="H18" s="27" t="s">
        <v>24</v>
      </c>
      <c r="I18" s="29">
        <v>0.5</v>
      </c>
      <c r="J18" s="30">
        <v>12200</v>
      </c>
      <c r="K18" s="31">
        <f t="shared" si="0"/>
        <v>6100</v>
      </c>
      <c r="L18" s="31">
        <f t="shared" si="1"/>
        <v>3050</v>
      </c>
      <c r="M18" s="32">
        <v>0.5</v>
      </c>
      <c r="O18" s="33"/>
    </row>
    <row r="19" spans="1:15" x14ac:dyDescent="0.2">
      <c r="A19" s="22"/>
      <c r="B19" s="27" t="s">
        <v>21</v>
      </c>
      <c r="C19" s="27">
        <v>1185732</v>
      </c>
      <c r="D19" s="28">
        <v>44265</v>
      </c>
      <c r="E19" s="27" t="s">
        <v>22</v>
      </c>
      <c r="F19" s="27" t="s">
        <v>23</v>
      </c>
      <c r="G19" s="27" t="s">
        <v>23</v>
      </c>
      <c r="H19" s="27" t="s">
        <v>25</v>
      </c>
      <c r="I19" s="29">
        <v>0.5</v>
      </c>
      <c r="J19" s="30">
        <v>9250</v>
      </c>
      <c r="K19" s="31">
        <f t="shared" si="0"/>
        <v>4625</v>
      </c>
      <c r="L19" s="31">
        <f t="shared" si="1"/>
        <v>1387.5</v>
      </c>
      <c r="M19" s="32">
        <v>0.3</v>
      </c>
      <c r="O19" s="33"/>
    </row>
    <row r="20" spans="1:15" x14ac:dyDescent="0.2">
      <c r="A20" s="22"/>
      <c r="B20" s="27" t="s">
        <v>21</v>
      </c>
      <c r="C20" s="27">
        <v>1185732</v>
      </c>
      <c r="D20" s="28">
        <v>44265</v>
      </c>
      <c r="E20" s="27" t="s">
        <v>22</v>
      </c>
      <c r="F20" s="27" t="s">
        <v>23</v>
      </c>
      <c r="G20" s="27" t="s">
        <v>23</v>
      </c>
      <c r="H20" s="27" t="s">
        <v>26</v>
      </c>
      <c r="I20" s="29">
        <v>0.4</v>
      </c>
      <c r="J20" s="30">
        <v>9500</v>
      </c>
      <c r="K20" s="31">
        <f t="shared" si="0"/>
        <v>3800</v>
      </c>
      <c r="L20" s="31">
        <f t="shared" si="1"/>
        <v>1330</v>
      </c>
      <c r="M20" s="32">
        <v>0.35</v>
      </c>
      <c r="O20" s="33"/>
    </row>
    <row r="21" spans="1:15" ht="15.75" customHeight="1" x14ac:dyDescent="0.2">
      <c r="A21" s="22"/>
      <c r="B21" s="27" t="s">
        <v>21</v>
      </c>
      <c r="C21" s="27">
        <v>1185732</v>
      </c>
      <c r="D21" s="28">
        <v>44265</v>
      </c>
      <c r="E21" s="27" t="s">
        <v>22</v>
      </c>
      <c r="F21" s="27" t="s">
        <v>23</v>
      </c>
      <c r="G21" s="27" t="s">
        <v>23</v>
      </c>
      <c r="H21" s="27" t="s">
        <v>27</v>
      </c>
      <c r="I21" s="29">
        <v>0.45</v>
      </c>
      <c r="J21" s="30">
        <v>8000</v>
      </c>
      <c r="K21" s="31">
        <f t="shared" si="0"/>
        <v>3600</v>
      </c>
      <c r="L21" s="31">
        <f t="shared" si="1"/>
        <v>1260</v>
      </c>
      <c r="M21" s="32">
        <v>0.35</v>
      </c>
      <c r="O21" s="33"/>
    </row>
    <row r="22" spans="1:15" ht="15.75" customHeight="1" x14ac:dyDescent="0.2">
      <c r="A22" s="22"/>
      <c r="B22" s="27" t="s">
        <v>21</v>
      </c>
      <c r="C22" s="27">
        <v>1185732</v>
      </c>
      <c r="D22" s="28">
        <v>44265</v>
      </c>
      <c r="E22" s="27" t="s">
        <v>22</v>
      </c>
      <c r="F22" s="27" t="s">
        <v>23</v>
      </c>
      <c r="G22" s="27" t="s">
        <v>23</v>
      </c>
      <c r="H22" s="27" t="s">
        <v>28</v>
      </c>
      <c r="I22" s="29">
        <v>0.6</v>
      </c>
      <c r="J22" s="30">
        <v>8500</v>
      </c>
      <c r="K22" s="31">
        <f t="shared" si="0"/>
        <v>5100</v>
      </c>
      <c r="L22" s="31">
        <f t="shared" si="1"/>
        <v>1530</v>
      </c>
      <c r="M22" s="32">
        <v>0.3</v>
      </c>
      <c r="O22" s="33"/>
    </row>
    <row r="23" spans="1:15" ht="15.75" customHeight="1" x14ac:dyDescent="0.2">
      <c r="A23" s="22"/>
      <c r="B23" s="27" t="s">
        <v>21</v>
      </c>
      <c r="C23" s="27">
        <v>1185732</v>
      </c>
      <c r="D23" s="28">
        <v>44265</v>
      </c>
      <c r="E23" s="27" t="s">
        <v>22</v>
      </c>
      <c r="F23" s="27" t="s">
        <v>23</v>
      </c>
      <c r="G23" s="27" t="s">
        <v>23</v>
      </c>
      <c r="H23" s="27" t="s">
        <v>29</v>
      </c>
      <c r="I23" s="29">
        <v>0.5</v>
      </c>
      <c r="J23" s="30">
        <v>9500</v>
      </c>
      <c r="K23" s="31">
        <f t="shared" si="0"/>
        <v>4750</v>
      </c>
      <c r="L23" s="31">
        <f t="shared" si="1"/>
        <v>1187.5</v>
      </c>
      <c r="M23" s="32">
        <v>0.25</v>
      </c>
      <c r="O23" s="33"/>
    </row>
    <row r="24" spans="1:15" ht="15.75" customHeight="1" x14ac:dyDescent="0.2">
      <c r="A24" s="22"/>
      <c r="B24" s="27" t="s">
        <v>21</v>
      </c>
      <c r="C24" s="27">
        <v>1185732</v>
      </c>
      <c r="D24" s="28">
        <v>44297</v>
      </c>
      <c r="E24" s="27" t="s">
        <v>22</v>
      </c>
      <c r="F24" s="27" t="s">
        <v>23</v>
      </c>
      <c r="G24" s="27" t="s">
        <v>23</v>
      </c>
      <c r="H24" s="27" t="s">
        <v>24</v>
      </c>
      <c r="I24" s="29">
        <v>0.5</v>
      </c>
      <c r="J24" s="30">
        <v>12000</v>
      </c>
      <c r="K24" s="31">
        <f t="shared" si="0"/>
        <v>6000</v>
      </c>
      <c r="L24" s="31">
        <f t="shared" si="1"/>
        <v>3000</v>
      </c>
      <c r="M24" s="32">
        <v>0.5</v>
      </c>
      <c r="O24" s="33"/>
    </row>
    <row r="25" spans="1:15" ht="15.75" customHeight="1" x14ac:dyDescent="0.2">
      <c r="A25" s="22"/>
      <c r="B25" s="27" t="s">
        <v>21</v>
      </c>
      <c r="C25" s="27">
        <v>1185732</v>
      </c>
      <c r="D25" s="28">
        <v>44297</v>
      </c>
      <c r="E25" s="27" t="s">
        <v>22</v>
      </c>
      <c r="F25" s="27" t="s">
        <v>23</v>
      </c>
      <c r="G25" s="27" t="s">
        <v>23</v>
      </c>
      <c r="H25" s="27" t="s">
        <v>25</v>
      </c>
      <c r="I25" s="29">
        <v>0.5</v>
      </c>
      <c r="J25" s="30">
        <v>9000</v>
      </c>
      <c r="K25" s="31">
        <f t="shared" si="0"/>
        <v>4500</v>
      </c>
      <c r="L25" s="31">
        <f t="shared" si="1"/>
        <v>1350</v>
      </c>
      <c r="M25" s="32">
        <v>0.3</v>
      </c>
      <c r="O25" s="33"/>
    </row>
    <row r="26" spans="1:15" ht="15.75" customHeight="1" x14ac:dyDescent="0.2">
      <c r="A26" s="22"/>
      <c r="B26" s="27" t="s">
        <v>21</v>
      </c>
      <c r="C26" s="27">
        <v>1185732</v>
      </c>
      <c r="D26" s="28">
        <v>44297</v>
      </c>
      <c r="E26" s="27" t="s">
        <v>22</v>
      </c>
      <c r="F26" s="27" t="s">
        <v>23</v>
      </c>
      <c r="G26" s="27" t="s">
        <v>23</v>
      </c>
      <c r="H26" s="27" t="s">
        <v>26</v>
      </c>
      <c r="I26" s="29">
        <v>0.4</v>
      </c>
      <c r="J26" s="30">
        <v>9000</v>
      </c>
      <c r="K26" s="31">
        <f t="shared" si="0"/>
        <v>3600</v>
      </c>
      <c r="L26" s="31">
        <f t="shared" si="1"/>
        <v>1260</v>
      </c>
      <c r="M26" s="32">
        <v>0.35</v>
      </c>
      <c r="O26" s="33"/>
    </row>
    <row r="27" spans="1:15" ht="15.75" customHeight="1" x14ac:dyDescent="0.2">
      <c r="A27" s="22"/>
      <c r="B27" s="27" t="s">
        <v>21</v>
      </c>
      <c r="C27" s="27">
        <v>1185732</v>
      </c>
      <c r="D27" s="28">
        <v>44297</v>
      </c>
      <c r="E27" s="27" t="s">
        <v>22</v>
      </c>
      <c r="F27" s="27" t="s">
        <v>23</v>
      </c>
      <c r="G27" s="27" t="s">
        <v>23</v>
      </c>
      <c r="H27" s="27" t="s">
        <v>27</v>
      </c>
      <c r="I27" s="29">
        <v>0.45</v>
      </c>
      <c r="J27" s="30">
        <v>8250</v>
      </c>
      <c r="K27" s="31">
        <f t="shared" si="0"/>
        <v>3712.5</v>
      </c>
      <c r="L27" s="31">
        <f t="shared" si="1"/>
        <v>1299.375</v>
      </c>
      <c r="M27" s="32">
        <v>0.35</v>
      </c>
      <c r="O27" s="33"/>
    </row>
    <row r="28" spans="1:15" ht="15.75" customHeight="1" x14ac:dyDescent="0.2">
      <c r="A28" s="22"/>
      <c r="B28" s="27" t="s">
        <v>21</v>
      </c>
      <c r="C28" s="27">
        <v>1185732</v>
      </c>
      <c r="D28" s="28">
        <v>44297</v>
      </c>
      <c r="E28" s="27" t="s">
        <v>22</v>
      </c>
      <c r="F28" s="27" t="s">
        <v>23</v>
      </c>
      <c r="G28" s="27" t="s">
        <v>23</v>
      </c>
      <c r="H28" s="27" t="s">
        <v>28</v>
      </c>
      <c r="I28" s="29">
        <v>0.6</v>
      </c>
      <c r="J28" s="30">
        <v>8250</v>
      </c>
      <c r="K28" s="31">
        <f t="shared" si="0"/>
        <v>4950</v>
      </c>
      <c r="L28" s="31">
        <f t="shared" si="1"/>
        <v>1485</v>
      </c>
      <c r="M28" s="32">
        <v>0.3</v>
      </c>
      <c r="O28" s="33"/>
    </row>
    <row r="29" spans="1:15" ht="15.75" customHeight="1" x14ac:dyDescent="0.2">
      <c r="A29" s="22"/>
      <c r="B29" s="27" t="s">
        <v>21</v>
      </c>
      <c r="C29" s="27">
        <v>1185732</v>
      </c>
      <c r="D29" s="28">
        <v>44297</v>
      </c>
      <c r="E29" s="27" t="s">
        <v>22</v>
      </c>
      <c r="F29" s="27" t="s">
        <v>23</v>
      </c>
      <c r="G29" s="27" t="s">
        <v>23</v>
      </c>
      <c r="H29" s="27" t="s">
        <v>29</v>
      </c>
      <c r="I29" s="29">
        <v>0.5</v>
      </c>
      <c r="J29" s="30">
        <v>9500</v>
      </c>
      <c r="K29" s="31">
        <f t="shared" si="0"/>
        <v>4750</v>
      </c>
      <c r="L29" s="31">
        <f t="shared" si="1"/>
        <v>1187.5</v>
      </c>
      <c r="M29" s="32">
        <v>0.25</v>
      </c>
      <c r="O29" s="33"/>
    </row>
    <row r="30" spans="1:15" ht="15.75" customHeight="1" x14ac:dyDescent="0.2">
      <c r="A30" s="22"/>
      <c r="B30" s="27" t="s">
        <v>21</v>
      </c>
      <c r="C30" s="27">
        <v>1185732</v>
      </c>
      <c r="D30" s="28">
        <v>44326</v>
      </c>
      <c r="E30" s="27" t="s">
        <v>22</v>
      </c>
      <c r="F30" s="27" t="s">
        <v>23</v>
      </c>
      <c r="G30" s="27" t="s">
        <v>23</v>
      </c>
      <c r="H30" s="27" t="s">
        <v>24</v>
      </c>
      <c r="I30" s="29">
        <v>0.6</v>
      </c>
      <c r="J30" s="30">
        <v>12200</v>
      </c>
      <c r="K30" s="31">
        <f t="shared" si="0"/>
        <v>7320</v>
      </c>
      <c r="L30" s="31">
        <f t="shared" si="1"/>
        <v>3660</v>
      </c>
      <c r="M30" s="32">
        <v>0.5</v>
      </c>
      <c r="O30" s="33"/>
    </row>
    <row r="31" spans="1:15" ht="15.75" customHeight="1" x14ac:dyDescent="0.2">
      <c r="A31" s="22"/>
      <c r="B31" s="27" t="s">
        <v>21</v>
      </c>
      <c r="C31" s="27">
        <v>1185732</v>
      </c>
      <c r="D31" s="28">
        <v>44326</v>
      </c>
      <c r="E31" s="27" t="s">
        <v>22</v>
      </c>
      <c r="F31" s="27" t="s">
        <v>23</v>
      </c>
      <c r="G31" s="27" t="s">
        <v>23</v>
      </c>
      <c r="H31" s="27" t="s">
        <v>25</v>
      </c>
      <c r="I31" s="29">
        <v>0.55000000000000004</v>
      </c>
      <c r="J31" s="30">
        <v>9250</v>
      </c>
      <c r="K31" s="31">
        <f t="shared" si="0"/>
        <v>5087.5</v>
      </c>
      <c r="L31" s="31">
        <f t="shared" si="1"/>
        <v>1526.25</v>
      </c>
      <c r="M31" s="32">
        <v>0.3</v>
      </c>
      <c r="O31" s="33"/>
    </row>
    <row r="32" spans="1:15" ht="15.75" customHeight="1" x14ac:dyDescent="0.2">
      <c r="A32" s="22"/>
      <c r="B32" s="27" t="s">
        <v>21</v>
      </c>
      <c r="C32" s="27">
        <v>1185732</v>
      </c>
      <c r="D32" s="28">
        <v>44326</v>
      </c>
      <c r="E32" s="27" t="s">
        <v>22</v>
      </c>
      <c r="F32" s="27" t="s">
        <v>23</v>
      </c>
      <c r="G32" s="27" t="s">
        <v>23</v>
      </c>
      <c r="H32" s="27" t="s">
        <v>26</v>
      </c>
      <c r="I32" s="29">
        <v>0.5</v>
      </c>
      <c r="J32" s="30">
        <v>9000</v>
      </c>
      <c r="K32" s="31">
        <f t="shared" si="0"/>
        <v>4500</v>
      </c>
      <c r="L32" s="31">
        <f t="shared" si="1"/>
        <v>1575</v>
      </c>
      <c r="M32" s="32">
        <v>0.35</v>
      </c>
      <c r="O32" s="33"/>
    </row>
    <row r="33" spans="1:15" ht="15.75" customHeight="1" x14ac:dyDescent="0.2">
      <c r="A33" s="22"/>
      <c r="B33" s="27" t="s">
        <v>21</v>
      </c>
      <c r="C33" s="27">
        <v>1185732</v>
      </c>
      <c r="D33" s="28">
        <v>44326</v>
      </c>
      <c r="E33" s="27" t="s">
        <v>22</v>
      </c>
      <c r="F33" s="27" t="s">
        <v>23</v>
      </c>
      <c r="G33" s="27" t="s">
        <v>23</v>
      </c>
      <c r="H33" s="27" t="s">
        <v>27</v>
      </c>
      <c r="I33" s="29">
        <v>0.5</v>
      </c>
      <c r="J33" s="30">
        <v>8500</v>
      </c>
      <c r="K33" s="31">
        <f t="shared" si="0"/>
        <v>4250</v>
      </c>
      <c r="L33" s="31">
        <f t="shared" si="1"/>
        <v>1487.5</v>
      </c>
      <c r="M33" s="32">
        <v>0.35</v>
      </c>
      <c r="O33" s="33"/>
    </row>
    <row r="34" spans="1:15" ht="15.75" customHeight="1" x14ac:dyDescent="0.2">
      <c r="A34" s="22"/>
      <c r="B34" s="27" t="s">
        <v>21</v>
      </c>
      <c r="C34" s="27">
        <v>1185732</v>
      </c>
      <c r="D34" s="28">
        <v>44326</v>
      </c>
      <c r="E34" s="27" t="s">
        <v>22</v>
      </c>
      <c r="F34" s="27" t="s">
        <v>23</v>
      </c>
      <c r="G34" s="27" t="s">
        <v>23</v>
      </c>
      <c r="H34" s="27" t="s">
        <v>28</v>
      </c>
      <c r="I34" s="29">
        <v>0.6</v>
      </c>
      <c r="J34" s="30">
        <v>8750</v>
      </c>
      <c r="K34" s="31">
        <f t="shared" si="0"/>
        <v>5250</v>
      </c>
      <c r="L34" s="31">
        <f t="shared" si="1"/>
        <v>1575</v>
      </c>
      <c r="M34" s="32">
        <v>0.3</v>
      </c>
      <c r="O34" s="33"/>
    </row>
    <row r="35" spans="1:15" ht="15.75" customHeight="1" x14ac:dyDescent="0.2">
      <c r="A35" s="22"/>
      <c r="B35" s="27" t="s">
        <v>21</v>
      </c>
      <c r="C35" s="27">
        <v>1185732</v>
      </c>
      <c r="D35" s="28">
        <v>44326</v>
      </c>
      <c r="E35" s="27" t="s">
        <v>22</v>
      </c>
      <c r="F35" s="27" t="s">
        <v>23</v>
      </c>
      <c r="G35" s="27" t="s">
        <v>23</v>
      </c>
      <c r="H35" s="27" t="s">
        <v>29</v>
      </c>
      <c r="I35" s="29">
        <v>0.65</v>
      </c>
      <c r="J35" s="30">
        <v>10000</v>
      </c>
      <c r="K35" s="31">
        <f t="shared" si="0"/>
        <v>6500</v>
      </c>
      <c r="L35" s="31">
        <f t="shared" si="1"/>
        <v>1625</v>
      </c>
      <c r="M35" s="32">
        <v>0.25</v>
      </c>
      <c r="O35" s="33"/>
    </row>
    <row r="36" spans="1:15" ht="15.75" customHeight="1" x14ac:dyDescent="0.2">
      <c r="A36" s="22"/>
      <c r="B36" s="27" t="s">
        <v>21</v>
      </c>
      <c r="C36" s="27">
        <v>1185732</v>
      </c>
      <c r="D36" s="28">
        <v>44359</v>
      </c>
      <c r="E36" s="27" t="s">
        <v>22</v>
      </c>
      <c r="F36" s="27" t="s">
        <v>23</v>
      </c>
      <c r="G36" s="27" t="s">
        <v>23</v>
      </c>
      <c r="H36" s="27" t="s">
        <v>24</v>
      </c>
      <c r="I36" s="29">
        <v>0.6</v>
      </c>
      <c r="J36" s="30">
        <v>12500</v>
      </c>
      <c r="K36" s="31">
        <f t="shared" si="0"/>
        <v>7500</v>
      </c>
      <c r="L36" s="31">
        <f t="shared" si="1"/>
        <v>3750</v>
      </c>
      <c r="M36" s="32">
        <v>0.5</v>
      </c>
      <c r="O36" s="33"/>
    </row>
    <row r="37" spans="1:15" ht="15.75" customHeight="1" x14ac:dyDescent="0.2">
      <c r="A37" s="22"/>
      <c r="B37" s="27" t="s">
        <v>21</v>
      </c>
      <c r="C37" s="27">
        <v>1185732</v>
      </c>
      <c r="D37" s="28">
        <v>44359</v>
      </c>
      <c r="E37" s="27" t="s">
        <v>22</v>
      </c>
      <c r="F37" s="27" t="s">
        <v>23</v>
      </c>
      <c r="G37" s="27" t="s">
        <v>23</v>
      </c>
      <c r="H37" s="27" t="s">
        <v>25</v>
      </c>
      <c r="I37" s="29">
        <v>0.55000000000000004</v>
      </c>
      <c r="J37" s="30">
        <v>10000</v>
      </c>
      <c r="K37" s="31">
        <f t="shared" si="0"/>
        <v>5500</v>
      </c>
      <c r="L37" s="31">
        <f t="shared" si="1"/>
        <v>1650</v>
      </c>
      <c r="M37" s="32">
        <v>0.3</v>
      </c>
      <c r="O37" s="33"/>
    </row>
    <row r="38" spans="1:15" ht="15.75" customHeight="1" x14ac:dyDescent="0.2">
      <c r="A38" s="22"/>
      <c r="B38" s="27" t="s">
        <v>21</v>
      </c>
      <c r="C38" s="27">
        <v>1185732</v>
      </c>
      <c r="D38" s="28">
        <v>44359</v>
      </c>
      <c r="E38" s="27" t="s">
        <v>22</v>
      </c>
      <c r="F38" s="27" t="s">
        <v>23</v>
      </c>
      <c r="G38" s="27" t="s">
        <v>23</v>
      </c>
      <c r="H38" s="27" t="s">
        <v>26</v>
      </c>
      <c r="I38" s="29">
        <v>0.5</v>
      </c>
      <c r="J38" s="30">
        <v>9250</v>
      </c>
      <c r="K38" s="31">
        <f t="shared" si="0"/>
        <v>4625</v>
      </c>
      <c r="L38" s="31">
        <f t="shared" si="1"/>
        <v>1618.75</v>
      </c>
      <c r="M38" s="32">
        <v>0.35</v>
      </c>
      <c r="O38" s="33"/>
    </row>
    <row r="39" spans="1:15" ht="15.75" customHeight="1" x14ac:dyDescent="0.2">
      <c r="A39" s="22"/>
      <c r="B39" s="27" t="s">
        <v>21</v>
      </c>
      <c r="C39" s="27">
        <v>1185732</v>
      </c>
      <c r="D39" s="28">
        <v>44359</v>
      </c>
      <c r="E39" s="27" t="s">
        <v>22</v>
      </c>
      <c r="F39" s="27" t="s">
        <v>23</v>
      </c>
      <c r="G39" s="27" t="s">
        <v>23</v>
      </c>
      <c r="H39" s="27" t="s">
        <v>27</v>
      </c>
      <c r="I39" s="29">
        <v>0.5</v>
      </c>
      <c r="J39" s="30">
        <v>9000</v>
      </c>
      <c r="K39" s="31">
        <f t="shared" si="0"/>
        <v>4500</v>
      </c>
      <c r="L39" s="31">
        <f t="shared" si="1"/>
        <v>1575</v>
      </c>
      <c r="M39" s="32">
        <v>0.35</v>
      </c>
      <c r="O39" s="33"/>
    </row>
    <row r="40" spans="1:15" ht="15.75" customHeight="1" x14ac:dyDescent="0.2">
      <c r="A40" s="22"/>
      <c r="B40" s="27" t="s">
        <v>21</v>
      </c>
      <c r="C40" s="27">
        <v>1185732</v>
      </c>
      <c r="D40" s="28">
        <v>44359</v>
      </c>
      <c r="E40" s="27" t="s">
        <v>22</v>
      </c>
      <c r="F40" s="27" t="s">
        <v>23</v>
      </c>
      <c r="G40" s="27" t="s">
        <v>23</v>
      </c>
      <c r="H40" s="27" t="s">
        <v>28</v>
      </c>
      <c r="I40" s="29">
        <v>0.6</v>
      </c>
      <c r="J40" s="30">
        <v>9000</v>
      </c>
      <c r="K40" s="31">
        <f t="shared" si="0"/>
        <v>5400</v>
      </c>
      <c r="L40" s="31">
        <f t="shared" si="1"/>
        <v>1620</v>
      </c>
      <c r="M40" s="32">
        <v>0.3</v>
      </c>
      <c r="O40" s="33"/>
    </row>
    <row r="41" spans="1:15" ht="15.75" customHeight="1" x14ac:dyDescent="0.2">
      <c r="A41" s="22"/>
      <c r="B41" s="27" t="s">
        <v>21</v>
      </c>
      <c r="C41" s="27">
        <v>1185732</v>
      </c>
      <c r="D41" s="28">
        <v>44359</v>
      </c>
      <c r="E41" s="27" t="s">
        <v>22</v>
      </c>
      <c r="F41" s="27" t="s">
        <v>23</v>
      </c>
      <c r="G41" s="27" t="s">
        <v>23</v>
      </c>
      <c r="H41" s="27" t="s">
        <v>29</v>
      </c>
      <c r="I41" s="29">
        <v>0.65</v>
      </c>
      <c r="J41" s="30">
        <v>10500</v>
      </c>
      <c r="K41" s="31">
        <f t="shared" si="0"/>
        <v>6825</v>
      </c>
      <c r="L41" s="31">
        <f t="shared" si="1"/>
        <v>1706.25</v>
      </c>
      <c r="M41" s="32">
        <v>0.25</v>
      </c>
      <c r="O41" s="33"/>
    </row>
    <row r="42" spans="1:15" ht="15.75" customHeight="1" x14ac:dyDescent="0.2">
      <c r="A42" s="22"/>
      <c r="B42" s="27" t="s">
        <v>21</v>
      </c>
      <c r="C42" s="27">
        <v>1185732</v>
      </c>
      <c r="D42" s="28">
        <v>44387</v>
      </c>
      <c r="E42" s="27" t="s">
        <v>22</v>
      </c>
      <c r="F42" s="27" t="s">
        <v>23</v>
      </c>
      <c r="G42" s="27" t="s">
        <v>23</v>
      </c>
      <c r="H42" s="27" t="s">
        <v>24</v>
      </c>
      <c r="I42" s="29">
        <v>0.6</v>
      </c>
      <c r="J42" s="30">
        <v>12750</v>
      </c>
      <c r="K42" s="31">
        <f t="shared" si="0"/>
        <v>7650</v>
      </c>
      <c r="L42" s="31">
        <f t="shared" si="1"/>
        <v>3825</v>
      </c>
      <c r="M42" s="32">
        <v>0.5</v>
      </c>
      <c r="O42" s="33"/>
    </row>
    <row r="43" spans="1:15" ht="15.75" customHeight="1" x14ac:dyDescent="0.2">
      <c r="A43" s="22"/>
      <c r="B43" s="27" t="s">
        <v>21</v>
      </c>
      <c r="C43" s="27">
        <v>1185732</v>
      </c>
      <c r="D43" s="28">
        <v>44387</v>
      </c>
      <c r="E43" s="27" t="s">
        <v>22</v>
      </c>
      <c r="F43" s="27" t="s">
        <v>23</v>
      </c>
      <c r="G43" s="27" t="s">
        <v>23</v>
      </c>
      <c r="H43" s="27" t="s">
        <v>25</v>
      </c>
      <c r="I43" s="29">
        <v>0.55000000000000004</v>
      </c>
      <c r="J43" s="30">
        <v>10250</v>
      </c>
      <c r="K43" s="31">
        <f t="shared" si="0"/>
        <v>5637.5000000000009</v>
      </c>
      <c r="L43" s="31">
        <f t="shared" si="1"/>
        <v>1691.2500000000002</v>
      </c>
      <c r="M43" s="32">
        <v>0.3</v>
      </c>
      <c r="O43" s="33"/>
    </row>
    <row r="44" spans="1:15" ht="15.75" customHeight="1" x14ac:dyDescent="0.2">
      <c r="A44" s="22"/>
      <c r="B44" s="27" t="s">
        <v>21</v>
      </c>
      <c r="C44" s="27">
        <v>1185732</v>
      </c>
      <c r="D44" s="28">
        <v>44387</v>
      </c>
      <c r="E44" s="27" t="s">
        <v>22</v>
      </c>
      <c r="F44" s="27" t="s">
        <v>23</v>
      </c>
      <c r="G44" s="27" t="s">
        <v>23</v>
      </c>
      <c r="H44" s="27" t="s">
        <v>26</v>
      </c>
      <c r="I44" s="29">
        <v>0.5</v>
      </c>
      <c r="J44" s="30">
        <v>9500</v>
      </c>
      <c r="K44" s="31">
        <f t="shared" si="0"/>
        <v>4750</v>
      </c>
      <c r="L44" s="31">
        <f t="shared" si="1"/>
        <v>1662.5</v>
      </c>
      <c r="M44" s="32">
        <v>0.35</v>
      </c>
      <c r="O44" s="33"/>
    </row>
    <row r="45" spans="1:15" ht="15.75" customHeight="1" x14ac:dyDescent="0.2">
      <c r="A45" s="22"/>
      <c r="B45" s="27" t="s">
        <v>21</v>
      </c>
      <c r="C45" s="27">
        <v>1185732</v>
      </c>
      <c r="D45" s="28">
        <v>44387</v>
      </c>
      <c r="E45" s="27" t="s">
        <v>22</v>
      </c>
      <c r="F45" s="27" t="s">
        <v>23</v>
      </c>
      <c r="G45" s="27" t="s">
        <v>23</v>
      </c>
      <c r="H45" s="27" t="s">
        <v>27</v>
      </c>
      <c r="I45" s="29">
        <v>0.5</v>
      </c>
      <c r="J45" s="30">
        <v>9000</v>
      </c>
      <c r="K45" s="31">
        <f t="shared" si="0"/>
        <v>4500</v>
      </c>
      <c r="L45" s="31">
        <f t="shared" si="1"/>
        <v>1575</v>
      </c>
      <c r="M45" s="32">
        <v>0.35</v>
      </c>
      <c r="O45" s="33"/>
    </row>
    <row r="46" spans="1:15" ht="15.75" customHeight="1" x14ac:dyDescent="0.2">
      <c r="A46" s="22"/>
      <c r="B46" s="27" t="s">
        <v>21</v>
      </c>
      <c r="C46" s="27">
        <v>1185732</v>
      </c>
      <c r="D46" s="28">
        <v>44387</v>
      </c>
      <c r="E46" s="27" t="s">
        <v>22</v>
      </c>
      <c r="F46" s="27" t="s">
        <v>23</v>
      </c>
      <c r="G46" s="27" t="s">
        <v>23</v>
      </c>
      <c r="H46" s="27" t="s">
        <v>28</v>
      </c>
      <c r="I46" s="29">
        <v>0.6</v>
      </c>
      <c r="J46" s="30">
        <v>9250</v>
      </c>
      <c r="K46" s="31">
        <f t="shared" si="0"/>
        <v>5550</v>
      </c>
      <c r="L46" s="31">
        <f t="shared" si="1"/>
        <v>1665</v>
      </c>
      <c r="M46" s="32">
        <v>0.3</v>
      </c>
      <c r="O46" s="33"/>
    </row>
    <row r="47" spans="1:15" ht="15.75" customHeight="1" x14ac:dyDescent="0.2">
      <c r="A47" s="22"/>
      <c r="B47" s="27" t="s">
        <v>21</v>
      </c>
      <c r="C47" s="27">
        <v>1185732</v>
      </c>
      <c r="D47" s="28">
        <v>44387</v>
      </c>
      <c r="E47" s="27" t="s">
        <v>22</v>
      </c>
      <c r="F47" s="27" t="s">
        <v>23</v>
      </c>
      <c r="G47" s="27" t="s">
        <v>23</v>
      </c>
      <c r="H47" s="27" t="s">
        <v>29</v>
      </c>
      <c r="I47" s="29">
        <v>0.65</v>
      </c>
      <c r="J47" s="30">
        <v>11000</v>
      </c>
      <c r="K47" s="31">
        <f t="shared" si="0"/>
        <v>7150</v>
      </c>
      <c r="L47" s="31">
        <f t="shared" si="1"/>
        <v>1787.5</v>
      </c>
      <c r="M47" s="32">
        <v>0.25</v>
      </c>
      <c r="O47" s="33"/>
    </row>
    <row r="48" spans="1:15" ht="15.75" customHeight="1" x14ac:dyDescent="0.2">
      <c r="A48" s="22"/>
      <c r="B48" s="27" t="s">
        <v>21</v>
      </c>
      <c r="C48" s="27">
        <v>1185732</v>
      </c>
      <c r="D48" s="28">
        <v>44419</v>
      </c>
      <c r="E48" s="27" t="s">
        <v>22</v>
      </c>
      <c r="F48" s="27" t="s">
        <v>23</v>
      </c>
      <c r="G48" s="27" t="s">
        <v>23</v>
      </c>
      <c r="H48" s="27" t="s">
        <v>24</v>
      </c>
      <c r="I48" s="29">
        <v>0.6</v>
      </c>
      <c r="J48" s="30">
        <v>12500</v>
      </c>
      <c r="K48" s="31">
        <f t="shared" si="0"/>
        <v>7500</v>
      </c>
      <c r="L48" s="31">
        <f t="shared" si="1"/>
        <v>3750</v>
      </c>
      <c r="M48" s="32">
        <v>0.5</v>
      </c>
      <c r="O48" s="33"/>
    </row>
    <row r="49" spans="1:15" ht="15.75" customHeight="1" x14ac:dyDescent="0.2">
      <c r="A49" s="22"/>
      <c r="B49" s="27" t="s">
        <v>21</v>
      </c>
      <c r="C49" s="27">
        <v>1185732</v>
      </c>
      <c r="D49" s="28">
        <v>44419</v>
      </c>
      <c r="E49" s="27" t="s">
        <v>22</v>
      </c>
      <c r="F49" s="27" t="s">
        <v>23</v>
      </c>
      <c r="G49" s="27" t="s">
        <v>23</v>
      </c>
      <c r="H49" s="27" t="s">
        <v>25</v>
      </c>
      <c r="I49" s="29">
        <v>0.55000000000000004</v>
      </c>
      <c r="J49" s="30">
        <v>10250</v>
      </c>
      <c r="K49" s="31">
        <f t="shared" si="0"/>
        <v>5637.5000000000009</v>
      </c>
      <c r="L49" s="31">
        <f t="shared" si="1"/>
        <v>1691.2500000000002</v>
      </c>
      <c r="M49" s="32">
        <v>0.3</v>
      </c>
      <c r="O49" s="33"/>
    </row>
    <row r="50" spans="1:15" ht="15.75" customHeight="1" x14ac:dyDescent="0.2">
      <c r="A50" s="22"/>
      <c r="B50" s="27" t="s">
        <v>21</v>
      </c>
      <c r="C50" s="27">
        <v>1185732</v>
      </c>
      <c r="D50" s="28">
        <v>44419</v>
      </c>
      <c r="E50" s="27" t="s">
        <v>22</v>
      </c>
      <c r="F50" s="27" t="s">
        <v>23</v>
      </c>
      <c r="G50" s="27" t="s">
        <v>23</v>
      </c>
      <c r="H50" s="27" t="s">
        <v>26</v>
      </c>
      <c r="I50" s="29">
        <v>0.5</v>
      </c>
      <c r="J50" s="30">
        <v>9500</v>
      </c>
      <c r="K50" s="31">
        <f t="shared" si="0"/>
        <v>4750</v>
      </c>
      <c r="L50" s="31">
        <f t="shared" si="1"/>
        <v>1662.5</v>
      </c>
      <c r="M50" s="32">
        <v>0.35</v>
      </c>
      <c r="O50" s="33"/>
    </row>
    <row r="51" spans="1:15" ht="15.75" customHeight="1" x14ac:dyDescent="0.2">
      <c r="A51" s="22"/>
      <c r="B51" s="27" t="s">
        <v>21</v>
      </c>
      <c r="C51" s="27">
        <v>1185732</v>
      </c>
      <c r="D51" s="28">
        <v>44419</v>
      </c>
      <c r="E51" s="27" t="s">
        <v>22</v>
      </c>
      <c r="F51" s="27" t="s">
        <v>23</v>
      </c>
      <c r="G51" s="27" t="s">
        <v>23</v>
      </c>
      <c r="H51" s="27" t="s">
        <v>27</v>
      </c>
      <c r="I51" s="29">
        <v>0.5</v>
      </c>
      <c r="J51" s="30">
        <v>9250</v>
      </c>
      <c r="K51" s="31">
        <f t="shared" si="0"/>
        <v>4625</v>
      </c>
      <c r="L51" s="31">
        <f t="shared" si="1"/>
        <v>1618.75</v>
      </c>
      <c r="M51" s="32">
        <v>0.35</v>
      </c>
      <c r="O51" s="33"/>
    </row>
    <row r="52" spans="1:15" ht="15.75" customHeight="1" x14ac:dyDescent="0.2">
      <c r="A52" s="22"/>
      <c r="B52" s="27" t="s">
        <v>21</v>
      </c>
      <c r="C52" s="27">
        <v>1185732</v>
      </c>
      <c r="D52" s="28">
        <v>44419</v>
      </c>
      <c r="E52" s="27" t="s">
        <v>22</v>
      </c>
      <c r="F52" s="27" t="s">
        <v>23</v>
      </c>
      <c r="G52" s="27" t="s">
        <v>23</v>
      </c>
      <c r="H52" s="27" t="s">
        <v>28</v>
      </c>
      <c r="I52" s="29">
        <v>0.6</v>
      </c>
      <c r="J52" s="30">
        <v>9000</v>
      </c>
      <c r="K52" s="31">
        <f t="shared" si="0"/>
        <v>5400</v>
      </c>
      <c r="L52" s="31">
        <f t="shared" si="1"/>
        <v>1620</v>
      </c>
      <c r="M52" s="32">
        <v>0.3</v>
      </c>
      <c r="O52" s="33"/>
    </row>
    <row r="53" spans="1:15" ht="15.75" customHeight="1" x14ac:dyDescent="0.2">
      <c r="A53" s="22"/>
      <c r="B53" s="27" t="s">
        <v>21</v>
      </c>
      <c r="C53" s="27">
        <v>1185732</v>
      </c>
      <c r="D53" s="28">
        <v>44419</v>
      </c>
      <c r="E53" s="27" t="s">
        <v>22</v>
      </c>
      <c r="F53" s="27" t="s">
        <v>23</v>
      </c>
      <c r="G53" s="27" t="s">
        <v>23</v>
      </c>
      <c r="H53" s="27" t="s">
        <v>29</v>
      </c>
      <c r="I53" s="29">
        <v>0.65</v>
      </c>
      <c r="J53" s="30">
        <v>10750</v>
      </c>
      <c r="K53" s="31">
        <f t="shared" si="0"/>
        <v>6987.5</v>
      </c>
      <c r="L53" s="31">
        <f t="shared" si="1"/>
        <v>1746.875</v>
      </c>
      <c r="M53" s="32">
        <v>0.25</v>
      </c>
      <c r="O53" s="33"/>
    </row>
    <row r="54" spans="1:15" ht="15.75" customHeight="1" x14ac:dyDescent="0.2">
      <c r="A54" s="22"/>
      <c r="B54" s="27" t="s">
        <v>21</v>
      </c>
      <c r="C54" s="27">
        <v>1185732</v>
      </c>
      <c r="D54" s="28">
        <v>44449</v>
      </c>
      <c r="E54" s="27" t="s">
        <v>22</v>
      </c>
      <c r="F54" s="27" t="s">
        <v>23</v>
      </c>
      <c r="G54" s="27" t="s">
        <v>23</v>
      </c>
      <c r="H54" s="27" t="s">
        <v>24</v>
      </c>
      <c r="I54" s="29">
        <v>0.6</v>
      </c>
      <c r="J54" s="30">
        <v>12000</v>
      </c>
      <c r="K54" s="31">
        <f t="shared" si="0"/>
        <v>7200</v>
      </c>
      <c r="L54" s="31">
        <f t="shared" si="1"/>
        <v>3600</v>
      </c>
      <c r="M54" s="32">
        <v>0.5</v>
      </c>
      <c r="O54" s="33"/>
    </row>
    <row r="55" spans="1:15" ht="15.75" customHeight="1" x14ac:dyDescent="0.2">
      <c r="A55" s="22"/>
      <c r="B55" s="27" t="s">
        <v>21</v>
      </c>
      <c r="C55" s="27">
        <v>1185732</v>
      </c>
      <c r="D55" s="28">
        <v>44449</v>
      </c>
      <c r="E55" s="27" t="s">
        <v>22</v>
      </c>
      <c r="F55" s="27" t="s">
        <v>23</v>
      </c>
      <c r="G55" s="27" t="s">
        <v>23</v>
      </c>
      <c r="H55" s="27" t="s">
        <v>25</v>
      </c>
      <c r="I55" s="29">
        <v>0.55000000000000004</v>
      </c>
      <c r="J55" s="30">
        <v>10000</v>
      </c>
      <c r="K55" s="31">
        <f t="shared" si="0"/>
        <v>5500</v>
      </c>
      <c r="L55" s="31">
        <f t="shared" si="1"/>
        <v>1650</v>
      </c>
      <c r="M55" s="32">
        <v>0.3</v>
      </c>
      <c r="O55" s="33"/>
    </row>
    <row r="56" spans="1:15" ht="15.75" customHeight="1" x14ac:dyDescent="0.2">
      <c r="A56" s="22"/>
      <c r="B56" s="27" t="s">
        <v>21</v>
      </c>
      <c r="C56" s="27">
        <v>1185732</v>
      </c>
      <c r="D56" s="28">
        <v>44449</v>
      </c>
      <c r="E56" s="27" t="s">
        <v>22</v>
      </c>
      <c r="F56" s="27" t="s">
        <v>23</v>
      </c>
      <c r="G56" s="27" t="s">
        <v>23</v>
      </c>
      <c r="H56" s="27" t="s">
        <v>26</v>
      </c>
      <c r="I56" s="29">
        <v>0.5</v>
      </c>
      <c r="J56" s="30">
        <v>9250</v>
      </c>
      <c r="K56" s="31">
        <f t="shared" si="0"/>
        <v>4625</v>
      </c>
      <c r="L56" s="31">
        <f t="shared" si="1"/>
        <v>1618.75</v>
      </c>
      <c r="M56" s="32">
        <v>0.35</v>
      </c>
      <c r="O56" s="33"/>
    </row>
    <row r="57" spans="1:15" ht="15.75" customHeight="1" x14ac:dyDescent="0.2">
      <c r="A57" s="22"/>
      <c r="B57" s="27" t="s">
        <v>21</v>
      </c>
      <c r="C57" s="27">
        <v>1185732</v>
      </c>
      <c r="D57" s="28">
        <v>44449</v>
      </c>
      <c r="E57" s="27" t="s">
        <v>22</v>
      </c>
      <c r="F57" s="27" t="s">
        <v>23</v>
      </c>
      <c r="G57" s="27" t="s">
        <v>23</v>
      </c>
      <c r="H57" s="27" t="s">
        <v>27</v>
      </c>
      <c r="I57" s="29">
        <v>0.5</v>
      </c>
      <c r="J57" s="30">
        <v>9000</v>
      </c>
      <c r="K57" s="31">
        <f t="shared" si="0"/>
        <v>4500</v>
      </c>
      <c r="L57" s="31">
        <f t="shared" si="1"/>
        <v>1575</v>
      </c>
      <c r="M57" s="32">
        <v>0.35</v>
      </c>
      <c r="O57" s="33"/>
    </row>
    <row r="58" spans="1:15" ht="15.75" customHeight="1" x14ac:dyDescent="0.2">
      <c r="A58" s="22"/>
      <c r="B58" s="27" t="s">
        <v>21</v>
      </c>
      <c r="C58" s="27">
        <v>1185732</v>
      </c>
      <c r="D58" s="28">
        <v>44449</v>
      </c>
      <c r="E58" s="27" t="s">
        <v>22</v>
      </c>
      <c r="F58" s="27" t="s">
        <v>23</v>
      </c>
      <c r="G58" s="27" t="s">
        <v>23</v>
      </c>
      <c r="H58" s="27" t="s">
        <v>28</v>
      </c>
      <c r="I58" s="29">
        <v>0.6</v>
      </c>
      <c r="J58" s="30">
        <v>9000</v>
      </c>
      <c r="K58" s="31">
        <f t="shared" si="0"/>
        <v>5400</v>
      </c>
      <c r="L58" s="31">
        <f t="shared" si="1"/>
        <v>1620</v>
      </c>
      <c r="M58" s="32">
        <v>0.3</v>
      </c>
      <c r="O58" s="33"/>
    </row>
    <row r="59" spans="1:15" ht="15.75" customHeight="1" x14ac:dyDescent="0.2">
      <c r="A59" s="22"/>
      <c r="B59" s="27" t="s">
        <v>21</v>
      </c>
      <c r="C59" s="27">
        <v>1185732</v>
      </c>
      <c r="D59" s="28">
        <v>44449</v>
      </c>
      <c r="E59" s="27" t="s">
        <v>22</v>
      </c>
      <c r="F59" s="27" t="s">
        <v>23</v>
      </c>
      <c r="G59" s="27" t="s">
        <v>23</v>
      </c>
      <c r="H59" s="27" t="s">
        <v>29</v>
      </c>
      <c r="I59" s="29">
        <v>0.65</v>
      </c>
      <c r="J59" s="30">
        <v>10000</v>
      </c>
      <c r="K59" s="31">
        <f t="shared" si="0"/>
        <v>6500</v>
      </c>
      <c r="L59" s="31">
        <f t="shared" si="1"/>
        <v>1625</v>
      </c>
      <c r="M59" s="32">
        <v>0.25</v>
      </c>
      <c r="O59" s="33"/>
    </row>
    <row r="60" spans="1:15" ht="15.75" customHeight="1" x14ac:dyDescent="0.2">
      <c r="A60" s="22"/>
      <c r="B60" s="27" t="s">
        <v>21</v>
      </c>
      <c r="C60" s="27">
        <v>1185732</v>
      </c>
      <c r="D60" s="28">
        <v>44481</v>
      </c>
      <c r="E60" s="27" t="s">
        <v>22</v>
      </c>
      <c r="F60" s="27" t="s">
        <v>23</v>
      </c>
      <c r="G60" s="27" t="s">
        <v>23</v>
      </c>
      <c r="H60" s="27" t="s">
        <v>24</v>
      </c>
      <c r="I60" s="29">
        <v>0.65</v>
      </c>
      <c r="J60" s="30">
        <v>11750</v>
      </c>
      <c r="K60" s="31">
        <f t="shared" si="0"/>
        <v>7637.5</v>
      </c>
      <c r="L60" s="31">
        <f t="shared" si="1"/>
        <v>3818.75</v>
      </c>
      <c r="M60" s="32">
        <v>0.5</v>
      </c>
      <c r="O60" s="33"/>
    </row>
    <row r="61" spans="1:15" ht="15.75" customHeight="1" x14ac:dyDescent="0.2">
      <c r="A61" s="22"/>
      <c r="B61" s="27" t="s">
        <v>21</v>
      </c>
      <c r="C61" s="27">
        <v>1185732</v>
      </c>
      <c r="D61" s="28">
        <v>44481</v>
      </c>
      <c r="E61" s="27" t="s">
        <v>22</v>
      </c>
      <c r="F61" s="27" t="s">
        <v>23</v>
      </c>
      <c r="G61" s="27" t="s">
        <v>23</v>
      </c>
      <c r="H61" s="27" t="s">
        <v>25</v>
      </c>
      <c r="I61" s="29">
        <v>0.55000000000000004</v>
      </c>
      <c r="J61" s="30">
        <v>10000</v>
      </c>
      <c r="K61" s="31">
        <f t="shared" si="0"/>
        <v>5500</v>
      </c>
      <c r="L61" s="31">
        <f t="shared" si="1"/>
        <v>1650</v>
      </c>
      <c r="M61" s="32">
        <v>0.3</v>
      </c>
      <c r="O61" s="33"/>
    </row>
    <row r="62" spans="1:15" ht="15.75" customHeight="1" x14ac:dyDescent="0.2">
      <c r="A62" s="22"/>
      <c r="B62" s="27" t="s">
        <v>21</v>
      </c>
      <c r="C62" s="27">
        <v>1185732</v>
      </c>
      <c r="D62" s="28">
        <v>44481</v>
      </c>
      <c r="E62" s="27" t="s">
        <v>22</v>
      </c>
      <c r="F62" s="27" t="s">
        <v>23</v>
      </c>
      <c r="G62" s="27" t="s">
        <v>23</v>
      </c>
      <c r="H62" s="27" t="s">
        <v>26</v>
      </c>
      <c r="I62" s="29">
        <v>0.55000000000000004</v>
      </c>
      <c r="J62" s="30">
        <v>9000</v>
      </c>
      <c r="K62" s="31">
        <f t="shared" si="0"/>
        <v>4950</v>
      </c>
      <c r="L62" s="31">
        <f t="shared" si="1"/>
        <v>1732.5</v>
      </c>
      <c r="M62" s="32">
        <v>0.35</v>
      </c>
      <c r="O62" s="33"/>
    </row>
    <row r="63" spans="1:15" ht="15.75" customHeight="1" x14ac:dyDescent="0.2">
      <c r="A63" s="22"/>
      <c r="B63" s="27" t="s">
        <v>21</v>
      </c>
      <c r="C63" s="27">
        <v>1185732</v>
      </c>
      <c r="D63" s="28">
        <v>44481</v>
      </c>
      <c r="E63" s="27" t="s">
        <v>22</v>
      </c>
      <c r="F63" s="27" t="s">
        <v>23</v>
      </c>
      <c r="G63" s="27" t="s">
        <v>23</v>
      </c>
      <c r="H63" s="27" t="s">
        <v>27</v>
      </c>
      <c r="I63" s="29">
        <v>0.55000000000000004</v>
      </c>
      <c r="J63" s="30">
        <v>8750</v>
      </c>
      <c r="K63" s="31">
        <f t="shared" si="0"/>
        <v>4812.5</v>
      </c>
      <c r="L63" s="31">
        <f t="shared" si="1"/>
        <v>1684.375</v>
      </c>
      <c r="M63" s="32">
        <v>0.35</v>
      </c>
      <c r="O63" s="33"/>
    </row>
    <row r="64" spans="1:15" ht="15.75" customHeight="1" x14ac:dyDescent="0.2">
      <c r="A64" s="22"/>
      <c r="B64" s="27" t="s">
        <v>21</v>
      </c>
      <c r="C64" s="27">
        <v>1185732</v>
      </c>
      <c r="D64" s="28">
        <v>44481</v>
      </c>
      <c r="E64" s="27" t="s">
        <v>22</v>
      </c>
      <c r="F64" s="27" t="s">
        <v>23</v>
      </c>
      <c r="G64" s="27" t="s">
        <v>23</v>
      </c>
      <c r="H64" s="27" t="s">
        <v>28</v>
      </c>
      <c r="I64" s="29">
        <v>0.65</v>
      </c>
      <c r="J64" s="30">
        <v>8750</v>
      </c>
      <c r="K64" s="31">
        <f t="shared" si="0"/>
        <v>5687.5</v>
      </c>
      <c r="L64" s="31">
        <f t="shared" si="1"/>
        <v>1706.25</v>
      </c>
      <c r="M64" s="32">
        <v>0.3</v>
      </c>
      <c r="O64" s="33"/>
    </row>
    <row r="65" spans="1:15" ht="15.75" customHeight="1" x14ac:dyDescent="0.2">
      <c r="A65" s="22"/>
      <c r="B65" s="27" t="s">
        <v>21</v>
      </c>
      <c r="C65" s="27">
        <v>1185732</v>
      </c>
      <c r="D65" s="28">
        <v>44481</v>
      </c>
      <c r="E65" s="27" t="s">
        <v>22</v>
      </c>
      <c r="F65" s="27" t="s">
        <v>23</v>
      </c>
      <c r="G65" s="27" t="s">
        <v>23</v>
      </c>
      <c r="H65" s="27" t="s">
        <v>29</v>
      </c>
      <c r="I65" s="29">
        <v>0.7</v>
      </c>
      <c r="J65" s="30">
        <v>10000</v>
      </c>
      <c r="K65" s="31">
        <f t="shared" si="0"/>
        <v>7000</v>
      </c>
      <c r="L65" s="31">
        <f t="shared" si="1"/>
        <v>1750</v>
      </c>
      <c r="M65" s="32">
        <v>0.25</v>
      </c>
      <c r="O65" s="33"/>
    </row>
    <row r="66" spans="1:15" ht="15.75" customHeight="1" x14ac:dyDescent="0.2">
      <c r="A66" s="22"/>
      <c r="B66" s="27" t="s">
        <v>21</v>
      </c>
      <c r="C66" s="27">
        <v>1185732</v>
      </c>
      <c r="D66" s="28">
        <v>44511</v>
      </c>
      <c r="E66" s="27" t="s">
        <v>22</v>
      </c>
      <c r="F66" s="27" t="s">
        <v>23</v>
      </c>
      <c r="G66" s="27" t="s">
        <v>23</v>
      </c>
      <c r="H66" s="27" t="s">
        <v>24</v>
      </c>
      <c r="I66" s="29">
        <v>0.65</v>
      </c>
      <c r="J66" s="30">
        <v>11500</v>
      </c>
      <c r="K66" s="31">
        <f t="shared" si="0"/>
        <v>7475</v>
      </c>
      <c r="L66" s="31">
        <f t="shared" si="1"/>
        <v>3737.5</v>
      </c>
      <c r="M66" s="32">
        <v>0.5</v>
      </c>
      <c r="O66" s="33"/>
    </row>
    <row r="67" spans="1:15" ht="15.75" customHeight="1" x14ac:dyDescent="0.2">
      <c r="A67" s="22"/>
      <c r="B67" s="27" t="s">
        <v>21</v>
      </c>
      <c r="C67" s="27">
        <v>1185732</v>
      </c>
      <c r="D67" s="28">
        <v>44511</v>
      </c>
      <c r="E67" s="27" t="s">
        <v>22</v>
      </c>
      <c r="F67" s="27" t="s">
        <v>23</v>
      </c>
      <c r="G67" s="27" t="s">
        <v>23</v>
      </c>
      <c r="H67" s="27" t="s">
        <v>25</v>
      </c>
      <c r="I67" s="29">
        <v>0.55000000000000004</v>
      </c>
      <c r="J67" s="30">
        <v>9750</v>
      </c>
      <c r="K67" s="31">
        <f t="shared" si="0"/>
        <v>5362.5</v>
      </c>
      <c r="L67" s="31">
        <f t="shared" si="1"/>
        <v>1608.75</v>
      </c>
      <c r="M67" s="32">
        <v>0.3</v>
      </c>
      <c r="O67" s="33"/>
    </row>
    <row r="68" spans="1:15" ht="15.75" customHeight="1" x14ac:dyDescent="0.2">
      <c r="A68" s="22"/>
      <c r="B68" s="27" t="s">
        <v>21</v>
      </c>
      <c r="C68" s="27">
        <v>1185732</v>
      </c>
      <c r="D68" s="28">
        <v>44511</v>
      </c>
      <c r="E68" s="27" t="s">
        <v>22</v>
      </c>
      <c r="F68" s="27" t="s">
        <v>23</v>
      </c>
      <c r="G68" s="27" t="s">
        <v>23</v>
      </c>
      <c r="H68" s="27" t="s">
        <v>26</v>
      </c>
      <c r="I68" s="29">
        <v>0.55000000000000004</v>
      </c>
      <c r="J68" s="30">
        <v>9200</v>
      </c>
      <c r="K68" s="31">
        <f t="shared" si="0"/>
        <v>5060</v>
      </c>
      <c r="L68" s="31">
        <f t="shared" si="1"/>
        <v>1771</v>
      </c>
      <c r="M68" s="32">
        <v>0.35</v>
      </c>
      <c r="O68" s="33"/>
    </row>
    <row r="69" spans="1:15" ht="15.75" customHeight="1" x14ac:dyDescent="0.2">
      <c r="A69" s="22"/>
      <c r="B69" s="27" t="s">
        <v>21</v>
      </c>
      <c r="C69" s="27">
        <v>1185732</v>
      </c>
      <c r="D69" s="28">
        <v>44511</v>
      </c>
      <c r="E69" s="27" t="s">
        <v>22</v>
      </c>
      <c r="F69" s="27" t="s">
        <v>23</v>
      </c>
      <c r="G69" s="27" t="s">
        <v>23</v>
      </c>
      <c r="H69" s="27" t="s">
        <v>27</v>
      </c>
      <c r="I69" s="29">
        <v>0.55000000000000004</v>
      </c>
      <c r="J69" s="30">
        <v>9000</v>
      </c>
      <c r="K69" s="31">
        <f t="shared" si="0"/>
        <v>4950</v>
      </c>
      <c r="L69" s="31">
        <f t="shared" si="1"/>
        <v>1732.5</v>
      </c>
      <c r="M69" s="32">
        <v>0.35</v>
      </c>
      <c r="O69" s="33"/>
    </row>
    <row r="70" spans="1:15" ht="15.75" customHeight="1" x14ac:dyDescent="0.2">
      <c r="A70" s="22"/>
      <c r="B70" s="27" t="s">
        <v>21</v>
      </c>
      <c r="C70" s="27">
        <v>1185732</v>
      </c>
      <c r="D70" s="28">
        <v>44511</v>
      </c>
      <c r="E70" s="27" t="s">
        <v>22</v>
      </c>
      <c r="F70" s="27" t="s">
        <v>23</v>
      </c>
      <c r="G70" s="27" t="s">
        <v>23</v>
      </c>
      <c r="H70" s="27" t="s">
        <v>28</v>
      </c>
      <c r="I70" s="29">
        <v>0.65</v>
      </c>
      <c r="J70" s="30">
        <v>8750</v>
      </c>
      <c r="K70" s="31">
        <f t="shared" si="0"/>
        <v>5687.5</v>
      </c>
      <c r="L70" s="31">
        <f t="shared" si="1"/>
        <v>1706.25</v>
      </c>
      <c r="M70" s="32">
        <v>0.3</v>
      </c>
      <c r="O70" s="33"/>
    </row>
    <row r="71" spans="1:15" ht="15.75" customHeight="1" x14ac:dyDescent="0.2">
      <c r="A71" s="22"/>
      <c r="B71" s="27" t="s">
        <v>21</v>
      </c>
      <c r="C71" s="27">
        <v>1185732</v>
      </c>
      <c r="D71" s="28">
        <v>44511</v>
      </c>
      <c r="E71" s="27" t="s">
        <v>22</v>
      </c>
      <c r="F71" s="27" t="s">
        <v>23</v>
      </c>
      <c r="G71" s="27" t="s">
        <v>23</v>
      </c>
      <c r="H71" s="27" t="s">
        <v>29</v>
      </c>
      <c r="I71" s="29">
        <v>0.7</v>
      </c>
      <c r="J71" s="30">
        <v>9750</v>
      </c>
      <c r="K71" s="31">
        <f t="shared" si="0"/>
        <v>6825</v>
      </c>
      <c r="L71" s="31">
        <f t="shared" si="1"/>
        <v>1706.25</v>
      </c>
      <c r="M71" s="32">
        <v>0.25</v>
      </c>
      <c r="O71" s="33"/>
    </row>
    <row r="72" spans="1:15" ht="15.75" customHeight="1" x14ac:dyDescent="0.2">
      <c r="A72" s="22"/>
      <c r="B72" s="27" t="s">
        <v>21</v>
      </c>
      <c r="C72" s="27">
        <v>1185732</v>
      </c>
      <c r="D72" s="28">
        <v>44540</v>
      </c>
      <c r="E72" s="27" t="s">
        <v>22</v>
      </c>
      <c r="F72" s="27" t="s">
        <v>23</v>
      </c>
      <c r="G72" s="27" t="s">
        <v>23</v>
      </c>
      <c r="H72" s="27" t="s">
        <v>24</v>
      </c>
      <c r="I72" s="29">
        <v>0.65</v>
      </c>
      <c r="J72" s="30">
        <v>12000</v>
      </c>
      <c r="K72" s="31">
        <f t="shared" si="0"/>
        <v>7800</v>
      </c>
      <c r="L72" s="31">
        <f t="shared" si="1"/>
        <v>3900</v>
      </c>
      <c r="M72" s="32">
        <v>0.5</v>
      </c>
      <c r="O72" s="33"/>
    </row>
    <row r="73" spans="1:15" ht="15.75" customHeight="1" x14ac:dyDescent="0.2">
      <c r="A73" s="22"/>
      <c r="B73" s="27" t="s">
        <v>21</v>
      </c>
      <c r="C73" s="27">
        <v>1185732</v>
      </c>
      <c r="D73" s="28">
        <v>44540</v>
      </c>
      <c r="E73" s="27" t="s">
        <v>22</v>
      </c>
      <c r="F73" s="27" t="s">
        <v>23</v>
      </c>
      <c r="G73" s="27" t="s">
        <v>23</v>
      </c>
      <c r="H73" s="27" t="s">
        <v>25</v>
      </c>
      <c r="I73" s="29">
        <v>0.55000000000000004</v>
      </c>
      <c r="J73" s="30">
        <v>10000</v>
      </c>
      <c r="K73" s="31">
        <f t="shared" si="0"/>
        <v>5500</v>
      </c>
      <c r="L73" s="31">
        <f t="shared" si="1"/>
        <v>1650</v>
      </c>
      <c r="M73" s="32">
        <v>0.3</v>
      </c>
      <c r="O73" s="33"/>
    </row>
    <row r="74" spans="1:15" ht="15.75" customHeight="1" x14ac:dyDescent="0.2">
      <c r="A74" s="22"/>
      <c r="B74" s="27" t="s">
        <v>21</v>
      </c>
      <c r="C74" s="27">
        <v>1185732</v>
      </c>
      <c r="D74" s="28">
        <v>44540</v>
      </c>
      <c r="E74" s="27" t="s">
        <v>22</v>
      </c>
      <c r="F74" s="27" t="s">
        <v>23</v>
      </c>
      <c r="G74" s="27" t="s">
        <v>23</v>
      </c>
      <c r="H74" s="27" t="s">
        <v>26</v>
      </c>
      <c r="I74" s="29">
        <v>0.55000000000000004</v>
      </c>
      <c r="J74" s="30">
        <v>9500</v>
      </c>
      <c r="K74" s="31">
        <f t="shared" si="0"/>
        <v>5225</v>
      </c>
      <c r="L74" s="31">
        <f t="shared" si="1"/>
        <v>1828.7499999999998</v>
      </c>
      <c r="M74" s="32">
        <v>0.35</v>
      </c>
      <c r="O74" s="33"/>
    </row>
    <row r="75" spans="1:15" ht="15.75" customHeight="1" x14ac:dyDescent="0.2">
      <c r="A75" s="22"/>
      <c r="B75" s="27" t="s">
        <v>21</v>
      </c>
      <c r="C75" s="27">
        <v>1185732</v>
      </c>
      <c r="D75" s="28">
        <v>44540</v>
      </c>
      <c r="E75" s="27" t="s">
        <v>22</v>
      </c>
      <c r="F75" s="27" t="s">
        <v>23</v>
      </c>
      <c r="G75" s="27" t="s">
        <v>23</v>
      </c>
      <c r="H75" s="27" t="s">
        <v>27</v>
      </c>
      <c r="I75" s="29">
        <v>0.55000000000000004</v>
      </c>
      <c r="J75" s="30">
        <v>9000</v>
      </c>
      <c r="K75" s="31">
        <f t="shared" si="0"/>
        <v>4950</v>
      </c>
      <c r="L75" s="31">
        <f t="shared" si="1"/>
        <v>1732.5</v>
      </c>
      <c r="M75" s="32">
        <v>0.35</v>
      </c>
      <c r="O75" s="33"/>
    </row>
    <row r="76" spans="1:15" ht="15.75" customHeight="1" x14ac:dyDescent="0.2">
      <c r="A76" s="22"/>
      <c r="B76" s="27" t="s">
        <v>21</v>
      </c>
      <c r="C76" s="27">
        <v>1185732</v>
      </c>
      <c r="D76" s="28">
        <v>44540</v>
      </c>
      <c r="E76" s="27" t="s">
        <v>22</v>
      </c>
      <c r="F76" s="27" t="s">
        <v>23</v>
      </c>
      <c r="G76" s="27" t="s">
        <v>23</v>
      </c>
      <c r="H76" s="27" t="s">
        <v>28</v>
      </c>
      <c r="I76" s="29">
        <v>0.65</v>
      </c>
      <c r="J76" s="30">
        <v>9000</v>
      </c>
      <c r="K76" s="31">
        <f t="shared" si="0"/>
        <v>5850</v>
      </c>
      <c r="L76" s="31">
        <f t="shared" si="1"/>
        <v>1755</v>
      </c>
      <c r="M76" s="32">
        <v>0.3</v>
      </c>
      <c r="O76" s="33"/>
    </row>
    <row r="77" spans="1:15" ht="15.75" customHeight="1" x14ac:dyDescent="0.2">
      <c r="A77" s="22"/>
      <c r="B77" s="27" t="s">
        <v>21</v>
      </c>
      <c r="C77" s="27">
        <v>1185732</v>
      </c>
      <c r="D77" s="28">
        <v>44540</v>
      </c>
      <c r="E77" s="27" t="s">
        <v>22</v>
      </c>
      <c r="F77" s="27" t="s">
        <v>23</v>
      </c>
      <c r="G77" s="27" t="s">
        <v>23</v>
      </c>
      <c r="H77" s="27" t="s">
        <v>29</v>
      </c>
      <c r="I77" s="29">
        <v>0.7</v>
      </c>
      <c r="J77" s="30">
        <v>10000</v>
      </c>
      <c r="K77" s="31">
        <f t="shared" si="0"/>
        <v>7000</v>
      </c>
      <c r="L77" s="31">
        <f t="shared" si="1"/>
        <v>1750</v>
      </c>
      <c r="M77" s="32">
        <v>0.25</v>
      </c>
      <c r="O77" s="33"/>
    </row>
    <row r="78" spans="1:15" ht="15.75" customHeight="1" x14ac:dyDescent="0.2">
      <c r="A78" s="22"/>
      <c r="B78" s="27" t="s">
        <v>30</v>
      </c>
      <c r="C78" s="27">
        <v>1197831</v>
      </c>
      <c r="D78" s="28">
        <v>44198</v>
      </c>
      <c r="E78" s="27" t="s">
        <v>31</v>
      </c>
      <c r="F78" s="27" t="s">
        <v>32</v>
      </c>
      <c r="G78" s="27" t="s">
        <v>33</v>
      </c>
      <c r="H78" s="27" t="s">
        <v>24</v>
      </c>
      <c r="I78" s="29">
        <v>0.25</v>
      </c>
      <c r="J78" s="30">
        <v>9000</v>
      </c>
      <c r="K78" s="31">
        <f t="shared" si="0"/>
        <v>2250</v>
      </c>
      <c r="L78" s="31">
        <f t="shared" si="1"/>
        <v>787.5</v>
      </c>
      <c r="M78" s="32">
        <v>0.35</v>
      </c>
      <c r="O78" s="33"/>
    </row>
    <row r="79" spans="1:15" ht="15.75" customHeight="1" x14ac:dyDescent="0.2">
      <c r="A79" s="22"/>
      <c r="B79" s="27" t="s">
        <v>30</v>
      </c>
      <c r="C79" s="27">
        <v>1197831</v>
      </c>
      <c r="D79" s="28">
        <v>44198</v>
      </c>
      <c r="E79" s="27" t="s">
        <v>31</v>
      </c>
      <c r="F79" s="27" t="s">
        <v>32</v>
      </c>
      <c r="G79" s="27" t="s">
        <v>33</v>
      </c>
      <c r="H79" s="27" t="s">
        <v>25</v>
      </c>
      <c r="I79" s="29">
        <v>0.35</v>
      </c>
      <c r="J79" s="30">
        <v>9000</v>
      </c>
      <c r="K79" s="31">
        <f t="shared" si="0"/>
        <v>3150</v>
      </c>
      <c r="L79" s="31">
        <f t="shared" si="1"/>
        <v>1102.5</v>
      </c>
      <c r="M79" s="32">
        <v>0.35</v>
      </c>
      <c r="O79" s="33"/>
    </row>
    <row r="80" spans="1:15" ht="15.75" customHeight="1" x14ac:dyDescent="0.2">
      <c r="A80" s="22"/>
      <c r="B80" s="27" t="s">
        <v>30</v>
      </c>
      <c r="C80" s="27">
        <v>1197831</v>
      </c>
      <c r="D80" s="28">
        <v>44198</v>
      </c>
      <c r="E80" s="27" t="s">
        <v>31</v>
      </c>
      <c r="F80" s="27" t="s">
        <v>32</v>
      </c>
      <c r="G80" s="27" t="s">
        <v>33</v>
      </c>
      <c r="H80" s="27" t="s">
        <v>26</v>
      </c>
      <c r="I80" s="29">
        <v>0.35</v>
      </c>
      <c r="J80" s="30">
        <v>7000</v>
      </c>
      <c r="K80" s="31">
        <f t="shared" si="0"/>
        <v>2450</v>
      </c>
      <c r="L80" s="31">
        <f t="shared" si="1"/>
        <v>857.5</v>
      </c>
      <c r="M80" s="32">
        <v>0.35</v>
      </c>
      <c r="O80" s="33"/>
    </row>
    <row r="81" spans="1:15" ht="15.75" customHeight="1" x14ac:dyDescent="0.2">
      <c r="A81" s="22"/>
      <c r="B81" s="27" t="s">
        <v>30</v>
      </c>
      <c r="C81" s="27">
        <v>1197831</v>
      </c>
      <c r="D81" s="28">
        <v>44198</v>
      </c>
      <c r="E81" s="27" t="s">
        <v>31</v>
      </c>
      <c r="F81" s="27" t="s">
        <v>32</v>
      </c>
      <c r="G81" s="27" t="s">
        <v>33</v>
      </c>
      <c r="H81" s="27" t="s">
        <v>27</v>
      </c>
      <c r="I81" s="29">
        <v>0.35</v>
      </c>
      <c r="J81" s="30">
        <v>7000</v>
      </c>
      <c r="K81" s="31">
        <f t="shared" si="0"/>
        <v>2450</v>
      </c>
      <c r="L81" s="31">
        <f t="shared" si="1"/>
        <v>1102.5</v>
      </c>
      <c r="M81" s="32">
        <v>0.45</v>
      </c>
      <c r="O81" s="33"/>
    </row>
    <row r="82" spans="1:15" ht="15.75" customHeight="1" x14ac:dyDescent="0.2">
      <c r="A82" s="22"/>
      <c r="B82" s="27" t="s">
        <v>30</v>
      </c>
      <c r="C82" s="27">
        <v>1197831</v>
      </c>
      <c r="D82" s="28">
        <v>44198</v>
      </c>
      <c r="E82" s="27" t="s">
        <v>31</v>
      </c>
      <c r="F82" s="27" t="s">
        <v>32</v>
      </c>
      <c r="G82" s="27" t="s">
        <v>33</v>
      </c>
      <c r="H82" s="27" t="s">
        <v>28</v>
      </c>
      <c r="I82" s="29">
        <v>0.4</v>
      </c>
      <c r="J82" s="30">
        <v>5500</v>
      </c>
      <c r="K82" s="31">
        <f t="shared" si="0"/>
        <v>2200</v>
      </c>
      <c r="L82" s="31">
        <f t="shared" si="1"/>
        <v>660</v>
      </c>
      <c r="M82" s="32">
        <v>0.3</v>
      </c>
      <c r="O82" s="33"/>
    </row>
    <row r="83" spans="1:15" ht="15.75" customHeight="1" x14ac:dyDescent="0.2">
      <c r="A83" s="22"/>
      <c r="B83" s="27" t="s">
        <v>30</v>
      </c>
      <c r="C83" s="27">
        <v>1197831</v>
      </c>
      <c r="D83" s="28">
        <v>44198</v>
      </c>
      <c r="E83" s="27" t="s">
        <v>31</v>
      </c>
      <c r="F83" s="27" t="s">
        <v>32</v>
      </c>
      <c r="G83" s="27" t="s">
        <v>33</v>
      </c>
      <c r="H83" s="27" t="s">
        <v>29</v>
      </c>
      <c r="I83" s="29">
        <v>0.35</v>
      </c>
      <c r="J83" s="30">
        <v>7000</v>
      </c>
      <c r="K83" s="31">
        <f t="shared" si="0"/>
        <v>2450</v>
      </c>
      <c r="L83" s="31">
        <f t="shared" si="1"/>
        <v>1225</v>
      </c>
      <c r="M83" s="32">
        <v>0.5</v>
      </c>
      <c r="O83" s="33"/>
    </row>
    <row r="84" spans="1:15" ht="15.75" customHeight="1" x14ac:dyDescent="0.2">
      <c r="A84" s="22"/>
      <c r="B84" s="27" t="s">
        <v>30</v>
      </c>
      <c r="C84" s="27">
        <v>1197831</v>
      </c>
      <c r="D84" s="28">
        <v>44228</v>
      </c>
      <c r="E84" s="27" t="s">
        <v>31</v>
      </c>
      <c r="F84" s="27" t="s">
        <v>32</v>
      </c>
      <c r="G84" s="27" t="s">
        <v>33</v>
      </c>
      <c r="H84" s="27" t="s">
        <v>24</v>
      </c>
      <c r="I84" s="29">
        <v>0.25</v>
      </c>
      <c r="J84" s="30">
        <v>8500</v>
      </c>
      <c r="K84" s="31">
        <f t="shared" si="0"/>
        <v>2125</v>
      </c>
      <c r="L84" s="31">
        <f t="shared" si="1"/>
        <v>743.75</v>
      </c>
      <c r="M84" s="32">
        <v>0.35</v>
      </c>
      <c r="O84" s="33"/>
    </row>
    <row r="85" spans="1:15" ht="15.75" customHeight="1" x14ac:dyDescent="0.2">
      <c r="A85" s="22"/>
      <c r="B85" s="27" t="s">
        <v>30</v>
      </c>
      <c r="C85" s="27">
        <v>1197831</v>
      </c>
      <c r="D85" s="28">
        <v>44228</v>
      </c>
      <c r="E85" s="27" t="s">
        <v>31</v>
      </c>
      <c r="F85" s="27" t="s">
        <v>32</v>
      </c>
      <c r="G85" s="27" t="s">
        <v>33</v>
      </c>
      <c r="H85" s="27" t="s">
        <v>25</v>
      </c>
      <c r="I85" s="29">
        <v>0.35</v>
      </c>
      <c r="J85" s="30">
        <v>8500</v>
      </c>
      <c r="K85" s="31">
        <f t="shared" si="0"/>
        <v>2975</v>
      </c>
      <c r="L85" s="31">
        <f t="shared" si="1"/>
        <v>1041.25</v>
      </c>
      <c r="M85" s="32">
        <v>0.35</v>
      </c>
      <c r="O85" s="33"/>
    </row>
    <row r="86" spans="1:15" ht="15.75" customHeight="1" x14ac:dyDescent="0.2">
      <c r="A86" s="22"/>
      <c r="B86" s="27" t="s">
        <v>30</v>
      </c>
      <c r="C86" s="27">
        <v>1197831</v>
      </c>
      <c r="D86" s="28">
        <v>44228</v>
      </c>
      <c r="E86" s="27" t="s">
        <v>31</v>
      </c>
      <c r="F86" s="27" t="s">
        <v>32</v>
      </c>
      <c r="G86" s="27" t="s">
        <v>33</v>
      </c>
      <c r="H86" s="27" t="s">
        <v>26</v>
      </c>
      <c r="I86" s="29">
        <v>0.35</v>
      </c>
      <c r="J86" s="30">
        <v>6750</v>
      </c>
      <c r="K86" s="31">
        <f t="shared" si="0"/>
        <v>2362.5</v>
      </c>
      <c r="L86" s="31">
        <f t="shared" si="1"/>
        <v>826.875</v>
      </c>
      <c r="M86" s="32">
        <v>0.35</v>
      </c>
      <c r="O86" s="33"/>
    </row>
    <row r="87" spans="1:15" ht="15.75" customHeight="1" x14ac:dyDescent="0.2">
      <c r="A87" s="22"/>
      <c r="B87" s="27" t="s">
        <v>30</v>
      </c>
      <c r="C87" s="27">
        <v>1197831</v>
      </c>
      <c r="D87" s="28">
        <v>44228</v>
      </c>
      <c r="E87" s="27" t="s">
        <v>31</v>
      </c>
      <c r="F87" s="27" t="s">
        <v>32</v>
      </c>
      <c r="G87" s="27" t="s">
        <v>33</v>
      </c>
      <c r="H87" s="27" t="s">
        <v>27</v>
      </c>
      <c r="I87" s="29">
        <v>0.35</v>
      </c>
      <c r="J87" s="30">
        <v>6250</v>
      </c>
      <c r="K87" s="31">
        <f t="shared" si="0"/>
        <v>2187.5</v>
      </c>
      <c r="L87" s="31">
        <f t="shared" si="1"/>
        <v>984.375</v>
      </c>
      <c r="M87" s="32">
        <v>0.45</v>
      </c>
      <c r="O87" s="33"/>
    </row>
    <row r="88" spans="1:15" ht="15.75" customHeight="1" x14ac:dyDescent="0.2">
      <c r="A88" s="22"/>
      <c r="B88" s="27" t="s">
        <v>30</v>
      </c>
      <c r="C88" s="27">
        <v>1197831</v>
      </c>
      <c r="D88" s="28">
        <v>44228</v>
      </c>
      <c r="E88" s="27" t="s">
        <v>31</v>
      </c>
      <c r="F88" s="27" t="s">
        <v>32</v>
      </c>
      <c r="G88" s="27" t="s">
        <v>33</v>
      </c>
      <c r="H88" s="27" t="s">
        <v>28</v>
      </c>
      <c r="I88" s="29">
        <v>0.4</v>
      </c>
      <c r="J88" s="30">
        <v>5000</v>
      </c>
      <c r="K88" s="31">
        <f t="shared" si="0"/>
        <v>2000</v>
      </c>
      <c r="L88" s="31">
        <f t="shared" si="1"/>
        <v>600</v>
      </c>
      <c r="M88" s="32">
        <v>0.3</v>
      </c>
      <c r="O88" s="33"/>
    </row>
    <row r="89" spans="1:15" ht="15.75" customHeight="1" x14ac:dyDescent="0.2">
      <c r="A89" s="22"/>
      <c r="B89" s="27" t="s">
        <v>30</v>
      </c>
      <c r="C89" s="27">
        <v>1197831</v>
      </c>
      <c r="D89" s="28">
        <v>44228</v>
      </c>
      <c r="E89" s="27" t="s">
        <v>31</v>
      </c>
      <c r="F89" s="27" t="s">
        <v>32</v>
      </c>
      <c r="G89" s="27" t="s">
        <v>33</v>
      </c>
      <c r="H89" s="27" t="s">
        <v>29</v>
      </c>
      <c r="I89" s="29">
        <v>0.35</v>
      </c>
      <c r="J89" s="30">
        <v>7000</v>
      </c>
      <c r="K89" s="31">
        <f t="shared" si="0"/>
        <v>2450</v>
      </c>
      <c r="L89" s="31">
        <f t="shared" si="1"/>
        <v>1225</v>
      </c>
      <c r="M89" s="32">
        <v>0.5</v>
      </c>
      <c r="O89" s="33"/>
    </row>
    <row r="90" spans="1:15" ht="15.75" customHeight="1" x14ac:dyDescent="0.2">
      <c r="A90" s="22"/>
      <c r="B90" s="27" t="s">
        <v>30</v>
      </c>
      <c r="C90" s="27">
        <v>1197831</v>
      </c>
      <c r="D90" s="28">
        <v>44258</v>
      </c>
      <c r="E90" s="27" t="s">
        <v>31</v>
      </c>
      <c r="F90" s="27" t="s">
        <v>32</v>
      </c>
      <c r="G90" s="27" t="s">
        <v>33</v>
      </c>
      <c r="H90" s="27" t="s">
        <v>24</v>
      </c>
      <c r="I90" s="29">
        <v>0.3</v>
      </c>
      <c r="J90" s="30">
        <v>8750</v>
      </c>
      <c r="K90" s="31">
        <f t="shared" si="0"/>
        <v>2625</v>
      </c>
      <c r="L90" s="31">
        <f t="shared" si="1"/>
        <v>918.74999999999989</v>
      </c>
      <c r="M90" s="32">
        <v>0.35</v>
      </c>
      <c r="O90" s="33"/>
    </row>
    <row r="91" spans="1:15" ht="15.75" customHeight="1" x14ac:dyDescent="0.2">
      <c r="A91" s="22"/>
      <c r="B91" s="27" t="s">
        <v>30</v>
      </c>
      <c r="C91" s="27">
        <v>1197831</v>
      </c>
      <c r="D91" s="28">
        <v>44258</v>
      </c>
      <c r="E91" s="27" t="s">
        <v>31</v>
      </c>
      <c r="F91" s="27" t="s">
        <v>32</v>
      </c>
      <c r="G91" s="27" t="s">
        <v>33</v>
      </c>
      <c r="H91" s="27" t="s">
        <v>25</v>
      </c>
      <c r="I91" s="29">
        <v>0.4</v>
      </c>
      <c r="J91" s="30">
        <v>8750</v>
      </c>
      <c r="K91" s="31">
        <f t="shared" si="0"/>
        <v>3500</v>
      </c>
      <c r="L91" s="31">
        <f t="shared" si="1"/>
        <v>1225</v>
      </c>
      <c r="M91" s="32">
        <v>0.35</v>
      </c>
      <c r="O91" s="33"/>
    </row>
    <row r="92" spans="1:15" ht="15.75" customHeight="1" x14ac:dyDescent="0.2">
      <c r="A92" s="22"/>
      <c r="B92" s="27" t="s">
        <v>30</v>
      </c>
      <c r="C92" s="27">
        <v>1197831</v>
      </c>
      <c r="D92" s="28">
        <v>44258</v>
      </c>
      <c r="E92" s="27" t="s">
        <v>31</v>
      </c>
      <c r="F92" s="27" t="s">
        <v>32</v>
      </c>
      <c r="G92" s="27" t="s">
        <v>33</v>
      </c>
      <c r="H92" s="27" t="s">
        <v>26</v>
      </c>
      <c r="I92" s="29">
        <v>0.35</v>
      </c>
      <c r="J92" s="30">
        <v>7000</v>
      </c>
      <c r="K92" s="31">
        <f t="shared" si="0"/>
        <v>2450</v>
      </c>
      <c r="L92" s="31">
        <f t="shared" si="1"/>
        <v>857.5</v>
      </c>
      <c r="M92" s="32">
        <v>0.35</v>
      </c>
      <c r="O92" s="33"/>
    </row>
    <row r="93" spans="1:15" ht="15.75" customHeight="1" x14ac:dyDescent="0.2">
      <c r="A93" s="22"/>
      <c r="B93" s="27" t="s">
        <v>30</v>
      </c>
      <c r="C93" s="27">
        <v>1197831</v>
      </c>
      <c r="D93" s="28">
        <v>44258</v>
      </c>
      <c r="E93" s="27" t="s">
        <v>31</v>
      </c>
      <c r="F93" s="27" t="s">
        <v>32</v>
      </c>
      <c r="G93" s="27" t="s">
        <v>33</v>
      </c>
      <c r="H93" s="27" t="s">
        <v>27</v>
      </c>
      <c r="I93" s="29">
        <v>0.4</v>
      </c>
      <c r="J93" s="30">
        <v>6000</v>
      </c>
      <c r="K93" s="31">
        <f t="shared" si="0"/>
        <v>2400</v>
      </c>
      <c r="L93" s="31">
        <f t="shared" si="1"/>
        <v>1080</v>
      </c>
      <c r="M93" s="32">
        <v>0.45</v>
      </c>
      <c r="O93" s="33"/>
    </row>
    <row r="94" spans="1:15" ht="15.75" customHeight="1" x14ac:dyDescent="0.2">
      <c r="A94" s="22"/>
      <c r="B94" s="27" t="s">
        <v>30</v>
      </c>
      <c r="C94" s="27">
        <v>1197831</v>
      </c>
      <c r="D94" s="28">
        <v>44258</v>
      </c>
      <c r="E94" s="27" t="s">
        <v>31</v>
      </c>
      <c r="F94" s="27" t="s">
        <v>32</v>
      </c>
      <c r="G94" s="27" t="s">
        <v>33</v>
      </c>
      <c r="H94" s="27" t="s">
        <v>28</v>
      </c>
      <c r="I94" s="29">
        <v>0.45</v>
      </c>
      <c r="J94" s="30">
        <v>5000</v>
      </c>
      <c r="K94" s="31">
        <f t="shared" si="0"/>
        <v>2250</v>
      </c>
      <c r="L94" s="31">
        <f t="shared" si="1"/>
        <v>675</v>
      </c>
      <c r="M94" s="32">
        <v>0.3</v>
      </c>
      <c r="O94" s="33"/>
    </row>
    <row r="95" spans="1:15" ht="15.75" customHeight="1" x14ac:dyDescent="0.2">
      <c r="A95" s="22"/>
      <c r="B95" s="27" t="s">
        <v>30</v>
      </c>
      <c r="C95" s="27">
        <v>1197831</v>
      </c>
      <c r="D95" s="28">
        <v>44258</v>
      </c>
      <c r="E95" s="27" t="s">
        <v>31</v>
      </c>
      <c r="F95" s="27" t="s">
        <v>32</v>
      </c>
      <c r="G95" s="27" t="s">
        <v>33</v>
      </c>
      <c r="H95" s="27" t="s">
        <v>29</v>
      </c>
      <c r="I95" s="29">
        <v>0.4</v>
      </c>
      <c r="J95" s="30">
        <v>6500</v>
      </c>
      <c r="K95" s="31">
        <f t="shared" si="0"/>
        <v>2600</v>
      </c>
      <c r="L95" s="31">
        <f t="shared" si="1"/>
        <v>1300</v>
      </c>
      <c r="M95" s="32">
        <v>0.5</v>
      </c>
      <c r="O95" s="33"/>
    </row>
    <row r="96" spans="1:15" ht="15.75" customHeight="1" x14ac:dyDescent="0.2">
      <c r="A96" s="22"/>
      <c r="B96" s="27" t="s">
        <v>30</v>
      </c>
      <c r="C96" s="27">
        <v>1197831</v>
      </c>
      <c r="D96" s="28">
        <v>44288</v>
      </c>
      <c r="E96" s="27" t="s">
        <v>31</v>
      </c>
      <c r="F96" s="27" t="s">
        <v>32</v>
      </c>
      <c r="G96" s="27" t="s">
        <v>33</v>
      </c>
      <c r="H96" s="27" t="s">
        <v>24</v>
      </c>
      <c r="I96" s="29">
        <v>0.3</v>
      </c>
      <c r="J96" s="30">
        <v>9000</v>
      </c>
      <c r="K96" s="31">
        <f t="shared" si="0"/>
        <v>2700</v>
      </c>
      <c r="L96" s="31">
        <f t="shared" si="1"/>
        <v>944.99999999999989</v>
      </c>
      <c r="M96" s="32">
        <v>0.35</v>
      </c>
      <c r="O96" s="33"/>
    </row>
    <row r="97" spans="1:15" ht="15.75" customHeight="1" x14ac:dyDescent="0.2">
      <c r="A97" s="22"/>
      <c r="B97" s="27" t="s">
        <v>30</v>
      </c>
      <c r="C97" s="27">
        <v>1197831</v>
      </c>
      <c r="D97" s="28">
        <v>44288</v>
      </c>
      <c r="E97" s="27" t="s">
        <v>31</v>
      </c>
      <c r="F97" s="27" t="s">
        <v>32</v>
      </c>
      <c r="G97" s="27" t="s">
        <v>33</v>
      </c>
      <c r="H97" s="27" t="s">
        <v>25</v>
      </c>
      <c r="I97" s="29">
        <v>0.4</v>
      </c>
      <c r="J97" s="30">
        <v>9000</v>
      </c>
      <c r="K97" s="31">
        <f t="shared" si="0"/>
        <v>3600</v>
      </c>
      <c r="L97" s="31">
        <f t="shared" si="1"/>
        <v>1260</v>
      </c>
      <c r="M97" s="32">
        <v>0.35</v>
      </c>
      <c r="O97" s="33"/>
    </row>
    <row r="98" spans="1:15" ht="15.75" customHeight="1" x14ac:dyDescent="0.2">
      <c r="A98" s="22"/>
      <c r="B98" s="27" t="s">
        <v>30</v>
      </c>
      <c r="C98" s="27">
        <v>1197831</v>
      </c>
      <c r="D98" s="28">
        <v>44288</v>
      </c>
      <c r="E98" s="27" t="s">
        <v>31</v>
      </c>
      <c r="F98" s="27" t="s">
        <v>32</v>
      </c>
      <c r="G98" s="27" t="s">
        <v>33</v>
      </c>
      <c r="H98" s="27" t="s">
        <v>26</v>
      </c>
      <c r="I98" s="29">
        <v>0.35</v>
      </c>
      <c r="J98" s="30">
        <v>7250</v>
      </c>
      <c r="K98" s="31">
        <f t="shared" si="0"/>
        <v>2537.5</v>
      </c>
      <c r="L98" s="31">
        <f t="shared" si="1"/>
        <v>888.125</v>
      </c>
      <c r="M98" s="32">
        <v>0.35</v>
      </c>
      <c r="O98" s="33"/>
    </row>
    <row r="99" spans="1:15" ht="15.75" customHeight="1" x14ac:dyDescent="0.2">
      <c r="A99" s="22"/>
      <c r="B99" s="27" t="s">
        <v>30</v>
      </c>
      <c r="C99" s="27">
        <v>1197831</v>
      </c>
      <c r="D99" s="28">
        <v>44288</v>
      </c>
      <c r="E99" s="27" t="s">
        <v>31</v>
      </c>
      <c r="F99" s="27" t="s">
        <v>32</v>
      </c>
      <c r="G99" s="27" t="s">
        <v>33</v>
      </c>
      <c r="H99" s="27" t="s">
        <v>27</v>
      </c>
      <c r="I99" s="29">
        <v>0.4</v>
      </c>
      <c r="J99" s="30">
        <v>6250</v>
      </c>
      <c r="K99" s="31">
        <f t="shared" si="0"/>
        <v>2500</v>
      </c>
      <c r="L99" s="31">
        <f t="shared" si="1"/>
        <v>1125</v>
      </c>
      <c r="M99" s="32">
        <v>0.45</v>
      </c>
      <c r="O99" s="33"/>
    </row>
    <row r="100" spans="1:15" ht="15.75" customHeight="1" x14ac:dyDescent="0.2">
      <c r="A100" s="22"/>
      <c r="B100" s="27" t="s">
        <v>30</v>
      </c>
      <c r="C100" s="27">
        <v>1197831</v>
      </c>
      <c r="D100" s="28">
        <v>44288</v>
      </c>
      <c r="E100" s="27" t="s">
        <v>31</v>
      </c>
      <c r="F100" s="27" t="s">
        <v>32</v>
      </c>
      <c r="G100" s="27" t="s">
        <v>33</v>
      </c>
      <c r="H100" s="27" t="s">
        <v>28</v>
      </c>
      <c r="I100" s="29">
        <v>0.45</v>
      </c>
      <c r="J100" s="30">
        <v>5250</v>
      </c>
      <c r="K100" s="31">
        <f t="shared" si="0"/>
        <v>2362.5</v>
      </c>
      <c r="L100" s="31">
        <f t="shared" si="1"/>
        <v>708.75</v>
      </c>
      <c r="M100" s="32">
        <v>0.3</v>
      </c>
      <c r="O100" s="33"/>
    </row>
    <row r="101" spans="1:15" ht="15.75" customHeight="1" x14ac:dyDescent="0.2">
      <c r="A101" s="22"/>
      <c r="B101" s="27" t="s">
        <v>30</v>
      </c>
      <c r="C101" s="27">
        <v>1197831</v>
      </c>
      <c r="D101" s="28">
        <v>44288</v>
      </c>
      <c r="E101" s="27" t="s">
        <v>31</v>
      </c>
      <c r="F101" s="27" t="s">
        <v>32</v>
      </c>
      <c r="G101" s="27" t="s">
        <v>33</v>
      </c>
      <c r="H101" s="27" t="s">
        <v>29</v>
      </c>
      <c r="I101" s="29">
        <v>0.4</v>
      </c>
      <c r="J101" s="30">
        <v>8000</v>
      </c>
      <c r="K101" s="31">
        <f t="shared" si="0"/>
        <v>3200</v>
      </c>
      <c r="L101" s="31">
        <f t="shared" si="1"/>
        <v>1600</v>
      </c>
      <c r="M101" s="32">
        <v>0.5</v>
      </c>
      <c r="O101" s="33"/>
    </row>
    <row r="102" spans="1:15" ht="15.75" customHeight="1" x14ac:dyDescent="0.2">
      <c r="A102" s="22"/>
      <c r="B102" s="27" t="s">
        <v>30</v>
      </c>
      <c r="C102" s="27">
        <v>1197831</v>
      </c>
      <c r="D102" s="28">
        <v>44318</v>
      </c>
      <c r="E102" s="27" t="s">
        <v>31</v>
      </c>
      <c r="F102" s="27" t="s">
        <v>32</v>
      </c>
      <c r="G102" s="27" t="s">
        <v>33</v>
      </c>
      <c r="H102" s="27" t="s">
        <v>24</v>
      </c>
      <c r="I102" s="29">
        <v>0.3</v>
      </c>
      <c r="J102" s="30">
        <v>9250</v>
      </c>
      <c r="K102" s="31">
        <f t="shared" si="0"/>
        <v>2775</v>
      </c>
      <c r="L102" s="31">
        <f t="shared" si="1"/>
        <v>971.24999999999989</v>
      </c>
      <c r="M102" s="32">
        <v>0.35</v>
      </c>
      <c r="O102" s="33"/>
    </row>
    <row r="103" spans="1:15" ht="15.75" customHeight="1" x14ac:dyDescent="0.2">
      <c r="A103" s="22"/>
      <c r="B103" s="27" t="s">
        <v>30</v>
      </c>
      <c r="C103" s="27">
        <v>1197831</v>
      </c>
      <c r="D103" s="28">
        <v>44318</v>
      </c>
      <c r="E103" s="27" t="s">
        <v>31</v>
      </c>
      <c r="F103" s="27" t="s">
        <v>32</v>
      </c>
      <c r="G103" s="27" t="s">
        <v>33</v>
      </c>
      <c r="H103" s="27" t="s">
        <v>25</v>
      </c>
      <c r="I103" s="29">
        <v>0.4</v>
      </c>
      <c r="J103" s="30">
        <v>9250</v>
      </c>
      <c r="K103" s="31">
        <f t="shared" si="0"/>
        <v>3700</v>
      </c>
      <c r="L103" s="31">
        <f t="shared" si="1"/>
        <v>1295</v>
      </c>
      <c r="M103" s="32">
        <v>0.35</v>
      </c>
      <c r="O103" s="33"/>
    </row>
    <row r="104" spans="1:15" ht="15.75" customHeight="1" x14ac:dyDescent="0.2">
      <c r="A104" s="22"/>
      <c r="B104" s="27" t="s">
        <v>30</v>
      </c>
      <c r="C104" s="27">
        <v>1197831</v>
      </c>
      <c r="D104" s="28">
        <v>44318</v>
      </c>
      <c r="E104" s="27" t="s">
        <v>31</v>
      </c>
      <c r="F104" s="27" t="s">
        <v>32</v>
      </c>
      <c r="G104" s="27" t="s">
        <v>33</v>
      </c>
      <c r="H104" s="27" t="s">
        <v>26</v>
      </c>
      <c r="I104" s="29">
        <v>0.35</v>
      </c>
      <c r="J104" s="30">
        <v>7750</v>
      </c>
      <c r="K104" s="31">
        <f t="shared" si="0"/>
        <v>2712.5</v>
      </c>
      <c r="L104" s="31">
        <f t="shared" si="1"/>
        <v>949.37499999999989</v>
      </c>
      <c r="M104" s="32">
        <v>0.35</v>
      </c>
      <c r="O104" s="33"/>
    </row>
    <row r="105" spans="1:15" ht="15.75" customHeight="1" x14ac:dyDescent="0.2">
      <c r="A105" s="22"/>
      <c r="B105" s="27" t="s">
        <v>30</v>
      </c>
      <c r="C105" s="27">
        <v>1197831</v>
      </c>
      <c r="D105" s="28">
        <v>44318</v>
      </c>
      <c r="E105" s="27" t="s">
        <v>31</v>
      </c>
      <c r="F105" s="27" t="s">
        <v>32</v>
      </c>
      <c r="G105" s="27" t="s">
        <v>33</v>
      </c>
      <c r="H105" s="27" t="s">
        <v>27</v>
      </c>
      <c r="I105" s="29">
        <v>0.4</v>
      </c>
      <c r="J105" s="30">
        <v>7000</v>
      </c>
      <c r="K105" s="31">
        <f t="shared" si="0"/>
        <v>2800</v>
      </c>
      <c r="L105" s="31">
        <f t="shared" si="1"/>
        <v>1260</v>
      </c>
      <c r="M105" s="32">
        <v>0.45</v>
      </c>
      <c r="O105" s="33"/>
    </row>
    <row r="106" spans="1:15" ht="15.75" customHeight="1" x14ac:dyDescent="0.2">
      <c r="A106" s="22"/>
      <c r="B106" s="27" t="s">
        <v>30</v>
      </c>
      <c r="C106" s="27">
        <v>1197831</v>
      </c>
      <c r="D106" s="28">
        <v>44318</v>
      </c>
      <c r="E106" s="27" t="s">
        <v>31</v>
      </c>
      <c r="F106" s="27" t="s">
        <v>32</v>
      </c>
      <c r="G106" s="27" t="s">
        <v>33</v>
      </c>
      <c r="H106" s="27" t="s">
        <v>28</v>
      </c>
      <c r="I106" s="29">
        <v>0.45</v>
      </c>
      <c r="J106" s="30">
        <v>6000</v>
      </c>
      <c r="K106" s="31">
        <f t="shared" si="0"/>
        <v>2700</v>
      </c>
      <c r="L106" s="31">
        <f t="shared" si="1"/>
        <v>810</v>
      </c>
      <c r="M106" s="32">
        <v>0.3</v>
      </c>
      <c r="O106" s="33"/>
    </row>
    <row r="107" spans="1:15" ht="15.75" customHeight="1" x14ac:dyDescent="0.2">
      <c r="A107" s="22"/>
      <c r="B107" s="27" t="s">
        <v>30</v>
      </c>
      <c r="C107" s="27">
        <v>1197831</v>
      </c>
      <c r="D107" s="28">
        <v>44318</v>
      </c>
      <c r="E107" s="27" t="s">
        <v>31</v>
      </c>
      <c r="F107" s="27" t="s">
        <v>32</v>
      </c>
      <c r="G107" s="27" t="s">
        <v>33</v>
      </c>
      <c r="H107" s="27" t="s">
        <v>29</v>
      </c>
      <c r="I107" s="29">
        <v>0.4</v>
      </c>
      <c r="J107" s="30">
        <v>9500</v>
      </c>
      <c r="K107" s="31">
        <f t="shared" si="0"/>
        <v>3800</v>
      </c>
      <c r="L107" s="31">
        <f t="shared" si="1"/>
        <v>1900</v>
      </c>
      <c r="M107" s="32">
        <v>0.5</v>
      </c>
      <c r="O107" s="33"/>
    </row>
    <row r="108" spans="1:15" ht="15.75" customHeight="1" x14ac:dyDescent="0.2">
      <c r="A108" s="22"/>
      <c r="B108" s="27" t="s">
        <v>30</v>
      </c>
      <c r="C108" s="27">
        <v>1197831</v>
      </c>
      <c r="D108" s="28">
        <v>44348</v>
      </c>
      <c r="E108" s="27" t="s">
        <v>31</v>
      </c>
      <c r="F108" s="27" t="s">
        <v>32</v>
      </c>
      <c r="G108" s="27" t="s">
        <v>33</v>
      </c>
      <c r="H108" s="27" t="s">
        <v>24</v>
      </c>
      <c r="I108" s="29">
        <v>0.4</v>
      </c>
      <c r="J108" s="30">
        <v>9500</v>
      </c>
      <c r="K108" s="31">
        <f t="shared" si="0"/>
        <v>3800</v>
      </c>
      <c r="L108" s="31">
        <f t="shared" si="1"/>
        <v>1330</v>
      </c>
      <c r="M108" s="32">
        <v>0.35</v>
      </c>
      <c r="O108" s="33"/>
    </row>
    <row r="109" spans="1:15" ht="15.75" customHeight="1" x14ac:dyDescent="0.2">
      <c r="A109" s="22"/>
      <c r="B109" s="27" t="s">
        <v>30</v>
      </c>
      <c r="C109" s="27">
        <v>1197831</v>
      </c>
      <c r="D109" s="28">
        <v>44348</v>
      </c>
      <c r="E109" s="27" t="s">
        <v>31</v>
      </c>
      <c r="F109" s="27" t="s">
        <v>32</v>
      </c>
      <c r="G109" s="27" t="s">
        <v>33</v>
      </c>
      <c r="H109" s="27" t="s">
        <v>25</v>
      </c>
      <c r="I109" s="29">
        <v>0.45</v>
      </c>
      <c r="J109" s="30">
        <v>9500</v>
      </c>
      <c r="K109" s="31">
        <f t="shared" si="0"/>
        <v>4275</v>
      </c>
      <c r="L109" s="31">
        <f t="shared" si="1"/>
        <v>1496.25</v>
      </c>
      <c r="M109" s="32">
        <v>0.35</v>
      </c>
      <c r="O109" s="33"/>
    </row>
    <row r="110" spans="1:15" ht="15.75" customHeight="1" x14ac:dyDescent="0.2">
      <c r="A110" s="22"/>
      <c r="B110" s="27" t="s">
        <v>30</v>
      </c>
      <c r="C110" s="27">
        <v>1197831</v>
      </c>
      <c r="D110" s="28">
        <v>44348</v>
      </c>
      <c r="E110" s="27" t="s">
        <v>31</v>
      </c>
      <c r="F110" s="27" t="s">
        <v>32</v>
      </c>
      <c r="G110" s="27" t="s">
        <v>33</v>
      </c>
      <c r="H110" s="27" t="s">
        <v>26</v>
      </c>
      <c r="I110" s="29">
        <v>0.4</v>
      </c>
      <c r="J110" s="30">
        <v>8000</v>
      </c>
      <c r="K110" s="31">
        <f t="shared" si="0"/>
        <v>3200</v>
      </c>
      <c r="L110" s="31">
        <f t="shared" si="1"/>
        <v>1120</v>
      </c>
      <c r="M110" s="32">
        <v>0.35</v>
      </c>
      <c r="O110" s="33"/>
    </row>
    <row r="111" spans="1:15" ht="15.75" customHeight="1" x14ac:dyDescent="0.2">
      <c r="A111" s="22"/>
      <c r="B111" s="27" t="s">
        <v>30</v>
      </c>
      <c r="C111" s="27">
        <v>1197831</v>
      </c>
      <c r="D111" s="28">
        <v>44348</v>
      </c>
      <c r="E111" s="27" t="s">
        <v>31</v>
      </c>
      <c r="F111" s="27" t="s">
        <v>32</v>
      </c>
      <c r="G111" s="27" t="s">
        <v>33</v>
      </c>
      <c r="H111" s="27" t="s">
        <v>27</v>
      </c>
      <c r="I111" s="29">
        <v>0.4</v>
      </c>
      <c r="J111" s="30">
        <v>7500</v>
      </c>
      <c r="K111" s="31">
        <f t="shared" si="0"/>
        <v>3000</v>
      </c>
      <c r="L111" s="31">
        <f t="shared" si="1"/>
        <v>1350</v>
      </c>
      <c r="M111" s="32">
        <v>0.45</v>
      </c>
      <c r="O111" s="33"/>
    </row>
    <row r="112" spans="1:15" ht="15.75" customHeight="1" x14ac:dyDescent="0.2">
      <c r="A112" s="22"/>
      <c r="B112" s="27" t="s">
        <v>30</v>
      </c>
      <c r="C112" s="27">
        <v>1197831</v>
      </c>
      <c r="D112" s="28">
        <v>44348</v>
      </c>
      <c r="E112" s="27" t="s">
        <v>31</v>
      </c>
      <c r="F112" s="27" t="s">
        <v>32</v>
      </c>
      <c r="G112" s="27" t="s">
        <v>33</v>
      </c>
      <c r="H112" s="27" t="s">
        <v>28</v>
      </c>
      <c r="I112" s="29">
        <v>0.45</v>
      </c>
      <c r="J112" s="30">
        <v>6500</v>
      </c>
      <c r="K112" s="31">
        <f t="shared" si="0"/>
        <v>2925</v>
      </c>
      <c r="L112" s="31">
        <f t="shared" si="1"/>
        <v>877.5</v>
      </c>
      <c r="M112" s="32">
        <v>0.3</v>
      </c>
      <c r="O112" s="33"/>
    </row>
    <row r="113" spans="1:15" ht="15.75" customHeight="1" x14ac:dyDescent="0.2">
      <c r="A113" s="22"/>
      <c r="B113" s="27" t="s">
        <v>30</v>
      </c>
      <c r="C113" s="27">
        <v>1197831</v>
      </c>
      <c r="D113" s="28">
        <v>44348</v>
      </c>
      <c r="E113" s="27" t="s">
        <v>31</v>
      </c>
      <c r="F113" s="27" t="s">
        <v>32</v>
      </c>
      <c r="G113" s="27" t="s">
        <v>33</v>
      </c>
      <c r="H113" s="27" t="s">
        <v>29</v>
      </c>
      <c r="I113" s="29">
        <v>0.5</v>
      </c>
      <c r="J113" s="30">
        <v>10000</v>
      </c>
      <c r="K113" s="31">
        <f t="shared" si="0"/>
        <v>5000</v>
      </c>
      <c r="L113" s="31">
        <f t="shared" si="1"/>
        <v>2500</v>
      </c>
      <c r="M113" s="32">
        <v>0.5</v>
      </c>
      <c r="O113" s="33"/>
    </row>
    <row r="114" spans="1:15" ht="15.75" customHeight="1" x14ac:dyDescent="0.2">
      <c r="A114" s="22"/>
      <c r="B114" s="27" t="s">
        <v>30</v>
      </c>
      <c r="C114" s="27">
        <v>1197831</v>
      </c>
      <c r="D114" s="28">
        <v>44380</v>
      </c>
      <c r="E114" s="27" t="s">
        <v>31</v>
      </c>
      <c r="F114" s="27" t="s">
        <v>32</v>
      </c>
      <c r="G114" s="27" t="s">
        <v>33</v>
      </c>
      <c r="H114" s="27" t="s">
        <v>24</v>
      </c>
      <c r="I114" s="29">
        <v>0.4</v>
      </c>
      <c r="J114" s="30">
        <v>9500</v>
      </c>
      <c r="K114" s="31">
        <f t="shared" si="0"/>
        <v>3800</v>
      </c>
      <c r="L114" s="31">
        <f t="shared" si="1"/>
        <v>1330</v>
      </c>
      <c r="M114" s="32">
        <v>0.35</v>
      </c>
      <c r="O114" s="33"/>
    </row>
    <row r="115" spans="1:15" ht="15.75" customHeight="1" x14ac:dyDescent="0.2">
      <c r="A115" s="22"/>
      <c r="B115" s="27" t="s">
        <v>30</v>
      </c>
      <c r="C115" s="27">
        <v>1197831</v>
      </c>
      <c r="D115" s="28">
        <v>44380</v>
      </c>
      <c r="E115" s="27" t="s">
        <v>31</v>
      </c>
      <c r="F115" s="27" t="s">
        <v>32</v>
      </c>
      <c r="G115" s="27" t="s">
        <v>33</v>
      </c>
      <c r="H115" s="27" t="s">
        <v>25</v>
      </c>
      <c r="I115" s="29">
        <v>0.45</v>
      </c>
      <c r="J115" s="30">
        <v>9500</v>
      </c>
      <c r="K115" s="31">
        <f t="shared" si="0"/>
        <v>4275</v>
      </c>
      <c r="L115" s="31">
        <f t="shared" si="1"/>
        <v>1496.25</v>
      </c>
      <c r="M115" s="32">
        <v>0.35</v>
      </c>
      <c r="O115" s="33"/>
    </row>
    <row r="116" spans="1:15" ht="15.75" customHeight="1" x14ac:dyDescent="0.2">
      <c r="A116" s="22"/>
      <c r="B116" s="27" t="s">
        <v>30</v>
      </c>
      <c r="C116" s="27">
        <v>1197831</v>
      </c>
      <c r="D116" s="28">
        <v>44380</v>
      </c>
      <c r="E116" s="27" t="s">
        <v>31</v>
      </c>
      <c r="F116" s="27" t="s">
        <v>32</v>
      </c>
      <c r="G116" s="27" t="s">
        <v>33</v>
      </c>
      <c r="H116" s="27" t="s">
        <v>26</v>
      </c>
      <c r="I116" s="29">
        <v>0.4</v>
      </c>
      <c r="J116" s="30">
        <v>11000</v>
      </c>
      <c r="K116" s="31">
        <f t="shared" si="0"/>
        <v>4400</v>
      </c>
      <c r="L116" s="31">
        <f t="shared" si="1"/>
        <v>1540</v>
      </c>
      <c r="M116" s="32">
        <v>0.35</v>
      </c>
      <c r="O116" s="33"/>
    </row>
    <row r="117" spans="1:15" ht="15.75" customHeight="1" x14ac:dyDescent="0.2">
      <c r="A117" s="22"/>
      <c r="B117" s="27" t="s">
        <v>30</v>
      </c>
      <c r="C117" s="27">
        <v>1197831</v>
      </c>
      <c r="D117" s="28">
        <v>44380</v>
      </c>
      <c r="E117" s="27" t="s">
        <v>31</v>
      </c>
      <c r="F117" s="27" t="s">
        <v>32</v>
      </c>
      <c r="G117" s="27" t="s">
        <v>33</v>
      </c>
      <c r="H117" s="27" t="s">
        <v>27</v>
      </c>
      <c r="I117" s="29">
        <v>0.4</v>
      </c>
      <c r="J117" s="30">
        <v>7000</v>
      </c>
      <c r="K117" s="31">
        <f t="shared" si="0"/>
        <v>2800</v>
      </c>
      <c r="L117" s="31">
        <f t="shared" si="1"/>
        <v>1260</v>
      </c>
      <c r="M117" s="32">
        <v>0.45</v>
      </c>
      <c r="O117" s="33"/>
    </row>
    <row r="118" spans="1:15" ht="15.75" customHeight="1" x14ac:dyDescent="0.2">
      <c r="A118" s="22"/>
      <c r="B118" s="27" t="s">
        <v>30</v>
      </c>
      <c r="C118" s="27">
        <v>1197831</v>
      </c>
      <c r="D118" s="28">
        <v>44380</v>
      </c>
      <c r="E118" s="27" t="s">
        <v>31</v>
      </c>
      <c r="F118" s="27" t="s">
        <v>32</v>
      </c>
      <c r="G118" s="27" t="s">
        <v>33</v>
      </c>
      <c r="H118" s="27" t="s">
        <v>28</v>
      </c>
      <c r="I118" s="29">
        <v>0.45</v>
      </c>
      <c r="J118" s="30">
        <v>7000</v>
      </c>
      <c r="K118" s="31">
        <f t="shared" si="0"/>
        <v>3150</v>
      </c>
      <c r="L118" s="31">
        <f t="shared" si="1"/>
        <v>945</v>
      </c>
      <c r="M118" s="32">
        <v>0.3</v>
      </c>
      <c r="O118" s="33"/>
    </row>
    <row r="119" spans="1:15" ht="15.75" customHeight="1" x14ac:dyDescent="0.2">
      <c r="A119" s="22"/>
      <c r="B119" s="27" t="s">
        <v>30</v>
      </c>
      <c r="C119" s="27">
        <v>1197831</v>
      </c>
      <c r="D119" s="28">
        <v>44380</v>
      </c>
      <c r="E119" s="27" t="s">
        <v>31</v>
      </c>
      <c r="F119" s="27" t="s">
        <v>32</v>
      </c>
      <c r="G119" s="27" t="s">
        <v>33</v>
      </c>
      <c r="H119" s="27" t="s">
        <v>29</v>
      </c>
      <c r="I119" s="29">
        <v>0.5</v>
      </c>
      <c r="J119" s="30">
        <v>9750</v>
      </c>
      <c r="K119" s="31">
        <f t="shared" si="0"/>
        <v>4875</v>
      </c>
      <c r="L119" s="31">
        <f t="shared" si="1"/>
        <v>2437.5</v>
      </c>
      <c r="M119" s="32">
        <v>0.5</v>
      </c>
      <c r="O119" s="33"/>
    </row>
    <row r="120" spans="1:15" ht="15.75" customHeight="1" x14ac:dyDescent="0.2">
      <c r="A120" s="22"/>
      <c r="B120" s="27" t="s">
        <v>30</v>
      </c>
      <c r="C120" s="27">
        <v>1197831</v>
      </c>
      <c r="D120" s="28">
        <v>44413</v>
      </c>
      <c r="E120" s="27" t="s">
        <v>31</v>
      </c>
      <c r="F120" s="27" t="s">
        <v>32</v>
      </c>
      <c r="G120" s="27" t="s">
        <v>33</v>
      </c>
      <c r="H120" s="27" t="s">
        <v>24</v>
      </c>
      <c r="I120" s="29">
        <v>0.4</v>
      </c>
      <c r="J120" s="30">
        <v>9250</v>
      </c>
      <c r="K120" s="31">
        <f t="shared" si="0"/>
        <v>3700</v>
      </c>
      <c r="L120" s="31">
        <f t="shared" si="1"/>
        <v>1295</v>
      </c>
      <c r="M120" s="32">
        <v>0.35</v>
      </c>
      <c r="O120" s="33"/>
    </row>
    <row r="121" spans="1:15" ht="15.75" customHeight="1" x14ac:dyDescent="0.2">
      <c r="A121" s="22"/>
      <c r="B121" s="27" t="s">
        <v>30</v>
      </c>
      <c r="C121" s="27">
        <v>1197831</v>
      </c>
      <c r="D121" s="28">
        <v>44413</v>
      </c>
      <c r="E121" s="27" t="s">
        <v>31</v>
      </c>
      <c r="F121" s="27" t="s">
        <v>32</v>
      </c>
      <c r="G121" s="27" t="s">
        <v>33</v>
      </c>
      <c r="H121" s="27" t="s">
        <v>25</v>
      </c>
      <c r="I121" s="29">
        <v>0.45</v>
      </c>
      <c r="J121" s="30">
        <v>9250</v>
      </c>
      <c r="K121" s="31">
        <f t="shared" si="0"/>
        <v>4162.5</v>
      </c>
      <c r="L121" s="31">
        <f t="shared" si="1"/>
        <v>1456.875</v>
      </c>
      <c r="M121" s="32">
        <v>0.35</v>
      </c>
      <c r="O121" s="33"/>
    </row>
    <row r="122" spans="1:15" ht="15.75" customHeight="1" x14ac:dyDescent="0.2">
      <c r="A122" s="22"/>
      <c r="B122" s="27" t="s">
        <v>30</v>
      </c>
      <c r="C122" s="27">
        <v>1197831</v>
      </c>
      <c r="D122" s="28">
        <v>44413</v>
      </c>
      <c r="E122" s="27" t="s">
        <v>31</v>
      </c>
      <c r="F122" s="27" t="s">
        <v>32</v>
      </c>
      <c r="G122" s="27" t="s">
        <v>33</v>
      </c>
      <c r="H122" s="27" t="s">
        <v>26</v>
      </c>
      <c r="I122" s="29">
        <v>0.4</v>
      </c>
      <c r="J122" s="30">
        <v>11000</v>
      </c>
      <c r="K122" s="31">
        <f t="shared" si="0"/>
        <v>4400</v>
      </c>
      <c r="L122" s="31">
        <f t="shared" si="1"/>
        <v>1540</v>
      </c>
      <c r="M122" s="32">
        <v>0.35</v>
      </c>
      <c r="O122" s="33"/>
    </row>
    <row r="123" spans="1:15" ht="15.75" customHeight="1" x14ac:dyDescent="0.2">
      <c r="A123" s="22"/>
      <c r="B123" s="27" t="s">
        <v>30</v>
      </c>
      <c r="C123" s="27">
        <v>1197831</v>
      </c>
      <c r="D123" s="28">
        <v>44413</v>
      </c>
      <c r="E123" s="27" t="s">
        <v>31</v>
      </c>
      <c r="F123" s="27" t="s">
        <v>32</v>
      </c>
      <c r="G123" s="27" t="s">
        <v>33</v>
      </c>
      <c r="H123" s="27" t="s">
        <v>27</v>
      </c>
      <c r="I123" s="29">
        <v>0.4</v>
      </c>
      <c r="J123" s="30">
        <v>6500</v>
      </c>
      <c r="K123" s="31">
        <f t="shared" si="0"/>
        <v>2600</v>
      </c>
      <c r="L123" s="31">
        <f t="shared" si="1"/>
        <v>1170</v>
      </c>
      <c r="M123" s="32">
        <v>0.45</v>
      </c>
      <c r="O123" s="33"/>
    </row>
    <row r="124" spans="1:15" ht="15.75" customHeight="1" x14ac:dyDescent="0.2">
      <c r="A124" s="22"/>
      <c r="B124" s="27" t="s">
        <v>30</v>
      </c>
      <c r="C124" s="27">
        <v>1197831</v>
      </c>
      <c r="D124" s="28">
        <v>44413</v>
      </c>
      <c r="E124" s="27" t="s">
        <v>31</v>
      </c>
      <c r="F124" s="27" t="s">
        <v>32</v>
      </c>
      <c r="G124" s="27" t="s">
        <v>33</v>
      </c>
      <c r="H124" s="27" t="s">
        <v>28</v>
      </c>
      <c r="I124" s="29">
        <v>0.45</v>
      </c>
      <c r="J124" s="30">
        <v>6500</v>
      </c>
      <c r="K124" s="31">
        <f t="shared" si="0"/>
        <v>2925</v>
      </c>
      <c r="L124" s="31">
        <f t="shared" si="1"/>
        <v>877.5</v>
      </c>
      <c r="M124" s="32">
        <v>0.3</v>
      </c>
      <c r="O124" s="33"/>
    </row>
    <row r="125" spans="1:15" ht="15.75" customHeight="1" x14ac:dyDescent="0.2">
      <c r="A125" s="22"/>
      <c r="B125" s="27" t="s">
        <v>30</v>
      </c>
      <c r="C125" s="27">
        <v>1197831</v>
      </c>
      <c r="D125" s="28">
        <v>44413</v>
      </c>
      <c r="E125" s="27" t="s">
        <v>31</v>
      </c>
      <c r="F125" s="27" t="s">
        <v>32</v>
      </c>
      <c r="G125" s="27" t="s">
        <v>33</v>
      </c>
      <c r="H125" s="27" t="s">
        <v>29</v>
      </c>
      <c r="I125" s="29">
        <v>0.5</v>
      </c>
      <c r="J125" s="30">
        <v>9000</v>
      </c>
      <c r="K125" s="31">
        <f t="shared" si="0"/>
        <v>4500</v>
      </c>
      <c r="L125" s="31">
        <f t="shared" si="1"/>
        <v>2250</v>
      </c>
      <c r="M125" s="32">
        <v>0.5</v>
      </c>
      <c r="O125" s="33"/>
    </row>
    <row r="126" spans="1:15" ht="15.75" customHeight="1" x14ac:dyDescent="0.2">
      <c r="A126" s="22"/>
      <c r="B126" s="27" t="s">
        <v>30</v>
      </c>
      <c r="C126" s="27">
        <v>1197831</v>
      </c>
      <c r="D126" s="28">
        <v>44441</v>
      </c>
      <c r="E126" s="27" t="s">
        <v>31</v>
      </c>
      <c r="F126" s="27" t="s">
        <v>32</v>
      </c>
      <c r="G126" s="27" t="s">
        <v>33</v>
      </c>
      <c r="H126" s="27" t="s">
        <v>24</v>
      </c>
      <c r="I126" s="29">
        <v>0.45</v>
      </c>
      <c r="J126" s="30">
        <v>8500</v>
      </c>
      <c r="K126" s="31">
        <f t="shared" si="0"/>
        <v>3825</v>
      </c>
      <c r="L126" s="31">
        <f t="shared" si="1"/>
        <v>1338.75</v>
      </c>
      <c r="M126" s="32">
        <v>0.35</v>
      </c>
      <c r="O126" s="33"/>
    </row>
    <row r="127" spans="1:15" ht="15.75" customHeight="1" x14ac:dyDescent="0.2">
      <c r="A127" s="22"/>
      <c r="B127" s="27" t="s">
        <v>30</v>
      </c>
      <c r="C127" s="27">
        <v>1197831</v>
      </c>
      <c r="D127" s="28">
        <v>44441</v>
      </c>
      <c r="E127" s="27" t="s">
        <v>31</v>
      </c>
      <c r="F127" s="27" t="s">
        <v>32</v>
      </c>
      <c r="G127" s="27" t="s">
        <v>33</v>
      </c>
      <c r="H127" s="27" t="s">
        <v>25</v>
      </c>
      <c r="I127" s="29">
        <v>0.45</v>
      </c>
      <c r="J127" s="30">
        <v>8500</v>
      </c>
      <c r="K127" s="31">
        <f t="shared" si="0"/>
        <v>3825</v>
      </c>
      <c r="L127" s="31">
        <f t="shared" si="1"/>
        <v>1338.75</v>
      </c>
      <c r="M127" s="32">
        <v>0.35</v>
      </c>
      <c r="O127" s="33"/>
    </row>
    <row r="128" spans="1:15" ht="15.75" customHeight="1" x14ac:dyDescent="0.2">
      <c r="A128" s="22"/>
      <c r="B128" s="27" t="s">
        <v>30</v>
      </c>
      <c r="C128" s="27">
        <v>1197831</v>
      </c>
      <c r="D128" s="28">
        <v>44441</v>
      </c>
      <c r="E128" s="27" t="s">
        <v>31</v>
      </c>
      <c r="F128" s="27" t="s">
        <v>32</v>
      </c>
      <c r="G128" s="27" t="s">
        <v>33</v>
      </c>
      <c r="H128" s="27" t="s">
        <v>26</v>
      </c>
      <c r="I128" s="29">
        <v>0.5</v>
      </c>
      <c r="J128" s="30">
        <v>9000</v>
      </c>
      <c r="K128" s="31">
        <f t="shared" si="0"/>
        <v>4500</v>
      </c>
      <c r="L128" s="31">
        <f t="shared" si="1"/>
        <v>1575</v>
      </c>
      <c r="M128" s="32">
        <v>0.35</v>
      </c>
      <c r="O128" s="33"/>
    </row>
    <row r="129" spans="1:15" ht="15.75" customHeight="1" x14ac:dyDescent="0.2">
      <c r="A129" s="22"/>
      <c r="B129" s="27" t="s">
        <v>30</v>
      </c>
      <c r="C129" s="27">
        <v>1197831</v>
      </c>
      <c r="D129" s="28">
        <v>44441</v>
      </c>
      <c r="E129" s="27" t="s">
        <v>31</v>
      </c>
      <c r="F129" s="27" t="s">
        <v>32</v>
      </c>
      <c r="G129" s="27" t="s">
        <v>33</v>
      </c>
      <c r="H129" s="27" t="s">
        <v>27</v>
      </c>
      <c r="I129" s="29">
        <v>0.5</v>
      </c>
      <c r="J129" s="30">
        <v>6250</v>
      </c>
      <c r="K129" s="31">
        <f t="shared" si="0"/>
        <v>3125</v>
      </c>
      <c r="L129" s="31">
        <f t="shared" si="1"/>
        <v>1406.25</v>
      </c>
      <c r="M129" s="32">
        <v>0.45</v>
      </c>
      <c r="O129" s="33"/>
    </row>
    <row r="130" spans="1:15" ht="15.75" customHeight="1" x14ac:dyDescent="0.2">
      <c r="A130" s="22"/>
      <c r="B130" s="27" t="s">
        <v>30</v>
      </c>
      <c r="C130" s="27">
        <v>1197831</v>
      </c>
      <c r="D130" s="28">
        <v>44441</v>
      </c>
      <c r="E130" s="27" t="s">
        <v>31</v>
      </c>
      <c r="F130" s="27" t="s">
        <v>32</v>
      </c>
      <c r="G130" s="27" t="s">
        <v>33</v>
      </c>
      <c r="H130" s="27" t="s">
        <v>28</v>
      </c>
      <c r="I130" s="29">
        <v>0.45</v>
      </c>
      <c r="J130" s="30">
        <v>6250</v>
      </c>
      <c r="K130" s="31">
        <f t="shared" si="0"/>
        <v>2812.5</v>
      </c>
      <c r="L130" s="31">
        <f t="shared" si="1"/>
        <v>843.75</v>
      </c>
      <c r="M130" s="32">
        <v>0.3</v>
      </c>
      <c r="O130" s="33"/>
    </row>
    <row r="131" spans="1:15" ht="15.75" customHeight="1" x14ac:dyDescent="0.2">
      <c r="A131" s="22"/>
      <c r="B131" s="27" t="s">
        <v>30</v>
      </c>
      <c r="C131" s="27">
        <v>1197831</v>
      </c>
      <c r="D131" s="28">
        <v>44441</v>
      </c>
      <c r="E131" s="27" t="s">
        <v>31</v>
      </c>
      <c r="F131" s="27" t="s">
        <v>32</v>
      </c>
      <c r="G131" s="27" t="s">
        <v>33</v>
      </c>
      <c r="H131" s="27" t="s">
        <v>29</v>
      </c>
      <c r="I131" s="29">
        <v>0.55000000000000004</v>
      </c>
      <c r="J131" s="30">
        <v>8500</v>
      </c>
      <c r="K131" s="31">
        <f t="shared" si="0"/>
        <v>4675</v>
      </c>
      <c r="L131" s="31">
        <f t="shared" si="1"/>
        <v>2337.5</v>
      </c>
      <c r="M131" s="32">
        <v>0.5</v>
      </c>
      <c r="O131" s="33"/>
    </row>
    <row r="132" spans="1:15" ht="15.75" customHeight="1" x14ac:dyDescent="0.2">
      <c r="A132" s="22"/>
      <c r="B132" s="27" t="s">
        <v>30</v>
      </c>
      <c r="C132" s="27">
        <v>1197831</v>
      </c>
      <c r="D132" s="28">
        <v>44470</v>
      </c>
      <c r="E132" s="27" t="s">
        <v>31</v>
      </c>
      <c r="F132" s="27" t="s">
        <v>32</v>
      </c>
      <c r="G132" s="27" t="s">
        <v>33</v>
      </c>
      <c r="H132" s="27" t="s">
        <v>24</v>
      </c>
      <c r="I132" s="29">
        <v>0.45</v>
      </c>
      <c r="J132" s="30">
        <v>8000</v>
      </c>
      <c r="K132" s="31">
        <f t="shared" si="0"/>
        <v>3600</v>
      </c>
      <c r="L132" s="31">
        <f t="shared" si="1"/>
        <v>1260</v>
      </c>
      <c r="M132" s="32">
        <v>0.35</v>
      </c>
      <c r="O132" s="33"/>
    </row>
    <row r="133" spans="1:15" ht="15.75" customHeight="1" x14ac:dyDescent="0.2">
      <c r="A133" s="22"/>
      <c r="B133" s="27" t="s">
        <v>30</v>
      </c>
      <c r="C133" s="27">
        <v>1197831</v>
      </c>
      <c r="D133" s="28">
        <v>44470</v>
      </c>
      <c r="E133" s="27" t="s">
        <v>31</v>
      </c>
      <c r="F133" s="27" t="s">
        <v>32</v>
      </c>
      <c r="G133" s="27" t="s">
        <v>33</v>
      </c>
      <c r="H133" s="27" t="s">
        <v>25</v>
      </c>
      <c r="I133" s="29">
        <v>0.45</v>
      </c>
      <c r="J133" s="30">
        <v>8000</v>
      </c>
      <c r="K133" s="31">
        <f t="shared" si="0"/>
        <v>3600</v>
      </c>
      <c r="L133" s="31">
        <f t="shared" si="1"/>
        <v>1260</v>
      </c>
      <c r="M133" s="32">
        <v>0.35</v>
      </c>
      <c r="O133" s="33"/>
    </row>
    <row r="134" spans="1:15" ht="15.75" customHeight="1" x14ac:dyDescent="0.2">
      <c r="A134" s="22"/>
      <c r="B134" s="27" t="s">
        <v>30</v>
      </c>
      <c r="C134" s="27">
        <v>1197831</v>
      </c>
      <c r="D134" s="28">
        <v>44470</v>
      </c>
      <c r="E134" s="27" t="s">
        <v>31</v>
      </c>
      <c r="F134" s="27" t="s">
        <v>32</v>
      </c>
      <c r="G134" s="27" t="s">
        <v>33</v>
      </c>
      <c r="H134" s="27" t="s">
        <v>26</v>
      </c>
      <c r="I134" s="29">
        <v>0.5</v>
      </c>
      <c r="J134" s="30">
        <v>7500</v>
      </c>
      <c r="K134" s="31">
        <f t="shared" si="0"/>
        <v>3750</v>
      </c>
      <c r="L134" s="31">
        <f t="shared" si="1"/>
        <v>1312.5</v>
      </c>
      <c r="M134" s="32">
        <v>0.35</v>
      </c>
      <c r="O134" s="33"/>
    </row>
    <row r="135" spans="1:15" ht="15.75" customHeight="1" x14ac:dyDescent="0.2">
      <c r="A135" s="22"/>
      <c r="B135" s="27" t="s">
        <v>30</v>
      </c>
      <c r="C135" s="27">
        <v>1197831</v>
      </c>
      <c r="D135" s="28">
        <v>44470</v>
      </c>
      <c r="E135" s="27" t="s">
        <v>31</v>
      </c>
      <c r="F135" s="27" t="s">
        <v>32</v>
      </c>
      <c r="G135" s="27" t="s">
        <v>33</v>
      </c>
      <c r="H135" s="27" t="s">
        <v>27</v>
      </c>
      <c r="I135" s="29">
        <v>0.5</v>
      </c>
      <c r="J135" s="30">
        <v>6000</v>
      </c>
      <c r="K135" s="31">
        <f t="shared" si="0"/>
        <v>3000</v>
      </c>
      <c r="L135" s="31">
        <f t="shared" si="1"/>
        <v>1350</v>
      </c>
      <c r="M135" s="32">
        <v>0.45</v>
      </c>
      <c r="O135" s="33"/>
    </row>
    <row r="136" spans="1:15" ht="15.75" customHeight="1" x14ac:dyDescent="0.2">
      <c r="A136" s="22"/>
      <c r="B136" s="27" t="s">
        <v>30</v>
      </c>
      <c r="C136" s="27">
        <v>1197831</v>
      </c>
      <c r="D136" s="28">
        <v>44470</v>
      </c>
      <c r="E136" s="27" t="s">
        <v>31</v>
      </c>
      <c r="F136" s="27" t="s">
        <v>32</v>
      </c>
      <c r="G136" s="27" t="s">
        <v>33</v>
      </c>
      <c r="H136" s="27" t="s">
        <v>28</v>
      </c>
      <c r="I136" s="29">
        <v>0.45</v>
      </c>
      <c r="J136" s="30">
        <v>5750</v>
      </c>
      <c r="K136" s="31">
        <f t="shared" si="0"/>
        <v>2587.5</v>
      </c>
      <c r="L136" s="31">
        <f t="shared" si="1"/>
        <v>776.25</v>
      </c>
      <c r="M136" s="32">
        <v>0.3</v>
      </c>
      <c r="O136" s="33"/>
    </row>
    <row r="137" spans="1:15" ht="15.75" customHeight="1" x14ac:dyDescent="0.2">
      <c r="A137" s="22"/>
      <c r="B137" s="27" t="s">
        <v>30</v>
      </c>
      <c r="C137" s="27">
        <v>1197831</v>
      </c>
      <c r="D137" s="28">
        <v>44470</v>
      </c>
      <c r="E137" s="27" t="s">
        <v>31</v>
      </c>
      <c r="F137" s="27" t="s">
        <v>32</v>
      </c>
      <c r="G137" s="27" t="s">
        <v>33</v>
      </c>
      <c r="H137" s="27" t="s">
        <v>29</v>
      </c>
      <c r="I137" s="29">
        <v>0.55000000000000004</v>
      </c>
      <c r="J137" s="30">
        <v>7500</v>
      </c>
      <c r="K137" s="31">
        <f t="shared" si="0"/>
        <v>4125</v>
      </c>
      <c r="L137" s="31">
        <f t="shared" si="1"/>
        <v>2062.5</v>
      </c>
      <c r="M137" s="32">
        <v>0.5</v>
      </c>
      <c r="O137" s="33"/>
    </row>
    <row r="138" spans="1:15" ht="15.75" customHeight="1" x14ac:dyDescent="0.2">
      <c r="A138" s="22"/>
      <c r="B138" s="27" t="s">
        <v>30</v>
      </c>
      <c r="C138" s="27">
        <v>1197831</v>
      </c>
      <c r="D138" s="28">
        <v>44502</v>
      </c>
      <c r="E138" s="27" t="s">
        <v>31</v>
      </c>
      <c r="F138" s="27" t="s">
        <v>32</v>
      </c>
      <c r="G138" s="27" t="s">
        <v>33</v>
      </c>
      <c r="H138" s="27" t="s">
        <v>24</v>
      </c>
      <c r="I138" s="29">
        <v>0.45</v>
      </c>
      <c r="J138" s="30">
        <v>9000</v>
      </c>
      <c r="K138" s="31">
        <f t="shared" si="0"/>
        <v>4050</v>
      </c>
      <c r="L138" s="31">
        <f t="shared" si="1"/>
        <v>1417.5</v>
      </c>
      <c r="M138" s="32">
        <v>0.35</v>
      </c>
      <c r="O138" s="33"/>
    </row>
    <row r="139" spans="1:15" ht="15.75" customHeight="1" x14ac:dyDescent="0.2">
      <c r="A139" s="22"/>
      <c r="B139" s="27" t="s">
        <v>30</v>
      </c>
      <c r="C139" s="27">
        <v>1197831</v>
      </c>
      <c r="D139" s="28">
        <v>44502</v>
      </c>
      <c r="E139" s="27" t="s">
        <v>31</v>
      </c>
      <c r="F139" s="27" t="s">
        <v>32</v>
      </c>
      <c r="G139" s="27" t="s">
        <v>33</v>
      </c>
      <c r="H139" s="27" t="s">
        <v>25</v>
      </c>
      <c r="I139" s="29">
        <v>0.45</v>
      </c>
      <c r="J139" s="30">
        <v>9000</v>
      </c>
      <c r="K139" s="31">
        <f t="shared" si="0"/>
        <v>4050</v>
      </c>
      <c r="L139" s="31">
        <f t="shared" si="1"/>
        <v>1417.5</v>
      </c>
      <c r="M139" s="32">
        <v>0.35</v>
      </c>
      <c r="O139" s="33"/>
    </row>
    <row r="140" spans="1:15" ht="15.75" customHeight="1" x14ac:dyDescent="0.2">
      <c r="A140" s="22"/>
      <c r="B140" s="27" t="s">
        <v>30</v>
      </c>
      <c r="C140" s="27">
        <v>1197831</v>
      </c>
      <c r="D140" s="28">
        <v>44502</v>
      </c>
      <c r="E140" s="27" t="s">
        <v>31</v>
      </c>
      <c r="F140" s="27" t="s">
        <v>32</v>
      </c>
      <c r="G140" s="27" t="s">
        <v>33</v>
      </c>
      <c r="H140" s="27" t="s">
        <v>26</v>
      </c>
      <c r="I140" s="29">
        <v>0.5</v>
      </c>
      <c r="J140" s="30">
        <v>8250</v>
      </c>
      <c r="K140" s="31">
        <f t="shared" si="0"/>
        <v>4125</v>
      </c>
      <c r="L140" s="31">
        <f t="shared" si="1"/>
        <v>1443.75</v>
      </c>
      <c r="M140" s="32">
        <v>0.35</v>
      </c>
      <c r="O140" s="33"/>
    </row>
    <row r="141" spans="1:15" ht="15.75" customHeight="1" x14ac:dyDescent="0.2">
      <c r="A141" s="22"/>
      <c r="B141" s="27" t="s">
        <v>30</v>
      </c>
      <c r="C141" s="27">
        <v>1197831</v>
      </c>
      <c r="D141" s="28">
        <v>44502</v>
      </c>
      <c r="E141" s="27" t="s">
        <v>31</v>
      </c>
      <c r="F141" s="27" t="s">
        <v>32</v>
      </c>
      <c r="G141" s="27" t="s">
        <v>33</v>
      </c>
      <c r="H141" s="27" t="s">
        <v>27</v>
      </c>
      <c r="I141" s="29">
        <v>0.5</v>
      </c>
      <c r="J141" s="30">
        <v>6750</v>
      </c>
      <c r="K141" s="31">
        <f t="shared" si="0"/>
        <v>3375</v>
      </c>
      <c r="L141" s="31">
        <f t="shared" si="1"/>
        <v>1518.75</v>
      </c>
      <c r="M141" s="32">
        <v>0.45</v>
      </c>
      <c r="O141" s="33"/>
    </row>
    <row r="142" spans="1:15" ht="15.75" customHeight="1" x14ac:dyDescent="0.2">
      <c r="A142" s="22"/>
      <c r="B142" s="27" t="s">
        <v>30</v>
      </c>
      <c r="C142" s="27">
        <v>1197831</v>
      </c>
      <c r="D142" s="28">
        <v>44502</v>
      </c>
      <c r="E142" s="27" t="s">
        <v>31</v>
      </c>
      <c r="F142" s="27" t="s">
        <v>32</v>
      </c>
      <c r="G142" s="27" t="s">
        <v>33</v>
      </c>
      <c r="H142" s="27" t="s">
        <v>28</v>
      </c>
      <c r="I142" s="29">
        <v>0.45</v>
      </c>
      <c r="J142" s="30">
        <v>6500</v>
      </c>
      <c r="K142" s="31">
        <f t="shared" si="0"/>
        <v>2925</v>
      </c>
      <c r="L142" s="31">
        <f t="shared" si="1"/>
        <v>877.5</v>
      </c>
      <c r="M142" s="32">
        <v>0.3</v>
      </c>
      <c r="O142" s="33"/>
    </row>
    <row r="143" spans="1:15" ht="15.75" customHeight="1" x14ac:dyDescent="0.2">
      <c r="A143" s="22"/>
      <c r="B143" s="27" t="s">
        <v>30</v>
      </c>
      <c r="C143" s="27">
        <v>1197831</v>
      </c>
      <c r="D143" s="28">
        <v>44502</v>
      </c>
      <c r="E143" s="27" t="s">
        <v>31</v>
      </c>
      <c r="F143" s="27" t="s">
        <v>32</v>
      </c>
      <c r="G143" s="27" t="s">
        <v>33</v>
      </c>
      <c r="H143" s="27" t="s">
        <v>29</v>
      </c>
      <c r="I143" s="29">
        <v>0.55000000000000004</v>
      </c>
      <c r="J143" s="30">
        <v>8500</v>
      </c>
      <c r="K143" s="31">
        <f t="shared" si="0"/>
        <v>4675</v>
      </c>
      <c r="L143" s="31">
        <f t="shared" si="1"/>
        <v>2337.5</v>
      </c>
      <c r="M143" s="32">
        <v>0.5</v>
      </c>
      <c r="O143" s="33"/>
    </row>
    <row r="144" spans="1:15" ht="15.75" customHeight="1" x14ac:dyDescent="0.2">
      <c r="A144" s="22"/>
      <c r="B144" s="27" t="s">
        <v>30</v>
      </c>
      <c r="C144" s="27">
        <v>1197831</v>
      </c>
      <c r="D144" s="28">
        <v>44531</v>
      </c>
      <c r="E144" s="27" t="s">
        <v>31</v>
      </c>
      <c r="F144" s="27" t="s">
        <v>32</v>
      </c>
      <c r="G144" s="27" t="s">
        <v>33</v>
      </c>
      <c r="H144" s="27" t="s">
        <v>24</v>
      </c>
      <c r="I144" s="29">
        <v>0.45</v>
      </c>
      <c r="J144" s="30">
        <v>9500</v>
      </c>
      <c r="K144" s="31">
        <f t="shared" si="0"/>
        <v>4275</v>
      </c>
      <c r="L144" s="31">
        <f t="shared" si="1"/>
        <v>1496.25</v>
      </c>
      <c r="M144" s="32">
        <v>0.35</v>
      </c>
      <c r="O144" s="33"/>
    </row>
    <row r="145" spans="1:15" ht="15.75" customHeight="1" x14ac:dyDescent="0.2">
      <c r="A145" s="22"/>
      <c r="B145" s="27" t="s">
        <v>30</v>
      </c>
      <c r="C145" s="27">
        <v>1197831</v>
      </c>
      <c r="D145" s="28">
        <v>44531</v>
      </c>
      <c r="E145" s="27" t="s">
        <v>31</v>
      </c>
      <c r="F145" s="27" t="s">
        <v>32</v>
      </c>
      <c r="G145" s="27" t="s">
        <v>33</v>
      </c>
      <c r="H145" s="27" t="s">
        <v>25</v>
      </c>
      <c r="I145" s="29">
        <v>0.45</v>
      </c>
      <c r="J145" s="30">
        <v>9500</v>
      </c>
      <c r="K145" s="31">
        <f t="shared" si="0"/>
        <v>4275</v>
      </c>
      <c r="L145" s="31">
        <f t="shared" si="1"/>
        <v>1496.25</v>
      </c>
      <c r="M145" s="32">
        <v>0.35</v>
      </c>
      <c r="O145" s="33"/>
    </row>
    <row r="146" spans="1:15" ht="15.75" customHeight="1" x14ac:dyDescent="0.2">
      <c r="A146" s="22"/>
      <c r="B146" s="27" t="s">
        <v>30</v>
      </c>
      <c r="C146" s="27">
        <v>1197831</v>
      </c>
      <c r="D146" s="28">
        <v>44531</v>
      </c>
      <c r="E146" s="27" t="s">
        <v>31</v>
      </c>
      <c r="F146" s="27" t="s">
        <v>32</v>
      </c>
      <c r="G146" s="27" t="s">
        <v>33</v>
      </c>
      <c r="H146" s="27" t="s">
        <v>26</v>
      </c>
      <c r="I146" s="29">
        <v>0.5</v>
      </c>
      <c r="J146" s="30">
        <v>8500</v>
      </c>
      <c r="K146" s="31">
        <f t="shared" si="0"/>
        <v>4250</v>
      </c>
      <c r="L146" s="31">
        <f t="shared" si="1"/>
        <v>1487.5</v>
      </c>
      <c r="M146" s="32">
        <v>0.35</v>
      </c>
      <c r="O146" s="33"/>
    </row>
    <row r="147" spans="1:15" ht="15.75" customHeight="1" x14ac:dyDescent="0.2">
      <c r="A147" s="22"/>
      <c r="B147" s="27" t="s">
        <v>30</v>
      </c>
      <c r="C147" s="27">
        <v>1197831</v>
      </c>
      <c r="D147" s="28">
        <v>44531</v>
      </c>
      <c r="E147" s="27" t="s">
        <v>31</v>
      </c>
      <c r="F147" s="27" t="s">
        <v>32</v>
      </c>
      <c r="G147" s="27" t="s">
        <v>33</v>
      </c>
      <c r="H147" s="27" t="s">
        <v>27</v>
      </c>
      <c r="I147" s="29">
        <v>0.5</v>
      </c>
      <c r="J147" s="30">
        <v>7000</v>
      </c>
      <c r="K147" s="31">
        <f t="shared" si="0"/>
        <v>3500</v>
      </c>
      <c r="L147" s="31">
        <f t="shared" si="1"/>
        <v>1575</v>
      </c>
      <c r="M147" s="32">
        <v>0.45</v>
      </c>
      <c r="O147" s="33"/>
    </row>
    <row r="148" spans="1:15" ht="15.75" customHeight="1" x14ac:dyDescent="0.2">
      <c r="A148" s="22"/>
      <c r="B148" s="27" t="s">
        <v>30</v>
      </c>
      <c r="C148" s="27">
        <v>1197831</v>
      </c>
      <c r="D148" s="28">
        <v>44531</v>
      </c>
      <c r="E148" s="27" t="s">
        <v>31</v>
      </c>
      <c r="F148" s="27" t="s">
        <v>32</v>
      </c>
      <c r="G148" s="27" t="s">
        <v>33</v>
      </c>
      <c r="H148" s="27" t="s">
        <v>28</v>
      </c>
      <c r="I148" s="29">
        <v>0.45</v>
      </c>
      <c r="J148" s="30">
        <v>6500</v>
      </c>
      <c r="K148" s="31">
        <f t="shared" si="0"/>
        <v>2925</v>
      </c>
      <c r="L148" s="31">
        <f t="shared" si="1"/>
        <v>877.5</v>
      </c>
      <c r="M148" s="32">
        <v>0.3</v>
      </c>
      <c r="O148" s="33"/>
    </row>
    <row r="149" spans="1:15" ht="15.75" customHeight="1" x14ac:dyDescent="0.2">
      <c r="A149" s="22"/>
      <c r="B149" s="27" t="s">
        <v>30</v>
      </c>
      <c r="C149" s="27">
        <v>1197831</v>
      </c>
      <c r="D149" s="28">
        <v>44531</v>
      </c>
      <c r="E149" s="27" t="s">
        <v>31</v>
      </c>
      <c r="F149" s="27" t="s">
        <v>32</v>
      </c>
      <c r="G149" s="27" t="s">
        <v>33</v>
      </c>
      <c r="H149" s="27" t="s">
        <v>29</v>
      </c>
      <c r="I149" s="29">
        <v>0.55000000000000004</v>
      </c>
      <c r="J149" s="30">
        <v>9000</v>
      </c>
      <c r="K149" s="31">
        <f t="shared" si="0"/>
        <v>4950</v>
      </c>
      <c r="L149" s="31">
        <f t="shared" si="1"/>
        <v>2475</v>
      </c>
      <c r="M149" s="32">
        <v>0.5</v>
      </c>
      <c r="O149" s="33"/>
    </row>
    <row r="150" spans="1:15" ht="15.75" customHeight="1" x14ac:dyDescent="0.2">
      <c r="A150" s="22"/>
      <c r="B150" s="27" t="s">
        <v>34</v>
      </c>
      <c r="C150" s="27">
        <v>1128299</v>
      </c>
      <c r="D150" s="28">
        <v>44216</v>
      </c>
      <c r="E150" s="27" t="s">
        <v>35</v>
      </c>
      <c r="F150" s="27" t="s">
        <v>36</v>
      </c>
      <c r="G150" s="27" t="s">
        <v>37</v>
      </c>
      <c r="H150" s="27" t="s">
        <v>24</v>
      </c>
      <c r="I150" s="29">
        <v>0.39999999999999997</v>
      </c>
      <c r="J150" s="30">
        <v>7750</v>
      </c>
      <c r="K150" s="31">
        <f t="shared" si="0"/>
        <v>3099.9999999999995</v>
      </c>
      <c r="L150" s="31">
        <f t="shared" si="1"/>
        <v>1085</v>
      </c>
      <c r="M150" s="32">
        <v>0.35000000000000003</v>
      </c>
      <c r="O150" s="22"/>
    </row>
    <row r="151" spans="1:15" ht="15.75" customHeight="1" x14ac:dyDescent="0.2">
      <c r="A151" s="22"/>
      <c r="B151" s="27" t="s">
        <v>34</v>
      </c>
      <c r="C151" s="27">
        <v>1128299</v>
      </c>
      <c r="D151" s="28">
        <v>44216</v>
      </c>
      <c r="E151" s="27" t="s">
        <v>35</v>
      </c>
      <c r="F151" s="27" t="s">
        <v>36</v>
      </c>
      <c r="G151" s="27" t="s">
        <v>37</v>
      </c>
      <c r="H151" s="27" t="s">
        <v>25</v>
      </c>
      <c r="I151" s="29">
        <v>0.5</v>
      </c>
      <c r="J151" s="30">
        <v>7750</v>
      </c>
      <c r="K151" s="31">
        <f t="shared" si="0"/>
        <v>3875</v>
      </c>
      <c r="L151" s="31">
        <f t="shared" si="1"/>
        <v>775</v>
      </c>
      <c r="M151" s="32">
        <v>0.2</v>
      </c>
      <c r="O151" s="22"/>
    </row>
    <row r="152" spans="1:15" ht="15.75" customHeight="1" x14ac:dyDescent="0.2">
      <c r="A152" s="22"/>
      <c r="B152" s="27" t="s">
        <v>34</v>
      </c>
      <c r="C152" s="27">
        <v>1128299</v>
      </c>
      <c r="D152" s="28">
        <v>44216</v>
      </c>
      <c r="E152" s="27" t="s">
        <v>35</v>
      </c>
      <c r="F152" s="27" t="s">
        <v>36</v>
      </c>
      <c r="G152" s="27" t="s">
        <v>37</v>
      </c>
      <c r="H152" s="27" t="s">
        <v>26</v>
      </c>
      <c r="I152" s="29">
        <v>0.5</v>
      </c>
      <c r="J152" s="30">
        <v>7750</v>
      </c>
      <c r="K152" s="31">
        <f t="shared" si="0"/>
        <v>3875</v>
      </c>
      <c r="L152" s="31">
        <f t="shared" si="1"/>
        <v>1356.2500000000002</v>
      </c>
      <c r="M152" s="32">
        <v>0.35000000000000003</v>
      </c>
      <c r="O152" s="22"/>
    </row>
    <row r="153" spans="1:15" ht="15.75" customHeight="1" x14ac:dyDescent="0.2">
      <c r="A153" s="22"/>
      <c r="B153" s="27" t="s">
        <v>34</v>
      </c>
      <c r="C153" s="27">
        <v>1128299</v>
      </c>
      <c r="D153" s="28">
        <v>44216</v>
      </c>
      <c r="E153" s="27" t="s">
        <v>35</v>
      </c>
      <c r="F153" s="27" t="s">
        <v>36</v>
      </c>
      <c r="G153" s="27" t="s">
        <v>37</v>
      </c>
      <c r="H153" s="27" t="s">
        <v>27</v>
      </c>
      <c r="I153" s="29">
        <v>0.5</v>
      </c>
      <c r="J153" s="30">
        <v>6250</v>
      </c>
      <c r="K153" s="31">
        <f t="shared" si="0"/>
        <v>3125</v>
      </c>
      <c r="L153" s="31">
        <f t="shared" si="1"/>
        <v>937.5</v>
      </c>
      <c r="M153" s="32">
        <v>0.3</v>
      </c>
      <c r="O153" s="22"/>
    </row>
    <row r="154" spans="1:15" ht="15.75" customHeight="1" x14ac:dyDescent="0.2">
      <c r="A154" s="22"/>
      <c r="B154" s="27" t="s">
        <v>34</v>
      </c>
      <c r="C154" s="27">
        <v>1128299</v>
      </c>
      <c r="D154" s="28">
        <v>44216</v>
      </c>
      <c r="E154" s="27" t="s">
        <v>35</v>
      </c>
      <c r="F154" s="27" t="s">
        <v>36</v>
      </c>
      <c r="G154" s="27" t="s">
        <v>37</v>
      </c>
      <c r="H154" s="27" t="s">
        <v>28</v>
      </c>
      <c r="I154" s="29">
        <v>0.55000000000000004</v>
      </c>
      <c r="J154" s="30">
        <v>5750</v>
      </c>
      <c r="K154" s="31">
        <f t="shared" si="0"/>
        <v>3162.5000000000005</v>
      </c>
      <c r="L154" s="31">
        <f t="shared" si="1"/>
        <v>1581.2500000000002</v>
      </c>
      <c r="M154" s="32">
        <v>0.5</v>
      </c>
      <c r="O154" s="22"/>
    </row>
    <row r="155" spans="1:15" ht="15.75" customHeight="1" x14ac:dyDescent="0.2">
      <c r="A155" s="22"/>
      <c r="B155" s="27" t="s">
        <v>34</v>
      </c>
      <c r="C155" s="27">
        <v>1128299</v>
      </c>
      <c r="D155" s="28">
        <v>44216</v>
      </c>
      <c r="E155" s="27" t="s">
        <v>35</v>
      </c>
      <c r="F155" s="27" t="s">
        <v>36</v>
      </c>
      <c r="G155" s="27" t="s">
        <v>37</v>
      </c>
      <c r="H155" s="27" t="s">
        <v>29</v>
      </c>
      <c r="I155" s="29">
        <v>0.5</v>
      </c>
      <c r="J155" s="30">
        <v>7750</v>
      </c>
      <c r="K155" s="31">
        <f t="shared" si="0"/>
        <v>3875</v>
      </c>
      <c r="L155" s="31">
        <f t="shared" si="1"/>
        <v>581.25000000000011</v>
      </c>
      <c r="M155" s="32">
        <v>0.15000000000000002</v>
      </c>
      <c r="O155" s="22"/>
    </row>
    <row r="156" spans="1:15" ht="15.75" customHeight="1" x14ac:dyDescent="0.2">
      <c r="A156" s="22"/>
      <c r="B156" s="27" t="s">
        <v>34</v>
      </c>
      <c r="C156" s="27">
        <v>1128299</v>
      </c>
      <c r="D156" s="28">
        <v>44247</v>
      </c>
      <c r="E156" s="27" t="s">
        <v>35</v>
      </c>
      <c r="F156" s="27" t="s">
        <v>36</v>
      </c>
      <c r="G156" s="27" t="s">
        <v>37</v>
      </c>
      <c r="H156" s="27" t="s">
        <v>24</v>
      </c>
      <c r="I156" s="29">
        <v>0.39999999999999997</v>
      </c>
      <c r="J156" s="30">
        <v>8250</v>
      </c>
      <c r="K156" s="31">
        <f t="shared" si="0"/>
        <v>3299.9999999999995</v>
      </c>
      <c r="L156" s="31">
        <f t="shared" si="1"/>
        <v>1155</v>
      </c>
      <c r="M156" s="32">
        <v>0.35000000000000003</v>
      </c>
      <c r="O156" s="22"/>
    </row>
    <row r="157" spans="1:15" ht="15.75" customHeight="1" x14ac:dyDescent="0.2">
      <c r="A157" s="22"/>
      <c r="B157" s="27" t="s">
        <v>34</v>
      </c>
      <c r="C157" s="27">
        <v>1128299</v>
      </c>
      <c r="D157" s="28">
        <v>44247</v>
      </c>
      <c r="E157" s="27" t="s">
        <v>35</v>
      </c>
      <c r="F157" s="27" t="s">
        <v>36</v>
      </c>
      <c r="G157" s="27" t="s">
        <v>37</v>
      </c>
      <c r="H157" s="27" t="s">
        <v>25</v>
      </c>
      <c r="I157" s="29">
        <v>0.5</v>
      </c>
      <c r="J157" s="30">
        <v>7250</v>
      </c>
      <c r="K157" s="31">
        <f t="shared" si="0"/>
        <v>3625</v>
      </c>
      <c r="L157" s="31">
        <f t="shared" si="1"/>
        <v>725</v>
      </c>
      <c r="M157" s="32">
        <v>0.2</v>
      </c>
      <c r="O157" s="22"/>
    </row>
    <row r="158" spans="1:15" ht="15.75" customHeight="1" x14ac:dyDescent="0.2">
      <c r="A158" s="22"/>
      <c r="B158" s="27" t="s">
        <v>34</v>
      </c>
      <c r="C158" s="27">
        <v>1128299</v>
      </c>
      <c r="D158" s="28">
        <v>44247</v>
      </c>
      <c r="E158" s="27" t="s">
        <v>35</v>
      </c>
      <c r="F158" s="27" t="s">
        <v>36</v>
      </c>
      <c r="G158" s="27" t="s">
        <v>37</v>
      </c>
      <c r="H158" s="27" t="s">
        <v>26</v>
      </c>
      <c r="I158" s="29">
        <v>0.5</v>
      </c>
      <c r="J158" s="30">
        <v>7250</v>
      </c>
      <c r="K158" s="31">
        <f t="shared" si="0"/>
        <v>3625</v>
      </c>
      <c r="L158" s="31">
        <f t="shared" si="1"/>
        <v>1268.7500000000002</v>
      </c>
      <c r="M158" s="32">
        <v>0.35000000000000003</v>
      </c>
      <c r="O158" s="22"/>
    </row>
    <row r="159" spans="1:15" ht="15.75" customHeight="1" x14ac:dyDescent="0.2">
      <c r="A159" s="22"/>
      <c r="B159" s="27" t="s">
        <v>34</v>
      </c>
      <c r="C159" s="27">
        <v>1128299</v>
      </c>
      <c r="D159" s="28">
        <v>44247</v>
      </c>
      <c r="E159" s="27" t="s">
        <v>35</v>
      </c>
      <c r="F159" s="27" t="s">
        <v>36</v>
      </c>
      <c r="G159" s="27" t="s">
        <v>37</v>
      </c>
      <c r="H159" s="27" t="s">
        <v>27</v>
      </c>
      <c r="I159" s="29">
        <v>0.5</v>
      </c>
      <c r="J159" s="30">
        <v>5750</v>
      </c>
      <c r="K159" s="31">
        <f t="shared" si="0"/>
        <v>2875</v>
      </c>
      <c r="L159" s="31">
        <f t="shared" si="1"/>
        <v>862.5</v>
      </c>
      <c r="M159" s="32">
        <v>0.3</v>
      </c>
      <c r="O159" s="22"/>
    </row>
    <row r="160" spans="1:15" ht="15.75" customHeight="1" x14ac:dyDescent="0.2">
      <c r="A160" s="22"/>
      <c r="B160" s="27" t="s">
        <v>34</v>
      </c>
      <c r="C160" s="27">
        <v>1128299</v>
      </c>
      <c r="D160" s="28">
        <v>44247</v>
      </c>
      <c r="E160" s="27" t="s">
        <v>35</v>
      </c>
      <c r="F160" s="27" t="s">
        <v>36</v>
      </c>
      <c r="G160" s="27" t="s">
        <v>37</v>
      </c>
      <c r="H160" s="27" t="s">
        <v>28</v>
      </c>
      <c r="I160" s="29">
        <v>0.55000000000000004</v>
      </c>
      <c r="J160" s="30">
        <v>5000</v>
      </c>
      <c r="K160" s="31">
        <f t="shared" si="0"/>
        <v>2750</v>
      </c>
      <c r="L160" s="31">
        <f t="shared" si="1"/>
        <v>1375</v>
      </c>
      <c r="M160" s="32">
        <v>0.5</v>
      </c>
      <c r="O160" s="22"/>
    </row>
    <row r="161" spans="1:15" ht="15.75" customHeight="1" x14ac:dyDescent="0.2">
      <c r="A161" s="22"/>
      <c r="B161" s="27" t="s">
        <v>34</v>
      </c>
      <c r="C161" s="27">
        <v>1128299</v>
      </c>
      <c r="D161" s="28">
        <v>44247</v>
      </c>
      <c r="E161" s="27" t="s">
        <v>35</v>
      </c>
      <c r="F161" s="27" t="s">
        <v>36</v>
      </c>
      <c r="G161" s="27" t="s">
        <v>37</v>
      </c>
      <c r="H161" s="27" t="s">
        <v>29</v>
      </c>
      <c r="I161" s="29">
        <v>0.5</v>
      </c>
      <c r="J161" s="30">
        <v>7000</v>
      </c>
      <c r="K161" s="31">
        <f t="shared" si="0"/>
        <v>3500</v>
      </c>
      <c r="L161" s="31">
        <f t="shared" si="1"/>
        <v>525.00000000000011</v>
      </c>
      <c r="M161" s="32">
        <v>0.15000000000000002</v>
      </c>
      <c r="O161" s="22"/>
    </row>
    <row r="162" spans="1:15" ht="15.75" customHeight="1" x14ac:dyDescent="0.2">
      <c r="A162" s="22"/>
      <c r="B162" s="27" t="s">
        <v>34</v>
      </c>
      <c r="C162" s="27">
        <v>1128299</v>
      </c>
      <c r="D162" s="28">
        <v>44274</v>
      </c>
      <c r="E162" s="27" t="s">
        <v>35</v>
      </c>
      <c r="F162" s="27" t="s">
        <v>36</v>
      </c>
      <c r="G162" s="27" t="s">
        <v>37</v>
      </c>
      <c r="H162" s="27" t="s">
        <v>24</v>
      </c>
      <c r="I162" s="29">
        <v>0.5</v>
      </c>
      <c r="J162" s="30">
        <v>8500</v>
      </c>
      <c r="K162" s="31">
        <f t="shared" si="0"/>
        <v>4250</v>
      </c>
      <c r="L162" s="31">
        <f t="shared" si="1"/>
        <v>1487.5000000000002</v>
      </c>
      <c r="M162" s="32">
        <v>0.35000000000000003</v>
      </c>
      <c r="O162" s="22"/>
    </row>
    <row r="163" spans="1:15" ht="15.75" customHeight="1" x14ac:dyDescent="0.2">
      <c r="A163" s="22"/>
      <c r="B163" s="27" t="s">
        <v>34</v>
      </c>
      <c r="C163" s="27">
        <v>1128299</v>
      </c>
      <c r="D163" s="28">
        <v>44274</v>
      </c>
      <c r="E163" s="27" t="s">
        <v>35</v>
      </c>
      <c r="F163" s="27" t="s">
        <v>36</v>
      </c>
      <c r="G163" s="27" t="s">
        <v>37</v>
      </c>
      <c r="H163" s="27" t="s">
        <v>25</v>
      </c>
      <c r="I163" s="29">
        <v>0.6</v>
      </c>
      <c r="J163" s="30">
        <v>7000</v>
      </c>
      <c r="K163" s="31">
        <f t="shared" si="0"/>
        <v>4200</v>
      </c>
      <c r="L163" s="31">
        <f t="shared" si="1"/>
        <v>840</v>
      </c>
      <c r="M163" s="32">
        <v>0.2</v>
      </c>
      <c r="O163" s="22"/>
    </row>
    <row r="164" spans="1:15" ht="15.75" customHeight="1" x14ac:dyDescent="0.2">
      <c r="A164" s="22"/>
      <c r="B164" s="27" t="s">
        <v>34</v>
      </c>
      <c r="C164" s="27">
        <v>1128299</v>
      </c>
      <c r="D164" s="28">
        <v>44274</v>
      </c>
      <c r="E164" s="27" t="s">
        <v>35</v>
      </c>
      <c r="F164" s="27" t="s">
        <v>36</v>
      </c>
      <c r="G164" s="27" t="s">
        <v>37</v>
      </c>
      <c r="H164" s="27" t="s">
        <v>26</v>
      </c>
      <c r="I164" s="29">
        <v>0.6</v>
      </c>
      <c r="J164" s="30">
        <v>7000</v>
      </c>
      <c r="K164" s="31">
        <f t="shared" si="0"/>
        <v>4200</v>
      </c>
      <c r="L164" s="31">
        <f t="shared" si="1"/>
        <v>1470.0000000000002</v>
      </c>
      <c r="M164" s="32">
        <v>0.35000000000000003</v>
      </c>
      <c r="O164" s="22"/>
    </row>
    <row r="165" spans="1:15" ht="15.75" customHeight="1" x14ac:dyDescent="0.2">
      <c r="A165" s="22"/>
      <c r="B165" s="27" t="s">
        <v>34</v>
      </c>
      <c r="C165" s="27">
        <v>1128299</v>
      </c>
      <c r="D165" s="28">
        <v>44274</v>
      </c>
      <c r="E165" s="27" t="s">
        <v>35</v>
      </c>
      <c r="F165" s="27" t="s">
        <v>36</v>
      </c>
      <c r="G165" s="27" t="s">
        <v>37</v>
      </c>
      <c r="H165" s="27" t="s">
        <v>27</v>
      </c>
      <c r="I165" s="29">
        <v>0.6</v>
      </c>
      <c r="J165" s="30">
        <v>6000</v>
      </c>
      <c r="K165" s="31">
        <f t="shared" si="0"/>
        <v>3600</v>
      </c>
      <c r="L165" s="31">
        <f t="shared" si="1"/>
        <v>1080</v>
      </c>
      <c r="M165" s="32">
        <v>0.3</v>
      </c>
      <c r="O165" s="22"/>
    </row>
    <row r="166" spans="1:15" ht="15.75" customHeight="1" x14ac:dyDescent="0.2">
      <c r="A166" s="22"/>
      <c r="B166" s="27" t="s">
        <v>34</v>
      </c>
      <c r="C166" s="27">
        <v>1128299</v>
      </c>
      <c r="D166" s="28">
        <v>44274</v>
      </c>
      <c r="E166" s="27" t="s">
        <v>35</v>
      </c>
      <c r="F166" s="27" t="s">
        <v>36</v>
      </c>
      <c r="G166" s="27" t="s">
        <v>37</v>
      </c>
      <c r="H166" s="27" t="s">
        <v>28</v>
      </c>
      <c r="I166" s="29">
        <v>0.65</v>
      </c>
      <c r="J166" s="30">
        <v>5000</v>
      </c>
      <c r="K166" s="31">
        <f t="shared" si="0"/>
        <v>3250</v>
      </c>
      <c r="L166" s="31">
        <f t="shared" si="1"/>
        <v>1625</v>
      </c>
      <c r="M166" s="32">
        <v>0.5</v>
      </c>
      <c r="O166" s="22"/>
    </row>
    <row r="167" spans="1:15" ht="15.75" customHeight="1" x14ac:dyDescent="0.2">
      <c r="A167" s="22"/>
      <c r="B167" s="27" t="s">
        <v>34</v>
      </c>
      <c r="C167" s="27">
        <v>1128299</v>
      </c>
      <c r="D167" s="28">
        <v>44274</v>
      </c>
      <c r="E167" s="27" t="s">
        <v>35</v>
      </c>
      <c r="F167" s="27" t="s">
        <v>36</v>
      </c>
      <c r="G167" s="27" t="s">
        <v>37</v>
      </c>
      <c r="H167" s="27" t="s">
        <v>29</v>
      </c>
      <c r="I167" s="29">
        <v>0.6</v>
      </c>
      <c r="J167" s="30">
        <v>7000</v>
      </c>
      <c r="K167" s="31">
        <f t="shared" si="0"/>
        <v>4200</v>
      </c>
      <c r="L167" s="31">
        <f t="shared" si="1"/>
        <v>630.00000000000011</v>
      </c>
      <c r="M167" s="32">
        <v>0.15000000000000002</v>
      </c>
      <c r="O167" s="22"/>
    </row>
    <row r="168" spans="1:15" ht="15.75" customHeight="1" x14ac:dyDescent="0.2">
      <c r="A168" s="22"/>
      <c r="B168" s="27" t="s">
        <v>34</v>
      </c>
      <c r="C168" s="27">
        <v>1128299</v>
      </c>
      <c r="D168" s="28">
        <v>44306</v>
      </c>
      <c r="E168" s="27" t="s">
        <v>35</v>
      </c>
      <c r="F168" s="27" t="s">
        <v>36</v>
      </c>
      <c r="G168" s="27" t="s">
        <v>37</v>
      </c>
      <c r="H168" s="27" t="s">
        <v>24</v>
      </c>
      <c r="I168" s="29">
        <v>0.6</v>
      </c>
      <c r="J168" s="30">
        <v>8750</v>
      </c>
      <c r="K168" s="31">
        <f t="shared" si="0"/>
        <v>5250</v>
      </c>
      <c r="L168" s="31">
        <f t="shared" si="1"/>
        <v>1837.5000000000002</v>
      </c>
      <c r="M168" s="32">
        <v>0.35000000000000003</v>
      </c>
      <c r="O168" s="22"/>
    </row>
    <row r="169" spans="1:15" ht="15.75" customHeight="1" x14ac:dyDescent="0.2">
      <c r="A169" s="22"/>
      <c r="B169" s="27" t="s">
        <v>34</v>
      </c>
      <c r="C169" s="27">
        <v>1128299</v>
      </c>
      <c r="D169" s="28">
        <v>44306</v>
      </c>
      <c r="E169" s="27" t="s">
        <v>35</v>
      </c>
      <c r="F169" s="27" t="s">
        <v>36</v>
      </c>
      <c r="G169" s="27" t="s">
        <v>37</v>
      </c>
      <c r="H169" s="27" t="s">
        <v>25</v>
      </c>
      <c r="I169" s="29">
        <v>0.65</v>
      </c>
      <c r="J169" s="30">
        <v>6750</v>
      </c>
      <c r="K169" s="31">
        <f t="shared" si="0"/>
        <v>4387.5</v>
      </c>
      <c r="L169" s="31">
        <f t="shared" si="1"/>
        <v>877.5</v>
      </c>
      <c r="M169" s="32">
        <v>0.2</v>
      </c>
      <c r="O169" s="22"/>
    </row>
    <row r="170" spans="1:15" ht="15.75" customHeight="1" x14ac:dyDescent="0.2">
      <c r="A170" s="22"/>
      <c r="B170" s="27" t="s">
        <v>34</v>
      </c>
      <c r="C170" s="27">
        <v>1128299</v>
      </c>
      <c r="D170" s="28">
        <v>44306</v>
      </c>
      <c r="E170" s="27" t="s">
        <v>35</v>
      </c>
      <c r="F170" s="27" t="s">
        <v>36</v>
      </c>
      <c r="G170" s="27" t="s">
        <v>37</v>
      </c>
      <c r="H170" s="27" t="s">
        <v>26</v>
      </c>
      <c r="I170" s="29">
        <v>0.65</v>
      </c>
      <c r="J170" s="30">
        <v>7250</v>
      </c>
      <c r="K170" s="31">
        <f t="shared" si="0"/>
        <v>4712.5</v>
      </c>
      <c r="L170" s="31">
        <f t="shared" si="1"/>
        <v>1649.3750000000002</v>
      </c>
      <c r="M170" s="32">
        <v>0.35000000000000003</v>
      </c>
      <c r="O170" s="22"/>
    </row>
    <row r="171" spans="1:15" ht="15.75" customHeight="1" x14ac:dyDescent="0.2">
      <c r="A171" s="22"/>
      <c r="B171" s="27" t="s">
        <v>34</v>
      </c>
      <c r="C171" s="27">
        <v>1128299</v>
      </c>
      <c r="D171" s="28">
        <v>44306</v>
      </c>
      <c r="E171" s="27" t="s">
        <v>35</v>
      </c>
      <c r="F171" s="27" t="s">
        <v>36</v>
      </c>
      <c r="G171" s="27" t="s">
        <v>37</v>
      </c>
      <c r="H171" s="27" t="s">
        <v>27</v>
      </c>
      <c r="I171" s="29">
        <v>0.6</v>
      </c>
      <c r="J171" s="30">
        <v>6250</v>
      </c>
      <c r="K171" s="31">
        <f t="shared" si="0"/>
        <v>3750</v>
      </c>
      <c r="L171" s="31">
        <f t="shared" si="1"/>
        <v>1125</v>
      </c>
      <c r="M171" s="32">
        <v>0.3</v>
      </c>
      <c r="O171" s="22"/>
    </row>
    <row r="172" spans="1:15" ht="15.75" customHeight="1" x14ac:dyDescent="0.2">
      <c r="A172" s="22"/>
      <c r="B172" s="27" t="s">
        <v>34</v>
      </c>
      <c r="C172" s="27">
        <v>1128299</v>
      </c>
      <c r="D172" s="28">
        <v>44306</v>
      </c>
      <c r="E172" s="27" t="s">
        <v>35</v>
      </c>
      <c r="F172" s="27" t="s">
        <v>36</v>
      </c>
      <c r="G172" s="27" t="s">
        <v>37</v>
      </c>
      <c r="H172" s="27" t="s">
        <v>28</v>
      </c>
      <c r="I172" s="29">
        <v>0.65</v>
      </c>
      <c r="J172" s="30">
        <v>5250</v>
      </c>
      <c r="K172" s="31">
        <f t="shared" si="0"/>
        <v>3412.5</v>
      </c>
      <c r="L172" s="31">
        <f t="shared" si="1"/>
        <v>1706.25</v>
      </c>
      <c r="M172" s="32">
        <v>0.5</v>
      </c>
      <c r="O172" s="22"/>
    </row>
    <row r="173" spans="1:15" ht="15.75" customHeight="1" x14ac:dyDescent="0.2">
      <c r="A173" s="22"/>
      <c r="B173" s="27" t="s">
        <v>34</v>
      </c>
      <c r="C173" s="27">
        <v>1128299</v>
      </c>
      <c r="D173" s="28">
        <v>44306</v>
      </c>
      <c r="E173" s="27" t="s">
        <v>35</v>
      </c>
      <c r="F173" s="27" t="s">
        <v>36</v>
      </c>
      <c r="G173" s="27" t="s">
        <v>37</v>
      </c>
      <c r="H173" s="27" t="s">
        <v>29</v>
      </c>
      <c r="I173" s="29">
        <v>0.8</v>
      </c>
      <c r="J173" s="30">
        <v>7000</v>
      </c>
      <c r="K173" s="31">
        <f t="shared" si="0"/>
        <v>5600</v>
      </c>
      <c r="L173" s="31">
        <f t="shared" si="1"/>
        <v>840.00000000000011</v>
      </c>
      <c r="M173" s="32">
        <v>0.15000000000000002</v>
      </c>
      <c r="O173" s="22"/>
    </row>
    <row r="174" spans="1:15" ht="15.75" customHeight="1" x14ac:dyDescent="0.2">
      <c r="A174" s="22"/>
      <c r="B174" s="27" t="s">
        <v>34</v>
      </c>
      <c r="C174" s="27">
        <v>1128299</v>
      </c>
      <c r="D174" s="28">
        <v>44337</v>
      </c>
      <c r="E174" s="27" t="s">
        <v>35</v>
      </c>
      <c r="F174" s="27" t="s">
        <v>36</v>
      </c>
      <c r="G174" s="27" t="s">
        <v>37</v>
      </c>
      <c r="H174" s="27" t="s">
        <v>24</v>
      </c>
      <c r="I174" s="29">
        <v>0.6</v>
      </c>
      <c r="J174" s="30">
        <v>9000</v>
      </c>
      <c r="K174" s="31">
        <f t="shared" si="0"/>
        <v>5400</v>
      </c>
      <c r="L174" s="31">
        <f t="shared" si="1"/>
        <v>2160</v>
      </c>
      <c r="M174" s="32">
        <v>0.4</v>
      </c>
      <c r="O174" s="22"/>
    </row>
    <row r="175" spans="1:15" ht="15.75" customHeight="1" x14ac:dyDescent="0.2">
      <c r="A175" s="22"/>
      <c r="B175" s="27" t="s">
        <v>34</v>
      </c>
      <c r="C175" s="27">
        <v>1128299</v>
      </c>
      <c r="D175" s="28">
        <v>44337</v>
      </c>
      <c r="E175" s="27" t="s">
        <v>35</v>
      </c>
      <c r="F175" s="27" t="s">
        <v>36</v>
      </c>
      <c r="G175" s="27" t="s">
        <v>37</v>
      </c>
      <c r="H175" s="27" t="s">
        <v>25</v>
      </c>
      <c r="I175" s="29">
        <v>0.65</v>
      </c>
      <c r="J175" s="30">
        <v>7500</v>
      </c>
      <c r="K175" s="31">
        <f t="shared" si="0"/>
        <v>4875</v>
      </c>
      <c r="L175" s="31">
        <f t="shared" si="1"/>
        <v>1218.75</v>
      </c>
      <c r="M175" s="32">
        <v>0.25</v>
      </c>
      <c r="O175" s="22"/>
    </row>
    <row r="176" spans="1:15" ht="15.75" customHeight="1" x14ac:dyDescent="0.2">
      <c r="A176" s="22"/>
      <c r="B176" s="27" t="s">
        <v>34</v>
      </c>
      <c r="C176" s="27">
        <v>1128299</v>
      </c>
      <c r="D176" s="28">
        <v>44337</v>
      </c>
      <c r="E176" s="27" t="s">
        <v>35</v>
      </c>
      <c r="F176" s="27" t="s">
        <v>36</v>
      </c>
      <c r="G176" s="27" t="s">
        <v>37</v>
      </c>
      <c r="H176" s="27" t="s">
        <v>26</v>
      </c>
      <c r="I176" s="29">
        <v>0.65</v>
      </c>
      <c r="J176" s="30">
        <v>7500</v>
      </c>
      <c r="K176" s="31">
        <f t="shared" si="0"/>
        <v>4875</v>
      </c>
      <c r="L176" s="31">
        <f t="shared" si="1"/>
        <v>1950</v>
      </c>
      <c r="M176" s="32">
        <v>0.4</v>
      </c>
      <c r="O176" s="22"/>
    </row>
    <row r="177" spans="1:15" ht="15.75" customHeight="1" x14ac:dyDescent="0.2">
      <c r="A177" s="22"/>
      <c r="B177" s="27" t="s">
        <v>34</v>
      </c>
      <c r="C177" s="27">
        <v>1128299</v>
      </c>
      <c r="D177" s="28">
        <v>44337</v>
      </c>
      <c r="E177" s="27" t="s">
        <v>35</v>
      </c>
      <c r="F177" s="27" t="s">
        <v>36</v>
      </c>
      <c r="G177" s="27" t="s">
        <v>37</v>
      </c>
      <c r="H177" s="27" t="s">
        <v>27</v>
      </c>
      <c r="I177" s="29">
        <v>0.6</v>
      </c>
      <c r="J177" s="30">
        <v>6500</v>
      </c>
      <c r="K177" s="31">
        <f t="shared" si="0"/>
        <v>3900</v>
      </c>
      <c r="L177" s="31">
        <f t="shared" si="1"/>
        <v>1365</v>
      </c>
      <c r="M177" s="32">
        <v>0.35</v>
      </c>
      <c r="O177" s="22"/>
    </row>
    <row r="178" spans="1:15" ht="15.75" customHeight="1" x14ac:dyDescent="0.2">
      <c r="A178" s="22"/>
      <c r="B178" s="27" t="s">
        <v>34</v>
      </c>
      <c r="C178" s="27">
        <v>1128299</v>
      </c>
      <c r="D178" s="28">
        <v>44337</v>
      </c>
      <c r="E178" s="27" t="s">
        <v>35</v>
      </c>
      <c r="F178" s="27" t="s">
        <v>36</v>
      </c>
      <c r="G178" s="27" t="s">
        <v>37</v>
      </c>
      <c r="H178" s="27" t="s">
        <v>28</v>
      </c>
      <c r="I178" s="29">
        <v>0.65</v>
      </c>
      <c r="J178" s="30">
        <v>5500</v>
      </c>
      <c r="K178" s="31">
        <f t="shared" si="0"/>
        <v>3575</v>
      </c>
      <c r="L178" s="31">
        <f t="shared" si="1"/>
        <v>1966.2500000000002</v>
      </c>
      <c r="M178" s="32">
        <v>0.55000000000000004</v>
      </c>
      <c r="O178" s="22"/>
    </row>
    <row r="179" spans="1:15" ht="15.75" customHeight="1" x14ac:dyDescent="0.2">
      <c r="A179" s="22"/>
      <c r="B179" s="27" t="s">
        <v>34</v>
      </c>
      <c r="C179" s="27">
        <v>1128299</v>
      </c>
      <c r="D179" s="28">
        <v>44337</v>
      </c>
      <c r="E179" s="27" t="s">
        <v>35</v>
      </c>
      <c r="F179" s="27" t="s">
        <v>36</v>
      </c>
      <c r="G179" s="27" t="s">
        <v>37</v>
      </c>
      <c r="H179" s="27" t="s">
        <v>29</v>
      </c>
      <c r="I179" s="29">
        <v>0.8</v>
      </c>
      <c r="J179" s="30">
        <v>7250</v>
      </c>
      <c r="K179" s="31">
        <f t="shared" si="0"/>
        <v>5800</v>
      </c>
      <c r="L179" s="31">
        <f t="shared" si="1"/>
        <v>1160</v>
      </c>
      <c r="M179" s="32">
        <v>0.2</v>
      </c>
      <c r="O179" s="22"/>
    </row>
    <row r="180" spans="1:15" ht="15.75" customHeight="1" x14ac:dyDescent="0.2">
      <c r="A180" s="22"/>
      <c r="B180" s="27" t="s">
        <v>34</v>
      </c>
      <c r="C180" s="27">
        <v>1128299</v>
      </c>
      <c r="D180" s="28">
        <v>44367</v>
      </c>
      <c r="E180" s="27" t="s">
        <v>35</v>
      </c>
      <c r="F180" s="27" t="s">
        <v>36</v>
      </c>
      <c r="G180" s="27" t="s">
        <v>37</v>
      </c>
      <c r="H180" s="27" t="s">
        <v>24</v>
      </c>
      <c r="I180" s="29">
        <v>0.6</v>
      </c>
      <c r="J180" s="30">
        <v>9750</v>
      </c>
      <c r="K180" s="31">
        <f t="shared" si="0"/>
        <v>5850</v>
      </c>
      <c r="L180" s="31">
        <f t="shared" si="1"/>
        <v>2340</v>
      </c>
      <c r="M180" s="32">
        <v>0.4</v>
      </c>
      <c r="O180" s="22"/>
    </row>
    <row r="181" spans="1:15" ht="15.75" customHeight="1" x14ac:dyDescent="0.2">
      <c r="A181" s="22"/>
      <c r="B181" s="27" t="s">
        <v>34</v>
      </c>
      <c r="C181" s="27">
        <v>1128299</v>
      </c>
      <c r="D181" s="28">
        <v>44367</v>
      </c>
      <c r="E181" s="27" t="s">
        <v>35</v>
      </c>
      <c r="F181" s="27" t="s">
        <v>36</v>
      </c>
      <c r="G181" s="27" t="s">
        <v>37</v>
      </c>
      <c r="H181" s="27" t="s">
        <v>25</v>
      </c>
      <c r="I181" s="29">
        <v>0.65</v>
      </c>
      <c r="J181" s="30">
        <v>8250</v>
      </c>
      <c r="K181" s="31">
        <f t="shared" si="0"/>
        <v>5362.5</v>
      </c>
      <c r="L181" s="31">
        <f t="shared" si="1"/>
        <v>1340.625</v>
      </c>
      <c r="M181" s="32">
        <v>0.25</v>
      </c>
      <c r="O181" s="22"/>
    </row>
    <row r="182" spans="1:15" ht="15.75" customHeight="1" x14ac:dyDescent="0.2">
      <c r="A182" s="22"/>
      <c r="B182" s="27" t="s">
        <v>34</v>
      </c>
      <c r="C182" s="27">
        <v>1128299</v>
      </c>
      <c r="D182" s="28">
        <v>44367</v>
      </c>
      <c r="E182" s="27" t="s">
        <v>35</v>
      </c>
      <c r="F182" s="27" t="s">
        <v>36</v>
      </c>
      <c r="G182" s="27" t="s">
        <v>37</v>
      </c>
      <c r="H182" s="27" t="s">
        <v>26</v>
      </c>
      <c r="I182" s="29">
        <v>0.65</v>
      </c>
      <c r="J182" s="30">
        <v>8250</v>
      </c>
      <c r="K182" s="31">
        <f t="shared" si="0"/>
        <v>5362.5</v>
      </c>
      <c r="L182" s="31">
        <f t="shared" si="1"/>
        <v>2145</v>
      </c>
      <c r="M182" s="32">
        <v>0.4</v>
      </c>
      <c r="O182" s="22"/>
    </row>
    <row r="183" spans="1:15" ht="15.75" customHeight="1" x14ac:dyDescent="0.2">
      <c r="A183" s="22"/>
      <c r="B183" s="27" t="s">
        <v>34</v>
      </c>
      <c r="C183" s="27">
        <v>1128299</v>
      </c>
      <c r="D183" s="28">
        <v>44367</v>
      </c>
      <c r="E183" s="27" t="s">
        <v>35</v>
      </c>
      <c r="F183" s="27" t="s">
        <v>36</v>
      </c>
      <c r="G183" s="27" t="s">
        <v>37</v>
      </c>
      <c r="H183" s="27" t="s">
        <v>27</v>
      </c>
      <c r="I183" s="29">
        <v>0.6</v>
      </c>
      <c r="J183" s="30">
        <v>7000</v>
      </c>
      <c r="K183" s="31">
        <f t="shared" si="0"/>
        <v>4200</v>
      </c>
      <c r="L183" s="31">
        <f t="shared" si="1"/>
        <v>1470</v>
      </c>
      <c r="M183" s="32">
        <v>0.35</v>
      </c>
      <c r="O183" s="22"/>
    </row>
    <row r="184" spans="1:15" ht="15.75" customHeight="1" x14ac:dyDescent="0.2">
      <c r="A184" s="22"/>
      <c r="B184" s="27" t="s">
        <v>34</v>
      </c>
      <c r="C184" s="27">
        <v>1128299</v>
      </c>
      <c r="D184" s="28">
        <v>44367</v>
      </c>
      <c r="E184" s="27" t="s">
        <v>35</v>
      </c>
      <c r="F184" s="27" t="s">
        <v>36</v>
      </c>
      <c r="G184" s="27" t="s">
        <v>37</v>
      </c>
      <c r="H184" s="27" t="s">
        <v>28</v>
      </c>
      <c r="I184" s="29">
        <v>0.65</v>
      </c>
      <c r="J184" s="30">
        <v>5750</v>
      </c>
      <c r="K184" s="31">
        <f t="shared" si="0"/>
        <v>3737.5</v>
      </c>
      <c r="L184" s="31">
        <f t="shared" si="1"/>
        <v>2055.625</v>
      </c>
      <c r="M184" s="32">
        <v>0.55000000000000004</v>
      </c>
      <c r="O184" s="22"/>
    </row>
    <row r="185" spans="1:15" ht="15.75" customHeight="1" x14ac:dyDescent="0.2">
      <c r="A185" s="22"/>
      <c r="B185" s="27" t="s">
        <v>34</v>
      </c>
      <c r="C185" s="27">
        <v>1128299</v>
      </c>
      <c r="D185" s="28">
        <v>44367</v>
      </c>
      <c r="E185" s="27" t="s">
        <v>35</v>
      </c>
      <c r="F185" s="27" t="s">
        <v>36</v>
      </c>
      <c r="G185" s="27" t="s">
        <v>37</v>
      </c>
      <c r="H185" s="27" t="s">
        <v>29</v>
      </c>
      <c r="I185" s="29">
        <v>0.8</v>
      </c>
      <c r="J185" s="30">
        <v>8750</v>
      </c>
      <c r="K185" s="31">
        <f t="shared" si="0"/>
        <v>7000</v>
      </c>
      <c r="L185" s="31">
        <f t="shared" si="1"/>
        <v>1400</v>
      </c>
      <c r="M185" s="32">
        <v>0.2</v>
      </c>
      <c r="O185" s="22"/>
    </row>
    <row r="186" spans="1:15" ht="15.75" customHeight="1" x14ac:dyDescent="0.2">
      <c r="A186" s="22"/>
      <c r="B186" s="27" t="s">
        <v>34</v>
      </c>
      <c r="C186" s="27">
        <v>1128299</v>
      </c>
      <c r="D186" s="28">
        <v>44396</v>
      </c>
      <c r="E186" s="27" t="s">
        <v>35</v>
      </c>
      <c r="F186" s="27" t="s">
        <v>36</v>
      </c>
      <c r="G186" s="27" t="s">
        <v>37</v>
      </c>
      <c r="H186" s="27" t="s">
        <v>24</v>
      </c>
      <c r="I186" s="29">
        <v>0.6</v>
      </c>
      <c r="J186" s="30">
        <v>10250</v>
      </c>
      <c r="K186" s="31">
        <f t="shared" si="0"/>
        <v>6150</v>
      </c>
      <c r="L186" s="31">
        <f t="shared" si="1"/>
        <v>2152.5</v>
      </c>
      <c r="M186" s="32">
        <v>0.35000000000000003</v>
      </c>
      <c r="O186" s="22"/>
    </row>
    <row r="187" spans="1:15" ht="15.75" customHeight="1" x14ac:dyDescent="0.2">
      <c r="A187" s="22"/>
      <c r="B187" s="27" t="s">
        <v>34</v>
      </c>
      <c r="C187" s="27">
        <v>1128299</v>
      </c>
      <c r="D187" s="28">
        <v>44396</v>
      </c>
      <c r="E187" s="27" t="s">
        <v>35</v>
      </c>
      <c r="F187" s="27" t="s">
        <v>36</v>
      </c>
      <c r="G187" s="27" t="s">
        <v>37</v>
      </c>
      <c r="H187" s="27" t="s">
        <v>25</v>
      </c>
      <c r="I187" s="29">
        <v>0.65</v>
      </c>
      <c r="J187" s="30">
        <v>8750</v>
      </c>
      <c r="K187" s="31">
        <f t="shared" si="0"/>
        <v>5687.5</v>
      </c>
      <c r="L187" s="31">
        <f t="shared" si="1"/>
        <v>1137.5</v>
      </c>
      <c r="M187" s="32">
        <v>0.2</v>
      </c>
      <c r="O187" s="22"/>
    </row>
    <row r="188" spans="1:15" ht="15.75" customHeight="1" x14ac:dyDescent="0.2">
      <c r="A188" s="22"/>
      <c r="B188" s="27" t="s">
        <v>34</v>
      </c>
      <c r="C188" s="27">
        <v>1128299</v>
      </c>
      <c r="D188" s="28">
        <v>44396</v>
      </c>
      <c r="E188" s="27" t="s">
        <v>35</v>
      </c>
      <c r="F188" s="27" t="s">
        <v>36</v>
      </c>
      <c r="G188" s="27" t="s">
        <v>37</v>
      </c>
      <c r="H188" s="27" t="s">
        <v>26</v>
      </c>
      <c r="I188" s="29">
        <v>0.65</v>
      </c>
      <c r="J188" s="30">
        <v>8250</v>
      </c>
      <c r="K188" s="31">
        <f t="shared" si="0"/>
        <v>5362.5</v>
      </c>
      <c r="L188" s="31">
        <f t="shared" si="1"/>
        <v>1876.8750000000002</v>
      </c>
      <c r="M188" s="32">
        <v>0.35000000000000003</v>
      </c>
      <c r="O188" s="22"/>
    </row>
    <row r="189" spans="1:15" ht="15.75" customHeight="1" x14ac:dyDescent="0.2">
      <c r="A189" s="22"/>
      <c r="B189" s="27" t="s">
        <v>34</v>
      </c>
      <c r="C189" s="27">
        <v>1128299</v>
      </c>
      <c r="D189" s="28">
        <v>44396</v>
      </c>
      <c r="E189" s="27" t="s">
        <v>35</v>
      </c>
      <c r="F189" s="27" t="s">
        <v>36</v>
      </c>
      <c r="G189" s="27" t="s">
        <v>37</v>
      </c>
      <c r="H189" s="27" t="s">
        <v>27</v>
      </c>
      <c r="I189" s="29">
        <v>0.6</v>
      </c>
      <c r="J189" s="30">
        <v>7250</v>
      </c>
      <c r="K189" s="31">
        <f t="shared" si="0"/>
        <v>4350</v>
      </c>
      <c r="L189" s="31">
        <f t="shared" si="1"/>
        <v>1305</v>
      </c>
      <c r="M189" s="32">
        <v>0.3</v>
      </c>
      <c r="O189" s="22"/>
    </row>
    <row r="190" spans="1:15" ht="15.75" customHeight="1" x14ac:dyDescent="0.2">
      <c r="A190" s="22"/>
      <c r="B190" s="27" t="s">
        <v>34</v>
      </c>
      <c r="C190" s="27">
        <v>1128299</v>
      </c>
      <c r="D190" s="28">
        <v>44396</v>
      </c>
      <c r="E190" s="27" t="s">
        <v>35</v>
      </c>
      <c r="F190" s="27" t="s">
        <v>36</v>
      </c>
      <c r="G190" s="27" t="s">
        <v>37</v>
      </c>
      <c r="H190" s="27" t="s">
        <v>28</v>
      </c>
      <c r="I190" s="29">
        <v>0.65</v>
      </c>
      <c r="J190" s="30">
        <v>7750</v>
      </c>
      <c r="K190" s="31">
        <f t="shared" si="0"/>
        <v>5037.5</v>
      </c>
      <c r="L190" s="31">
        <f t="shared" si="1"/>
        <v>2518.75</v>
      </c>
      <c r="M190" s="32">
        <v>0.5</v>
      </c>
      <c r="O190" s="22"/>
    </row>
    <row r="191" spans="1:15" ht="15.75" customHeight="1" x14ac:dyDescent="0.2">
      <c r="A191" s="22"/>
      <c r="B191" s="27" t="s">
        <v>34</v>
      </c>
      <c r="C191" s="27">
        <v>1128299</v>
      </c>
      <c r="D191" s="28">
        <v>44396</v>
      </c>
      <c r="E191" s="27" t="s">
        <v>35</v>
      </c>
      <c r="F191" s="27" t="s">
        <v>36</v>
      </c>
      <c r="G191" s="27" t="s">
        <v>37</v>
      </c>
      <c r="H191" s="27" t="s">
        <v>29</v>
      </c>
      <c r="I191" s="29">
        <v>0.8</v>
      </c>
      <c r="J191" s="30">
        <v>7750</v>
      </c>
      <c r="K191" s="31">
        <f t="shared" si="0"/>
        <v>6200</v>
      </c>
      <c r="L191" s="31">
        <f t="shared" si="1"/>
        <v>930.00000000000011</v>
      </c>
      <c r="M191" s="32">
        <v>0.15000000000000002</v>
      </c>
      <c r="O191" s="22"/>
    </row>
    <row r="192" spans="1:15" ht="15.75" customHeight="1" x14ac:dyDescent="0.2">
      <c r="A192" s="22"/>
      <c r="B192" s="27" t="s">
        <v>34</v>
      </c>
      <c r="C192" s="27">
        <v>1128299</v>
      </c>
      <c r="D192" s="28">
        <v>44428</v>
      </c>
      <c r="E192" s="27" t="s">
        <v>35</v>
      </c>
      <c r="F192" s="27" t="s">
        <v>36</v>
      </c>
      <c r="G192" s="27" t="s">
        <v>37</v>
      </c>
      <c r="H192" s="27" t="s">
        <v>24</v>
      </c>
      <c r="I192" s="29">
        <v>0.65</v>
      </c>
      <c r="J192" s="30">
        <v>9750</v>
      </c>
      <c r="K192" s="31">
        <f t="shared" si="0"/>
        <v>6337.5</v>
      </c>
      <c r="L192" s="31">
        <f t="shared" si="1"/>
        <v>2218.125</v>
      </c>
      <c r="M192" s="32">
        <v>0.35000000000000003</v>
      </c>
      <c r="O192" s="22"/>
    </row>
    <row r="193" spans="1:15" ht="15.75" customHeight="1" x14ac:dyDescent="0.2">
      <c r="A193" s="22"/>
      <c r="B193" s="27" t="s">
        <v>34</v>
      </c>
      <c r="C193" s="27">
        <v>1128299</v>
      </c>
      <c r="D193" s="28">
        <v>44428</v>
      </c>
      <c r="E193" s="27" t="s">
        <v>35</v>
      </c>
      <c r="F193" s="27" t="s">
        <v>36</v>
      </c>
      <c r="G193" s="27" t="s">
        <v>37</v>
      </c>
      <c r="H193" s="27" t="s">
        <v>25</v>
      </c>
      <c r="I193" s="29">
        <v>0.70000000000000007</v>
      </c>
      <c r="J193" s="30">
        <v>9250</v>
      </c>
      <c r="K193" s="31">
        <f t="shared" si="0"/>
        <v>6475.0000000000009</v>
      </c>
      <c r="L193" s="31">
        <f t="shared" si="1"/>
        <v>1295.0000000000002</v>
      </c>
      <c r="M193" s="32">
        <v>0.2</v>
      </c>
      <c r="O193" s="22"/>
    </row>
    <row r="194" spans="1:15" ht="15.75" customHeight="1" x14ac:dyDescent="0.2">
      <c r="A194" s="22"/>
      <c r="B194" s="27" t="s">
        <v>34</v>
      </c>
      <c r="C194" s="27">
        <v>1128299</v>
      </c>
      <c r="D194" s="28">
        <v>44428</v>
      </c>
      <c r="E194" s="27" t="s">
        <v>35</v>
      </c>
      <c r="F194" s="27" t="s">
        <v>36</v>
      </c>
      <c r="G194" s="27" t="s">
        <v>37</v>
      </c>
      <c r="H194" s="27" t="s">
        <v>26</v>
      </c>
      <c r="I194" s="29">
        <v>0.65</v>
      </c>
      <c r="J194" s="30">
        <v>8000</v>
      </c>
      <c r="K194" s="31">
        <f t="shared" si="0"/>
        <v>5200</v>
      </c>
      <c r="L194" s="31">
        <f t="shared" si="1"/>
        <v>1820.0000000000002</v>
      </c>
      <c r="M194" s="32">
        <v>0.35000000000000003</v>
      </c>
      <c r="O194" s="22"/>
    </row>
    <row r="195" spans="1:15" ht="15.75" customHeight="1" x14ac:dyDescent="0.2">
      <c r="A195" s="22"/>
      <c r="B195" s="27" t="s">
        <v>34</v>
      </c>
      <c r="C195" s="27">
        <v>1128299</v>
      </c>
      <c r="D195" s="28">
        <v>44428</v>
      </c>
      <c r="E195" s="27" t="s">
        <v>35</v>
      </c>
      <c r="F195" s="27" t="s">
        <v>36</v>
      </c>
      <c r="G195" s="27" t="s">
        <v>37</v>
      </c>
      <c r="H195" s="27" t="s">
        <v>27</v>
      </c>
      <c r="I195" s="29">
        <v>0.65</v>
      </c>
      <c r="J195" s="30">
        <v>7500</v>
      </c>
      <c r="K195" s="31">
        <f t="shared" si="0"/>
        <v>4875</v>
      </c>
      <c r="L195" s="31">
        <f t="shared" si="1"/>
        <v>1462.5</v>
      </c>
      <c r="M195" s="32">
        <v>0.3</v>
      </c>
      <c r="O195" s="22"/>
    </row>
    <row r="196" spans="1:15" ht="15.75" customHeight="1" x14ac:dyDescent="0.2">
      <c r="A196" s="22"/>
      <c r="B196" s="27" t="s">
        <v>34</v>
      </c>
      <c r="C196" s="27">
        <v>1128299</v>
      </c>
      <c r="D196" s="28">
        <v>44428</v>
      </c>
      <c r="E196" s="27" t="s">
        <v>35</v>
      </c>
      <c r="F196" s="27" t="s">
        <v>36</v>
      </c>
      <c r="G196" s="27" t="s">
        <v>37</v>
      </c>
      <c r="H196" s="27" t="s">
        <v>28</v>
      </c>
      <c r="I196" s="29">
        <v>0.75</v>
      </c>
      <c r="J196" s="30">
        <v>7500</v>
      </c>
      <c r="K196" s="31">
        <f t="shared" si="0"/>
        <v>5625</v>
      </c>
      <c r="L196" s="31">
        <f t="shared" si="1"/>
        <v>2812.5</v>
      </c>
      <c r="M196" s="32">
        <v>0.5</v>
      </c>
      <c r="O196" s="22"/>
    </row>
    <row r="197" spans="1:15" ht="15.75" customHeight="1" x14ac:dyDescent="0.2">
      <c r="A197" s="22"/>
      <c r="B197" s="27" t="s">
        <v>34</v>
      </c>
      <c r="C197" s="27">
        <v>1128299</v>
      </c>
      <c r="D197" s="28">
        <v>44428</v>
      </c>
      <c r="E197" s="27" t="s">
        <v>35</v>
      </c>
      <c r="F197" s="27" t="s">
        <v>36</v>
      </c>
      <c r="G197" s="27" t="s">
        <v>37</v>
      </c>
      <c r="H197" s="27" t="s">
        <v>29</v>
      </c>
      <c r="I197" s="29">
        <v>0.8</v>
      </c>
      <c r="J197" s="30">
        <v>7250</v>
      </c>
      <c r="K197" s="31">
        <f t="shared" si="0"/>
        <v>5800</v>
      </c>
      <c r="L197" s="31">
        <f t="shared" si="1"/>
        <v>870.00000000000011</v>
      </c>
      <c r="M197" s="32">
        <v>0.15000000000000002</v>
      </c>
      <c r="O197" s="22"/>
    </row>
    <row r="198" spans="1:15" ht="15.75" customHeight="1" x14ac:dyDescent="0.2">
      <c r="A198" s="22"/>
      <c r="B198" s="27" t="s">
        <v>34</v>
      </c>
      <c r="C198" s="27">
        <v>1128299</v>
      </c>
      <c r="D198" s="28">
        <v>44460</v>
      </c>
      <c r="E198" s="27" t="s">
        <v>35</v>
      </c>
      <c r="F198" s="27" t="s">
        <v>36</v>
      </c>
      <c r="G198" s="27" t="s">
        <v>37</v>
      </c>
      <c r="H198" s="27" t="s">
        <v>24</v>
      </c>
      <c r="I198" s="29">
        <v>0.55000000000000004</v>
      </c>
      <c r="J198" s="30">
        <v>9250</v>
      </c>
      <c r="K198" s="31">
        <f t="shared" si="0"/>
        <v>5087.5</v>
      </c>
      <c r="L198" s="31">
        <f t="shared" si="1"/>
        <v>1526.2500000000002</v>
      </c>
      <c r="M198" s="32">
        <v>0.30000000000000004</v>
      </c>
      <c r="O198" s="22"/>
    </row>
    <row r="199" spans="1:15" ht="15.75" customHeight="1" x14ac:dyDescent="0.2">
      <c r="A199" s="22"/>
      <c r="B199" s="27" t="s">
        <v>34</v>
      </c>
      <c r="C199" s="27">
        <v>1128299</v>
      </c>
      <c r="D199" s="28">
        <v>44460</v>
      </c>
      <c r="E199" s="27" t="s">
        <v>35</v>
      </c>
      <c r="F199" s="27" t="s">
        <v>36</v>
      </c>
      <c r="G199" s="27" t="s">
        <v>37</v>
      </c>
      <c r="H199" s="27" t="s">
        <v>25</v>
      </c>
      <c r="I199" s="29">
        <v>0.60000000000000009</v>
      </c>
      <c r="J199" s="30">
        <v>9250</v>
      </c>
      <c r="K199" s="31">
        <f t="shared" si="0"/>
        <v>5550.0000000000009</v>
      </c>
      <c r="L199" s="31">
        <f t="shared" si="1"/>
        <v>832.50000000000011</v>
      </c>
      <c r="M199" s="32">
        <v>0.15</v>
      </c>
      <c r="O199" s="22"/>
    </row>
    <row r="200" spans="1:15" ht="15.75" customHeight="1" x14ac:dyDescent="0.2">
      <c r="A200" s="22"/>
      <c r="B200" s="27" t="s">
        <v>34</v>
      </c>
      <c r="C200" s="27">
        <v>1128299</v>
      </c>
      <c r="D200" s="28">
        <v>44460</v>
      </c>
      <c r="E200" s="27" t="s">
        <v>35</v>
      </c>
      <c r="F200" s="27" t="s">
        <v>36</v>
      </c>
      <c r="G200" s="27" t="s">
        <v>37</v>
      </c>
      <c r="H200" s="27" t="s">
        <v>26</v>
      </c>
      <c r="I200" s="29">
        <v>0.55000000000000004</v>
      </c>
      <c r="J200" s="30">
        <v>7750</v>
      </c>
      <c r="K200" s="31">
        <f t="shared" si="0"/>
        <v>4262.5</v>
      </c>
      <c r="L200" s="31">
        <f t="shared" si="1"/>
        <v>1278.7500000000002</v>
      </c>
      <c r="M200" s="32">
        <v>0.30000000000000004</v>
      </c>
      <c r="O200" s="22"/>
    </row>
    <row r="201" spans="1:15" ht="15.75" customHeight="1" x14ac:dyDescent="0.2">
      <c r="A201" s="22"/>
      <c r="B201" s="27" t="s">
        <v>34</v>
      </c>
      <c r="C201" s="27">
        <v>1128299</v>
      </c>
      <c r="D201" s="28">
        <v>44460</v>
      </c>
      <c r="E201" s="27" t="s">
        <v>35</v>
      </c>
      <c r="F201" s="27" t="s">
        <v>36</v>
      </c>
      <c r="G201" s="27" t="s">
        <v>37</v>
      </c>
      <c r="H201" s="27" t="s">
        <v>27</v>
      </c>
      <c r="I201" s="29">
        <v>0.55000000000000004</v>
      </c>
      <c r="J201" s="30">
        <v>7250</v>
      </c>
      <c r="K201" s="31">
        <f t="shared" si="0"/>
        <v>3987.5000000000005</v>
      </c>
      <c r="L201" s="31">
        <f t="shared" si="1"/>
        <v>996.875</v>
      </c>
      <c r="M201" s="32">
        <v>0.24999999999999997</v>
      </c>
      <c r="O201" s="22"/>
    </row>
    <row r="202" spans="1:15" ht="15.75" customHeight="1" x14ac:dyDescent="0.2">
      <c r="A202" s="22"/>
      <c r="B202" s="27" t="s">
        <v>34</v>
      </c>
      <c r="C202" s="27">
        <v>1128299</v>
      </c>
      <c r="D202" s="28">
        <v>44460</v>
      </c>
      <c r="E202" s="27" t="s">
        <v>35</v>
      </c>
      <c r="F202" s="27" t="s">
        <v>36</v>
      </c>
      <c r="G202" s="27" t="s">
        <v>37</v>
      </c>
      <c r="H202" s="27" t="s">
        <v>28</v>
      </c>
      <c r="I202" s="29">
        <v>0.65</v>
      </c>
      <c r="J202" s="30">
        <v>7250</v>
      </c>
      <c r="K202" s="31">
        <f t="shared" si="0"/>
        <v>4712.5</v>
      </c>
      <c r="L202" s="31">
        <f t="shared" si="1"/>
        <v>2120.6250000000005</v>
      </c>
      <c r="M202" s="32">
        <v>0.45000000000000007</v>
      </c>
      <c r="O202" s="22"/>
    </row>
    <row r="203" spans="1:15" ht="15.75" customHeight="1" x14ac:dyDescent="0.2">
      <c r="A203" s="22"/>
      <c r="B203" s="27" t="s">
        <v>34</v>
      </c>
      <c r="C203" s="27">
        <v>1128299</v>
      </c>
      <c r="D203" s="28">
        <v>44460</v>
      </c>
      <c r="E203" s="27" t="s">
        <v>35</v>
      </c>
      <c r="F203" s="27" t="s">
        <v>36</v>
      </c>
      <c r="G203" s="27" t="s">
        <v>37</v>
      </c>
      <c r="H203" s="27" t="s">
        <v>29</v>
      </c>
      <c r="I203" s="29">
        <v>0.70000000000000007</v>
      </c>
      <c r="J203" s="30">
        <v>7750</v>
      </c>
      <c r="K203" s="31">
        <f t="shared" si="0"/>
        <v>5425.0000000000009</v>
      </c>
      <c r="L203" s="31">
        <f t="shared" si="1"/>
        <v>542.50000000000011</v>
      </c>
      <c r="M203" s="32">
        <v>0.1</v>
      </c>
      <c r="O203" s="22"/>
    </row>
    <row r="204" spans="1:15" ht="15.75" customHeight="1" x14ac:dyDescent="0.2">
      <c r="A204" s="22"/>
      <c r="B204" s="27" t="s">
        <v>34</v>
      </c>
      <c r="C204" s="27">
        <v>1128299</v>
      </c>
      <c r="D204" s="28">
        <v>44489</v>
      </c>
      <c r="E204" s="27" t="s">
        <v>35</v>
      </c>
      <c r="F204" s="27" t="s">
        <v>36</v>
      </c>
      <c r="G204" s="27" t="s">
        <v>37</v>
      </c>
      <c r="H204" s="27" t="s">
        <v>24</v>
      </c>
      <c r="I204" s="29">
        <v>0.55000000000000004</v>
      </c>
      <c r="J204" s="30">
        <v>8750</v>
      </c>
      <c r="K204" s="31">
        <f t="shared" si="0"/>
        <v>4812.5</v>
      </c>
      <c r="L204" s="31">
        <f t="shared" si="1"/>
        <v>1443.7500000000002</v>
      </c>
      <c r="M204" s="32">
        <v>0.30000000000000004</v>
      </c>
      <c r="O204" s="22"/>
    </row>
    <row r="205" spans="1:15" ht="15.75" customHeight="1" x14ac:dyDescent="0.2">
      <c r="A205" s="22"/>
      <c r="B205" s="27" t="s">
        <v>34</v>
      </c>
      <c r="C205" s="27">
        <v>1128299</v>
      </c>
      <c r="D205" s="28">
        <v>44489</v>
      </c>
      <c r="E205" s="27" t="s">
        <v>35</v>
      </c>
      <c r="F205" s="27" t="s">
        <v>36</v>
      </c>
      <c r="G205" s="27" t="s">
        <v>37</v>
      </c>
      <c r="H205" s="27" t="s">
        <v>25</v>
      </c>
      <c r="I205" s="29">
        <v>0.60000000000000009</v>
      </c>
      <c r="J205" s="30">
        <v>8750</v>
      </c>
      <c r="K205" s="31">
        <f t="shared" si="0"/>
        <v>5250.0000000000009</v>
      </c>
      <c r="L205" s="31">
        <f t="shared" si="1"/>
        <v>787.50000000000011</v>
      </c>
      <c r="M205" s="32">
        <v>0.15</v>
      </c>
      <c r="O205" s="22"/>
    </row>
    <row r="206" spans="1:15" ht="15.75" customHeight="1" x14ac:dyDescent="0.2">
      <c r="A206" s="22"/>
      <c r="B206" s="27" t="s">
        <v>34</v>
      </c>
      <c r="C206" s="27">
        <v>1128299</v>
      </c>
      <c r="D206" s="28">
        <v>44489</v>
      </c>
      <c r="E206" s="27" t="s">
        <v>35</v>
      </c>
      <c r="F206" s="27" t="s">
        <v>36</v>
      </c>
      <c r="G206" s="27" t="s">
        <v>37</v>
      </c>
      <c r="H206" s="27" t="s">
        <v>26</v>
      </c>
      <c r="I206" s="29">
        <v>0.55000000000000004</v>
      </c>
      <c r="J206" s="30">
        <v>7000</v>
      </c>
      <c r="K206" s="31">
        <f t="shared" si="0"/>
        <v>3850.0000000000005</v>
      </c>
      <c r="L206" s="31">
        <f t="shared" si="1"/>
        <v>1155.0000000000002</v>
      </c>
      <c r="M206" s="32">
        <v>0.30000000000000004</v>
      </c>
      <c r="O206" s="22"/>
    </row>
    <row r="207" spans="1:15" ht="15.75" customHeight="1" x14ac:dyDescent="0.2">
      <c r="A207" s="22"/>
      <c r="B207" s="27" t="s">
        <v>34</v>
      </c>
      <c r="C207" s="27">
        <v>1128299</v>
      </c>
      <c r="D207" s="28">
        <v>44489</v>
      </c>
      <c r="E207" s="27" t="s">
        <v>35</v>
      </c>
      <c r="F207" s="27" t="s">
        <v>36</v>
      </c>
      <c r="G207" s="27" t="s">
        <v>37</v>
      </c>
      <c r="H207" s="27" t="s">
        <v>27</v>
      </c>
      <c r="I207" s="29">
        <v>0.55000000000000004</v>
      </c>
      <c r="J207" s="30">
        <v>6750</v>
      </c>
      <c r="K207" s="31">
        <f t="shared" si="0"/>
        <v>3712.5000000000005</v>
      </c>
      <c r="L207" s="31">
        <f t="shared" si="1"/>
        <v>928.125</v>
      </c>
      <c r="M207" s="32">
        <v>0.24999999999999997</v>
      </c>
      <c r="O207" s="22"/>
    </row>
    <row r="208" spans="1:15" ht="15.75" customHeight="1" x14ac:dyDescent="0.2">
      <c r="A208" s="22"/>
      <c r="B208" s="27" t="s">
        <v>34</v>
      </c>
      <c r="C208" s="27">
        <v>1128299</v>
      </c>
      <c r="D208" s="28">
        <v>44489</v>
      </c>
      <c r="E208" s="27" t="s">
        <v>35</v>
      </c>
      <c r="F208" s="27" t="s">
        <v>36</v>
      </c>
      <c r="G208" s="27" t="s">
        <v>37</v>
      </c>
      <c r="H208" s="27" t="s">
        <v>28</v>
      </c>
      <c r="I208" s="29">
        <v>0.65</v>
      </c>
      <c r="J208" s="30">
        <v>6500</v>
      </c>
      <c r="K208" s="31">
        <f t="shared" si="0"/>
        <v>4225</v>
      </c>
      <c r="L208" s="31">
        <f t="shared" si="1"/>
        <v>1901.2500000000002</v>
      </c>
      <c r="M208" s="32">
        <v>0.45000000000000007</v>
      </c>
      <c r="O208" s="22"/>
    </row>
    <row r="209" spans="1:15" ht="15.75" customHeight="1" x14ac:dyDescent="0.2">
      <c r="A209" s="22"/>
      <c r="B209" s="27" t="s">
        <v>34</v>
      </c>
      <c r="C209" s="27">
        <v>1128299</v>
      </c>
      <c r="D209" s="28">
        <v>44489</v>
      </c>
      <c r="E209" s="27" t="s">
        <v>35</v>
      </c>
      <c r="F209" s="27" t="s">
        <v>36</v>
      </c>
      <c r="G209" s="27" t="s">
        <v>37</v>
      </c>
      <c r="H209" s="27" t="s">
        <v>29</v>
      </c>
      <c r="I209" s="29">
        <v>0.70000000000000007</v>
      </c>
      <c r="J209" s="30">
        <v>7000</v>
      </c>
      <c r="K209" s="31">
        <f t="shared" si="0"/>
        <v>4900.0000000000009</v>
      </c>
      <c r="L209" s="31">
        <f t="shared" si="1"/>
        <v>490.00000000000011</v>
      </c>
      <c r="M209" s="32">
        <v>0.1</v>
      </c>
      <c r="O209" s="22"/>
    </row>
    <row r="210" spans="1:15" ht="15.75" customHeight="1" x14ac:dyDescent="0.2">
      <c r="A210" s="22"/>
      <c r="B210" s="27" t="s">
        <v>34</v>
      </c>
      <c r="C210" s="27">
        <v>1128299</v>
      </c>
      <c r="D210" s="28">
        <v>44520</v>
      </c>
      <c r="E210" s="27" t="s">
        <v>35</v>
      </c>
      <c r="F210" s="27" t="s">
        <v>36</v>
      </c>
      <c r="G210" s="27" t="s">
        <v>37</v>
      </c>
      <c r="H210" s="27" t="s">
        <v>24</v>
      </c>
      <c r="I210" s="29">
        <v>0.55000000000000004</v>
      </c>
      <c r="J210" s="30">
        <v>8750</v>
      </c>
      <c r="K210" s="31">
        <f t="shared" si="0"/>
        <v>4812.5</v>
      </c>
      <c r="L210" s="31">
        <f t="shared" si="1"/>
        <v>1443.7500000000002</v>
      </c>
      <c r="M210" s="32">
        <v>0.30000000000000004</v>
      </c>
      <c r="O210" s="22"/>
    </row>
    <row r="211" spans="1:15" ht="15.75" customHeight="1" x14ac:dyDescent="0.2">
      <c r="A211" s="22"/>
      <c r="B211" s="27" t="s">
        <v>34</v>
      </c>
      <c r="C211" s="27">
        <v>1128299</v>
      </c>
      <c r="D211" s="28">
        <v>44520</v>
      </c>
      <c r="E211" s="27" t="s">
        <v>35</v>
      </c>
      <c r="F211" s="27" t="s">
        <v>36</v>
      </c>
      <c r="G211" s="27" t="s">
        <v>37</v>
      </c>
      <c r="H211" s="27" t="s">
        <v>25</v>
      </c>
      <c r="I211" s="29">
        <v>0.60000000000000009</v>
      </c>
      <c r="J211" s="30">
        <v>8750</v>
      </c>
      <c r="K211" s="31">
        <f t="shared" si="0"/>
        <v>5250.0000000000009</v>
      </c>
      <c r="L211" s="31">
        <f t="shared" si="1"/>
        <v>787.50000000000011</v>
      </c>
      <c r="M211" s="32">
        <v>0.15</v>
      </c>
      <c r="O211" s="22"/>
    </row>
    <row r="212" spans="1:15" ht="15.75" customHeight="1" x14ac:dyDescent="0.2">
      <c r="A212" s="22"/>
      <c r="B212" s="27" t="s">
        <v>34</v>
      </c>
      <c r="C212" s="27">
        <v>1128299</v>
      </c>
      <c r="D212" s="28">
        <v>44520</v>
      </c>
      <c r="E212" s="27" t="s">
        <v>35</v>
      </c>
      <c r="F212" s="27" t="s">
        <v>36</v>
      </c>
      <c r="G212" s="27" t="s">
        <v>37</v>
      </c>
      <c r="H212" s="27" t="s">
        <v>26</v>
      </c>
      <c r="I212" s="29">
        <v>0.55000000000000004</v>
      </c>
      <c r="J212" s="30">
        <v>7250</v>
      </c>
      <c r="K212" s="31">
        <f t="shared" si="0"/>
        <v>3987.5000000000005</v>
      </c>
      <c r="L212" s="31">
        <f t="shared" si="1"/>
        <v>1196.2500000000002</v>
      </c>
      <c r="M212" s="32">
        <v>0.30000000000000004</v>
      </c>
      <c r="O212" s="22"/>
    </row>
    <row r="213" spans="1:15" ht="15.75" customHeight="1" x14ac:dyDescent="0.2">
      <c r="A213" s="22"/>
      <c r="B213" s="27" t="s">
        <v>34</v>
      </c>
      <c r="C213" s="27">
        <v>1128299</v>
      </c>
      <c r="D213" s="28">
        <v>44520</v>
      </c>
      <c r="E213" s="27" t="s">
        <v>35</v>
      </c>
      <c r="F213" s="27" t="s">
        <v>36</v>
      </c>
      <c r="G213" s="27" t="s">
        <v>37</v>
      </c>
      <c r="H213" s="27" t="s">
        <v>27</v>
      </c>
      <c r="I213" s="29">
        <v>0.55000000000000004</v>
      </c>
      <c r="J213" s="30">
        <v>7000</v>
      </c>
      <c r="K213" s="31">
        <f t="shared" si="0"/>
        <v>3850.0000000000005</v>
      </c>
      <c r="L213" s="31">
        <f t="shared" si="1"/>
        <v>962.5</v>
      </c>
      <c r="M213" s="32">
        <v>0.24999999999999997</v>
      </c>
      <c r="O213" s="22"/>
    </row>
    <row r="214" spans="1:15" ht="15.75" customHeight="1" x14ac:dyDescent="0.2">
      <c r="A214" s="22"/>
      <c r="B214" s="27" t="s">
        <v>34</v>
      </c>
      <c r="C214" s="27">
        <v>1128299</v>
      </c>
      <c r="D214" s="28">
        <v>44520</v>
      </c>
      <c r="E214" s="27" t="s">
        <v>35</v>
      </c>
      <c r="F214" s="27" t="s">
        <v>36</v>
      </c>
      <c r="G214" s="27" t="s">
        <v>37</v>
      </c>
      <c r="H214" s="27" t="s">
        <v>28</v>
      </c>
      <c r="I214" s="29">
        <v>0.65</v>
      </c>
      <c r="J214" s="30">
        <v>6500</v>
      </c>
      <c r="K214" s="31">
        <f t="shared" si="0"/>
        <v>4225</v>
      </c>
      <c r="L214" s="31">
        <f t="shared" si="1"/>
        <v>1901.2500000000002</v>
      </c>
      <c r="M214" s="32">
        <v>0.45000000000000007</v>
      </c>
      <c r="O214" s="22"/>
    </row>
    <row r="215" spans="1:15" ht="15.75" customHeight="1" x14ac:dyDescent="0.2">
      <c r="A215" s="22"/>
      <c r="B215" s="27" t="s">
        <v>34</v>
      </c>
      <c r="C215" s="27">
        <v>1128299</v>
      </c>
      <c r="D215" s="28">
        <v>44520</v>
      </c>
      <c r="E215" s="27" t="s">
        <v>35</v>
      </c>
      <c r="F215" s="27" t="s">
        <v>36</v>
      </c>
      <c r="G215" s="27" t="s">
        <v>37</v>
      </c>
      <c r="H215" s="27" t="s">
        <v>29</v>
      </c>
      <c r="I215" s="29">
        <v>0.70000000000000007</v>
      </c>
      <c r="J215" s="30">
        <v>7750</v>
      </c>
      <c r="K215" s="31">
        <f t="shared" si="0"/>
        <v>5425.0000000000009</v>
      </c>
      <c r="L215" s="31">
        <f t="shared" si="1"/>
        <v>542.50000000000011</v>
      </c>
      <c r="M215" s="32">
        <v>0.1</v>
      </c>
      <c r="O215" s="22"/>
    </row>
    <row r="216" spans="1:15" ht="15.75" customHeight="1" x14ac:dyDescent="0.2">
      <c r="A216" s="22"/>
      <c r="B216" s="27" t="s">
        <v>34</v>
      </c>
      <c r="C216" s="27">
        <v>1128299</v>
      </c>
      <c r="D216" s="28">
        <v>44549</v>
      </c>
      <c r="E216" s="27" t="s">
        <v>35</v>
      </c>
      <c r="F216" s="27" t="s">
        <v>36</v>
      </c>
      <c r="G216" s="27" t="s">
        <v>37</v>
      </c>
      <c r="H216" s="27" t="s">
        <v>24</v>
      </c>
      <c r="I216" s="29">
        <v>0.55000000000000004</v>
      </c>
      <c r="J216" s="30">
        <v>9750</v>
      </c>
      <c r="K216" s="31">
        <f t="shared" si="0"/>
        <v>5362.5</v>
      </c>
      <c r="L216" s="31">
        <f t="shared" si="1"/>
        <v>1608.7500000000002</v>
      </c>
      <c r="M216" s="32">
        <v>0.30000000000000004</v>
      </c>
      <c r="O216" s="22"/>
    </row>
    <row r="217" spans="1:15" ht="15.75" customHeight="1" x14ac:dyDescent="0.2">
      <c r="A217" s="22"/>
      <c r="B217" s="27" t="s">
        <v>34</v>
      </c>
      <c r="C217" s="27">
        <v>1128299</v>
      </c>
      <c r="D217" s="28">
        <v>44549</v>
      </c>
      <c r="E217" s="27" t="s">
        <v>35</v>
      </c>
      <c r="F217" s="27" t="s">
        <v>36</v>
      </c>
      <c r="G217" s="27" t="s">
        <v>37</v>
      </c>
      <c r="H217" s="27" t="s">
        <v>25</v>
      </c>
      <c r="I217" s="29">
        <v>0.60000000000000009</v>
      </c>
      <c r="J217" s="30">
        <v>9750</v>
      </c>
      <c r="K217" s="31">
        <f t="shared" si="0"/>
        <v>5850.0000000000009</v>
      </c>
      <c r="L217" s="31">
        <f t="shared" si="1"/>
        <v>877.50000000000011</v>
      </c>
      <c r="M217" s="32">
        <v>0.15</v>
      </c>
      <c r="O217" s="22"/>
    </row>
    <row r="218" spans="1:15" ht="15.75" customHeight="1" x14ac:dyDescent="0.2">
      <c r="A218" s="22"/>
      <c r="B218" s="27" t="s">
        <v>34</v>
      </c>
      <c r="C218" s="27">
        <v>1128299</v>
      </c>
      <c r="D218" s="28">
        <v>44549</v>
      </c>
      <c r="E218" s="27" t="s">
        <v>35</v>
      </c>
      <c r="F218" s="27" t="s">
        <v>36</v>
      </c>
      <c r="G218" s="27" t="s">
        <v>37</v>
      </c>
      <c r="H218" s="27" t="s">
        <v>26</v>
      </c>
      <c r="I218" s="29">
        <v>0.55000000000000004</v>
      </c>
      <c r="J218" s="30">
        <v>7750</v>
      </c>
      <c r="K218" s="31">
        <f t="shared" si="0"/>
        <v>4262.5</v>
      </c>
      <c r="L218" s="31">
        <f t="shared" si="1"/>
        <v>1278.7500000000002</v>
      </c>
      <c r="M218" s="32">
        <v>0.30000000000000004</v>
      </c>
      <c r="O218" s="22"/>
    </row>
    <row r="219" spans="1:15" ht="15.75" customHeight="1" x14ac:dyDescent="0.2">
      <c r="A219" s="22"/>
      <c r="B219" s="27" t="s">
        <v>34</v>
      </c>
      <c r="C219" s="27">
        <v>1128299</v>
      </c>
      <c r="D219" s="28">
        <v>44549</v>
      </c>
      <c r="E219" s="27" t="s">
        <v>35</v>
      </c>
      <c r="F219" s="27" t="s">
        <v>36</v>
      </c>
      <c r="G219" s="27" t="s">
        <v>37</v>
      </c>
      <c r="H219" s="27" t="s">
        <v>27</v>
      </c>
      <c r="I219" s="29">
        <v>0.55000000000000004</v>
      </c>
      <c r="J219" s="30">
        <v>7750</v>
      </c>
      <c r="K219" s="31">
        <f t="shared" si="0"/>
        <v>4262.5</v>
      </c>
      <c r="L219" s="31">
        <f t="shared" si="1"/>
        <v>1065.6249999999998</v>
      </c>
      <c r="M219" s="32">
        <v>0.24999999999999997</v>
      </c>
      <c r="O219" s="22"/>
    </row>
    <row r="220" spans="1:15" ht="15.75" customHeight="1" x14ac:dyDescent="0.2">
      <c r="A220" s="22"/>
      <c r="B220" s="27" t="s">
        <v>34</v>
      </c>
      <c r="C220" s="27">
        <v>1128299</v>
      </c>
      <c r="D220" s="28">
        <v>44549</v>
      </c>
      <c r="E220" s="27" t="s">
        <v>35</v>
      </c>
      <c r="F220" s="27" t="s">
        <v>36</v>
      </c>
      <c r="G220" s="27" t="s">
        <v>37</v>
      </c>
      <c r="H220" s="27" t="s">
        <v>28</v>
      </c>
      <c r="I220" s="29">
        <v>0.65</v>
      </c>
      <c r="J220" s="30">
        <v>7000</v>
      </c>
      <c r="K220" s="31">
        <f t="shared" si="0"/>
        <v>4550</v>
      </c>
      <c r="L220" s="31">
        <f t="shared" si="1"/>
        <v>2047.5000000000002</v>
      </c>
      <c r="M220" s="32">
        <v>0.45000000000000007</v>
      </c>
      <c r="O220" s="22"/>
    </row>
    <row r="221" spans="1:15" ht="15.75" customHeight="1" x14ac:dyDescent="0.2">
      <c r="A221" s="22"/>
      <c r="B221" s="27" t="s">
        <v>34</v>
      </c>
      <c r="C221" s="27">
        <v>1128299</v>
      </c>
      <c r="D221" s="28">
        <v>44549</v>
      </c>
      <c r="E221" s="27" t="s">
        <v>35</v>
      </c>
      <c r="F221" s="27" t="s">
        <v>36</v>
      </c>
      <c r="G221" s="27" t="s">
        <v>37</v>
      </c>
      <c r="H221" s="27" t="s">
        <v>29</v>
      </c>
      <c r="I221" s="29">
        <v>0.70000000000000007</v>
      </c>
      <c r="J221" s="30">
        <v>8000</v>
      </c>
      <c r="K221" s="31">
        <f t="shared" si="0"/>
        <v>5600.0000000000009</v>
      </c>
      <c r="L221" s="31">
        <f t="shared" si="1"/>
        <v>560.00000000000011</v>
      </c>
      <c r="M221" s="32">
        <v>0.1</v>
      </c>
      <c r="O221" s="22"/>
    </row>
    <row r="222" spans="1:15" ht="15.75" customHeight="1" x14ac:dyDescent="0.2">
      <c r="A222" s="22"/>
      <c r="B222" s="27" t="s">
        <v>38</v>
      </c>
      <c r="C222" s="27">
        <v>1189833</v>
      </c>
      <c r="D222" s="28">
        <v>44211</v>
      </c>
      <c r="E222" s="27" t="s">
        <v>35</v>
      </c>
      <c r="F222" s="27" t="s">
        <v>36</v>
      </c>
      <c r="G222" s="27" t="s">
        <v>39</v>
      </c>
      <c r="H222" s="27" t="s">
        <v>24</v>
      </c>
      <c r="I222" s="29">
        <v>0.35</v>
      </c>
      <c r="J222" s="30">
        <v>7000</v>
      </c>
      <c r="K222" s="31">
        <f t="shared" si="0"/>
        <v>2450</v>
      </c>
      <c r="L222" s="31">
        <f t="shared" si="1"/>
        <v>980</v>
      </c>
      <c r="M222" s="32">
        <v>0.4</v>
      </c>
      <c r="O222" s="22"/>
    </row>
    <row r="223" spans="1:15" ht="15.75" customHeight="1" x14ac:dyDescent="0.2">
      <c r="A223" s="22"/>
      <c r="B223" s="27" t="s">
        <v>38</v>
      </c>
      <c r="C223" s="27">
        <v>1189833</v>
      </c>
      <c r="D223" s="28">
        <v>44211</v>
      </c>
      <c r="E223" s="27" t="s">
        <v>35</v>
      </c>
      <c r="F223" s="27" t="s">
        <v>36</v>
      </c>
      <c r="G223" s="27" t="s">
        <v>39</v>
      </c>
      <c r="H223" s="27" t="s">
        <v>25</v>
      </c>
      <c r="I223" s="29">
        <v>0.45</v>
      </c>
      <c r="J223" s="30">
        <v>7000</v>
      </c>
      <c r="K223" s="31">
        <f t="shared" si="0"/>
        <v>3150</v>
      </c>
      <c r="L223" s="31">
        <f t="shared" si="1"/>
        <v>787.5</v>
      </c>
      <c r="M223" s="32">
        <v>0.25</v>
      </c>
      <c r="O223" s="22"/>
    </row>
    <row r="224" spans="1:15" ht="15.75" customHeight="1" x14ac:dyDescent="0.2">
      <c r="A224" s="22"/>
      <c r="B224" s="27" t="s">
        <v>38</v>
      </c>
      <c r="C224" s="27">
        <v>1189833</v>
      </c>
      <c r="D224" s="28">
        <v>44211</v>
      </c>
      <c r="E224" s="27" t="s">
        <v>35</v>
      </c>
      <c r="F224" s="27" t="s">
        <v>36</v>
      </c>
      <c r="G224" s="27" t="s">
        <v>39</v>
      </c>
      <c r="H224" s="27" t="s">
        <v>26</v>
      </c>
      <c r="I224" s="29">
        <v>0.45</v>
      </c>
      <c r="J224" s="30">
        <v>7000</v>
      </c>
      <c r="K224" s="31">
        <f t="shared" si="0"/>
        <v>3150</v>
      </c>
      <c r="L224" s="31">
        <f t="shared" si="1"/>
        <v>1260</v>
      </c>
      <c r="M224" s="32">
        <v>0.4</v>
      </c>
      <c r="O224" s="22"/>
    </row>
    <row r="225" spans="1:15" ht="15.75" customHeight="1" x14ac:dyDescent="0.2">
      <c r="A225" s="22"/>
      <c r="B225" s="27" t="s">
        <v>38</v>
      </c>
      <c r="C225" s="27">
        <v>1189833</v>
      </c>
      <c r="D225" s="28">
        <v>44211</v>
      </c>
      <c r="E225" s="27" t="s">
        <v>35</v>
      </c>
      <c r="F225" s="27" t="s">
        <v>36</v>
      </c>
      <c r="G225" s="27" t="s">
        <v>39</v>
      </c>
      <c r="H225" s="27" t="s">
        <v>27</v>
      </c>
      <c r="I225" s="29">
        <v>0.45</v>
      </c>
      <c r="J225" s="30">
        <v>5500</v>
      </c>
      <c r="K225" s="31">
        <f t="shared" si="0"/>
        <v>2475</v>
      </c>
      <c r="L225" s="31">
        <f t="shared" si="1"/>
        <v>866.25</v>
      </c>
      <c r="M225" s="32">
        <v>0.35</v>
      </c>
      <c r="O225" s="22"/>
    </row>
    <row r="226" spans="1:15" ht="15.75" customHeight="1" x14ac:dyDescent="0.2">
      <c r="A226" s="22"/>
      <c r="B226" s="27" t="s">
        <v>38</v>
      </c>
      <c r="C226" s="27">
        <v>1189833</v>
      </c>
      <c r="D226" s="28">
        <v>44211</v>
      </c>
      <c r="E226" s="27" t="s">
        <v>35</v>
      </c>
      <c r="F226" s="27" t="s">
        <v>36</v>
      </c>
      <c r="G226" s="27" t="s">
        <v>39</v>
      </c>
      <c r="H226" s="27" t="s">
        <v>28</v>
      </c>
      <c r="I226" s="29">
        <v>0.5</v>
      </c>
      <c r="J226" s="30">
        <v>5000</v>
      </c>
      <c r="K226" s="31">
        <f t="shared" si="0"/>
        <v>2500</v>
      </c>
      <c r="L226" s="31">
        <f t="shared" si="1"/>
        <v>1375</v>
      </c>
      <c r="M226" s="32">
        <v>0.55000000000000004</v>
      </c>
      <c r="O226" s="22"/>
    </row>
    <row r="227" spans="1:15" ht="15.75" customHeight="1" x14ac:dyDescent="0.2">
      <c r="A227" s="22"/>
      <c r="B227" s="27" t="s">
        <v>38</v>
      </c>
      <c r="C227" s="27">
        <v>1189833</v>
      </c>
      <c r="D227" s="28">
        <v>44211</v>
      </c>
      <c r="E227" s="27" t="s">
        <v>35</v>
      </c>
      <c r="F227" s="27" t="s">
        <v>36</v>
      </c>
      <c r="G227" s="27" t="s">
        <v>39</v>
      </c>
      <c r="H227" s="27" t="s">
        <v>29</v>
      </c>
      <c r="I227" s="29">
        <v>0.45</v>
      </c>
      <c r="J227" s="30">
        <v>7000</v>
      </c>
      <c r="K227" s="31">
        <f t="shared" si="0"/>
        <v>3150</v>
      </c>
      <c r="L227" s="31">
        <f t="shared" si="1"/>
        <v>630</v>
      </c>
      <c r="M227" s="32">
        <v>0.2</v>
      </c>
      <c r="O227" s="22"/>
    </row>
    <row r="228" spans="1:15" ht="15.75" customHeight="1" x14ac:dyDescent="0.2">
      <c r="A228" s="22"/>
      <c r="B228" s="27" t="s">
        <v>38</v>
      </c>
      <c r="C228" s="27">
        <v>1189833</v>
      </c>
      <c r="D228" s="28">
        <v>44242</v>
      </c>
      <c r="E228" s="27" t="s">
        <v>35</v>
      </c>
      <c r="F228" s="27" t="s">
        <v>36</v>
      </c>
      <c r="G228" s="27" t="s">
        <v>39</v>
      </c>
      <c r="H228" s="27" t="s">
        <v>24</v>
      </c>
      <c r="I228" s="29">
        <v>0.35</v>
      </c>
      <c r="J228" s="30">
        <v>7500</v>
      </c>
      <c r="K228" s="31">
        <f t="shared" si="0"/>
        <v>2625</v>
      </c>
      <c r="L228" s="31">
        <f t="shared" si="1"/>
        <v>1050</v>
      </c>
      <c r="M228" s="32">
        <v>0.4</v>
      </c>
      <c r="O228" s="22"/>
    </row>
    <row r="229" spans="1:15" ht="15.75" customHeight="1" x14ac:dyDescent="0.2">
      <c r="A229" s="22"/>
      <c r="B229" s="27" t="s">
        <v>38</v>
      </c>
      <c r="C229" s="27">
        <v>1189833</v>
      </c>
      <c r="D229" s="28">
        <v>44242</v>
      </c>
      <c r="E229" s="27" t="s">
        <v>35</v>
      </c>
      <c r="F229" s="27" t="s">
        <v>36</v>
      </c>
      <c r="G229" s="27" t="s">
        <v>39</v>
      </c>
      <c r="H229" s="27" t="s">
        <v>25</v>
      </c>
      <c r="I229" s="29">
        <v>0.45</v>
      </c>
      <c r="J229" s="30">
        <v>6500</v>
      </c>
      <c r="K229" s="31">
        <f t="shared" si="0"/>
        <v>2925</v>
      </c>
      <c r="L229" s="31">
        <f t="shared" si="1"/>
        <v>731.25</v>
      </c>
      <c r="M229" s="32">
        <v>0.25</v>
      </c>
      <c r="O229" s="22"/>
    </row>
    <row r="230" spans="1:15" ht="15.75" customHeight="1" x14ac:dyDescent="0.2">
      <c r="A230" s="22"/>
      <c r="B230" s="27" t="s">
        <v>38</v>
      </c>
      <c r="C230" s="27">
        <v>1189833</v>
      </c>
      <c r="D230" s="28">
        <v>44242</v>
      </c>
      <c r="E230" s="27" t="s">
        <v>35</v>
      </c>
      <c r="F230" s="27" t="s">
        <v>36</v>
      </c>
      <c r="G230" s="27" t="s">
        <v>39</v>
      </c>
      <c r="H230" s="27" t="s">
        <v>26</v>
      </c>
      <c r="I230" s="29">
        <v>0.45</v>
      </c>
      <c r="J230" s="30">
        <v>6750</v>
      </c>
      <c r="K230" s="31">
        <f t="shared" si="0"/>
        <v>3037.5</v>
      </c>
      <c r="L230" s="31">
        <f t="shared" si="1"/>
        <v>1215</v>
      </c>
      <c r="M230" s="32">
        <v>0.4</v>
      </c>
      <c r="O230" s="22"/>
    </row>
    <row r="231" spans="1:15" ht="15.75" customHeight="1" x14ac:dyDescent="0.2">
      <c r="A231" s="22"/>
      <c r="B231" s="27" t="s">
        <v>38</v>
      </c>
      <c r="C231" s="27">
        <v>1189833</v>
      </c>
      <c r="D231" s="28">
        <v>44242</v>
      </c>
      <c r="E231" s="27" t="s">
        <v>35</v>
      </c>
      <c r="F231" s="27" t="s">
        <v>36</v>
      </c>
      <c r="G231" s="27" t="s">
        <v>39</v>
      </c>
      <c r="H231" s="27" t="s">
        <v>27</v>
      </c>
      <c r="I231" s="29">
        <v>0.45</v>
      </c>
      <c r="J231" s="30">
        <v>5250</v>
      </c>
      <c r="K231" s="31">
        <f t="shared" si="0"/>
        <v>2362.5</v>
      </c>
      <c r="L231" s="31">
        <f t="shared" si="1"/>
        <v>826.875</v>
      </c>
      <c r="M231" s="32">
        <v>0.35</v>
      </c>
      <c r="O231" s="22"/>
    </row>
    <row r="232" spans="1:15" ht="15.75" customHeight="1" x14ac:dyDescent="0.2">
      <c r="A232" s="22"/>
      <c r="B232" s="27" t="s">
        <v>38</v>
      </c>
      <c r="C232" s="27">
        <v>1189833</v>
      </c>
      <c r="D232" s="28">
        <v>44242</v>
      </c>
      <c r="E232" s="27" t="s">
        <v>35</v>
      </c>
      <c r="F232" s="27" t="s">
        <v>36</v>
      </c>
      <c r="G232" s="27" t="s">
        <v>39</v>
      </c>
      <c r="H232" s="27" t="s">
        <v>28</v>
      </c>
      <c r="I232" s="29">
        <v>0.5</v>
      </c>
      <c r="J232" s="30">
        <v>4500</v>
      </c>
      <c r="K232" s="31">
        <f t="shared" si="0"/>
        <v>2250</v>
      </c>
      <c r="L232" s="31">
        <f t="shared" si="1"/>
        <v>1237.5</v>
      </c>
      <c r="M232" s="32">
        <v>0.55000000000000004</v>
      </c>
      <c r="O232" s="22"/>
    </row>
    <row r="233" spans="1:15" ht="15.75" customHeight="1" x14ac:dyDescent="0.2">
      <c r="A233" s="22"/>
      <c r="B233" s="27" t="s">
        <v>38</v>
      </c>
      <c r="C233" s="27">
        <v>1189833</v>
      </c>
      <c r="D233" s="28">
        <v>44242</v>
      </c>
      <c r="E233" s="27" t="s">
        <v>35</v>
      </c>
      <c r="F233" s="27" t="s">
        <v>36</v>
      </c>
      <c r="G233" s="27" t="s">
        <v>39</v>
      </c>
      <c r="H233" s="27" t="s">
        <v>29</v>
      </c>
      <c r="I233" s="29">
        <v>0.45</v>
      </c>
      <c r="J233" s="30">
        <v>6500</v>
      </c>
      <c r="K233" s="31">
        <f t="shared" si="0"/>
        <v>2925</v>
      </c>
      <c r="L233" s="31">
        <f t="shared" si="1"/>
        <v>585</v>
      </c>
      <c r="M233" s="32">
        <v>0.2</v>
      </c>
      <c r="O233" s="22"/>
    </row>
    <row r="234" spans="1:15" ht="15.75" customHeight="1" x14ac:dyDescent="0.2">
      <c r="A234" s="22"/>
      <c r="B234" s="27" t="s">
        <v>38</v>
      </c>
      <c r="C234" s="27">
        <v>1189833</v>
      </c>
      <c r="D234" s="28">
        <v>44269</v>
      </c>
      <c r="E234" s="27" t="s">
        <v>35</v>
      </c>
      <c r="F234" s="27" t="s">
        <v>36</v>
      </c>
      <c r="G234" s="27" t="s">
        <v>39</v>
      </c>
      <c r="H234" s="27" t="s">
        <v>24</v>
      </c>
      <c r="I234" s="29">
        <v>0.35</v>
      </c>
      <c r="J234" s="30">
        <v>8000</v>
      </c>
      <c r="K234" s="31">
        <f t="shared" si="0"/>
        <v>2800</v>
      </c>
      <c r="L234" s="31">
        <f t="shared" si="1"/>
        <v>1120</v>
      </c>
      <c r="M234" s="32">
        <v>0.4</v>
      </c>
      <c r="O234" s="22"/>
    </row>
    <row r="235" spans="1:15" ht="15.75" customHeight="1" x14ac:dyDescent="0.2">
      <c r="A235" s="22"/>
      <c r="B235" s="27" t="s">
        <v>38</v>
      </c>
      <c r="C235" s="27">
        <v>1189833</v>
      </c>
      <c r="D235" s="28">
        <v>44269</v>
      </c>
      <c r="E235" s="27" t="s">
        <v>35</v>
      </c>
      <c r="F235" s="27" t="s">
        <v>36</v>
      </c>
      <c r="G235" s="27" t="s">
        <v>39</v>
      </c>
      <c r="H235" s="27" t="s">
        <v>25</v>
      </c>
      <c r="I235" s="29">
        <v>0.45</v>
      </c>
      <c r="J235" s="30">
        <v>6500</v>
      </c>
      <c r="K235" s="31">
        <f t="shared" si="0"/>
        <v>2925</v>
      </c>
      <c r="L235" s="31">
        <f t="shared" si="1"/>
        <v>731.25</v>
      </c>
      <c r="M235" s="32">
        <v>0.25</v>
      </c>
      <c r="O235" s="22"/>
    </row>
    <row r="236" spans="1:15" ht="15.75" customHeight="1" x14ac:dyDescent="0.2">
      <c r="A236" s="22"/>
      <c r="B236" s="27" t="s">
        <v>38</v>
      </c>
      <c r="C236" s="27">
        <v>1189833</v>
      </c>
      <c r="D236" s="28">
        <v>44269</v>
      </c>
      <c r="E236" s="27" t="s">
        <v>35</v>
      </c>
      <c r="F236" s="27" t="s">
        <v>36</v>
      </c>
      <c r="G236" s="27" t="s">
        <v>39</v>
      </c>
      <c r="H236" s="27" t="s">
        <v>26</v>
      </c>
      <c r="I236" s="29">
        <v>0.45</v>
      </c>
      <c r="J236" s="30">
        <v>6500</v>
      </c>
      <c r="K236" s="31">
        <f t="shared" si="0"/>
        <v>2925</v>
      </c>
      <c r="L236" s="31">
        <f t="shared" si="1"/>
        <v>1170</v>
      </c>
      <c r="M236" s="32">
        <v>0.4</v>
      </c>
      <c r="O236" s="22"/>
    </row>
    <row r="237" spans="1:15" ht="15.75" customHeight="1" x14ac:dyDescent="0.2">
      <c r="A237" s="22"/>
      <c r="B237" s="27" t="s">
        <v>38</v>
      </c>
      <c r="C237" s="27">
        <v>1189833</v>
      </c>
      <c r="D237" s="28">
        <v>44269</v>
      </c>
      <c r="E237" s="27" t="s">
        <v>35</v>
      </c>
      <c r="F237" s="27" t="s">
        <v>36</v>
      </c>
      <c r="G237" s="27" t="s">
        <v>39</v>
      </c>
      <c r="H237" s="27" t="s">
        <v>27</v>
      </c>
      <c r="I237" s="29">
        <v>0.45</v>
      </c>
      <c r="J237" s="30">
        <v>5500</v>
      </c>
      <c r="K237" s="31">
        <f t="shared" si="0"/>
        <v>2475</v>
      </c>
      <c r="L237" s="31">
        <f t="shared" si="1"/>
        <v>866.25</v>
      </c>
      <c r="M237" s="32">
        <v>0.35</v>
      </c>
      <c r="O237" s="22"/>
    </row>
    <row r="238" spans="1:15" ht="15.75" customHeight="1" x14ac:dyDescent="0.2">
      <c r="A238" s="22"/>
      <c r="B238" s="27" t="s">
        <v>38</v>
      </c>
      <c r="C238" s="27">
        <v>1189833</v>
      </c>
      <c r="D238" s="28">
        <v>44269</v>
      </c>
      <c r="E238" s="27" t="s">
        <v>35</v>
      </c>
      <c r="F238" s="27" t="s">
        <v>36</v>
      </c>
      <c r="G238" s="27" t="s">
        <v>39</v>
      </c>
      <c r="H238" s="27" t="s">
        <v>28</v>
      </c>
      <c r="I238" s="29">
        <v>0.5</v>
      </c>
      <c r="J238" s="30">
        <v>4250</v>
      </c>
      <c r="K238" s="31">
        <f t="shared" si="0"/>
        <v>2125</v>
      </c>
      <c r="L238" s="31">
        <f t="shared" si="1"/>
        <v>1168.75</v>
      </c>
      <c r="M238" s="32">
        <v>0.55000000000000004</v>
      </c>
      <c r="O238" s="22"/>
    </row>
    <row r="239" spans="1:15" ht="15.75" customHeight="1" x14ac:dyDescent="0.2">
      <c r="A239" s="22"/>
      <c r="B239" s="27" t="s">
        <v>38</v>
      </c>
      <c r="C239" s="27">
        <v>1189833</v>
      </c>
      <c r="D239" s="28">
        <v>44269</v>
      </c>
      <c r="E239" s="27" t="s">
        <v>35</v>
      </c>
      <c r="F239" s="27" t="s">
        <v>36</v>
      </c>
      <c r="G239" s="27" t="s">
        <v>39</v>
      </c>
      <c r="H239" s="27" t="s">
        <v>29</v>
      </c>
      <c r="I239" s="29">
        <v>0.45</v>
      </c>
      <c r="J239" s="30">
        <v>6250</v>
      </c>
      <c r="K239" s="31">
        <f t="shared" si="0"/>
        <v>2812.5</v>
      </c>
      <c r="L239" s="31">
        <f t="shared" si="1"/>
        <v>562.5</v>
      </c>
      <c r="M239" s="32">
        <v>0.2</v>
      </c>
      <c r="O239" s="22"/>
    </row>
    <row r="240" spans="1:15" ht="15.75" customHeight="1" x14ac:dyDescent="0.2">
      <c r="A240" s="22"/>
      <c r="B240" s="27" t="s">
        <v>38</v>
      </c>
      <c r="C240" s="27">
        <v>1189833</v>
      </c>
      <c r="D240" s="28">
        <v>44301</v>
      </c>
      <c r="E240" s="27" t="s">
        <v>35</v>
      </c>
      <c r="F240" s="27" t="s">
        <v>36</v>
      </c>
      <c r="G240" s="27" t="s">
        <v>39</v>
      </c>
      <c r="H240" s="27" t="s">
        <v>24</v>
      </c>
      <c r="I240" s="29">
        <v>0.45</v>
      </c>
      <c r="J240" s="30">
        <v>8000</v>
      </c>
      <c r="K240" s="31">
        <f t="shared" si="0"/>
        <v>3600</v>
      </c>
      <c r="L240" s="31">
        <f t="shared" si="1"/>
        <v>1440</v>
      </c>
      <c r="M240" s="32">
        <v>0.4</v>
      </c>
      <c r="O240" s="22"/>
    </row>
    <row r="241" spans="1:15" ht="15.75" customHeight="1" x14ac:dyDescent="0.2">
      <c r="A241" s="22"/>
      <c r="B241" s="27" t="s">
        <v>38</v>
      </c>
      <c r="C241" s="27">
        <v>1189833</v>
      </c>
      <c r="D241" s="28">
        <v>44301</v>
      </c>
      <c r="E241" s="27" t="s">
        <v>35</v>
      </c>
      <c r="F241" s="27" t="s">
        <v>36</v>
      </c>
      <c r="G241" s="27" t="s">
        <v>39</v>
      </c>
      <c r="H241" s="27" t="s">
        <v>25</v>
      </c>
      <c r="I241" s="29">
        <v>0.5</v>
      </c>
      <c r="J241" s="30">
        <v>6000</v>
      </c>
      <c r="K241" s="31">
        <f t="shared" si="0"/>
        <v>3000</v>
      </c>
      <c r="L241" s="31">
        <f t="shared" si="1"/>
        <v>750</v>
      </c>
      <c r="M241" s="32">
        <v>0.25</v>
      </c>
      <c r="O241" s="22"/>
    </row>
    <row r="242" spans="1:15" ht="15.75" customHeight="1" x14ac:dyDescent="0.2">
      <c r="A242" s="22"/>
      <c r="B242" s="27" t="s">
        <v>38</v>
      </c>
      <c r="C242" s="27">
        <v>1189833</v>
      </c>
      <c r="D242" s="28">
        <v>44301</v>
      </c>
      <c r="E242" s="27" t="s">
        <v>35</v>
      </c>
      <c r="F242" s="27" t="s">
        <v>36</v>
      </c>
      <c r="G242" s="27" t="s">
        <v>39</v>
      </c>
      <c r="H242" s="27" t="s">
        <v>26</v>
      </c>
      <c r="I242" s="29">
        <v>0.5</v>
      </c>
      <c r="J242" s="30">
        <v>6250</v>
      </c>
      <c r="K242" s="31">
        <f t="shared" si="0"/>
        <v>3125</v>
      </c>
      <c r="L242" s="31">
        <f t="shared" si="1"/>
        <v>1250</v>
      </c>
      <c r="M242" s="32">
        <v>0.4</v>
      </c>
      <c r="O242" s="22"/>
    </row>
    <row r="243" spans="1:15" ht="15.75" customHeight="1" x14ac:dyDescent="0.2">
      <c r="A243" s="22"/>
      <c r="B243" s="27" t="s">
        <v>38</v>
      </c>
      <c r="C243" s="27">
        <v>1189833</v>
      </c>
      <c r="D243" s="28">
        <v>44301</v>
      </c>
      <c r="E243" s="27" t="s">
        <v>35</v>
      </c>
      <c r="F243" s="27" t="s">
        <v>36</v>
      </c>
      <c r="G243" s="27" t="s">
        <v>39</v>
      </c>
      <c r="H243" s="27" t="s">
        <v>27</v>
      </c>
      <c r="I243" s="29">
        <v>0.45</v>
      </c>
      <c r="J243" s="30">
        <v>5250</v>
      </c>
      <c r="K243" s="31">
        <f t="shared" si="0"/>
        <v>2362.5</v>
      </c>
      <c r="L243" s="31">
        <f t="shared" si="1"/>
        <v>826.875</v>
      </c>
      <c r="M243" s="32">
        <v>0.35</v>
      </c>
      <c r="O243" s="22"/>
    </row>
    <row r="244" spans="1:15" ht="15.75" customHeight="1" x14ac:dyDescent="0.2">
      <c r="A244" s="22"/>
      <c r="B244" s="27" t="s">
        <v>38</v>
      </c>
      <c r="C244" s="27">
        <v>1189833</v>
      </c>
      <c r="D244" s="28">
        <v>44301</v>
      </c>
      <c r="E244" s="27" t="s">
        <v>35</v>
      </c>
      <c r="F244" s="27" t="s">
        <v>36</v>
      </c>
      <c r="G244" s="27" t="s">
        <v>39</v>
      </c>
      <c r="H244" s="27" t="s">
        <v>28</v>
      </c>
      <c r="I244" s="29">
        <v>0.5</v>
      </c>
      <c r="J244" s="30">
        <v>4250</v>
      </c>
      <c r="K244" s="31">
        <f t="shared" si="0"/>
        <v>2125</v>
      </c>
      <c r="L244" s="31">
        <f t="shared" si="1"/>
        <v>1168.75</v>
      </c>
      <c r="M244" s="32">
        <v>0.55000000000000004</v>
      </c>
      <c r="O244" s="22"/>
    </row>
    <row r="245" spans="1:15" ht="15.75" customHeight="1" x14ac:dyDescent="0.2">
      <c r="A245" s="22"/>
      <c r="B245" s="27" t="s">
        <v>38</v>
      </c>
      <c r="C245" s="27">
        <v>1189833</v>
      </c>
      <c r="D245" s="28">
        <v>44301</v>
      </c>
      <c r="E245" s="27" t="s">
        <v>35</v>
      </c>
      <c r="F245" s="27" t="s">
        <v>36</v>
      </c>
      <c r="G245" s="27" t="s">
        <v>39</v>
      </c>
      <c r="H245" s="27" t="s">
        <v>29</v>
      </c>
      <c r="I245" s="29">
        <v>0.65</v>
      </c>
      <c r="J245" s="30">
        <v>6000</v>
      </c>
      <c r="K245" s="31">
        <f t="shared" si="0"/>
        <v>3900</v>
      </c>
      <c r="L245" s="31">
        <f t="shared" si="1"/>
        <v>780</v>
      </c>
      <c r="M245" s="32">
        <v>0.2</v>
      </c>
      <c r="O245" s="22"/>
    </row>
    <row r="246" spans="1:15" ht="15.75" customHeight="1" x14ac:dyDescent="0.2">
      <c r="A246" s="22"/>
      <c r="B246" s="27" t="s">
        <v>38</v>
      </c>
      <c r="C246" s="27">
        <v>1189833</v>
      </c>
      <c r="D246" s="28">
        <v>44332</v>
      </c>
      <c r="E246" s="27" t="s">
        <v>35</v>
      </c>
      <c r="F246" s="27" t="s">
        <v>36</v>
      </c>
      <c r="G246" s="27" t="s">
        <v>39</v>
      </c>
      <c r="H246" s="27" t="s">
        <v>24</v>
      </c>
      <c r="I246" s="29">
        <v>0.45</v>
      </c>
      <c r="J246" s="30">
        <v>8000</v>
      </c>
      <c r="K246" s="31">
        <f t="shared" si="0"/>
        <v>3600</v>
      </c>
      <c r="L246" s="31">
        <f t="shared" si="1"/>
        <v>1440</v>
      </c>
      <c r="M246" s="32">
        <v>0.4</v>
      </c>
      <c r="O246" s="22"/>
    </row>
    <row r="247" spans="1:15" ht="15.75" customHeight="1" x14ac:dyDescent="0.2">
      <c r="A247" s="22"/>
      <c r="B247" s="27" t="s">
        <v>38</v>
      </c>
      <c r="C247" s="27">
        <v>1189833</v>
      </c>
      <c r="D247" s="28">
        <v>44332</v>
      </c>
      <c r="E247" s="27" t="s">
        <v>35</v>
      </c>
      <c r="F247" s="27" t="s">
        <v>36</v>
      </c>
      <c r="G247" s="27" t="s">
        <v>39</v>
      </c>
      <c r="H247" s="27" t="s">
        <v>25</v>
      </c>
      <c r="I247" s="29">
        <v>0.5</v>
      </c>
      <c r="J247" s="30">
        <v>6500</v>
      </c>
      <c r="K247" s="31">
        <f t="shared" si="0"/>
        <v>3250</v>
      </c>
      <c r="L247" s="31">
        <f t="shared" si="1"/>
        <v>812.5</v>
      </c>
      <c r="M247" s="32">
        <v>0.25</v>
      </c>
      <c r="O247" s="22"/>
    </row>
    <row r="248" spans="1:15" ht="15.75" customHeight="1" x14ac:dyDescent="0.2">
      <c r="A248" s="22"/>
      <c r="B248" s="27" t="s">
        <v>38</v>
      </c>
      <c r="C248" s="27">
        <v>1189833</v>
      </c>
      <c r="D248" s="28">
        <v>44332</v>
      </c>
      <c r="E248" s="27" t="s">
        <v>35</v>
      </c>
      <c r="F248" s="27" t="s">
        <v>36</v>
      </c>
      <c r="G248" s="27" t="s">
        <v>39</v>
      </c>
      <c r="H248" s="27" t="s">
        <v>26</v>
      </c>
      <c r="I248" s="29">
        <v>0.5</v>
      </c>
      <c r="J248" s="30">
        <v>6500</v>
      </c>
      <c r="K248" s="31">
        <f t="shared" si="0"/>
        <v>3250</v>
      </c>
      <c r="L248" s="31">
        <f t="shared" si="1"/>
        <v>1300</v>
      </c>
      <c r="M248" s="32">
        <v>0.4</v>
      </c>
      <c r="O248" s="22"/>
    </row>
    <row r="249" spans="1:15" ht="15.75" customHeight="1" x14ac:dyDescent="0.2">
      <c r="A249" s="22"/>
      <c r="B249" s="27" t="s">
        <v>38</v>
      </c>
      <c r="C249" s="27">
        <v>1189833</v>
      </c>
      <c r="D249" s="28">
        <v>44332</v>
      </c>
      <c r="E249" s="27" t="s">
        <v>35</v>
      </c>
      <c r="F249" s="27" t="s">
        <v>36</v>
      </c>
      <c r="G249" s="27" t="s">
        <v>39</v>
      </c>
      <c r="H249" s="27" t="s">
        <v>27</v>
      </c>
      <c r="I249" s="29">
        <v>0.45</v>
      </c>
      <c r="J249" s="30">
        <v>5500</v>
      </c>
      <c r="K249" s="31">
        <f t="shared" si="0"/>
        <v>2475</v>
      </c>
      <c r="L249" s="31">
        <f t="shared" si="1"/>
        <v>866.25</v>
      </c>
      <c r="M249" s="32">
        <v>0.35</v>
      </c>
      <c r="O249" s="22"/>
    </row>
    <row r="250" spans="1:15" ht="15.75" customHeight="1" x14ac:dyDescent="0.2">
      <c r="A250" s="22"/>
      <c r="B250" s="27" t="s">
        <v>38</v>
      </c>
      <c r="C250" s="27">
        <v>1189833</v>
      </c>
      <c r="D250" s="28">
        <v>44332</v>
      </c>
      <c r="E250" s="27" t="s">
        <v>35</v>
      </c>
      <c r="F250" s="27" t="s">
        <v>36</v>
      </c>
      <c r="G250" s="27" t="s">
        <v>39</v>
      </c>
      <c r="H250" s="27" t="s">
        <v>28</v>
      </c>
      <c r="I250" s="29">
        <v>0.5</v>
      </c>
      <c r="J250" s="30">
        <v>4500</v>
      </c>
      <c r="K250" s="31">
        <f t="shared" si="0"/>
        <v>2250</v>
      </c>
      <c r="L250" s="31">
        <f t="shared" si="1"/>
        <v>1237.5</v>
      </c>
      <c r="M250" s="32">
        <v>0.55000000000000004</v>
      </c>
      <c r="O250" s="22"/>
    </row>
    <row r="251" spans="1:15" ht="15.75" customHeight="1" x14ac:dyDescent="0.2">
      <c r="A251" s="22"/>
      <c r="B251" s="27" t="s">
        <v>38</v>
      </c>
      <c r="C251" s="27">
        <v>1189833</v>
      </c>
      <c r="D251" s="28">
        <v>44332</v>
      </c>
      <c r="E251" s="27" t="s">
        <v>35</v>
      </c>
      <c r="F251" s="27" t="s">
        <v>36</v>
      </c>
      <c r="G251" s="27" t="s">
        <v>39</v>
      </c>
      <c r="H251" s="27" t="s">
        <v>29</v>
      </c>
      <c r="I251" s="29">
        <v>0.65</v>
      </c>
      <c r="J251" s="30">
        <v>6250</v>
      </c>
      <c r="K251" s="31">
        <f t="shared" si="0"/>
        <v>4062.5</v>
      </c>
      <c r="L251" s="31">
        <f t="shared" si="1"/>
        <v>812.5</v>
      </c>
      <c r="M251" s="32">
        <v>0.2</v>
      </c>
      <c r="O251" s="22"/>
    </row>
    <row r="252" spans="1:15" ht="15.75" customHeight="1" x14ac:dyDescent="0.2">
      <c r="A252" s="22"/>
      <c r="B252" s="27" t="s">
        <v>38</v>
      </c>
      <c r="C252" s="27">
        <v>1189833</v>
      </c>
      <c r="D252" s="28">
        <v>44362</v>
      </c>
      <c r="E252" s="27" t="s">
        <v>35</v>
      </c>
      <c r="F252" s="27" t="s">
        <v>36</v>
      </c>
      <c r="G252" s="27" t="s">
        <v>39</v>
      </c>
      <c r="H252" s="27" t="s">
        <v>24</v>
      </c>
      <c r="I252" s="29">
        <v>0.45</v>
      </c>
      <c r="J252" s="30">
        <v>9000</v>
      </c>
      <c r="K252" s="31">
        <f t="shared" si="0"/>
        <v>4050</v>
      </c>
      <c r="L252" s="31">
        <f t="shared" si="1"/>
        <v>1620</v>
      </c>
      <c r="M252" s="32">
        <v>0.4</v>
      </c>
      <c r="O252" s="22"/>
    </row>
    <row r="253" spans="1:15" ht="15.75" customHeight="1" x14ac:dyDescent="0.2">
      <c r="A253" s="22"/>
      <c r="B253" s="27" t="s">
        <v>38</v>
      </c>
      <c r="C253" s="27">
        <v>1189833</v>
      </c>
      <c r="D253" s="28">
        <v>44362</v>
      </c>
      <c r="E253" s="27" t="s">
        <v>35</v>
      </c>
      <c r="F253" s="27" t="s">
        <v>36</v>
      </c>
      <c r="G253" s="27" t="s">
        <v>39</v>
      </c>
      <c r="H253" s="27" t="s">
        <v>25</v>
      </c>
      <c r="I253" s="29">
        <v>0.5</v>
      </c>
      <c r="J253" s="30">
        <v>7500</v>
      </c>
      <c r="K253" s="31">
        <f t="shared" si="0"/>
        <v>3750</v>
      </c>
      <c r="L253" s="31">
        <f t="shared" si="1"/>
        <v>937.5</v>
      </c>
      <c r="M253" s="32">
        <v>0.25</v>
      </c>
      <c r="O253" s="22"/>
    </row>
    <row r="254" spans="1:15" ht="15.75" customHeight="1" x14ac:dyDescent="0.2">
      <c r="A254" s="22"/>
      <c r="B254" s="27" t="s">
        <v>38</v>
      </c>
      <c r="C254" s="27">
        <v>1189833</v>
      </c>
      <c r="D254" s="28">
        <v>44362</v>
      </c>
      <c r="E254" s="27" t="s">
        <v>35</v>
      </c>
      <c r="F254" s="27" t="s">
        <v>36</v>
      </c>
      <c r="G254" s="27" t="s">
        <v>39</v>
      </c>
      <c r="H254" s="27" t="s">
        <v>26</v>
      </c>
      <c r="I254" s="29">
        <v>0.5</v>
      </c>
      <c r="J254" s="30">
        <v>7500</v>
      </c>
      <c r="K254" s="31">
        <f t="shared" si="0"/>
        <v>3750</v>
      </c>
      <c r="L254" s="31">
        <f t="shared" si="1"/>
        <v>1500</v>
      </c>
      <c r="M254" s="32">
        <v>0.4</v>
      </c>
      <c r="O254" s="22"/>
    </row>
    <row r="255" spans="1:15" ht="15.75" customHeight="1" x14ac:dyDescent="0.2">
      <c r="A255" s="22"/>
      <c r="B255" s="27" t="s">
        <v>38</v>
      </c>
      <c r="C255" s="27">
        <v>1189833</v>
      </c>
      <c r="D255" s="28">
        <v>44362</v>
      </c>
      <c r="E255" s="27" t="s">
        <v>35</v>
      </c>
      <c r="F255" s="27" t="s">
        <v>36</v>
      </c>
      <c r="G255" s="27" t="s">
        <v>39</v>
      </c>
      <c r="H255" s="27" t="s">
        <v>27</v>
      </c>
      <c r="I255" s="29">
        <v>0.45</v>
      </c>
      <c r="J255" s="30">
        <v>6250</v>
      </c>
      <c r="K255" s="31">
        <f t="shared" si="0"/>
        <v>2812.5</v>
      </c>
      <c r="L255" s="31">
        <f t="shared" si="1"/>
        <v>984.37499999999989</v>
      </c>
      <c r="M255" s="32">
        <v>0.35</v>
      </c>
      <c r="O255" s="22"/>
    </row>
    <row r="256" spans="1:15" ht="15.75" customHeight="1" x14ac:dyDescent="0.2">
      <c r="A256" s="22"/>
      <c r="B256" s="27" t="s">
        <v>38</v>
      </c>
      <c r="C256" s="27">
        <v>1189833</v>
      </c>
      <c r="D256" s="28">
        <v>44362</v>
      </c>
      <c r="E256" s="27" t="s">
        <v>35</v>
      </c>
      <c r="F256" s="27" t="s">
        <v>36</v>
      </c>
      <c r="G256" s="27" t="s">
        <v>39</v>
      </c>
      <c r="H256" s="27" t="s">
        <v>28</v>
      </c>
      <c r="I256" s="29">
        <v>0.5</v>
      </c>
      <c r="J256" s="30">
        <v>5000</v>
      </c>
      <c r="K256" s="31">
        <f t="shared" si="0"/>
        <v>2500</v>
      </c>
      <c r="L256" s="31">
        <f t="shared" si="1"/>
        <v>1375</v>
      </c>
      <c r="M256" s="32">
        <v>0.55000000000000004</v>
      </c>
      <c r="O256" s="22"/>
    </row>
    <row r="257" spans="1:15" ht="15.75" customHeight="1" x14ac:dyDescent="0.2">
      <c r="A257" s="22"/>
      <c r="B257" s="27" t="s">
        <v>38</v>
      </c>
      <c r="C257" s="27">
        <v>1189833</v>
      </c>
      <c r="D257" s="28">
        <v>44362</v>
      </c>
      <c r="E257" s="27" t="s">
        <v>35</v>
      </c>
      <c r="F257" s="27" t="s">
        <v>36</v>
      </c>
      <c r="G257" s="27" t="s">
        <v>39</v>
      </c>
      <c r="H257" s="27" t="s">
        <v>29</v>
      </c>
      <c r="I257" s="29">
        <v>0.65</v>
      </c>
      <c r="J257" s="30">
        <v>8000</v>
      </c>
      <c r="K257" s="31">
        <f t="shared" si="0"/>
        <v>5200</v>
      </c>
      <c r="L257" s="31">
        <f t="shared" si="1"/>
        <v>1040</v>
      </c>
      <c r="M257" s="32">
        <v>0.2</v>
      </c>
      <c r="O257" s="22"/>
    </row>
    <row r="258" spans="1:15" ht="15.75" customHeight="1" x14ac:dyDescent="0.2">
      <c r="A258" s="22"/>
      <c r="B258" s="27" t="s">
        <v>38</v>
      </c>
      <c r="C258" s="27">
        <v>1189833</v>
      </c>
      <c r="D258" s="28">
        <v>44391</v>
      </c>
      <c r="E258" s="27" t="s">
        <v>35</v>
      </c>
      <c r="F258" s="27" t="s">
        <v>36</v>
      </c>
      <c r="G258" s="27" t="s">
        <v>39</v>
      </c>
      <c r="H258" s="27" t="s">
        <v>24</v>
      </c>
      <c r="I258" s="29">
        <v>0.45</v>
      </c>
      <c r="J258" s="30">
        <v>9500</v>
      </c>
      <c r="K258" s="31">
        <f t="shared" si="0"/>
        <v>4275</v>
      </c>
      <c r="L258" s="31">
        <f t="shared" si="1"/>
        <v>1710</v>
      </c>
      <c r="M258" s="32">
        <v>0.4</v>
      </c>
      <c r="O258" s="22"/>
    </row>
    <row r="259" spans="1:15" ht="15.75" customHeight="1" x14ac:dyDescent="0.2">
      <c r="A259" s="22"/>
      <c r="B259" s="27" t="s">
        <v>38</v>
      </c>
      <c r="C259" s="27">
        <v>1189833</v>
      </c>
      <c r="D259" s="28">
        <v>44391</v>
      </c>
      <c r="E259" s="27" t="s">
        <v>35</v>
      </c>
      <c r="F259" s="27" t="s">
        <v>36</v>
      </c>
      <c r="G259" s="27" t="s">
        <v>39</v>
      </c>
      <c r="H259" s="27" t="s">
        <v>25</v>
      </c>
      <c r="I259" s="29">
        <v>0.5</v>
      </c>
      <c r="J259" s="30">
        <v>8000</v>
      </c>
      <c r="K259" s="31">
        <f t="shared" si="0"/>
        <v>4000</v>
      </c>
      <c r="L259" s="31">
        <f t="shared" si="1"/>
        <v>1000</v>
      </c>
      <c r="M259" s="32">
        <v>0.25</v>
      </c>
      <c r="O259" s="22"/>
    </row>
    <row r="260" spans="1:15" ht="15.75" customHeight="1" x14ac:dyDescent="0.2">
      <c r="A260" s="22"/>
      <c r="B260" s="27" t="s">
        <v>38</v>
      </c>
      <c r="C260" s="27">
        <v>1189833</v>
      </c>
      <c r="D260" s="28">
        <v>44391</v>
      </c>
      <c r="E260" s="27" t="s">
        <v>35</v>
      </c>
      <c r="F260" s="27" t="s">
        <v>36</v>
      </c>
      <c r="G260" s="27" t="s">
        <v>39</v>
      </c>
      <c r="H260" s="27" t="s">
        <v>26</v>
      </c>
      <c r="I260" s="29">
        <v>0.5</v>
      </c>
      <c r="J260" s="30">
        <v>7500</v>
      </c>
      <c r="K260" s="31">
        <f t="shared" si="0"/>
        <v>3750</v>
      </c>
      <c r="L260" s="31">
        <f t="shared" si="1"/>
        <v>1500</v>
      </c>
      <c r="M260" s="32">
        <v>0.4</v>
      </c>
      <c r="O260" s="22"/>
    </row>
    <row r="261" spans="1:15" ht="15.75" customHeight="1" x14ac:dyDescent="0.2">
      <c r="A261" s="22"/>
      <c r="B261" s="27" t="s">
        <v>38</v>
      </c>
      <c r="C261" s="27">
        <v>1189833</v>
      </c>
      <c r="D261" s="28">
        <v>44391</v>
      </c>
      <c r="E261" s="27" t="s">
        <v>35</v>
      </c>
      <c r="F261" s="27" t="s">
        <v>36</v>
      </c>
      <c r="G261" s="27" t="s">
        <v>39</v>
      </c>
      <c r="H261" s="27" t="s">
        <v>27</v>
      </c>
      <c r="I261" s="29">
        <v>0.45</v>
      </c>
      <c r="J261" s="30">
        <v>6500</v>
      </c>
      <c r="K261" s="31">
        <f t="shared" ref="K261:K515" si="2">I261*J261</f>
        <v>2925</v>
      </c>
      <c r="L261" s="31">
        <f t="shared" ref="L261:L515" si="3">K261*M261</f>
        <v>1023.7499999999999</v>
      </c>
      <c r="M261" s="32">
        <v>0.35</v>
      </c>
      <c r="O261" s="22"/>
    </row>
    <row r="262" spans="1:15" ht="15.75" customHeight="1" x14ac:dyDescent="0.2">
      <c r="A262" s="22"/>
      <c r="B262" s="27" t="s">
        <v>38</v>
      </c>
      <c r="C262" s="27">
        <v>1189833</v>
      </c>
      <c r="D262" s="28">
        <v>44391</v>
      </c>
      <c r="E262" s="27" t="s">
        <v>35</v>
      </c>
      <c r="F262" s="27" t="s">
        <v>36</v>
      </c>
      <c r="G262" s="27" t="s">
        <v>39</v>
      </c>
      <c r="H262" s="27" t="s">
        <v>28</v>
      </c>
      <c r="I262" s="29">
        <v>0.5</v>
      </c>
      <c r="J262" s="30">
        <v>7000</v>
      </c>
      <c r="K262" s="31">
        <f t="shared" si="2"/>
        <v>3500</v>
      </c>
      <c r="L262" s="31">
        <f t="shared" si="3"/>
        <v>1925.0000000000002</v>
      </c>
      <c r="M262" s="32">
        <v>0.55000000000000004</v>
      </c>
      <c r="O262" s="22"/>
    </row>
    <row r="263" spans="1:15" ht="15.75" customHeight="1" x14ac:dyDescent="0.2">
      <c r="A263" s="22"/>
      <c r="B263" s="27" t="s">
        <v>38</v>
      </c>
      <c r="C263" s="27">
        <v>1189833</v>
      </c>
      <c r="D263" s="28">
        <v>44391</v>
      </c>
      <c r="E263" s="27" t="s">
        <v>35</v>
      </c>
      <c r="F263" s="27" t="s">
        <v>36</v>
      </c>
      <c r="G263" s="27" t="s">
        <v>39</v>
      </c>
      <c r="H263" s="27" t="s">
        <v>29</v>
      </c>
      <c r="I263" s="29">
        <v>0.65</v>
      </c>
      <c r="J263" s="30">
        <v>7000</v>
      </c>
      <c r="K263" s="31">
        <f t="shared" si="2"/>
        <v>4550</v>
      </c>
      <c r="L263" s="31">
        <f t="shared" si="3"/>
        <v>910</v>
      </c>
      <c r="M263" s="32">
        <v>0.2</v>
      </c>
      <c r="O263" s="22"/>
    </row>
    <row r="264" spans="1:15" ht="15.75" customHeight="1" x14ac:dyDescent="0.2">
      <c r="A264" s="22"/>
      <c r="B264" s="27" t="s">
        <v>38</v>
      </c>
      <c r="C264" s="27">
        <v>1189833</v>
      </c>
      <c r="D264" s="28">
        <v>44423</v>
      </c>
      <c r="E264" s="27" t="s">
        <v>35</v>
      </c>
      <c r="F264" s="27" t="s">
        <v>36</v>
      </c>
      <c r="G264" s="27" t="s">
        <v>39</v>
      </c>
      <c r="H264" s="27" t="s">
        <v>24</v>
      </c>
      <c r="I264" s="29">
        <v>0.5</v>
      </c>
      <c r="J264" s="30">
        <v>9000</v>
      </c>
      <c r="K264" s="31">
        <f t="shared" si="2"/>
        <v>4500</v>
      </c>
      <c r="L264" s="31">
        <f t="shared" si="3"/>
        <v>1800</v>
      </c>
      <c r="M264" s="32">
        <v>0.4</v>
      </c>
      <c r="O264" s="22"/>
    </row>
    <row r="265" spans="1:15" ht="15.75" customHeight="1" x14ac:dyDescent="0.2">
      <c r="A265" s="22"/>
      <c r="B265" s="27" t="s">
        <v>38</v>
      </c>
      <c r="C265" s="27">
        <v>1189833</v>
      </c>
      <c r="D265" s="28">
        <v>44423</v>
      </c>
      <c r="E265" s="27" t="s">
        <v>35</v>
      </c>
      <c r="F265" s="27" t="s">
        <v>36</v>
      </c>
      <c r="G265" s="27" t="s">
        <v>39</v>
      </c>
      <c r="H265" s="27" t="s">
        <v>25</v>
      </c>
      <c r="I265" s="29">
        <v>0.55000000000000004</v>
      </c>
      <c r="J265" s="30">
        <v>8500</v>
      </c>
      <c r="K265" s="31">
        <f t="shared" si="2"/>
        <v>4675</v>
      </c>
      <c r="L265" s="31">
        <f t="shared" si="3"/>
        <v>1168.75</v>
      </c>
      <c r="M265" s="32">
        <v>0.25</v>
      </c>
      <c r="O265" s="22"/>
    </row>
    <row r="266" spans="1:15" ht="15.75" customHeight="1" x14ac:dyDescent="0.2">
      <c r="A266" s="22"/>
      <c r="B266" s="27" t="s">
        <v>38</v>
      </c>
      <c r="C266" s="27">
        <v>1189833</v>
      </c>
      <c r="D266" s="28">
        <v>44423</v>
      </c>
      <c r="E266" s="27" t="s">
        <v>35</v>
      </c>
      <c r="F266" s="27" t="s">
        <v>36</v>
      </c>
      <c r="G266" s="27" t="s">
        <v>39</v>
      </c>
      <c r="H266" s="27" t="s">
        <v>26</v>
      </c>
      <c r="I266" s="29">
        <v>0.5</v>
      </c>
      <c r="J266" s="30">
        <v>7250</v>
      </c>
      <c r="K266" s="31">
        <f t="shared" si="2"/>
        <v>3625</v>
      </c>
      <c r="L266" s="31">
        <f t="shared" si="3"/>
        <v>1450</v>
      </c>
      <c r="M266" s="32">
        <v>0.4</v>
      </c>
      <c r="O266" s="22"/>
    </row>
    <row r="267" spans="1:15" ht="15.75" customHeight="1" x14ac:dyDescent="0.2">
      <c r="A267" s="22"/>
      <c r="B267" s="27" t="s">
        <v>38</v>
      </c>
      <c r="C267" s="27">
        <v>1189833</v>
      </c>
      <c r="D267" s="28">
        <v>44423</v>
      </c>
      <c r="E267" s="27" t="s">
        <v>35</v>
      </c>
      <c r="F267" s="27" t="s">
        <v>36</v>
      </c>
      <c r="G267" s="27" t="s">
        <v>39</v>
      </c>
      <c r="H267" s="27" t="s">
        <v>27</v>
      </c>
      <c r="I267" s="29">
        <v>0.5</v>
      </c>
      <c r="J267" s="30">
        <v>6750</v>
      </c>
      <c r="K267" s="31">
        <f t="shared" si="2"/>
        <v>3375</v>
      </c>
      <c r="L267" s="31">
        <f t="shared" si="3"/>
        <v>1181.25</v>
      </c>
      <c r="M267" s="32">
        <v>0.35</v>
      </c>
      <c r="O267" s="22"/>
    </row>
    <row r="268" spans="1:15" ht="15.75" customHeight="1" x14ac:dyDescent="0.2">
      <c r="A268" s="22"/>
      <c r="B268" s="27" t="s">
        <v>38</v>
      </c>
      <c r="C268" s="27">
        <v>1189833</v>
      </c>
      <c r="D268" s="28">
        <v>44423</v>
      </c>
      <c r="E268" s="27" t="s">
        <v>35</v>
      </c>
      <c r="F268" s="27" t="s">
        <v>36</v>
      </c>
      <c r="G268" s="27" t="s">
        <v>39</v>
      </c>
      <c r="H268" s="27" t="s">
        <v>28</v>
      </c>
      <c r="I268" s="29">
        <v>0.6</v>
      </c>
      <c r="J268" s="30">
        <v>6750</v>
      </c>
      <c r="K268" s="31">
        <f t="shared" si="2"/>
        <v>4050</v>
      </c>
      <c r="L268" s="31">
        <f t="shared" si="3"/>
        <v>2227.5</v>
      </c>
      <c r="M268" s="32">
        <v>0.55000000000000004</v>
      </c>
      <c r="O268" s="22"/>
    </row>
    <row r="269" spans="1:15" ht="15.75" customHeight="1" x14ac:dyDescent="0.2">
      <c r="A269" s="22"/>
      <c r="B269" s="27" t="s">
        <v>38</v>
      </c>
      <c r="C269" s="27">
        <v>1189833</v>
      </c>
      <c r="D269" s="28">
        <v>44423</v>
      </c>
      <c r="E269" s="27" t="s">
        <v>35</v>
      </c>
      <c r="F269" s="27" t="s">
        <v>36</v>
      </c>
      <c r="G269" s="27" t="s">
        <v>39</v>
      </c>
      <c r="H269" s="27" t="s">
        <v>29</v>
      </c>
      <c r="I269" s="29">
        <v>0.65</v>
      </c>
      <c r="J269" s="30">
        <v>6500</v>
      </c>
      <c r="K269" s="31">
        <f t="shared" si="2"/>
        <v>4225</v>
      </c>
      <c r="L269" s="31">
        <f t="shared" si="3"/>
        <v>845</v>
      </c>
      <c r="M269" s="32">
        <v>0.2</v>
      </c>
      <c r="O269" s="22"/>
    </row>
    <row r="270" spans="1:15" ht="15.75" customHeight="1" x14ac:dyDescent="0.2">
      <c r="A270" s="22"/>
      <c r="B270" s="27" t="s">
        <v>38</v>
      </c>
      <c r="C270" s="27">
        <v>1189833</v>
      </c>
      <c r="D270" s="28">
        <v>44455</v>
      </c>
      <c r="E270" s="27" t="s">
        <v>35</v>
      </c>
      <c r="F270" s="27" t="s">
        <v>36</v>
      </c>
      <c r="G270" s="27" t="s">
        <v>39</v>
      </c>
      <c r="H270" s="27" t="s">
        <v>24</v>
      </c>
      <c r="I270" s="29">
        <v>0.5</v>
      </c>
      <c r="J270" s="30">
        <v>8500</v>
      </c>
      <c r="K270" s="31">
        <f t="shared" si="2"/>
        <v>4250</v>
      </c>
      <c r="L270" s="31">
        <f t="shared" si="3"/>
        <v>1700</v>
      </c>
      <c r="M270" s="32">
        <v>0.4</v>
      </c>
      <c r="O270" s="22"/>
    </row>
    <row r="271" spans="1:15" ht="15.75" customHeight="1" x14ac:dyDescent="0.2">
      <c r="A271" s="22"/>
      <c r="B271" s="27" t="s">
        <v>38</v>
      </c>
      <c r="C271" s="27">
        <v>1189833</v>
      </c>
      <c r="D271" s="28">
        <v>44455</v>
      </c>
      <c r="E271" s="27" t="s">
        <v>35</v>
      </c>
      <c r="F271" s="27" t="s">
        <v>36</v>
      </c>
      <c r="G271" s="27" t="s">
        <v>39</v>
      </c>
      <c r="H271" s="27" t="s">
        <v>25</v>
      </c>
      <c r="I271" s="29">
        <v>0.55000000000000004</v>
      </c>
      <c r="J271" s="30">
        <v>8500</v>
      </c>
      <c r="K271" s="31">
        <f t="shared" si="2"/>
        <v>4675</v>
      </c>
      <c r="L271" s="31">
        <f t="shared" si="3"/>
        <v>1168.75</v>
      </c>
      <c r="M271" s="32">
        <v>0.25</v>
      </c>
      <c r="O271" s="22"/>
    </row>
    <row r="272" spans="1:15" ht="15.75" customHeight="1" x14ac:dyDescent="0.2">
      <c r="A272" s="22"/>
      <c r="B272" s="27" t="s">
        <v>38</v>
      </c>
      <c r="C272" s="27">
        <v>1189833</v>
      </c>
      <c r="D272" s="28">
        <v>44455</v>
      </c>
      <c r="E272" s="27" t="s">
        <v>35</v>
      </c>
      <c r="F272" s="27" t="s">
        <v>36</v>
      </c>
      <c r="G272" s="27" t="s">
        <v>39</v>
      </c>
      <c r="H272" s="27" t="s">
        <v>26</v>
      </c>
      <c r="I272" s="29">
        <v>0.5</v>
      </c>
      <c r="J272" s="30">
        <v>7000</v>
      </c>
      <c r="K272" s="31">
        <f t="shared" si="2"/>
        <v>3500</v>
      </c>
      <c r="L272" s="31">
        <f t="shared" si="3"/>
        <v>1400</v>
      </c>
      <c r="M272" s="32">
        <v>0.4</v>
      </c>
      <c r="O272" s="22"/>
    </row>
    <row r="273" spans="1:15" ht="15.75" customHeight="1" x14ac:dyDescent="0.2">
      <c r="A273" s="22"/>
      <c r="B273" s="27" t="s">
        <v>38</v>
      </c>
      <c r="C273" s="27">
        <v>1189833</v>
      </c>
      <c r="D273" s="28">
        <v>44455</v>
      </c>
      <c r="E273" s="27" t="s">
        <v>35</v>
      </c>
      <c r="F273" s="27" t="s">
        <v>36</v>
      </c>
      <c r="G273" s="27" t="s">
        <v>39</v>
      </c>
      <c r="H273" s="27" t="s">
        <v>27</v>
      </c>
      <c r="I273" s="29">
        <v>0.5</v>
      </c>
      <c r="J273" s="30">
        <v>6500</v>
      </c>
      <c r="K273" s="31">
        <f t="shared" si="2"/>
        <v>3250</v>
      </c>
      <c r="L273" s="31">
        <f t="shared" si="3"/>
        <v>1137.5</v>
      </c>
      <c r="M273" s="32">
        <v>0.35</v>
      </c>
      <c r="O273" s="22"/>
    </row>
    <row r="274" spans="1:15" ht="15.75" customHeight="1" x14ac:dyDescent="0.2">
      <c r="A274" s="22"/>
      <c r="B274" s="27" t="s">
        <v>38</v>
      </c>
      <c r="C274" s="27">
        <v>1189833</v>
      </c>
      <c r="D274" s="28">
        <v>44455</v>
      </c>
      <c r="E274" s="27" t="s">
        <v>35</v>
      </c>
      <c r="F274" s="27" t="s">
        <v>36</v>
      </c>
      <c r="G274" s="27" t="s">
        <v>39</v>
      </c>
      <c r="H274" s="27" t="s">
        <v>28</v>
      </c>
      <c r="I274" s="29">
        <v>0.6</v>
      </c>
      <c r="J274" s="30">
        <v>6500</v>
      </c>
      <c r="K274" s="31">
        <f t="shared" si="2"/>
        <v>3900</v>
      </c>
      <c r="L274" s="31">
        <f t="shared" si="3"/>
        <v>2145</v>
      </c>
      <c r="M274" s="32">
        <v>0.55000000000000004</v>
      </c>
      <c r="O274" s="22"/>
    </row>
    <row r="275" spans="1:15" ht="15.75" customHeight="1" x14ac:dyDescent="0.2">
      <c r="A275" s="22"/>
      <c r="B275" s="27" t="s">
        <v>38</v>
      </c>
      <c r="C275" s="27">
        <v>1189833</v>
      </c>
      <c r="D275" s="28">
        <v>44455</v>
      </c>
      <c r="E275" s="27" t="s">
        <v>35</v>
      </c>
      <c r="F275" s="27" t="s">
        <v>36</v>
      </c>
      <c r="G275" s="27" t="s">
        <v>39</v>
      </c>
      <c r="H275" s="27" t="s">
        <v>29</v>
      </c>
      <c r="I275" s="29">
        <v>0.65</v>
      </c>
      <c r="J275" s="30">
        <v>7000</v>
      </c>
      <c r="K275" s="31">
        <f t="shared" si="2"/>
        <v>4550</v>
      </c>
      <c r="L275" s="31">
        <f t="shared" si="3"/>
        <v>910</v>
      </c>
      <c r="M275" s="32">
        <v>0.2</v>
      </c>
      <c r="O275" s="22"/>
    </row>
    <row r="276" spans="1:15" ht="15.75" customHeight="1" x14ac:dyDescent="0.2">
      <c r="A276" s="22"/>
      <c r="B276" s="27" t="s">
        <v>38</v>
      </c>
      <c r="C276" s="27">
        <v>1189833</v>
      </c>
      <c r="D276" s="28">
        <v>44484</v>
      </c>
      <c r="E276" s="27" t="s">
        <v>35</v>
      </c>
      <c r="F276" s="27" t="s">
        <v>36</v>
      </c>
      <c r="G276" s="27" t="s">
        <v>39</v>
      </c>
      <c r="H276" s="27" t="s">
        <v>24</v>
      </c>
      <c r="I276" s="29">
        <v>0.5</v>
      </c>
      <c r="J276" s="30">
        <v>8000</v>
      </c>
      <c r="K276" s="31">
        <f t="shared" si="2"/>
        <v>4000</v>
      </c>
      <c r="L276" s="31">
        <f t="shared" si="3"/>
        <v>1600</v>
      </c>
      <c r="M276" s="32">
        <v>0.4</v>
      </c>
      <c r="O276" s="22"/>
    </row>
    <row r="277" spans="1:15" ht="15.75" customHeight="1" x14ac:dyDescent="0.2">
      <c r="A277" s="22"/>
      <c r="B277" s="27" t="s">
        <v>38</v>
      </c>
      <c r="C277" s="27">
        <v>1189833</v>
      </c>
      <c r="D277" s="28">
        <v>44484</v>
      </c>
      <c r="E277" s="27" t="s">
        <v>35</v>
      </c>
      <c r="F277" s="27" t="s">
        <v>36</v>
      </c>
      <c r="G277" s="27" t="s">
        <v>39</v>
      </c>
      <c r="H277" s="27" t="s">
        <v>25</v>
      </c>
      <c r="I277" s="29">
        <v>0.55000000000000004</v>
      </c>
      <c r="J277" s="30">
        <v>8000</v>
      </c>
      <c r="K277" s="31">
        <f t="shared" si="2"/>
        <v>4400</v>
      </c>
      <c r="L277" s="31">
        <f t="shared" si="3"/>
        <v>1100</v>
      </c>
      <c r="M277" s="32">
        <v>0.25</v>
      </c>
      <c r="O277" s="22"/>
    </row>
    <row r="278" spans="1:15" ht="15.75" customHeight="1" x14ac:dyDescent="0.2">
      <c r="A278" s="22"/>
      <c r="B278" s="27" t="s">
        <v>38</v>
      </c>
      <c r="C278" s="27">
        <v>1189833</v>
      </c>
      <c r="D278" s="28">
        <v>44484</v>
      </c>
      <c r="E278" s="27" t="s">
        <v>35</v>
      </c>
      <c r="F278" s="27" t="s">
        <v>36</v>
      </c>
      <c r="G278" s="27" t="s">
        <v>39</v>
      </c>
      <c r="H278" s="27" t="s">
        <v>26</v>
      </c>
      <c r="I278" s="29">
        <v>0.5</v>
      </c>
      <c r="J278" s="30">
        <v>6500</v>
      </c>
      <c r="K278" s="31">
        <f t="shared" si="2"/>
        <v>3250</v>
      </c>
      <c r="L278" s="31">
        <f t="shared" si="3"/>
        <v>1300</v>
      </c>
      <c r="M278" s="32">
        <v>0.4</v>
      </c>
      <c r="O278" s="22"/>
    </row>
    <row r="279" spans="1:15" ht="15.75" customHeight="1" x14ac:dyDescent="0.2">
      <c r="A279" s="22"/>
      <c r="B279" s="27" t="s">
        <v>38</v>
      </c>
      <c r="C279" s="27">
        <v>1189833</v>
      </c>
      <c r="D279" s="28">
        <v>44484</v>
      </c>
      <c r="E279" s="27" t="s">
        <v>35</v>
      </c>
      <c r="F279" s="27" t="s">
        <v>36</v>
      </c>
      <c r="G279" s="27" t="s">
        <v>39</v>
      </c>
      <c r="H279" s="27" t="s">
        <v>27</v>
      </c>
      <c r="I279" s="29">
        <v>0.5</v>
      </c>
      <c r="J279" s="30">
        <v>6250</v>
      </c>
      <c r="K279" s="31">
        <f t="shared" si="2"/>
        <v>3125</v>
      </c>
      <c r="L279" s="31">
        <f t="shared" si="3"/>
        <v>1093.75</v>
      </c>
      <c r="M279" s="32">
        <v>0.35</v>
      </c>
      <c r="O279" s="22"/>
    </row>
    <row r="280" spans="1:15" ht="15.75" customHeight="1" x14ac:dyDescent="0.2">
      <c r="A280" s="22"/>
      <c r="B280" s="27" t="s">
        <v>38</v>
      </c>
      <c r="C280" s="27">
        <v>1189833</v>
      </c>
      <c r="D280" s="28">
        <v>44484</v>
      </c>
      <c r="E280" s="27" t="s">
        <v>35</v>
      </c>
      <c r="F280" s="27" t="s">
        <v>36</v>
      </c>
      <c r="G280" s="27" t="s">
        <v>39</v>
      </c>
      <c r="H280" s="27" t="s">
        <v>28</v>
      </c>
      <c r="I280" s="29">
        <v>0.6</v>
      </c>
      <c r="J280" s="30">
        <v>6000</v>
      </c>
      <c r="K280" s="31">
        <f t="shared" si="2"/>
        <v>3600</v>
      </c>
      <c r="L280" s="31">
        <f t="shared" si="3"/>
        <v>1980.0000000000002</v>
      </c>
      <c r="M280" s="32">
        <v>0.55000000000000004</v>
      </c>
      <c r="O280" s="22"/>
    </row>
    <row r="281" spans="1:15" ht="15.75" customHeight="1" x14ac:dyDescent="0.2">
      <c r="A281" s="22"/>
      <c r="B281" s="27" t="s">
        <v>38</v>
      </c>
      <c r="C281" s="27">
        <v>1189833</v>
      </c>
      <c r="D281" s="28">
        <v>44484</v>
      </c>
      <c r="E281" s="27" t="s">
        <v>35</v>
      </c>
      <c r="F281" s="27" t="s">
        <v>36</v>
      </c>
      <c r="G281" s="27" t="s">
        <v>39</v>
      </c>
      <c r="H281" s="27" t="s">
        <v>29</v>
      </c>
      <c r="I281" s="29">
        <v>0.65</v>
      </c>
      <c r="J281" s="30">
        <v>6500</v>
      </c>
      <c r="K281" s="31">
        <f t="shared" si="2"/>
        <v>4225</v>
      </c>
      <c r="L281" s="31">
        <f t="shared" si="3"/>
        <v>845</v>
      </c>
      <c r="M281" s="32">
        <v>0.2</v>
      </c>
      <c r="O281" s="22"/>
    </row>
    <row r="282" spans="1:15" ht="15.75" customHeight="1" x14ac:dyDescent="0.2">
      <c r="A282" s="22"/>
      <c r="B282" s="27" t="s">
        <v>38</v>
      </c>
      <c r="C282" s="27">
        <v>1189833</v>
      </c>
      <c r="D282" s="28">
        <v>44515</v>
      </c>
      <c r="E282" s="27" t="s">
        <v>35</v>
      </c>
      <c r="F282" s="27" t="s">
        <v>36</v>
      </c>
      <c r="G282" s="27" t="s">
        <v>39</v>
      </c>
      <c r="H282" s="27" t="s">
        <v>24</v>
      </c>
      <c r="I282" s="29">
        <v>0.5</v>
      </c>
      <c r="J282" s="30">
        <v>8250</v>
      </c>
      <c r="K282" s="31">
        <f t="shared" si="2"/>
        <v>4125</v>
      </c>
      <c r="L282" s="31">
        <f t="shared" si="3"/>
        <v>1650</v>
      </c>
      <c r="M282" s="32">
        <v>0.4</v>
      </c>
      <c r="O282" s="22"/>
    </row>
    <row r="283" spans="1:15" ht="15.75" customHeight="1" x14ac:dyDescent="0.2">
      <c r="A283" s="22"/>
      <c r="B283" s="27" t="s">
        <v>38</v>
      </c>
      <c r="C283" s="27">
        <v>1189833</v>
      </c>
      <c r="D283" s="28">
        <v>44515</v>
      </c>
      <c r="E283" s="27" t="s">
        <v>35</v>
      </c>
      <c r="F283" s="27" t="s">
        <v>36</v>
      </c>
      <c r="G283" s="27" t="s">
        <v>39</v>
      </c>
      <c r="H283" s="27" t="s">
        <v>25</v>
      </c>
      <c r="I283" s="29">
        <v>0.55000000000000004</v>
      </c>
      <c r="J283" s="30">
        <v>8250</v>
      </c>
      <c r="K283" s="31">
        <f t="shared" si="2"/>
        <v>4537.5</v>
      </c>
      <c r="L283" s="31">
        <f t="shared" si="3"/>
        <v>1134.375</v>
      </c>
      <c r="M283" s="32">
        <v>0.25</v>
      </c>
      <c r="O283" s="22"/>
    </row>
    <row r="284" spans="1:15" ht="15.75" customHeight="1" x14ac:dyDescent="0.2">
      <c r="A284" s="22"/>
      <c r="B284" s="27" t="s">
        <v>38</v>
      </c>
      <c r="C284" s="27">
        <v>1189833</v>
      </c>
      <c r="D284" s="28">
        <v>44515</v>
      </c>
      <c r="E284" s="27" t="s">
        <v>35</v>
      </c>
      <c r="F284" s="27" t="s">
        <v>36</v>
      </c>
      <c r="G284" s="27" t="s">
        <v>39</v>
      </c>
      <c r="H284" s="27" t="s">
        <v>26</v>
      </c>
      <c r="I284" s="29">
        <v>0.5</v>
      </c>
      <c r="J284" s="30">
        <v>6750</v>
      </c>
      <c r="K284" s="31">
        <f t="shared" si="2"/>
        <v>3375</v>
      </c>
      <c r="L284" s="31">
        <f t="shared" si="3"/>
        <v>1350</v>
      </c>
      <c r="M284" s="32">
        <v>0.4</v>
      </c>
      <c r="O284" s="22"/>
    </row>
    <row r="285" spans="1:15" ht="15.75" customHeight="1" x14ac:dyDescent="0.2">
      <c r="A285" s="22"/>
      <c r="B285" s="27" t="s">
        <v>38</v>
      </c>
      <c r="C285" s="27">
        <v>1189833</v>
      </c>
      <c r="D285" s="28">
        <v>44515</v>
      </c>
      <c r="E285" s="27" t="s">
        <v>35</v>
      </c>
      <c r="F285" s="27" t="s">
        <v>36</v>
      </c>
      <c r="G285" s="27" t="s">
        <v>39</v>
      </c>
      <c r="H285" s="27" t="s">
        <v>27</v>
      </c>
      <c r="I285" s="29">
        <v>0.5</v>
      </c>
      <c r="J285" s="30">
        <v>6500</v>
      </c>
      <c r="K285" s="31">
        <f t="shared" si="2"/>
        <v>3250</v>
      </c>
      <c r="L285" s="31">
        <f t="shared" si="3"/>
        <v>1137.5</v>
      </c>
      <c r="M285" s="32">
        <v>0.35</v>
      </c>
      <c r="O285" s="22"/>
    </row>
    <row r="286" spans="1:15" ht="15.75" customHeight="1" x14ac:dyDescent="0.2">
      <c r="A286" s="22"/>
      <c r="B286" s="27" t="s">
        <v>38</v>
      </c>
      <c r="C286" s="27">
        <v>1189833</v>
      </c>
      <c r="D286" s="28">
        <v>44515</v>
      </c>
      <c r="E286" s="27" t="s">
        <v>35</v>
      </c>
      <c r="F286" s="27" t="s">
        <v>36</v>
      </c>
      <c r="G286" s="27" t="s">
        <v>39</v>
      </c>
      <c r="H286" s="27" t="s">
        <v>28</v>
      </c>
      <c r="I286" s="29">
        <v>0.6</v>
      </c>
      <c r="J286" s="30">
        <v>6000</v>
      </c>
      <c r="K286" s="31">
        <f t="shared" si="2"/>
        <v>3600</v>
      </c>
      <c r="L286" s="31">
        <f t="shared" si="3"/>
        <v>1980.0000000000002</v>
      </c>
      <c r="M286" s="32">
        <v>0.55000000000000004</v>
      </c>
      <c r="O286" s="22"/>
    </row>
    <row r="287" spans="1:15" ht="15.75" customHeight="1" x14ac:dyDescent="0.2">
      <c r="A287" s="22"/>
      <c r="B287" s="27" t="s">
        <v>38</v>
      </c>
      <c r="C287" s="27">
        <v>1189833</v>
      </c>
      <c r="D287" s="28">
        <v>44515</v>
      </c>
      <c r="E287" s="27" t="s">
        <v>35</v>
      </c>
      <c r="F287" s="27" t="s">
        <v>36</v>
      </c>
      <c r="G287" s="27" t="s">
        <v>39</v>
      </c>
      <c r="H287" s="27" t="s">
        <v>29</v>
      </c>
      <c r="I287" s="29">
        <v>0.65</v>
      </c>
      <c r="J287" s="30">
        <v>7000</v>
      </c>
      <c r="K287" s="31">
        <f t="shared" si="2"/>
        <v>4550</v>
      </c>
      <c r="L287" s="31">
        <f t="shared" si="3"/>
        <v>910</v>
      </c>
      <c r="M287" s="32">
        <v>0.2</v>
      </c>
      <c r="O287" s="22"/>
    </row>
    <row r="288" spans="1:15" ht="15.75" customHeight="1" x14ac:dyDescent="0.2">
      <c r="A288" s="22"/>
      <c r="B288" s="27" t="s">
        <v>38</v>
      </c>
      <c r="C288" s="27">
        <v>1189833</v>
      </c>
      <c r="D288" s="28">
        <v>44544</v>
      </c>
      <c r="E288" s="27" t="s">
        <v>35</v>
      </c>
      <c r="F288" s="27" t="s">
        <v>36</v>
      </c>
      <c r="G288" s="27" t="s">
        <v>39</v>
      </c>
      <c r="H288" s="27" t="s">
        <v>24</v>
      </c>
      <c r="I288" s="29">
        <v>0.5</v>
      </c>
      <c r="J288" s="30">
        <v>9000</v>
      </c>
      <c r="K288" s="31">
        <f t="shared" si="2"/>
        <v>4500</v>
      </c>
      <c r="L288" s="31">
        <f t="shared" si="3"/>
        <v>1800</v>
      </c>
      <c r="M288" s="32">
        <v>0.4</v>
      </c>
      <c r="O288" s="22"/>
    </row>
    <row r="289" spans="1:16" ht="15.75" customHeight="1" x14ac:dyDescent="0.2">
      <c r="A289" s="22"/>
      <c r="B289" s="27" t="s">
        <v>38</v>
      </c>
      <c r="C289" s="27">
        <v>1189833</v>
      </c>
      <c r="D289" s="28">
        <v>44544</v>
      </c>
      <c r="E289" s="27" t="s">
        <v>35</v>
      </c>
      <c r="F289" s="27" t="s">
        <v>36</v>
      </c>
      <c r="G289" s="27" t="s">
        <v>39</v>
      </c>
      <c r="H289" s="27" t="s">
        <v>25</v>
      </c>
      <c r="I289" s="29">
        <v>0.55000000000000004</v>
      </c>
      <c r="J289" s="30">
        <v>9000</v>
      </c>
      <c r="K289" s="31">
        <f t="shared" si="2"/>
        <v>4950</v>
      </c>
      <c r="L289" s="31">
        <f t="shared" si="3"/>
        <v>1237.5</v>
      </c>
      <c r="M289" s="32">
        <v>0.25</v>
      </c>
      <c r="O289" s="22"/>
    </row>
    <row r="290" spans="1:16" ht="15.75" customHeight="1" x14ac:dyDescent="0.2">
      <c r="A290" s="22"/>
      <c r="B290" s="27" t="s">
        <v>38</v>
      </c>
      <c r="C290" s="27">
        <v>1189833</v>
      </c>
      <c r="D290" s="28">
        <v>44544</v>
      </c>
      <c r="E290" s="27" t="s">
        <v>35</v>
      </c>
      <c r="F290" s="27" t="s">
        <v>36</v>
      </c>
      <c r="G290" s="27" t="s">
        <v>39</v>
      </c>
      <c r="H290" s="27" t="s">
        <v>26</v>
      </c>
      <c r="I290" s="29">
        <v>0.5</v>
      </c>
      <c r="J290" s="30">
        <v>7000</v>
      </c>
      <c r="K290" s="31">
        <f t="shared" si="2"/>
        <v>3500</v>
      </c>
      <c r="L290" s="31">
        <f t="shared" si="3"/>
        <v>1400</v>
      </c>
      <c r="M290" s="32">
        <v>0.4</v>
      </c>
      <c r="O290" s="22"/>
    </row>
    <row r="291" spans="1:16" ht="15.75" customHeight="1" x14ac:dyDescent="0.2">
      <c r="A291" s="22"/>
      <c r="B291" s="27" t="s">
        <v>38</v>
      </c>
      <c r="C291" s="27">
        <v>1189833</v>
      </c>
      <c r="D291" s="28">
        <v>44544</v>
      </c>
      <c r="E291" s="27" t="s">
        <v>35</v>
      </c>
      <c r="F291" s="27" t="s">
        <v>36</v>
      </c>
      <c r="G291" s="27" t="s">
        <v>39</v>
      </c>
      <c r="H291" s="27" t="s">
        <v>27</v>
      </c>
      <c r="I291" s="29">
        <v>0.5</v>
      </c>
      <c r="J291" s="30">
        <v>7000</v>
      </c>
      <c r="K291" s="31">
        <f t="shared" si="2"/>
        <v>3500</v>
      </c>
      <c r="L291" s="31">
        <f t="shared" si="3"/>
        <v>1225</v>
      </c>
      <c r="M291" s="32">
        <v>0.35</v>
      </c>
      <c r="O291" s="22"/>
    </row>
    <row r="292" spans="1:16" ht="15.75" customHeight="1" x14ac:dyDescent="0.2">
      <c r="A292" s="22"/>
      <c r="B292" s="27" t="s">
        <v>38</v>
      </c>
      <c r="C292" s="27">
        <v>1189833</v>
      </c>
      <c r="D292" s="28">
        <v>44544</v>
      </c>
      <c r="E292" s="27" t="s">
        <v>35</v>
      </c>
      <c r="F292" s="27" t="s">
        <v>36</v>
      </c>
      <c r="G292" s="27" t="s">
        <v>39</v>
      </c>
      <c r="H292" s="27" t="s">
        <v>28</v>
      </c>
      <c r="I292" s="29">
        <v>0.6</v>
      </c>
      <c r="J292" s="30">
        <v>6250</v>
      </c>
      <c r="K292" s="31">
        <f t="shared" si="2"/>
        <v>3750</v>
      </c>
      <c r="L292" s="31">
        <f t="shared" si="3"/>
        <v>2062.5</v>
      </c>
      <c r="M292" s="32">
        <v>0.55000000000000004</v>
      </c>
      <c r="O292" s="22"/>
    </row>
    <row r="293" spans="1:16" ht="15.75" customHeight="1" x14ac:dyDescent="0.2">
      <c r="A293" s="22"/>
      <c r="B293" s="27" t="s">
        <v>38</v>
      </c>
      <c r="C293" s="27">
        <v>1189833</v>
      </c>
      <c r="D293" s="28">
        <v>44544</v>
      </c>
      <c r="E293" s="27" t="s">
        <v>35</v>
      </c>
      <c r="F293" s="27" t="s">
        <v>36</v>
      </c>
      <c r="G293" s="27" t="s">
        <v>39</v>
      </c>
      <c r="H293" s="27" t="s">
        <v>29</v>
      </c>
      <c r="I293" s="29">
        <v>0.65</v>
      </c>
      <c r="J293" s="30">
        <v>7250</v>
      </c>
      <c r="K293" s="31">
        <f t="shared" si="2"/>
        <v>4712.5</v>
      </c>
      <c r="L293" s="31">
        <f t="shared" si="3"/>
        <v>942.5</v>
      </c>
      <c r="M293" s="32">
        <v>0.2</v>
      </c>
      <c r="O293" s="22"/>
    </row>
    <row r="294" spans="1:16" ht="15.75" customHeight="1" x14ac:dyDescent="0.2">
      <c r="A294" s="22"/>
      <c r="B294" s="27" t="s">
        <v>21</v>
      </c>
      <c r="C294" s="27">
        <v>1185732</v>
      </c>
      <c r="D294" s="28">
        <v>44211</v>
      </c>
      <c r="E294" s="27" t="s">
        <v>40</v>
      </c>
      <c r="F294" s="27" t="s">
        <v>41</v>
      </c>
      <c r="G294" s="27" t="s">
        <v>42</v>
      </c>
      <c r="H294" s="27" t="s">
        <v>24</v>
      </c>
      <c r="I294" s="29">
        <v>0.45</v>
      </c>
      <c r="J294" s="30">
        <v>4750</v>
      </c>
      <c r="K294" s="31">
        <f t="shared" si="2"/>
        <v>2137.5</v>
      </c>
      <c r="L294" s="31">
        <f t="shared" si="3"/>
        <v>855</v>
      </c>
      <c r="M294" s="32">
        <v>0.4</v>
      </c>
      <c r="O294" s="34"/>
      <c r="P294" s="33"/>
    </row>
    <row r="295" spans="1:16" ht="15.75" customHeight="1" x14ac:dyDescent="0.2">
      <c r="A295" s="22"/>
      <c r="B295" s="27" t="s">
        <v>21</v>
      </c>
      <c r="C295" s="27">
        <v>1185732</v>
      </c>
      <c r="D295" s="28">
        <v>44211</v>
      </c>
      <c r="E295" s="27" t="s">
        <v>40</v>
      </c>
      <c r="F295" s="27" t="s">
        <v>41</v>
      </c>
      <c r="G295" s="27" t="s">
        <v>42</v>
      </c>
      <c r="H295" s="27" t="s">
        <v>25</v>
      </c>
      <c r="I295" s="29">
        <v>0.45</v>
      </c>
      <c r="J295" s="30">
        <v>2750</v>
      </c>
      <c r="K295" s="31">
        <f t="shared" si="2"/>
        <v>1237.5</v>
      </c>
      <c r="L295" s="31">
        <f t="shared" si="3"/>
        <v>433.125</v>
      </c>
      <c r="M295" s="32">
        <v>0.35</v>
      </c>
      <c r="O295" s="34"/>
      <c r="P295" s="33"/>
    </row>
    <row r="296" spans="1:16" ht="15.75" customHeight="1" x14ac:dyDescent="0.2">
      <c r="A296" s="22"/>
      <c r="B296" s="27" t="s">
        <v>21</v>
      </c>
      <c r="C296" s="27">
        <v>1185732</v>
      </c>
      <c r="D296" s="28">
        <v>44211</v>
      </c>
      <c r="E296" s="27" t="s">
        <v>40</v>
      </c>
      <c r="F296" s="27" t="s">
        <v>41</v>
      </c>
      <c r="G296" s="27" t="s">
        <v>42</v>
      </c>
      <c r="H296" s="27" t="s">
        <v>26</v>
      </c>
      <c r="I296" s="29">
        <v>0.35000000000000003</v>
      </c>
      <c r="J296" s="30">
        <v>2750</v>
      </c>
      <c r="K296" s="31">
        <f t="shared" si="2"/>
        <v>962.50000000000011</v>
      </c>
      <c r="L296" s="31">
        <f t="shared" si="3"/>
        <v>336.875</v>
      </c>
      <c r="M296" s="32">
        <v>0.35</v>
      </c>
      <c r="O296" s="34"/>
      <c r="P296" s="33"/>
    </row>
    <row r="297" spans="1:16" ht="15.75" customHeight="1" x14ac:dyDescent="0.2">
      <c r="A297" s="22"/>
      <c r="B297" s="27" t="s">
        <v>21</v>
      </c>
      <c r="C297" s="27">
        <v>1185732</v>
      </c>
      <c r="D297" s="28">
        <v>44211</v>
      </c>
      <c r="E297" s="27" t="s">
        <v>40</v>
      </c>
      <c r="F297" s="27" t="s">
        <v>41</v>
      </c>
      <c r="G297" s="27" t="s">
        <v>42</v>
      </c>
      <c r="H297" s="27" t="s">
        <v>27</v>
      </c>
      <c r="I297" s="29">
        <v>0.4</v>
      </c>
      <c r="J297" s="30">
        <v>1250</v>
      </c>
      <c r="K297" s="31">
        <f t="shared" si="2"/>
        <v>500</v>
      </c>
      <c r="L297" s="31">
        <f t="shared" si="3"/>
        <v>200</v>
      </c>
      <c r="M297" s="32">
        <v>0.4</v>
      </c>
      <c r="O297" s="35"/>
      <c r="P297" s="33"/>
    </row>
    <row r="298" spans="1:16" ht="15.75" customHeight="1" x14ac:dyDescent="0.2">
      <c r="A298" s="22"/>
      <c r="B298" s="27" t="s">
        <v>21</v>
      </c>
      <c r="C298" s="27">
        <v>1185732</v>
      </c>
      <c r="D298" s="28">
        <v>44211</v>
      </c>
      <c r="E298" s="27" t="s">
        <v>40</v>
      </c>
      <c r="F298" s="27" t="s">
        <v>41</v>
      </c>
      <c r="G298" s="27" t="s">
        <v>42</v>
      </c>
      <c r="H298" s="27" t="s">
        <v>28</v>
      </c>
      <c r="I298" s="29">
        <v>0.54999999999999993</v>
      </c>
      <c r="J298" s="30">
        <v>1750</v>
      </c>
      <c r="K298" s="31">
        <f t="shared" si="2"/>
        <v>962.49999999999989</v>
      </c>
      <c r="L298" s="31">
        <f t="shared" si="3"/>
        <v>336.87499999999994</v>
      </c>
      <c r="M298" s="32">
        <v>0.35</v>
      </c>
      <c r="O298" s="35"/>
      <c r="P298" s="33"/>
    </row>
    <row r="299" spans="1:16" ht="15.75" customHeight="1" x14ac:dyDescent="0.2">
      <c r="A299" s="22"/>
      <c r="B299" s="27" t="s">
        <v>21</v>
      </c>
      <c r="C299" s="27">
        <v>1185732</v>
      </c>
      <c r="D299" s="28">
        <v>44211</v>
      </c>
      <c r="E299" s="27" t="s">
        <v>40</v>
      </c>
      <c r="F299" s="27" t="s">
        <v>41</v>
      </c>
      <c r="G299" s="27" t="s">
        <v>42</v>
      </c>
      <c r="H299" s="27" t="s">
        <v>29</v>
      </c>
      <c r="I299" s="29">
        <v>0.45</v>
      </c>
      <c r="J299" s="30">
        <v>2750</v>
      </c>
      <c r="K299" s="31">
        <f t="shared" si="2"/>
        <v>1237.5</v>
      </c>
      <c r="L299" s="31">
        <f t="shared" si="3"/>
        <v>618.75</v>
      </c>
      <c r="M299" s="32">
        <v>0.5</v>
      </c>
      <c r="O299" s="35"/>
      <c r="P299" s="33"/>
    </row>
    <row r="300" spans="1:16" ht="15.75" customHeight="1" x14ac:dyDescent="0.2">
      <c r="A300" s="22"/>
      <c r="B300" s="27" t="s">
        <v>21</v>
      </c>
      <c r="C300" s="27">
        <v>1185732</v>
      </c>
      <c r="D300" s="28">
        <v>44242</v>
      </c>
      <c r="E300" s="27" t="s">
        <v>40</v>
      </c>
      <c r="F300" s="27" t="s">
        <v>41</v>
      </c>
      <c r="G300" s="27" t="s">
        <v>42</v>
      </c>
      <c r="H300" s="27" t="s">
        <v>24</v>
      </c>
      <c r="I300" s="29">
        <v>0.45</v>
      </c>
      <c r="J300" s="30">
        <v>5250</v>
      </c>
      <c r="K300" s="31">
        <f t="shared" si="2"/>
        <v>2362.5</v>
      </c>
      <c r="L300" s="31">
        <f t="shared" si="3"/>
        <v>945</v>
      </c>
      <c r="M300" s="32">
        <v>0.4</v>
      </c>
      <c r="O300" s="35"/>
      <c r="P300" s="33"/>
    </row>
    <row r="301" spans="1:16" ht="15.75" customHeight="1" x14ac:dyDescent="0.2">
      <c r="A301" s="22"/>
      <c r="B301" s="27" t="s">
        <v>21</v>
      </c>
      <c r="C301" s="27">
        <v>1185732</v>
      </c>
      <c r="D301" s="28">
        <v>44242</v>
      </c>
      <c r="E301" s="27" t="s">
        <v>40</v>
      </c>
      <c r="F301" s="27" t="s">
        <v>41</v>
      </c>
      <c r="G301" s="27" t="s">
        <v>42</v>
      </c>
      <c r="H301" s="27" t="s">
        <v>25</v>
      </c>
      <c r="I301" s="29">
        <v>0.45</v>
      </c>
      <c r="J301" s="30">
        <v>1750</v>
      </c>
      <c r="K301" s="31">
        <f t="shared" si="2"/>
        <v>787.5</v>
      </c>
      <c r="L301" s="31">
        <f t="shared" si="3"/>
        <v>275.625</v>
      </c>
      <c r="M301" s="32">
        <v>0.35</v>
      </c>
      <c r="O301" s="35"/>
      <c r="P301" s="33"/>
    </row>
    <row r="302" spans="1:16" ht="15.75" customHeight="1" x14ac:dyDescent="0.2">
      <c r="A302" s="22"/>
      <c r="B302" s="27" t="s">
        <v>21</v>
      </c>
      <c r="C302" s="27">
        <v>1185732</v>
      </c>
      <c r="D302" s="28">
        <v>44242</v>
      </c>
      <c r="E302" s="27" t="s">
        <v>40</v>
      </c>
      <c r="F302" s="27" t="s">
        <v>41</v>
      </c>
      <c r="G302" s="27" t="s">
        <v>42</v>
      </c>
      <c r="H302" s="27" t="s">
        <v>26</v>
      </c>
      <c r="I302" s="29">
        <v>0.35000000000000003</v>
      </c>
      <c r="J302" s="30">
        <v>2250</v>
      </c>
      <c r="K302" s="31">
        <f t="shared" si="2"/>
        <v>787.50000000000011</v>
      </c>
      <c r="L302" s="31">
        <f t="shared" si="3"/>
        <v>275.625</v>
      </c>
      <c r="M302" s="32">
        <v>0.35</v>
      </c>
      <c r="O302" s="35"/>
      <c r="P302" s="33"/>
    </row>
    <row r="303" spans="1:16" ht="15.75" customHeight="1" x14ac:dyDescent="0.2">
      <c r="A303" s="22"/>
      <c r="B303" s="27" t="s">
        <v>21</v>
      </c>
      <c r="C303" s="27">
        <v>1185732</v>
      </c>
      <c r="D303" s="28">
        <v>44242</v>
      </c>
      <c r="E303" s="27" t="s">
        <v>40</v>
      </c>
      <c r="F303" s="27" t="s">
        <v>41</v>
      </c>
      <c r="G303" s="27" t="s">
        <v>42</v>
      </c>
      <c r="H303" s="27" t="s">
        <v>27</v>
      </c>
      <c r="I303" s="29">
        <v>0.4</v>
      </c>
      <c r="J303" s="30">
        <v>1000</v>
      </c>
      <c r="K303" s="31">
        <f t="shared" si="2"/>
        <v>400</v>
      </c>
      <c r="L303" s="31">
        <f t="shared" si="3"/>
        <v>160</v>
      </c>
      <c r="M303" s="32">
        <v>0.4</v>
      </c>
      <c r="O303" s="35"/>
      <c r="P303" s="33"/>
    </row>
    <row r="304" spans="1:16" ht="15.75" customHeight="1" x14ac:dyDescent="0.2">
      <c r="A304" s="22"/>
      <c r="B304" s="27" t="s">
        <v>21</v>
      </c>
      <c r="C304" s="27">
        <v>1185732</v>
      </c>
      <c r="D304" s="28">
        <v>44242</v>
      </c>
      <c r="E304" s="27" t="s">
        <v>40</v>
      </c>
      <c r="F304" s="27" t="s">
        <v>41</v>
      </c>
      <c r="G304" s="27" t="s">
        <v>42</v>
      </c>
      <c r="H304" s="27" t="s">
        <v>28</v>
      </c>
      <c r="I304" s="29">
        <v>0.54999999999999993</v>
      </c>
      <c r="J304" s="30">
        <v>1750</v>
      </c>
      <c r="K304" s="31">
        <f t="shared" si="2"/>
        <v>962.49999999999989</v>
      </c>
      <c r="L304" s="31">
        <f t="shared" si="3"/>
        <v>336.87499999999994</v>
      </c>
      <c r="M304" s="32">
        <v>0.35</v>
      </c>
      <c r="O304" s="35"/>
      <c r="P304" s="33"/>
    </row>
    <row r="305" spans="1:16" ht="15.75" customHeight="1" x14ac:dyDescent="0.2">
      <c r="A305" s="22"/>
      <c r="B305" s="27" t="s">
        <v>21</v>
      </c>
      <c r="C305" s="27">
        <v>1185732</v>
      </c>
      <c r="D305" s="28">
        <v>44242</v>
      </c>
      <c r="E305" s="27" t="s">
        <v>40</v>
      </c>
      <c r="F305" s="27" t="s">
        <v>41</v>
      </c>
      <c r="G305" s="27" t="s">
        <v>42</v>
      </c>
      <c r="H305" s="27" t="s">
        <v>29</v>
      </c>
      <c r="I305" s="29">
        <v>0.45</v>
      </c>
      <c r="J305" s="30">
        <v>2750</v>
      </c>
      <c r="K305" s="31">
        <f t="shared" si="2"/>
        <v>1237.5</v>
      </c>
      <c r="L305" s="31">
        <f t="shared" si="3"/>
        <v>618.75</v>
      </c>
      <c r="M305" s="32">
        <v>0.5</v>
      </c>
      <c r="O305" s="35"/>
      <c r="P305" s="33"/>
    </row>
    <row r="306" spans="1:16" ht="15.75" customHeight="1" x14ac:dyDescent="0.2">
      <c r="A306" s="22"/>
      <c r="B306" s="27" t="s">
        <v>21</v>
      </c>
      <c r="C306" s="27">
        <v>1185732</v>
      </c>
      <c r="D306" s="28">
        <v>44269</v>
      </c>
      <c r="E306" s="27" t="s">
        <v>40</v>
      </c>
      <c r="F306" s="27" t="s">
        <v>41</v>
      </c>
      <c r="G306" s="27" t="s">
        <v>42</v>
      </c>
      <c r="H306" s="27" t="s">
        <v>24</v>
      </c>
      <c r="I306" s="29">
        <v>0.5</v>
      </c>
      <c r="J306" s="30">
        <v>4950</v>
      </c>
      <c r="K306" s="31">
        <f t="shared" si="2"/>
        <v>2475</v>
      </c>
      <c r="L306" s="31">
        <f t="shared" si="3"/>
        <v>990</v>
      </c>
      <c r="M306" s="32">
        <v>0.4</v>
      </c>
      <c r="O306" s="35"/>
      <c r="P306" s="33"/>
    </row>
    <row r="307" spans="1:16" ht="15.75" customHeight="1" x14ac:dyDescent="0.2">
      <c r="A307" s="22"/>
      <c r="B307" s="27" t="s">
        <v>21</v>
      </c>
      <c r="C307" s="27">
        <v>1185732</v>
      </c>
      <c r="D307" s="28">
        <v>44269</v>
      </c>
      <c r="E307" s="27" t="s">
        <v>40</v>
      </c>
      <c r="F307" s="27" t="s">
        <v>41</v>
      </c>
      <c r="G307" s="27" t="s">
        <v>42</v>
      </c>
      <c r="H307" s="27" t="s">
        <v>25</v>
      </c>
      <c r="I307" s="29">
        <v>0.5</v>
      </c>
      <c r="J307" s="30">
        <v>2000</v>
      </c>
      <c r="K307" s="31">
        <f t="shared" si="2"/>
        <v>1000</v>
      </c>
      <c r="L307" s="31">
        <f t="shared" si="3"/>
        <v>350</v>
      </c>
      <c r="M307" s="32">
        <v>0.35</v>
      </c>
      <c r="O307" s="35"/>
      <c r="P307" s="33"/>
    </row>
    <row r="308" spans="1:16" ht="15.75" customHeight="1" x14ac:dyDescent="0.2">
      <c r="A308" s="22"/>
      <c r="B308" s="27" t="s">
        <v>21</v>
      </c>
      <c r="C308" s="27">
        <v>1185732</v>
      </c>
      <c r="D308" s="28">
        <v>44269</v>
      </c>
      <c r="E308" s="27" t="s">
        <v>40</v>
      </c>
      <c r="F308" s="27" t="s">
        <v>41</v>
      </c>
      <c r="G308" s="27" t="s">
        <v>42</v>
      </c>
      <c r="H308" s="27" t="s">
        <v>26</v>
      </c>
      <c r="I308" s="29">
        <v>0.4</v>
      </c>
      <c r="J308" s="30">
        <v>2250</v>
      </c>
      <c r="K308" s="31">
        <f t="shared" si="2"/>
        <v>900</v>
      </c>
      <c r="L308" s="31">
        <f t="shared" si="3"/>
        <v>315</v>
      </c>
      <c r="M308" s="32">
        <v>0.35</v>
      </c>
      <c r="O308" s="35"/>
      <c r="P308" s="33"/>
    </row>
    <row r="309" spans="1:16" ht="15.75" customHeight="1" x14ac:dyDescent="0.2">
      <c r="A309" s="22"/>
      <c r="B309" s="27" t="s">
        <v>21</v>
      </c>
      <c r="C309" s="27">
        <v>1185732</v>
      </c>
      <c r="D309" s="28">
        <v>44269</v>
      </c>
      <c r="E309" s="27" t="s">
        <v>40</v>
      </c>
      <c r="F309" s="27" t="s">
        <v>41</v>
      </c>
      <c r="G309" s="27" t="s">
        <v>42</v>
      </c>
      <c r="H309" s="27" t="s">
        <v>27</v>
      </c>
      <c r="I309" s="29">
        <v>0.45</v>
      </c>
      <c r="J309" s="30">
        <v>750</v>
      </c>
      <c r="K309" s="31">
        <f t="shared" si="2"/>
        <v>337.5</v>
      </c>
      <c r="L309" s="31">
        <f t="shared" si="3"/>
        <v>135</v>
      </c>
      <c r="M309" s="32">
        <v>0.4</v>
      </c>
      <c r="O309" s="35"/>
      <c r="P309" s="33"/>
    </row>
    <row r="310" spans="1:16" ht="15.75" customHeight="1" x14ac:dyDescent="0.2">
      <c r="A310" s="22"/>
      <c r="B310" s="27" t="s">
        <v>21</v>
      </c>
      <c r="C310" s="27">
        <v>1185732</v>
      </c>
      <c r="D310" s="28">
        <v>44269</v>
      </c>
      <c r="E310" s="27" t="s">
        <v>40</v>
      </c>
      <c r="F310" s="27" t="s">
        <v>41</v>
      </c>
      <c r="G310" s="27" t="s">
        <v>42</v>
      </c>
      <c r="H310" s="27" t="s">
        <v>28</v>
      </c>
      <c r="I310" s="29">
        <v>0.6</v>
      </c>
      <c r="J310" s="30">
        <v>1250</v>
      </c>
      <c r="K310" s="31">
        <f t="shared" si="2"/>
        <v>750</v>
      </c>
      <c r="L310" s="31">
        <f t="shared" si="3"/>
        <v>262.5</v>
      </c>
      <c r="M310" s="32">
        <v>0.35</v>
      </c>
      <c r="O310" s="35"/>
      <c r="P310" s="33"/>
    </row>
    <row r="311" spans="1:16" ht="15.75" customHeight="1" x14ac:dyDescent="0.2">
      <c r="A311" s="22"/>
      <c r="B311" s="27" t="s">
        <v>21</v>
      </c>
      <c r="C311" s="27">
        <v>1185732</v>
      </c>
      <c r="D311" s="28">
        <v>44269</v>
      </c>
      <c r="E311" s="27" t="s">
        <v>40</v>
      </c>
      <c r="F311" s="27" t="s">
        <v>41</v>
      </c>
      <c r="G311" s="27" t="s">
        <v>42</v>
      </c>
      <c r="H311" s="27" t="s">
        <v>29</v>
      </c>
      <c r="I311" s="29">
        <v>0.5</v>
      </c>
      <c r="J311" s="30">
        <v>2250</v>
      </c>
      <c r="K311" s="31">
        <f t="shared" si="2"/>
        <v>1125</v>
      </c>
      <c r="L311" s="31">
        <f t="shared" si="3"/>
        <v>562.5</v>
      </c>
      <c r="M311" s="32">
        <v>0.5</v>
      </c>
      <c r="O311" s="35"/>
      <c r="P311" s="33"/>
    </row>
    <row r="312" spans="1:16" ht="15.75" customHeight="1" x14ac:dyDescent="0.2">
      <c r="A312" s="22"/>
      <c r="B312" s="27" t="s">
        <v>21</v>
      </c>
      <c r="C312" s="27">
        <v>1185732</v>
      </c>
      <c r="D312" s="28">
        <v>44301</v>
      </c>
      <c r="E312" s="27" t="s">
        <v>40</v>
      </c>
      <c r="F312" s="27" t="s">
        <v>41</v>
      </c>
      <c r="G312" s="27" t="s">
        <v>42</v>
      </c>
      <c r="H312" s="27" t="s">
        <v>24</v>
      </c>
      <c r="I312" s="29">
        <v>0.5</v>
      </c>
      <c r="J312" s="30">
        <v>4500</v>
      </c>
      <c r="K312" s="31">
        <f t="shared" si="2"/>
        <v>2250</v>
      </c>
      <c r="L312" s="31">
        <f t="shared" si="3"/>
        <v>900</v>
      </c>
      <c r="M312" s="32">
        <v>0.4</v>
      </c>
      <c r="O312" s="35"/>
      <c r="P312" s="33"/>
    </row>
    <row r="313" spans="1:16" ht="15.75" customHeight="1" x14ac:dyDescent="0.2">
      <c r="A313" s="22"/>
      <c r="B313" s="27" t="s">
        <v>21</v>
      </c>
      <c r="C313" s="27">
        <v>1185732</v>
      </c>
      <c r="D313" s="28">
        <v>44301</v>
      </c>
      <c r="E313" s="27" t="s">
        <v>40</v>
      </c>
      <c r="F313" s="27" t="s">
        <v>41</v>
      </c>
      <c r="G313" s="27" t="s">
        <v>42</v>
      </c>
      <c r="H313" s="27" t="s">
        <v>25</v>
      </c>
      <c r="I313" s="29">
        <v>0.5</v>
      </c>
      <c r="J313" s="30">
        <v>1500</v>
      </c>
      <c r="K313" s="31">
        <f t="shared" si="2"/>
        <v>750</v>
      </c>
      <c r="L313" s="31">
        <f t="shared" si="3"/>
        <v>262.5</v>
      </c>
      <c r="M313" s="32">
        <v>0.35</v>
      </c>
      <c r="O313" s="35"/>
      <c r="P313" s="33"/>
    </row>
    <row r="314" spans="1:16" ht="15.75" customHeight="1" x14ac:dyDescent="0.2">
      <c r="A314" s="22"/>
      <c r="B314" s="27" t="s">
        <v>21</v>
      </c>
      <c r="C314" s="27">
        <v>1185732</v>
      </c>
      <c r="D314" s="28">
        <v>44301</v>
      </c>
      <c r="E314" s="27" t="s">
        <v>40</v>
      </c>
      <c r="F314" s="27" t="s">
        <v>41</v>
      </c>
      <c r="G314" s="27" t="s">
        <v>42</v>
      </c>
      <c r="H314" s="27" t="s">
        <v>26</v>
      </c>
      <c r="I314" s="29">
        <v>0.4</v>
      </c>
      <c r="J314" s="30">
        <v>1500</v>
      </c>
      <c r="K314" s="31">
        <f t="shared" si="2"/>
        <v>600</v>
      </c>
      <c r="L314" s="31">
        <f t="shared" si="3"/>
        <v>210</v>
      </c>
      <c r="M314" s="32">
        <v>0.35</v>
      </c>
      <c r="O314" s="35"/>
      <c r="P314" s="33"/>
    </row>
    <row r="315" spans="1:16" ht="15.75" customHeight="1" x14ac:dyDescent="0.2">
      <c r="A315" s="22"/>
      <c r="B315" s="27" t="s">
        <v>21</v>
      </c>
      <c r="C315" s="27">
        <v>1185732</v>
      </c>
      <c r="D315" s="28">
        <v>44301</v>
      </c>
      <c r="E315" s="27" t="s">
        <v>40</v>
      </c>
      <c r="F315" s="27" t="s">
        <v>41</v>
      </c>
      <c r="G315" s="27" t="s">
        <v>42</v>
      </c>
      <c r="H315" s="27" t="s">
        <v>27</v>
      </c>
      <c r="I315" s="29">
        <v>0.45</v>
      </c>
      <c r="J315" s="30">
        <v>750</v>
      </c>
      <c r="K315" s="31">
        <f t="shared" si="2"/>
        <v>337.5</v>
      </c>
      <c r="L315" s="31">
        <f t="shared" si="3"/>
        <v>135</v>
      </c>
      <c r="M315" s="32">
        <v>0.4</v>
      </c>
      <c r="O315" s="35"/>
      <c r="P315" s="33"/>
    </row>
    <row r="316" spans="1:16" ht="15.75" customHeight="1" x14ac:dyDescent="0.2">
      <c r="A316" s="22"/>
      <c r="B316" s="27" t="s">
        <v>21</v>
      </c>
      <c r="C316" s="27">
        <v>1185732</v>
      </c>
      <c r="D316" s="28">
        <v>44301</v>
      </c>
      <c r="E316" s="27" t="s">
        <v>40</v>
      </c>
      <c r="F316" s="27" t="s">
        <v>41</v>
      </c>
      <c r="G316" s="27" t="s">
        <v>42</v>
      </c>
      <c r="H316" s="27" t="s">
        <v>28</v>
      </c>
      <c r="I316" s="29">
        <v>0.6</v>
      </c>
      <c r="J316" s="30">
        <v>1000</v>
      </c>
      <c r="K316" s="31">
        <f t="shared" si="2"/>
        <v>600</v>
      </c>
      <c r="L316" s="31">
        <f t="shared" si="3"/>
        <v>210</v>
      </c>
      <c r="M316" s="32">
        <v>0.35</v>
      </c>
      <c r="O316" s="35"/>
      <c r="P316" s="33"/>
    </row>
    <row r="317" spans="1:16" ht="15.75" customHeight="1" x14ac:dyDescent="0.2">
      <c r="A317" s="22"/>
      <c r="B317" s="27" t="s">
        <v>21</v>
      </c>
      <c r="C317" s="27">
        <v>1185732</v>
      </c>
      <c r="D317" s="28">
        <v>44301</v>
      </c>
      <c r="E317" s="27" t="s">
        <v>40</v>
      </c>
      <c r="F317" s="27" t="s">
        <v>41</v>
      </c>
      <c r="G317" s="27" t="s">
        <v>42</v>
      </c>
      <c r="H317" s="27" t="s">
        <v>29</v>
      </c>
      <c r="I317" s="29">
        <v>0.5</v>
      </c>
      <c r="J317" s="30">
        <v>2250</v>
      </c>
      <c r="K317" s="31">
        <f t="shared" si="2"/>
        <v>1125</v>
      </c>
      <c r="L317" s="31">
        <f t="shared" si="3"/>
        <v>562.5</v>
      </c>
      <c r="M317" s="32">
        <v>0.5</v>
      </c>
      <c r="O317" s="35"/>
      <c r="P317" s="33"/>
    </row>
    <row r="318" spans="1:16" ht="15.75" customHeight="1" x14ac:dyDescent="0.2">
      <c r="A318" s="22"/>
      <c r="B318" s="27" t="s">
        <v>21</v>
      </c>
      <c r="C318" s="27">
        <v>1185732</v>
      </c>
      <c r="D318" s="28">
        <v>44332</v>
      </c>
      <c r="E318" s="27" t="s">
        <v>40</v>
      </c>
      <c r="F318" s="27" t="s">
        <v>41</v>
      </c>
      <c r="G318" s="27" t="s">
        <v>42</v>
      </c>
      <c r="H318" s="27" t="s">
        <v>24</v>
      </c>
      <c r="I318" s="29">
        <v>0.6</v>
      </c>
      <c r="J318" s="30">
        <v>4950</v>
      </c>
      <c r="K318" s="31">
        <f t="shared" si="2"/>
        <v>2970</v>
      </c>
      <c r="L318" s="31">
        <f t="shared" si="3"/>
        <v>1188</v>
      </c>
      <c r="M318" s="32">
        <v>0.4</v>
      </c>
      <c r="O318" s="35"/>
      <c r="P318" s="33"/>
    </row>
    <row r="319" spans="1:16" ht="15.75" customHeight="1" x14ac:dyDescent="0.2">
      <c r="A319" s="22"/>
      <c r="B319" s="27" t="s">
        <v>21</v>
      </c>
      <c r="C319" s="27">
        <v>1185732</v>
      </c>
      <c r="D319" s="28">
        <v>44332</v>
      </c>
      <c r="E319" s="27" t="s">
        <v>40</v>
      </c>
      <c r="F319" s="27" t="s">
        <v>41</v>
      </c>
      <c r="G319" s="27" t="s">
        <v>42</v>
      </c>
      <c r="H319" s="27" t="s">
        <v>25</v>
      </c>
      <c r="I319" s="29">
        <v>0.55000000000000004</v>
      </c>
      <c r="J319" s="30">
        <v>2000</v>
      </c>
      <c r="K319" s="31">
        <f t="shared" si="2"/>
        <v>1100</v>
      </c>
      <c r="L319" s="31">
        <f t="shared" si="3"/>
        <v>385</v>
      </c>
      <c r="M319" s="32">
        <v>0.35</v>
      </c>
      <c r="O319" s="35"/>
      <c r="P319" s="33"/>
    </row>
    <row r="320" spans="1:16" ht="15.75" customHeight="1" x14ac:dyDescent="0.2">
      <c r="A320" s="22"/>
      <c r="B320" s="27" t="s">
        <v>21</v>
      </c>
      <c r="C320" s="27">
        <v>1185732</v>
      </c>
      <c r="D320" s="28">
        <v>44332</v>
      </c>
      <c r="E320" s="27" t="s">
        <v>40</v>
      </c>
      <c r="F320" s="27" t="s">
        <v>41</v>
      </c>
      <c r="G320" s="27" t="s">
        <v>42</v>
      </c>
      <c r="H320" s="27" t="s">
        <v>26</v>
      </c>
      <c r="I320" s="29">
        <v>0.5</v>
      </c>
      <c r="J320" s="30">
        <v>1750</v>
      </c>
      <c r="K320" s="31">
        <f t="shared" si="2"/>
        <v>875</v>
      </c>
      <c r="L320" s="31">
        <f t="shared" si="3"/>
        <v>306.25</v>
      </c>
      <c r="M320" s="32">
        <v>0.35</v>
      </c>
      <c r="O320" s="35"/>
      <c r="P320" s="33"/>
    </row>
    <row r="321" spans="1:16" ht="15.75" customHeight="1" x14ac:dyDescent="0.2">
      <c r="A321" s="22"/>
      <c r="B321" s="27" t="s">
        <v>21</v>
      </c>
      <c r="C321" s="27">
        <v>1185732</v>
      </c>
      <c r="D321" s="28">
        <v>44332</v>
      </c>
      <c r="E321" s="27" t="s">
        <v>40</v>
      </c>
      <c r="F321" s="27" t="s">
        <v>41</v>
      </c>
      <c r="G321" s="27" t="s">
        <v>42</v>
      </c>
      <c r="H321" s="27" t="s">
        <v>27</v>
      </c>
      <c r="I321" s="29">
        <v>0.5</v>
      </c>
      <c r="J321" s="30">
        <v>1000</v>
      </c>
      <c r="K321" s="31">
        <f t="shared" si="2"/>
        <v>500</v>
      </c>
      <c r="L321" s="31">
        <f t="shared" si="3"/>
        <v>200</v>
      </c>
      <c r="M321" s="32">
        <v>0.4</v>
      </c>
      <c r="O321" s="35"/>
      <c r="P321" s="33"/>
    </row>
    <row r="322" spans="1:16" ht="15.75" customHeight="1" x14ac:dyDescent="0.2">
      <c r="A322" s="22"/>
      <c r="B322" s="27" t="s">
        <v>21</v>
      </c>
      <c r="C322" s="27">
        <v>1185732</v>
      </c>
      <c r="D322" s="28">
        <v>44332</v>
      </c>
      <c r="E322" s="27" t="s">
        <v>40</v>
      </c>
      <c r="F322" s="27" t="s">
        <v>41</v>
      </c>
      <c r="G322" s="27" t="s">
        <v>42</v>
      </c>
      <c r="H322" s="27" t="s">
        <v>28</v>
      </c>
      <c r="I322" s="29">
        <v>0.6</v>
      </c>
      <c r="J322" s="30">
        <v>1250</v>
      </c>
      <c r="K322" s="31">
        <f t="shared" si="2"/>
        <v>750</v>
      </c>
      <c r="L322" s="31">
        <f t="shared" si="3"/>
        <v>262.5</v>
      </c>
      <c r="M322" s="32">
        <v>0.35</v>
      </c>
      <c r="O322" s="35"/>
      <c r="P322" s="33"/>
    </row>
    <row r="323" spans="1:16" ht="15.75" customHeight="1" x14ac:dyDescent="0.2">
      <c r="A323" s="22"/>
      <c r="B323" s="27" t="s">
        <v>21</v>
      </c>
      <c r="C323" s="27">
        <v>1185732</v>
      </c>
      <c r="D323" s="28">
        <v>44332</v>
      </c>
      <c r="E323" s="27" t="s">
        <v>40</v>
      </c>
      <c r="F323" s="27" t="s">
        <v>41</v>
      </c>
      <c r="G323" s="27" t="s">
        <v>42</v>
      </c>
      <c r="H323" s="27" t="s">
        <v>29</v>
      </c>
      <c r="I323" s="29">
        <v>0.65</v>
      </c>
      <c r="J323" s="30">
        <v>2500</v>
      </c>
      <c r="K323" s="31">
        <f t="shared" si="2"/>
        <v>1625</v>
      </c>
      <c r="L323" s="31">
        <f t="shared" si="3"/>
        <v>812.5</v>
      </c>
      <c r="M323" s="32">
        <v>0.5</v>
      </c>
      <c r="O323" s="35"/>
      <c r="P323" s="33"/>
    </row>
    <row r="324" spans="1:16" ht="15.75" customHeight="1" x14ac:dyDescent="0.2">
      <c r="A324" s="22"/>
      <c r="B324" s="27" t="s">
        <v>21</v>
      </c>
      <c r="C324" s="27">
        <v>1185732</v>
      </c>
      <c r="D324" s="28">
        <v>44362</v>
      </c>
      <c r="E324" s="27" t="s">
        <v>40</v>
      </c>
      <c r="F324" s="27" t="s">
        <v>41</v>
      </c>
      <c r="G324" s="27" t="s">
        <v>42</v>
      </c>
      <c r="H324" s="27" t="s">
        <v>24</v>
      </c>
      <c r="I324" s="29">
        <v>0.5</v>
      </c>
      <c r="J324" s="30">
        <v>5000</v>
      </c>
      <c r="K324" s="31">
        <f t="shared" si="2"/>
        <v>2500</v>
      </c>
      <c r="L324" s="31">
        <f t="shared" si="3"/>
        <v>1000</v>
      </c>
      <c r="M324" s="32">
        <v>0.4</v>
      </c>
      <c r="O324" s="35"/>
      <c r="P324" s="33"/>
    </row>
    <row r="325" spans="1:16" ht="15.75" customHeight="1" x14ac:dyDescent="0.2">
      <c r="A325" s="22"/>
      <c r="B325" s="27" t="s">
        <v>21</v>
      </c>
      <c r="C325" s="27">
        <v>1185732</v>
      </c>
      <c r="D325" s="28">
        <v>44362</v>
      </c>
      <c r="E325" s="27" t="s">
        <v>40</v>
      </c>
      <c r="F325" s="27" t="s">
        <v>41</v>
      </c>
      <c r="G325" s="27" t="s">
        <v>42</v>
      </c>
      <c r="H325" s="27" t="s">
        <v>25</v>
      </c>
      <c r="I325" s="29">
        <v>0.45000000000000007</v>
      </c>
      <c r="J325" s="30">
        <v>2500</v>
      </c>
      <c r="K325" s="31">
        <f t="shared" si="2"/>
        <v>1125.0000000000002</v>
      </c>
      <c r="L325" s="31">
        <f t="shared" si="3"/>
        <v>393.75000000000006</v>
      </c>
      <c r="M325" s="32">
        <v>0.35</v>
      </c>
      <c r="O325" s="35"/>
      <c r="P325" s="33"/>
    </row>
    <row r="326" spans="1:16" ht="15.75" customHeight="1" x14ac:dyDescent="0.2">
      <c r="A326" s="22"/>
      <c r="B326" s="27" t="s">
        <v>21</v>
      </c>
      <c r="C326" s="27">
        <v>1185732</v>
      </c>
      <c r="D326" s="28">
        <v>44362</v>
      </c>
      <c r="E326" s="27" t="s">
        <v>40</v>
      </c>
      <c r="F326" s="27" t="s">
        <v>41</v>
      </c>
      <c r="G326" s="27" t="s">
        <v>42</v>
      </c>
      <c r="H326" s="27" t="s">
        <v>26</v>
      </c>
      <c r="I326" s="29">
        <v>0.4</v>
      </c>
      <c r="J326" s="30">
        <v>2000</v>
      </c>
      <c r="K326" s="31">
        <f t="shared" si="2"/>
        <v>800</v>
      </c>
      <c r="L326" s="31">
        <f t="shared" si="3"/>
        <v>280</v>
      </c>
      <c r="M326" s="32">
        <v>0.35</v>
      </c>
      <c r="O326" s="35"/>
      <c r="P326" s="33"/>
    </row>
    <row r="327" spans="1:16" ht="15.75" customHeight="1" x14ac:dyDescent="0.2">
      <c r="A327" s="22"/>
      <c r="B327" s="27" t="s">
        <v>21</v>
      </c>
      <c r="C327" s="27">
        <v>1185732</v>
      </c>
      <c r="D327" s="28">
        <v>44362</v>
      </c>
      <c r="E327" s="27" t="s">
        <v>40</v>
      </c>
      <c r="F327" s="27" t="s">
        <v>41</v>
      </c>
      <c r="G327" s="27" t="s">
        <v>42</v>
      </c>
      <c r="H327" s="27" t="s">
        <v>27</v>
      </c>
      <c r="I327" s="29">
        <v>0.4</v>
      </c>
      <c r="J327" s="30">
        <v>1750</v>
      </c>
      <c r="K327" s="31">
        <f t="shared" si="2"/>
        <v>700</v>
      </c>
      <c r="L327" s="31">
        <f t="shared" si="3"/>
        <v>280</v>
      </c>
      <c r="M327" s="32">
        <v>0.4</v>
      </c>
      <c r="O327" s="35"/>
      <c r="P327" s="33"/>
    </row>
    <row r="328" spans="1:16" ht="15.75" customHeight="1" x14ac:dyDescent="0.2">
      <c r="A328" s="22"/>
      <c r="B328" s="27" t="s">
        <v>21</v>
      </c>
      <c r="C328" s="27">
        <v>1185732</v>
      </c>
      <c r="D328" s="28">
        <v>44362</v>
      </c>
      <c r="E328" s="27" t="s">
        <v>40</v>
      </c>
      <c r="F328" s="27" t="s">
        <v>41</v>
      </c>
      <c r="G328" s="27" t="s">
        <v>42</v>
      </c>
      <c r="H328" s="27" t="s">
        <v>28</v>
      </c>
      <c r="I328" s="29">
        <v>0.5</v>
      </c>
      <c r="J328" s="30">
        <v>1750</v>
      </c>
      <c r="K328" s="31">
        <f t="shared" si="2"/>
        <v>875</v>
      </c>
      <c r="L328" s="31">
        <f t="shared" si="3"/>
        <v>306.25</v>
      </c>
      <c r="M328" s="32">
        <v>0.35</v>
      </c>
      <c r="O328" s="35"/>
      <c r="P328" s="33"/>
    </row>
    <row r="329" spans="1:16" ht="15.75" customHeight="1" x14ac:dyDescent="0.2">
      <c r="A329" s="22"/>
      <c r="B329" s="27" t="s">
        <v>21</v>
      </c>
      <c r="C329" s="27">
        <v>1185732</v>
      </c>
      <c r="D329" s="28">
        <v>44362</v>
      </c>
      <c r="E329" s="27" t="s">
        <v>40</v>
      </c>
      <c r="F329" s="27" t="s">
        <v>41</v>
      </c>
      <c r="G329" s="27" t="s">
        <v>42</v>
      </c>
      <c r="H329" s="27" t="s">
        <v>29</v>
      </c>
      <c r="I329" s="29">
        <v>0.55000000000000004</v>
      </c>
      <c r="J329" s="30">
        <v>3500</v>
      </c>
      <c r="K329" s="31">
        <f t="shared" si="2"/>
        <v>1925.0000000000002</v>
      </c>
      <c r="L329" s="31">
        <f t="shared" si="3"/>
        <v>962.50000000000011</v>
      </c>
      <c r="M329" s="32">
        <v>0.5</v>
      </c>
      <c r="O329" s="35"/>
      <c r="P329" s="33"/>
    </row>
    <row r="330" spans="1:16" ht="15.75" customHeight="1" x14ac:dyDescent="0.2">
      <c r="A330" s="22"/>
      <c r="B330" s="27" t="s">
        <v>21</v>
      </c>
      <c r="C330" s="27">
        <v>1185732</v>
      </c>
      <c r="D330" s="28">
        <v>44391</v>
      </c>
      <c r="E330" s="27" t="s">
        <v>40</v>
      </c>
      <c r="F330" s="27" t="s">
        <v>41</v>
      </c>
      <c r="G330" s="27" t="s">
        <v>42</v>
      </c>
      <c r="H330" s="27" t="s">
        <v>24</v>
      </c>
      <c r="I330" s="29">
        <v>0.5</v>
      </c>
      <c r="J330" s="30">
        <v>5750</v>
      </c>
      <c r="K330" s="31">
        <f t="shared" si="2"/>
        <v>2875</v>
      </c>
      <c r="L330" s="31">
        <f t="shared" si="3"/>
        <v>1150</v>
      </c>
      <c r="M330" s="32">
        <v>0.4</v>
      </c>
      <c r="O330" s="35"/>
      <c r="P330" s="33"/>
    </row>
    <row r="331" spans="1:16" ht="15.75" customHeight="1" x14ac:dyDescent="0.2">
      <c r="A331" s="22"/>
      <c r="B331" s="27" t="s">
        <v>21</v>
      </c>
      <c r="C331" s="27">
        <v>1185732</v>
      </c>
      <c r="D331" s="28">
        <v>44391</v>
      </c>
      <c r="E331" s="27" t="s">
        <v>40</v>
      </c>
      <c r="F331" s="27" t="s">
        <v>41</v>
      </c>
      <c r="G331" s="27" t="s">
        <v>42</v>
      </c>
      <c r="H331" s="27" t="s">
        <v>25</v>
      </c>
      <c r="I331" s="29">
        <v>0.45000000000000007</v>
      </c>
      <c r="J331" s="30">
        <v>3250</v>
      </c>
      <c r="K331" s="31">
        <f t="shared" si="2"/>
        <v>1462.5000000000002</v>
      </c>
      <c r="L331" s="31">
        <f t="shared" si="3"/>
        <v>511.87500000000006</v>
      </c>
      <c r="M331" s="32">
        <v>0.35</v>
      </c>
      <c r="O331" s="35"/>
      <c r="P331" s="33"/>
    </row>
    <row r="332" spans="1:16" ht="15.75" customHeight="1" x14ac:dyDescent="0.2">
      <c r="A332" s="22"/>
      <c r="B332" s="27" t="s">
        <v>21</v>
      </c>
      <c r="C332" s="27">
        <v>1185732</v>
      </c>
      <c r="D332" s="28">
        <v>44391</v>
      </c>
      <c r="E332" s="27" t="s">
        <v>40</v>
      </c>
      <c r="F332" s="27" t="s">
        <v>41</v>
      </c>
      <c r="G332" s="27" t="s">
        <v>42</v>
      </c>
      <c r="H332" s="27" t="s">
        <v>26</v>
      </c>
      <c r="I332" s="29">
        <v>0.4</v>
      </c>
      <c r="J332" s="30">
        <v>2500</v>
      </c>
      <c r="K332" s="31">
        <f t="shared" si="2"/>
        <v>1000</v>
      </c>
      <c r="L332" s="31">
        <f t="shared" si="3"/>
        <v>350</v>
      </c>
      <c r="M332" s="32">
        <v>0.35</v>
      </c>
      <c r="O332" s="35"/>
      <c r="P332" s="33"/>
    </row>
    <row r="333" spans="1:16" ht="15.75" customHeight="1" x14ac:dyDescent="0.2">
      <c r="A333" s="22"/>
      <c r="B333" s="27" t="s">
        <v>21</v>
      </c>
      <c r="C333" s="27">
        <v>1185732</v>
      </c>
      <c r="D333" s="28">
        <v>44391</v>
      </c>
      <c r="E333" s="27" t="s">
        <v>40</v>
      </c>
      <c r="F333" s="27" t="s">
        <v>41</v>
      </c>
      <c r="G333" s="27" t="s">
        <v>42</v>
      </c>
      <c r="H333" s="27" t="s">
        <v>27</v>
      </c>
      <c r="I333" s="29">
        <v>0.4</v>
      </c>
      <c r="J333" s="30">
        <v>2000</v>
      </c>
      <c r="K333" s="31">
        <f t="shared" si="2"/>
        <v>800</v>
      </c>
      <c r="L333" s="31">
        <f t="shared" si="3"/>
        <v>320</v>
      </c>
      <c r="M333" s="32">
        <v>0.4</v>
      </c>
      <c r="O333" s="35"/>
      <c r="P333" s="33"/>
    </row>
    <row r="334" spans="1:16" ht="15.75" customHeight="1" x14ac:dyDescent="0.2">
      <c r="A334" s="22"/>
      <c r="B334" s="27" t="s">
        <v>21</v>
      </c>
      <c r="C334" s="27">
        <v>1185732</v>
      </c>
      <c r="D334" s="28">
        <v>44391</v>
      </c>
      <c r="E334" s="27" t="s">
        <v>40</v>
      </c>
      <c r="F334" s="27" t="s">
        <v>41</v>
      </c>
      <c r="G334" s="27" t="s">
        <v>42</v>
      </c>
      <c r="H334" s="27" t="s">
        <v>28</v>
      </c>
      <c r="I334" s="29">
        <v>0.5</v>
      </c>
      <c r="J334" s="30">
        <v>2250</v>
      </c>
      <c r="K334" s="31">
        <f t="shared" si="2"/>
        <v>1125</v>
      </c>
      <c r="L334" s="31">
        <f t="shared" si="3"/>
        <v>393.75</v>
      </c>
      <c r="M334" s="32">
        <v>0.35</v>
      </c>
      <c r="O334" s="35"/>
      <c r="P334" s="33"/>
    </row>
    <row r="335" spans="1:16" ht="15.75" customHeight="1" x14ac:dyDescent="0.2">
      <c r="A335" s="22"/>
      <c r="B335" s="27" t="s">
        <v>21</v>
      </c>
      <c r="C335" s="27">
        <v>1185732</v>
      </c>
      <c r="D335" s="28">
        <v>44391</v>
      </c>
      <c r="E335" s="27" t="s">
        <v>40</v>
      </c>
      <c r="F335" s="27" t="s">
        <v>41</v>
      </c>
      <c r="G335" s="27" t="s">
        <v>42</v>
      </c>
      <c r="H335" s="27" t="s">
        <v>29</v>
      </c>
      <c r="I335" s="29">
        <v>0.55000000000000004</v>
      </c>
      <c r="J335" s="30">
        <v>4000</v>
      </c>
      <c r="K335" s="31">
        <f t="shared" si="2"/>
        <v>2200</v>
      </c>
      <c r="L335" s="31">
        <f t="shared" si="3"/>
        <v>1100</v>
      </c>
      <c r="M335" s="32">
        <v>0.5</v>
      </c>
      <c r="O335" s="35"/>
      <c r="P335" s="33"/>
    </row>
    <row r="336" spans="1:16" ht="15.75" customHeight="1" x14ac:dyDescent="0.2">
      <c r="A336" s="22"/>
      <c r="B336" s="27" t="s">
        <v>21</v>
      </c>
      <c r="C336" s="27">
        <v>1185732</v>
      </c>
      <c r="D336" s="28">
        <v>44423</v>
      </c>
      <c r="E336" s="27" t="s">
        <v>40</v>
      </c>
      <c r="F336" s="27" t="s">
        <v>41</v>
      </c>
      <c r="G336" s="27" t="s">
        <v>42</v>
      </c>
      <c r="H336" s="27" t="s">
        <v>24</v>
      </c>
      <c r="I336" s="29">
        <v>0.5</v>
      </c>
      <c r="J336" s="30">
        <v>5500</v>
      </c>
      <c r="K336" s="31">
        <f t="shared" si="2"/>
        <v>2750</v>
      </c>
      <c r="L336" s="31">
        <f t="shared" si="3"/>
        <v>1100</v>
      </c>
      <c r="M336" s="32">
        <v>0.4</v>
      </c>
      <c r="O336" s="35"/>
      <c r="P336" s="33"/>
    </row>
    <row r="337" spans="1:16" ht="15.75" customHeight="1" x14ac:dyDescent="0.2">
      <c r="A337" s="22"/>
      <c r="B337" s="27" t="s">
        <v>21</v>
      </c>
      <c r="C337" s="27">
        <v>1185732</v>
      </c>
      <c r="D337" s="28">
        <v>44423</v>
      </c>
      <c r="E337" s="27" t="s">
        <v>40</v>
      </c>
      <c r="F337" s="27" t="s">
        <v>41</v>
      </c>
      <c r="G337" s="27" t="s">
        <v>42</v>
      </c>
      <c r="H337" s="27" t="s">
        <v>25</v>
      </c>
      <c r="I337" s="29">
        <v>0.45000000000000007</v>
      </c>
      <c r="J337" s="30">
        <v>3250</v>
      </c>
      <c r="K337" s="31">
        <f t="shared" si="2"/>
        <v>1462.5000000000002</v>
      </c>
      <c r="L337" s="31">
        <f t="shared" si="3"/>
        <v>511.87500000000006</v>
      </c>
      <c r="M337" s="32">
        <v>0.35</v>
      </c>
      <c r="O337" s="35"/>
      <c r="P337" s="33"/>
    </row>
    <row r="338" spans="1:16" ht="15.75" customHeight="1" x14ac:dyDescent="0.2">
      <c r="A338" s="22"/>
      <c r="B338" s="27" t="s">
        <v>21</v>
      </c>
      <c r="C338" s="27">
        <v>1185732</v>
      </c>
      <c r="D338" s="28">
        <v>44423</v>
      </c>
      <c r="E338" s="27" t="s">
        <v>40</v>
      </c>
      <c r="F338" s="27" t="s">
        <v>41</v>
      </c>
      <c r="G338" s="27" t="s">
        <v>42</v>
      </c>
      <c r="H338" s="27" t="s">
        <v>26</v>
      </c>
      <c r="I338" s="29">
        <v>0.4</v>
      </c>
      <c r="J338" s="30">
        <v>2500</v>
      </c>
      <c r="K338" s="31">
        <f t="shared" si="2"/>
        <v>1000</v>
      </c>
      <c r="L338" s="31">
        <f t="shared" si="3"/>
        <v>350</v>
      </c>
      <c r="M338" s="32">
        <v>0.35</v>
      </c>
      <c r="O338" s="35"/>
      <c r="P338" s="33"/>
    </row>
    <row r="339" spans="1:16" ht="15.75" customHeight="1" x14ac:dyDescent="0.2">
      <c r="A339" s="22"/>
      <c r="B339" s="27" t="s">
        <v>21</v>
      </c>
      <c r="C339" s="27">
        <v>1185732</v>
      </c>
      <c r="D339" s="28">
        <v>44423</v>
      </c>
      <c r="E339" s="27" t="s">
        <v>40</v>
      </c>
      <c r="F339" s="27" t="s">
        <v>41</v>
      </c>
      <c r="G339" s="27" t="s">
        <v>42</v>
      </c>
      <c r="H339" s="27" t="s">
        <v>27</v>
      </c>
      <c r="I339" s="29">
        <v>0.4</v>
      </c>
      <c r="J339" s="30">
        <v>2250</v>
      </c>
      <c r="K339" s="31">
        <f t="shared" si="2"/>
        <v>900</v>
      </c>
      <c r="L339" s="31">
        <f t="shared" si="3"/>
        <v>360</v>
      </c>
      <c r="M339" s="32">
        <v>0.4</v>
      </c>
      <c r="O339" s="35"/>
      <c r="P339" s="33"/>
    </row>
    <row r="340" spans="1:16" ht="15.75" customHeight="1" x14ac:dyDescent="0.2">
      <c r="A340" s="22"/>
      <c r="B340" s="27" t="s">
        <v>21</v>
      </c>
      <c r="C340" s="27">
        <v>1185732</v>
      </c>
      <c r="D340" s="28">
        <v>44423</v>
      </c>
      <c r="E340" s="27" t="s">
        <v>40</v>
      </c>
      <c r="F340" s="27" t="s">
        <v>41</v>
      </c>
      <c r="G340" s="27" t="s">
        <v>42</v>
      </c>
      <c r="H340" s="27" t="s">
        <v>28</v>
      </c>
      <c r="I340" s="29">
        <v>0.5</v>
      </c>
      <c r="J340" s="30">
        <v>2000</v>
      </c>
      <c r="K340" s="31">
        <f t="shared" si="2"/>
        <v>1000</v>
      </c>
      <c r="L340" s="31">
        <f t="shared" si="3"/>
        <v>350</v>
      </c>
      <c r="M340" s="32">
        <v>0.35</v>
      </c>
      <c r="O340" s="35"/>
      <c r="P340" s="33"/>
    </row>
    <row r="341" spans="1:16" ht="15.75" customHeight="1" x14ac:dyDescent="0.2">
      <c r="A341" s="22"/>
      <c r="B341" s="27" t="s">
        <v>21</v>
      </c>
      <c r="C341" s="27">
        <v>1185732</v>
      </c>
      <c r="D341" s="28">
        <v>44423</v>
      </c>
      <c r="E341" s="27" t="s">
        <v>40</v>
      </c>
      <c r="F341" s="27" t="s">
        <v>41</v>
      </c>
      <c r="G341" s="27" t="s">
        <v>42</v>
      </c>
      <c r="H341" s="27" t="s">
        <v>29</v>
      </c>
      <c r="I341" s="29">
        <v>0.55000000000000004</v>
      </c>
      <c r="J341" s="30">
        <v>3750</v>
      </c>
      <c r="K341" s="31">
        <f t="shared" si="2"/>
        <v>2062.5</v>
      </c>
      <c r="L341" s="31">
        <f t="shared" si="3"/>
        <v>1031.25</v>
      </c>
      <c r="M341" s="32">
        <v>0.5</v>
      </c>
      <c r="O341" s="35"/>
      <c r="P341" s="33"/>
    </row>
    <row r="342" spans="1:16" ht="15.75" customHeight="1" x14ac:dyDescent="0.2">
      <c r="A342" s="22"/>
      <c r="B342" s="27" t="s">
        <v>21</v>
      </c>
      <c r="C342" s="27">
        <v>1185732</v>
      </c>
      <c r="D342" s="28">
        <v>44455</v>
      </c>
      <c r="E342" s="27" t="s">
        <v>40</v>
      </c>
      <c r="F342" s="27" t="s">
        <v>41</v>
      </c>
      <c r="G342" s="27" t="s">
        <v>42</v>
      </c>
      <c r="H342" s="27" t="s">
        <v>24</v>
      </c>
      <c r="I342" s="29">
        <v>0.5</v>
      </c>
      <c r="J342" s="30">
        <v>5000</v>
      </c>
      <c r="K342" s="31">
        <f t="shared" si="2"/>
        <v>2500</v>
      </c>
      <c r="L342" s="31">
        <f t="shared" si="3"/>
        <v>1000</v>
      </c>
      <c r="M342" s="32">
        <v>0.4</v>
      </c>
      <c r="O342" s="35"/>
      <c r="P342" s="33"/>
    </row>
    <row r="343" spans="1:16" ht="15.75" customHeight="1" x14ac:dyDescent="0.2">
      <c r="A343" s="22"/>
      <c r="B343" s="27" t="s">
        <v>21</v>
      </c>
      <c r="C343" s="27">
        <v>1185732</v>
      </c>
      <c r="D343" s="28">
        <v>44455</v>
      </c>
      <c r="E343" s="27" t="s">
        <v>40</v>
      </c>
      <c r="F343" s="27" t="s">
        <v>41</v>
      </c>
      <c r="G343" s="27" t="s">
        <v>42</v>
      </c>
      <c r="H343" s="27" t="s">
        <v>25</v>
      </c>
      <c r="I343" s="29">
        <v>0.45000000000000007</v>
      </c>
      <c r="J343" s="30">
        <v>3000</v>
      </c>
      <c r="K343" s="31">
        <f t="shared" si="2"/>
        <v>1350.0000000000002</v>
      </c>
      <c r="L343" s="31">
        <f t="shared" si="3"/>
        <v>472.50000000000006</v>
      </c>
      <c r="M343" s="32">
        <v>0.35</v>
      </c>
      <c r="O343" s="35"/>
      <c r="P343" s="33"/>
    </row>
    <row r="344" spans="1:16" ht="15.75" customHeight="1" x14ac:dyDescent="0.2">
      <c r="A344" s="22"/>
      <c r="B344" s="27" t="s">
        <v>21</v>
      </c>
      <c r="C344" s="27">
        <v>1185732</v>
      </c>
      <c r="D344" s="28">
        <v>44455</v>
      </c>
      <c r="E344" s="27" t="s">
        <v>40</v>
      </c>
      <c r="F344" s="27" t="s">
        <v>41</v>
      </c>
      <c r="G344" s="27" t="s">
        <v>42</v>
      </c>
      <c r="H344" s="27" t="s">
        <v>26</v>
      </c>
      <c r="I344" s="29">
        <v>0.4</v>
      </c>
      <c r="J344" s="30">
        <v>2000</v>
      </c>
      <c r="K344" s="31">
        <f t="shared" si="2"/>
        <v>800</v>
      </c>
      <c r="L344" s="31">
        <f t="shared" si="3"/>
        <v>280</v>
      </c>
      <c r="M344" s="32">
        <v>0.35</v>
      </c>
      <c r="O344" s="35"/>
      <c r="P344" s="33"/>
    </row>
    <row r="345" spans="1:16" ht="15.75" customHeight="1" x14ac:dyDescent="0.2">
      <c r="A345" s="22"/>
      <c r="B345" s="27" t="s">
        <v>21</v>
      </c>
      <c r="C345" s="27">
        <v>1185732</v>
      </c>
      <c r="D345" s="28">
        <v>44455</v>
      </c>
      <c r="E345" s="27" t="s">
        <v>40</v>
      </c>
      <c r="F345" s="27" t="s">
        <v>41</v>
      </c>
      <c r="G345" s="27" t="s">
        <v>42</v>
      </c>
      <c r="H345" s="27" t="s">
        <v>27</v>
      </c>
      <c r="I345" s="29">
        <v>0.4</v>
      </c>
      <c r="J345" s="30">
        <v>1750</v>
      </c>
      <c r="K345" s="31">
        <f t="shared" si="2"/>
        <v>700</v>
      </c>
      <c r="L345" s="31">
        <f t="shared" si="3"/>
        <v>280</v>
      </c>
      <c r="M345" s="32">
        <v>0.4</v>
      </c>
      <c r="O345" s="35"/>
      <c r="P345" s="33"/>
    </row>
    <row r="346" spans="1:16" ht="15.75" customHeight="1" x14ac:dyDescent="0.2">
      <c r="A346" s="22"/>
      <c r="B346" s="27" t="s">
        <v>21</v>
      </c>
      <c r="C346" s="27">
        <v>1185732</v>
      </c>
      <c r="D346" s="28">
        <v>44455</v>
      </c>
      <c r="E346" s="27" t="s">
        <v>40</v>
      </c>
      <c r="F346" s="27" t="s">
        <v>41</v>
      </c>
      <c r="G346" s="27" t="s">
        <v>42</v>
      </c>
      <c r="H346" s="27" t="s">
        <v>28</v>
      </c>
      <c r="I346" s="29">
        <v>0.5</v>
      </c>
      <c r="J346" s="30">
        <v>1750</v>
      </c>
      <c r="K346" s="31">
        <f t="shared" si="2"/>
        <v>875</v>
      </c>
      <c r="L346" s="31">
        <f t="shared" si="3"/>
        <v>306.25</v>
      </c>
      <c r="M346" s="32">
        <v>0.35</v>
      </c>
      <c r="O346" s="35"/>
      <c r="P346" s="33"/>
    </row>
    <row r="347" spans="1:16" ht="15.75" customHeight="1" x14ac:dyDescent="0.2">
      <c r="A347" s="22"/>
      <c r="B347" s="27" t="s">
        <v>21</v>
      </c>
      <c r="C347" s="27">
        <v>1185732</v>
      </c>
      <c r="D347" s="28">
        <v>44455</v>
      </c>
      <c r="E347" s="27" t="s">
        <v>40</v>
      </c>
      <c r="F347" s="27" t="s">
        <v>41</v>
      </c>
      <c r="G347" s="27" t="s">
        <v>42</v>
      </c>
      <c r="H347" s="27" t="s">
        <v>29</v>
      </c>
      <c r="I347" s="29">
        <v>0.55000000000000004</v>
      </c>
      <c r="J347" s="30">
        <v>2500</v>
      </c>
      <c r="K347" s="31">
        <f t="shared" si="2"/>
        <v>1375</v>
      </c>
      <c r="L347" s="31">
        <f t="shared" si="3"/>
        <v>687.5</v>
      </c>
      <c r="M347" s="32">
        <v>0.5</v>
      </c>
      <c r="O347" s="35"/>
      <c r="P347" s="33"/>
    </row>
    <row r="348" spans="1:16" ht="15.75" customHeight="1" x14ac:dyDescent="0.2">
      <c r="A348" s="22"/>
      <c r="B348" s="27" t="s">
        <v>21</v>
      </c>
      <c r="C348" s="27">
        <v>1185732</v>
      </c>
      <c r="D348" s="28">
        <v>44484</v>
      </c>
      <c r="E348" s="27" t="s">
        <v>40</v>
      </c>
      <c r="F348" s="27" t="s">
        <v>41</v>
      </c>
      <c r="G348" s="27" t="s">
        <v>42</v>
      </c>
      <c r="H348" s="27" t="s">
        <v>24</v>
      </c>
      <c r="I348" s="29">
        <v>0.6</v>
      </c>
      <c r="J348" s="30">
        <v>4250</v>
      </c>
      <c r="K348" s="31">
        <f t="shared" si="2"/>
        <v>2550</v>
      </c>
      <c r="L348" s="31">
        <f t="shared" si="3"/>
        <v>1020</v>
      </c>
      <c r="M348" s="32">
        <v>0.4</v>
      </c>
      <c r="O348" s="35"/>
      <c r="P348" s="33"/>
    </row>
    <row r="349" spans="1:16" ht="15.75" customHeight="1" x14ac:dyDescent="0.2">
      <c r="A349" s="22"/>
      <c r="B349" s="27" t="s">
        <v>21</v>
      </c>
      <c r="C349" s="27">
        <v>1185732</v>
      </c>
      <c r="D349" s="28">
        <v>44484</v>
      </c>
      <c r="E349" s="27" t="s">
        <v>40</v>
      </c>
      <c r="F349" s="27" t="s">
        <v>41</v>
      </c>
      <c r="G349" s="27" t="s">
        <v>42</v>
      </c>
      <c r="H349" s="27" t="s">
        <v>25</v>
      </c>
      <c r="I349" s="29">
        <v>0.5</v>
      </c>
      <c r="J349" s="30">
        <v>2500</v>
      </c>
      <c r="K349" s="31">
        <f t="shared" si="2"/>
        <v>1250</v>
      </c>
      <c r="L349" s="31">
        <f t="shared" si="3"/>
        <v>437.5</v>
      </c>
      <c r="M349" s="32">
        <v>0.35</v>
      </c>
      <c r="O349" s="35"/>
      <c r="P349" s="33"/>
    </row>
    <row r="350" spans="1:16" ht="15.75" customHeight="1" x14ac:dyDescent="0.2">
      <c r="A350" s="22"/>
      <c r="B350" s="27" t="s">
        <v>21</v>
      </c>
      <c r="C350" s="27">
        <v>1185732</v>
      </c>
      <c r="D350" s="28">
        <v>44484</v>
      </c>
      <c r="E350" s="27" t="s">
        <v>40</v>
      </c>
      <c r="F350" s="27" t="s">
        <v>41</v>
      </c>
      <c r="G350" s="27" t="s">
        <v>42</v>
      </c>
      <c r="H350" s="27" t="s">
        <v>26</v>
      </c>
      <c r="I350" s="29">
        <v>0.5</v>
      </c>
      <c r="J350" s="30">
        <v>1500</v>
      </c>
      <c r="K350" s="31">
        <f t="shared" si="2"/>
        <v>750</v>
      </c>
      <c r="L350" s="31">
        <f t="shared" si="3"/>
        <v>262.5</v>
      </c>
      <c r="M350" s="32">
        <v>0.35</v>
      </c>
      <c r="O350" s="35"/>
      <c r="P350" s="33"/>
    </row>
    <row r="351" spans="1:16" ht="15.75" customHeight="1" x14ac:dyDescent="0.2">
      <c r="A351" s="22"/>
      <c r="B351" s="27" t="s">
        <v>21</v>
      </c>
      <c r="C351" s="27">
        <v>1185732</v>
      </c>
      <c r="D351" s="28">
        <v>44484</v>
      </c>
      <c r="E351" s="27" t="s">
        <v>40</v>
      </c>
      <c r="F351" s="27" t="s">
        <v>41</v>
      </c>
      <c r="G351" s="27" t="s">
        <v>42</v>
      </c>
      <c r="H351" s="27" t="s">
        <v>27</v>
      </c>
      <c r="I351" s="29">
        <v>0.5</v>
      </c>
      <c r="J351" s="30">
        <v>1250</v>
      </c>
      <c r="K351" s="31">
        <f t="shared" si="2"/>
        <v>625</v>
      </c>
      <c r="L351" s="31">
        <f t="shared" si="3"/>
        <v>250</v>
      </c>
      <c r="M351" s="32">
        <v>0.4</v>
      </c>
      <c r="O351" s="35"/>
      <c r="P351" s="33"/>
    </row>
    <row r="352" spans="1:16" ht="15.75" customHeight="1" x14ac:dyDescent="0.2">
      <c r="A352" s="22"/>
      <c r="B352" s="27" t="s">
        <v>21</v>
      </c>
      <c r="C352" s="27">
        <v>1185732</v>
      </c>
      <c r="D352" s="28">
        <v>44484</v>
      </c>
      <c r="E352" s="27" t="s">
        <v>40</v>
      </c>
      <c r="F352" s="27" t="s">
        <v>41</v>
      </c>
      <c r="G352" s="27" t="s">
        <v>42</v>
      </c>
      <c r="H352" s="27" t="s">
        <v>28</v>
      </c>
      <c r="I352" s="29">
        <v>0.6</v>
      </c>
      <c r="J352" s="30">
        <v>1250</v>
      </c>
      <c r="K352" s="31">
        <f t="shared" si="2"/>
        <v>750</v>
      </c>
      <c r="L352" s="31">
        <f t="shared" si="3"/>
        <v>262.5</v>
      </c>
      <c r="M352" s="32">
        <v>0.35</v>
      </c>
      <c r="O352" s="35"/>
      <c r="P352" s="33"/>
    </row>
    <row r="353" spans="1:16" ht="15.75" customHeight="1" x14ac:dyDescent="0.2">
      <c r="A353" s="22"/>
      <c r="B353" s="27" t="s">
        <v>21</v>
      </c>
      <c r="C353" s="27">
        <v>1185732</v>
      </c>
      <c r="D353" s="28">
        <v>44484</v>
      </c>
      <c r="E353" s="27" t="s">
        <v>40</v>
      </c>
      <c r="F353" s="27" t="s">
        <v>41</v>
      </c>
      <c r="G353" s="27" t="s">
        <v>42</v>
      </c>
      <c r="H353" s="27" t="s">
        <v>29</v>
      </c>
      <c r="I353" s="29">
        <v>0.64999999999999991</v>
      </c>
      <c r="J353" s="30">
        <v>2500</v>
      </c>
      <c r="K353" s="31">
        <f t="shared" si="2"/>
        <v>1624.9999999999998</v>
      </c>
      <c r="L353" s="31">
        <f t="shared" si="3"/>
        <v>812.49999999999989</v>
      </c>
      <c r="M353" s="32">
        <v>0.5</v>
      </c>
      <c r="O353" s="35"/>
      <c r="P353" s="33"/>
    </row>
    <row r="354" spans="1:16" ht="15.75" customHeight="1" x14ac:dyDescent="0.2">
      <c r="A354" s="22"/>
      <c r="B354" s="27" t="s">
        <v>21</v>
      </c>
      <c r="C354" s="27">
        <v>1185732</v>
      </c>
      <c r="D354" s="28">
        <v>44515</v>
      </c>
      <c r="E354" s="27" t="s">
        <v>40</v>
      </c>
      <c r="F354" s="27" t="s">
        <v>41</v>
      </c>
      <c r="G354" s="27" t="s">
        <v>42</v>
      </c>
      <c r="H354" s="27" t="s">
        <v>24</v>
      </c>
      <c r="I354" s="29">
        <v>0.6</v>
      </c>
      <c r="J354" s="30">
        <v>4000</v>
      </c>
      <c r="K354" s="31">
        <f t="shared" si="2"/>
        <v>2400</v>
      </c>
      <c r="L354" s="31">
        <f t="shared" si="3"/>
        <v>960</v>
      </c>
      <c r="M354" s="32">
        <v>0.4</v>
      </c>
      <c r="O354" s="35"/>
      <c r="P354" s="33"/>
    </row>
    <row r="355" spans="1:16" ht="15.75" customHeight="1" x14ac:dyDescent="0.2">
      <c r="A355" s="22"/>
      <c r="B355" s="27" t="s">
        <v>21</v>
      </c>
      <c r="C355" s="27">
        <v>1185732</v>
      </c>
      <c r="D355" s="28">
        <v>44515</v>
      </c>
      <c r="E355" s="27" t="s">
        <v>40</v>
      </c>
      <c r="F355" s="27" t="s">
        <v>41</v>
      </c>
      <c r="G355" s="27" t="s">
        <v>42</v>
      </c>
      <c r="H355" s="27" t="s">
        <v>25</v>
      </c>
      <c r="I355" s="29">
        <v>0.5</v>
      </c>
      <c r="J355" s="30">
        <v>2500</v>
      </c>
      <c r="K355" s="31">
        <f t="shared" si="2"/>
        <v>1250</v>
      </c>
      <c r="L355" s="31">
        <f t="shared" si="3"/>
        <v>437.5</v>
      </c>
      <c r="M355" s="32">
        <v>0.35</v>
      </c>
      <c r="O355" s="35"/>
      <c r="P355" s="33"/>
    </row>
    <row r="356" spans="1:16" ht="15.75" customHeight="1" x14ac:dyDescent="0.2">
      <c r="A356" s="22"/>
      <c r="B356" s="27" t="s">
        <v>21</v>
      </c>
      <c r="C356" s="27">
        <v>1185732</v>
      </c>
      <c r="D356" s="28">
        <v>44515</v>
      </c>
      <c r="E356" s="27" t="s">
        <v>40</v>
      </c>
      <c r="F356" s="27" t="s">
        <v>41</v>
      </c>
      <c r="G356" s="27" t="s">
        <v>42</v>
      </c>
      <c r="H356" s="27" t="s">
        <v>26</v>
      </c>
      <c r="I356" s="29">
        <v>0.5</v>
      </c>
      <c r="J356" s="30">
        <v>1950</v>
      </c>
      <c r="K356" s="31">
        <f t="shared" si="2"/>
        <v>975</v>
      </c>
      <c r="L356" s="31">
        <f t="shared" si="3"/>
        <v>341.25</v>
      </c>
      <c r="M356" s="32">
        <v>0.35</v>
      </c>
      <c r="O356" s="35"/>
      <c r="P356" s="33"/>
    </row>
    <row r="357" spans="1:16" ht="15.75" customHeight="1" x14ac:dyDescent="0.2">
      <c r="A357" s="22"/>
      <c r="B357" s="27" t="s">
        <v>21</v>
      </c>
      <c r="C357" s="27">
        <v>1185732</v>
      </c>
      <c r="D357" s="28">
        <v>44515</v>
      </c>
      <c r="E357" s="27" t="s">
        <v>40</v>
      </c>
      <c r="F357" s="27" t="s">
        <v>41</v>
      </c>
      <c r="G357" s="27" t="s">
        <v>42</v>
      </c>
      <c r="H357" s="27" t="s">
        <v>27</v>
      </c>
      <c r="I357" s="29">
        <v>0.5</v>
      </c>
      <c r="J357" s="30">
        <v>1750</v>
      </c>
      <c r="K357" s="31">
        <f t="shared" si="2"/>
        <v>875</v>
      </c>
      <c r="L357" s="31">
        <f t="shared" si="3"/>
        <v>350</v>
      </c>
      <c r="M357" s="32">
        <v>0.4</v>
      </c>
      <c r="O357" s="35"/>
      <c r="P357" s="33"/>
    </row>
    <row r="358" spans="1:16" ht="15.75" customHeight="1" x14ac:dyDescent="0.2">
      <c r="A358" s="22"/>
      <c r="B358" s="27" t="s">
        <v>21</v>
      </c>
      <c r="C358" s="27">
        <v>1185732</v>
      </c>
      <c r="D358" s="28">
        <v>44515</v>
      </c>
      <c r="E358" s="27" t="s">
        <v>40</v>
      </c>
      <c r="F358" s="27" t="s">
        <v>41</v>
      </c>
      <c r="G358" s="27" t="s">
        <v>42</v>
      </c>
      <c r="H358" s="27" t="s">
        <v>28</v>
      </c>
      <c r="I358" s="29">
        <v>0.6</v>
      </c>
      <c r="J358" s="30">
        <v>1500</v>
      </c>
      <c r="K358" s="31">
        <f t="shared" si="2"/>
        <v>900</v>
      </c>
      <c r="L358" s="31">
        <f t="shared" si="3"/>
        <v>315</v>
      </c>
      <c r="M358" s="32">
        <v>0.35</v>
      </c>
      <c r="O358" s="35"/>
      <c r="P358" s="33"/>
    </row>
    <row r="359" spans="1:16" ht="15.75" customHeight="1" x14ac:dyDescent="0.2">
      <c r="A359" s="22"/>
      <c r="B359" s="27" t="s">
        <v>21</v>
      </c>
      <c r="C359" s="27">
        <v>1185732</v>
      </c>
      <c r="D359" s="28">
        <v>44515</v>
      </c>
      <c r="E359" s="27" t="s">
        <v>40</v>
      </c>
      <c r="F359" s="27" t="s">
        <v>41</v>
      </c>
      <c r="G359" s="27" t="s">
        <v>42</v>
      </c>
      <c r="H359" s="27" t="s">
        <v>29</v>
      </c>
      <c r="I359" s="29">
        <v>0.64999999999999991</v>
      </c>
      <c r="J359" s="30">
        <v>2500</v>
      </c>
      <c r="K359" s="31">
        <f t="shared" si="2"/>
        <v>1624.9999999999998</v>
      </c>
      <c r="L359" s="31">
        <f t="shared" si="3"/>
        <v>812.49999999999989</v>
      </c>
      <c r="M359" s="32">
        <v>0.5</v>
      </c>
      <c r="O359" s="35"/>
      <c r="P359" s="33"/>
    </row>
    <row r="360" spans="1:16" ht="15.75" customHeight="1" x14ac:dyDescent="0.2">
      <c r="A360" s="22"/>
      <c r="B360" s="27" t="s">
        <v>21</v>
      </c>
      <c r="C360" s="27">
        <v>1185732</v>
      </c>
      <c r="D360" s="28">
        <v>44544</v>
      </c>
      <c r="E360" s="27" t="s">
        <v>40</v>
      </c>
      <c r="F360" s="27" t="s">
        <v>41</v>
      </c>
      <c r="G360" s="27" t="s">
        <v>42</v>
      </c>
      <c r="H360" s="27" t="s">
        <v>24</v>
      </c>
      <c r="I360" s="29">
        <v>0.6</v>
      </c>
      <c r="J360" s="30">
        <v>5000</v>
      </c>
      <c r="K360" s="31">
        <f t="shared" si="2"/>
        <v>3000</v>
      </c>
      <c r="L360" s="31">
        <f t="shared" si="3"/>
        <v>1200</v>
      </c>
      <c r="M360" s="32">
        <v>0.4</v>
      </c>
      <c r="O360" s="35"/>
      <c r="P360" s="33"/>
    </row>
    <row r="361" spans="1:16" ht="15.75" customHeight="1" x14ac:dyDescent="0.2">
      <c r="A361" s="22"/>
      <c r="B361" s="27" t="s">
        <v>21</v>
      </c>
      <c r="C361" s="27">
        <v>1185732</v>
      </c>
      <c r="D361" s="28">
        <v>44544</v>
      </c>
      <c r="E361" s="27" t="s">
        <v>40</v>
      </c>
      <c r="F361" s="27" t="s">
        <v>41</v>
      </c>
      <c r="G361" s="27" t="s">
        <v>42</v>
      </c>
      <c r="H361" s="27" t="s">
        <v>25</v>
      </c>
      <c r="I361" s="29">
        <v>0.5</v>
      </c>
      <c r="J361" s="30">
        <v>3000</v>
      </c>
      <c r="K361" s="31">
        <f t="shared" si="2"/>
        <v>1500</v>
      </c>
      <c r="L361" s="31">
        <f t="shared" si="3"/>
        <v>525</v>
      </c>
      <c r="M361" s="32">
        <v>0.35</v>
      </c>
      <c r="O361" s="35"/>
      <c r="P361" s="33"/>
    </row>
    <row r="362" spans="1:16" ht="15.75" customHeight="1" x14ac:dyDescent="0.2">
      <c r="A362" s="22"/>
      <c r="B362" s="27" t="s">
        <v>21</v>
      </c>
      <c r="C362" s="27">
        <v>1185732</v>
      </c>
      <c r="D362" s="28">
        <v>44544</v>
      </c>
      <c r="E362" s="27" t="s">
        <v>40</v>
      </c>
      <c r="F362" s="27" t="s">
        <v>41</v>
      </c>
      <c r="G362" s="27" t="s">
        <v>42</v>
      </c>
      <c r="H362" s="27" t="s">
        <v>26</v>
      </c>
      <c r="I362" s="29">
        <v>0.5</v>
      </c>
      <c r="J362" s="30">
        <v>2500</v>
      </c>
      <c r="K362" s="31">
        <f t="shared" si="2"/>
        <v>1250</v>
      </c>
      <c r="L362" s="31">
        <f t="shared" si="3"/>
        <v>437.5</v>
      </c>
      <c r="M362" s="32">
        <v>0.35</v>
      </c>
      <c r="O362" s="35"/>
      <c r="P362" s="33"/>
    </row>
    <row r="363" spans="1:16" ht="15.75" customHeight="1" x14ac:dyDescent="0.2">
      <c r="A363" s="22"/>
      <c r="B363" s="27" t="s">
        <v>21</v>
      </c>
      <c r="C363" s="27">
        <v>1185732</v>
      </c>
      <c r="D363" s="28">
        <v>44544</v>
      </c>
      <c r="E363" s="27" t="s">
        <v>40</v>
      </c>
      <c r="F363" s="27" t="s">
        <v>41</v>
      </c>
      <c r="G363" s="27" t="s">
        <v>42</v>
      </c>
      <c r="H363" s="27" t="s">
        <v>27</v>
      </c>
      <c r="I363" s="29">
        <v>0.5</v>
      </c>
      <c r="J363" s="30">
        <v>2000</v>
      </c>
      <c r="K363" s="31">
        <f t="shared" si="2"/>
        <v>1000</v>
      </c>
      <c r="L363" s="31">
        <f t="shared" si="3"/>
        <v>400</v>
      </c>
      <c r="M363" s="32">
        <v>0.4</v>
      </c>
      <c r="O363" s="35"/>
      <c r="P363" s="33"/>
    </row>
    <row r="364" spans="1:16" ht="15.75" customHeight="1" x14ac:dyDescent="0.2">
      <c r="A364" s="22"/>
      <c r="B364" s="27" t="s">
        <v>21</v>
      </c>
      <c r="C364" s="27">
        <v>1185732</v>
      </c>
      <c r="D364" s="28">
        <v>44544</v>
      </c>
      <c r="E364" s="27" t="s">
        <v>40</v>
      </c>
      <c r="F364" s="27" t="s">
        <v>41</v>
      </c>
      <c r="G364" s="27" t="s">
        <v>42</v>
      </c>
      <c r="H364" s="27" t="s">
        <v>28</v>
      </c>
      <c r="I364" s="29">
        <v>0.6</v>
      </c>
      <c r="J364" s="30">
        <v>2000</v>
      </c>
      <c r="K364" s="31">
        <f t="shared" si="2"/>
        <v>1200</v>
      </c>
      <c r="L364" s="31">
        <f t="shared" si="3"/>
        <v>420</v>
      </c>
      <c r="M364" s="32">
        <v>0.35</v>
      </c>
      <c r="O364" s="35"/>
      <c r="P364" s="33"/>
    </row>
    <row r="365" spans="1:16" ht="15.75" customHeight="1" x14ac:dyDescent="0.2">
      <c r="A365" s="22"/>
      <c r="B365" s="27" t="s">
        <v>21</v>
      </c>
      <c r="C365" s="27">
        <v>1185732</v>
      </c>
      <c r="D365" s="28">
        <v>44544</v>
      </c>
      <c r="E365" s="27" t="s">
        <v>40</v>
      </c>
      <c r="F365" s="27" t="s">
        <v>41</v>
      </c>
      <c r="G365" s="27" t="s">
        <v>42</v>
      </c>
      <c r="H365" s="27" t="s">
        <v>29</v>
      </c>
      <c r="I365" s="29">
        <v>0.64999999999999991</v>
      </c>
      <c r="J365" s="30">
        <v>3000</v>
      </c>
      <c r="K365" s="31">
        <f t="shared" si="2"/>
        <v>1949.9999999999998</v>
      </c>
      <c r="L365" s="31">
        <f t="shared" si="3"/>
        <v>974.99999999999989</v>
      </c>
      <c r="M365" s="32">
        <v>0.5</v>
      </c>
      <c r="O365" s="35"/>
      <c r="P365" s="33"/>
    </row>
    <row r="366" spans="1:16" ht="15.75" customHeight="1" x14ac:dyDescent="0.2">
      <c r="A366" s="22"/>
      <c r="B366" s="27" t="s">
        <v>30</v>
      </c>
      <c r="C366" s="27">
        <v>1197831</v>
      </c>
      <c r="D366" s="28">
        <v>44198</v>
      </c>
      <c r="E366" s="27" t="s">
        <v>31</v>
      </c>
      <c r="F366" s="27" t="s">
        <v>32</v>
      </c>
      <c r="G366" s="27" t="s">
        <v>43</v>
      </c>
      <c r="H366" s="27" t="s">
        <v>24</v>
      </c>
      <c r="I366" s="29">
        <v>0.2</v>
      </c>
      <c r="J366" s="30">
        <v>7250</v>
      </c>
      <c r="K366" s="31">
        <f t="shared" si="2"/>
        <v>1450</v>
      </c>
      <c r="L366" s="31">
        <f t="shared" si="3"/>
        <v>435</v>
      </c>
      <c r="M366" s="32">
        <v>0.3</v>
      </c>
      <c r="O366" s="34"/>
      <c r="P366" s="33"/>
    </row>
    <row r="367" spans="1:16" ht="15.75" customHeight="1" x14ac:dyDescent="0.2">
      <c r="A367" s="22"/>
      <c r="B367" s="27" t="s">
        <v>30</v>
      </c>
      <c r="C367" s="27">
        <v>1197831</v>
      </c>
      <c r="D367" s="28">
        <v>44198</v>
      </c>
      <c r="E367" s="27" t="s">
        <v>31</v>
      </c>
      <c r="F367" s="27" t="s">
        <v>32</v>
      </c>
      <c r="G367" s="27" t="s">
        <v>43</v>
      </c>
      <c r="H367" s="27" t="s">
        <v>25</v>
      </c>
      <c r="I367" s="29">
        <v>0.3</v>
      </c>
      <c r="J367" s="30">
        <v>7250</v>
      </c>
      <c r="K367" s="31">
        <f t="shared" si="2"/>
        <v>2175</v>
      </c>
      <c r="L367" s="31">
        <f t="shared" si="3"/>
        <v>652.5</v>
      </c>
      <c r="M367" s="32">
        <v>0.3</v>
      </c>
      <c r="O367" s="34"/>
      <c r="P367" s="33"/>
    </row>
    <row r="368" spans="1:16" ht="15.75" customHeight="1" x14ac:dyDescent="0.2">
      <c r="A368" s="22"/>
      <c r="B368" s="27" t="s">
        <v>30</v>
      </c>
      <c r="C368" s="27">
        <v>1197831</v>
      </c>
      <c r="D368" s="28">
        <v>44198</v>
      </c>
      <c r="E368" s="27" t="s">
        <v>31</v>
      </c>
      <c r="F368" s="27" t="s">
        <v>32</v>
      </c>
      <c r="G368" s="27" t="s">
        <v>43</v>
      </c>
      <c r="H368" s="27" t="s">
        <v>26</v>
      </c>
      <c r="I368" s="29">
        <v>0.3</v>
      </c>
      <c r="J368" s="30">
        <v>5250</v>
      </c>
      <c r="K368" s="31">
        <f t="shared" si="2"/>
        <v>1575</v>
      </c>
      <c r="L368" s="31">
        <f t="shared" si="3"/>
        <v>472.5</v>
      </c>
      <c r="M368" s="32">
        <v>0.3</v>
      </c>
      <c r="O368" s="34"/>
      <c r="P368" s="33"/>
    </row>
    <row r="369" spans="1:16" ht="15.75" customHeight="1" x14ac:dyDescent="0.2">
      <c r="A369" s="22"/>
      <c r="B369" s="27" t="s">
        <v>30</v>
      </c>
      <c r="C369" s="27">
        <v>1197831</v>
      </c>
      <c r="D369" s="28">
        <v>44198</v>
      </c>
      <c r="E369" s="27" t="s">
        <v>31</v>
      </c>
      <c r="F369" s="27" t="s">
        <v>32</v>
      </c>
      <c r="G369" s="27" t="s">
        <v>43</v>
      </c>
      <c r="H369" s="27" t="s">
        <v>27</v>
      </c>
      <c r="I369" s="29">
        <v>0.35</v>
      </c>
      <c r="J369" s="30">
        <v>5250</v>
      </c>
      <c r="K369" s="31">
        <f t="shared" si="2"/>
        <v>1837.4999999999998</v>
      </c>
      <c r="L369" s="31">
        <f t="shared" si="3"/>
        <v>735</v>
      </c>
      <c r="M369" s="32">
        <v>0.4</v>
      </c>
      <c r="O369" s="34"/>
      <c r="P369" s="33"/>
    </row>
    <row r="370" spans="1:16" ht="15.75" customHeight="1" x14ac:dyDescent="0.2">
      <c r="A370" s="22"/>
      <c r="B370" s="27" t="s">
        <v>30</v>
      </c>
      <c r="C370" s="27">
        <v>1197831</v>
      </c>
      <c r="D370" s="28">
        <v>44198</v>
      </c>
      <c r="E370" s="27" t="s">
        <v>31</v>
      </c>
      <c r="F370" s="27" t="s">
        <v>32</v>
      </c>
      <c r="G370" s="27" t="s">
        <v>43</v>
      </c>
      <c r="H370" s="27" t="s">
        <v>28</v>
      </c>
      <c r="I370" s="29">
        <v>0.4</v>
      </c>
      <c r="J370" s="30">
        <v>3750</v>
      </c>
      <c r="K370" s="31">
        <f t="shared" si="2"/>
        <v>1500</v>
      </c>
      <c r="L370" s="31">
        <f t="shared" si="3"/>
        <v>375</v>
      </c>
      <c r="M370" s="32">
        <v>0.25</v>
      </c>
      <c r="O370" s="34"/>
      <c r="P370" s="33"/>
    </row>
    <row r="371" spans="1:16" ht="15.75" customHeight="1" x14ac:dyDescent="0.2">
      <c r="A371" s="22"/>
      <c r="B371" s="27" t="s">
        <v>30</v>
      </c>
      <c r="C371" s="27">
        <v>1197831</v>
      </c>
      <c r="D371" s="28">
        <v>44198</v>
      </c>
      <c r="E371" s="27" t="s">
        <v>31</v>
      </c>
      <c r="F371" s="27" t="s">
        <v>32</v>
      </c>
      <c r="G371" s="27" t="s">
        <v>43</v>
      </c>
      <c r="H371" s="27" t="s">
        <v>29</v>
      </c>
      <c r="I371" s="29">
        <v>0.35</v>
      </c>
      <c r="J371" s="30">
        <v>5250</v>
      </c>
      <c r="K371" s="31">
        <f t="shared" si="2"/>
        <v>1837.4999999999998</v>
      </c>
      <c r="L371" s="31">
        <f t="shared" si="3"/>
        <v>826.87499999999989</v>
      </c>
      <c r="M371" s="32">
        <v>0.45</v>
      </c>
      <c r="O371" s="34"/>
      <c r="P371" s="33"/>
    </row>
    <row r="372" spans="1:16" ht="15.75" customHeight="1" x14ac:dyDescent="0.2">
      <c r="A372" s="22"/>
      <c r="B372" s="27" t="s">
        <v>30</v>
      </c>
      <c r="C372" s="27">
        <v>1197831</v>
      </c>
      <c r="D372" s="28">
        <v>44228</v>
      </c>
      <c r="E372" s="27" t="s">
        <v>31</v>
      </c>
      <c r="F372" s="27" t="s">
        <v>32</v>
      </c>
      <c r="G372" s="27" t="s">
        <v>43</v>
      </c>
      <c r="H372" s="27" t="s">
        <v>24</v>
      </c>
      <c r="I372" s="29">
        <v>0.25</v>
      </c>
      <c r="J372" s="30">
        <v>6750</v>
      </c>
      <c r="K372" s="31">
        <f t="shared" si="2"/>
        <v>1687.5</v>
      </c>
      <c r="L372" s="31">
        <f t="shared" si="3"/>
        <v>506.25</v>
      </c>
      <c r="M372" s="32">
        <v>0.3</v>
      </c>
      <c r="O372" s="34"/>
      <c r="P372" s="33"/>
    </row>
    <row r="373" spans="1:16" ht="15.75" customHeight="1" x14ac:dyDescent="0.2">
      <c r="A373" s="22"/>
      <c r="B373" s="27" t="s">
        <v>30</v>
      </c>
      <c r="C373" s="27">
        <v>1197831</v>
      </c>
      <c r="D373" s="28">
        <v>44228</v>
      </c>
      <c r="E373" s="27" t="s">
        <v>31</v>
      </c>
      <c r="F373" s="27" t="s">
        <v>32</v>
      </c>
      <c r="G373" s="27" t="s">
        <v>43</v>
      </c>
      <c r="H373" s="27" t="s">
        <v>25</v>
      </c>
      <c r="I373" s="29">
        <v>0.35</v>
      </c>
      <c r="J373" s="30">
        <v>6500</v>
      </c>
      <c r="K373" s="31">
        <f t="shared" si="2"/>
        <v>2275</v>
      </c>
      <c r="L373" s="31">
        <f t="shared" si="3"/>
        <v>682.5</v>
      </c>
      <c r="M373" s="32">
        <v>0.3</v>
      </c>
      <c r="O373" s="34"/>
      <c r="P373" s="33"/>
    </row>
    <row r="374" spans="1:16" ht="15.75" customHeight="1" x14ac:dyDescent="0.2">
      <c r="A374" s="22"/>
      <c r="B374" s="27" t="s">
        <v>30</v>
      </c>
      <c r="C374" s="27">
        <v>1197831</v>
      </c>
      <c r="D374" s="28">
        <v>44228</v>
      </c>
      <c r="E374" s="27" t="s">
        <v>31</v>
      </c>
      <c r="F374" s="27" t="s">
        <v>32</v>
      </c>
      <c r="G374" s="27" t="s">
        <v>43</v>
      </c>
      <c r="H374" s="27" t="s">
        <v>26</v>
      </c>
      <c r="I374" s="29">
        <v>0.35</v>
      </c>
      <c r="J374" s="30">
        <v>4750</v>
      </c>
      <c r="K374" s="31">
        <f t="shared" si="2"/>
        <v>1662.5</v>
      </c>
      <c r="L374" s="31">
        <f t="shared" si="3"/>
        <v>498.75</v>
      </c>
      <c r="M374" s="32">
        <v>0.3</v>
      </c>
      <c r="O374" s="34"/>
      <c r="P374" s="33"/>
    </row>
    <row r="375" spans="1:16" ht="15.75" customHeight="1" x14ac:dyDescent="0.2">
      <c r="A375" s="22"/>
      <c r="B375" s="27" t="s">
        <v>30</v>
      </c>
      <c r="C375" s="27">
        <v>1197831</v>
      </c>
      <c r="D375" s="28">
        <v>44228</v>
      </c>
      <c r="E375" s="27" t="s">
        <v>31</v>
      </c>
      <c r="F375" s="27" t="s">
        <v>32</v>
      </c>
      <c r="G375" s="27" t="s">
        <v>43</v>
      </c>
      <c r="H375" s="27" t="s">
        <v>27</v>
      </c>
      <c r="I375" s="29">
        <v>0.35</v>
      </c>
      <c r="J375" s="30">
        <v>4250</v>
      </c>
      <c r="K375" s="31">
        <f t="shared" si="2"/>
        <v>1487.5</v>
      </c>
      <c r="L375" s="31">
        <f t="shared" si="3"/>
        <v>595</v>
      </c>
      <c r="M375" s="32">
        <v>0.4</v>
      </c>
      <c r="O375" s="34"/>
      <c r="P375" s="33"/>
    </row>
    <row r="376" spans="1:16" ht="15.75" customHeight="1" x14ac:dyDescent="0.2">
      <c r="A376" s="22"/>
      <c r="B376" s="27" t="s">
        <v>30</v>
      </c>
      <c r="C376" s="27">
        <v>1197831</v>
      </c>
      <c r="D376" s="28">
        <v>44228</v>
      </c>
      <c r="E376" s="27" t="s">
        <v>31</v>
      </c>
      <c r="F376" s="27" t="s">
        <v>32</v>
      </c>
      <c r="G376" s="27" t="s">
        <v>43</v>
      </c>
      <c r="H376" s="27" t="s">
        <v>28</v>
      </c>
      <c r="I376" s="29">
        <v>0.4</v>
      </c>
      <c r="J376" s="30">
        <v>3000</v>
      </c>
      <c r="K376" s="31">
        <f t="shared" si="2"/>
        <v>1200</v>
      </c>
      <c r="L376" s="31">
        <f t="shared" si="3"/>
        <v>300</v>
      </c>
      <c r="M376" s="32">
        <v>0.25</v>
      </c>
      <c r="O376" s="34"/>
      <c r="P376" s="33"/>
    </row>
    <row r="377" spans="1:16" ht="15.75" customHeight="1" x14ac:dyDescent="0.2">
      <c r="A377" s="22"/>
      <c r="B377" s="27" t="s">
        <v>30</v>
      </c>
      <c r="C377" s="27">
        <v>1197831</v>
      </c>
      <c r="D377" s="28">
        <v>44228</v>
      </c>
      <c r="E377" s="27" t="s">
        <v>31</v>
      </c>
      <c r="F377" s="27" t="s">
        <v>32</v>
      </c>
      <c r="G377" s="27" t="s">
        <v>43</v>
      </c>
      <c r="H377" s="27" t="s">
        <v>29</v>
      </c>
      <c r="I377" s="29">
        <v>0.35</v>
      </c>
      <c r="J377" s="30">
        <v>5000</v>
      </c>
      <c r="K377" s="31">
        <f t="shared" si="2"/>
        <v>1750</v>
      </c>
      <c r="L377" s="31">
        <f t="shared" si="3"/>
        <v>787.5</v>
      </c>
      <c r="M377" s="32">
        <v>0.45</v>
      </c>
      <c r="O377" s="34"/>
      <c r="P377" s="33"/>
    </row>
    <row r="378" spans="1:16" ht="15.75" customHeight="1" x14ac:dyDescent="0.2">
      <c r="A378" s="22"/>
      <c r="B378" s="27" t="s">
        <v>30</v>
      </c>
      <c r="C378" s="27">
        <v>1197831</v>
      </c>
      <c r="D378" s="28">
        <v>44258</v>
      </c>
      <c r="E378" s="27" t="s">
        <v>31</v>
      </c>
      <c r="F378" s="27" t="s">
        <v>32</v>
      </c>
      <c r="G378" s="27" t="s">
        <v>43</v>
      </c>
      <c r="H378" s="27" t="s">
        <v>24</v>
      </c>
      <c r="I378" s="29">
        <v>0.3</v>
      </c>
      <c r="J378" s="30">
        <v>6750</v>
      </c>
      <c r="K378" s="31">
        <f t="shared" si="2"/>
        <v>2025</v>
      </c>
      <c r="L378" s="31">
        <f t="shared" si="3"/>
        <v>708.75</v>
      </c>
      <c r="M378" s="32">
        <v>0.35</v>
      </c>
      <c r="O378" s="34"/>
      <c r="P378" s="33"/>
    </row>
    <row r="379" spans="1:16" ht="15.75" customHeight="1" x14ac:dyDescent="0.2">
      <c r="A379" s="22"/>
      <c r="B379" s="27" t="s">
        <v>30</v>
      </c>
      <c r="C379" s="27">
        <v>1197831</v>
      </c>
      <c r="D379" s="28">
        <v>44258</v>
      </c>
      <c r="E379" s="27" t="s">
        <v>31</v>
      </c>
      <c r="F379" s="27" t="s">
        <v>32</v>
      </c>
      <c r="G379" s="27" t="s">
        <v>43</v>
      </c>
      <c r="H379" s="27" t="s">
        <v>25</v>
      </c>
      <c r="I379" s="29">
        <v>0.4</v>
      </c>
      <c r="J379" s="30">
        <v>6750</v>
      </c>
      <c r="K379" s="31">
        <f t="shared" si="2"/>
        <v>2700</v>
      </c>
      <c r="L379" s="31">
        <f t="shared" si="3"/>
        <v>944.99999999999989</v>
      </c>
      <c r="M379" s="32">
        <v>0.35</v>
      </c>
      <c r="O379" s="34"/>
      <c r="P379" s="33"/>
    </row>
    <row r="380" spans="1:16" ht="15.75" customHeight="1" x14ac:dyDescent="0.2">
      <c r="A380" s="22"/>
      <c r="B380" s="27" t="s">
        <v>30</v>
      </c>
      <c r="C380" s="27">
        <v>1197831</v>
      </c>
      <c r="D380" s="28">
        <v>44258</v>
      </c>
      <c r="E380" s="27" t="s">
        <v>31</v>
      </c>
      <c r="F380" s="27" t="s">
        <v>32</v>
      </c>
      <c r="G380" s="27" t="s">
        <v>43</v>
      </c>
      <c r="H380" s="27" t="s">
        <v>26</v>
      </c>
      <c r="I380" s="29">
        <v>0.3</v>
      </c>
      <c r="J380" s="30">
        <v>5000</v>
      </c>
      <c r="K380" s="31">
        <f t="shared" si="2"/>
        <v>1500</v>
      </c>
      <c r="L380" s="31">
        <f t="shared" si="3"/>
        <v>525</v>
      </c>
      <c r="M380" s="32">
        <v>0.35</v>
      </c>
      <c r="O380" s="34"/>
      <c r="P380" s="33"/>
    </row>
    <row r="381" spans="1:16" ht="15.75" customHeight="1" x14ac:dyDescent="0.2">
      <c r="A381" s="22"/>
      <c r="B381" s="27" t="s">
        <v>30</v>
      </c>
      <c r="C381" s="27">
        <v>1197831</v>
      </c>
      <c r="D381" s="28">
        <v>44258</v>
      </c>
      <c r="E381" s="27" t="s">
        <v>31</v>
      </c>
      <c r="F381" s="27" t="s">
        <v>32</v>
      </c>
      <c r="G381" s="27" t="s">
        <v>43</v>
      </c>
      <c r="H381" s="27" t="s">
        <v>27</v>
      </c>
      <c r="I381" s="29">
        <v>0.35000000000000003</v>
      </c>
      <c r="J381" s="30">
        <v>4000</v>
      </c>
      <c r="K381" s="31">
        <f t="shared" si="2"/>
        <v>1400.0000000000002</v>
      </c>
      <c r="L381" s="31">
        <f t="shared" si="3"/>
        <v>630.00000000000011</v>
      </c>
      <c r="M381" s="32">
        <v>0.45</v>
      </c>
      <c r="O381" s="34"/>
      <c r="P381" s="33"/>
    </row>
    <row r="382" spans="1:16" ht="15.75" customHeight="1" x14ac:dyDescent="0.2">
      <c r="A382" s="22"/>
      <c r="B382" s="27" t="s">
        <v>30</v>
      </c>
      <c r="C382" s="27">
        <v>1197831</v>
      </c>
      <c r="D382" s="28">
        <v>44258</v>
      </c>
      <c r="E382" s="27" t="s">
        <v>31</v>
      </c>
      <c r="F382" s="27" t="s">
        <v>32</v>
      </c>
      <c r="G382" s="27" t="s">
        <v>43</v>
      </c>
      <c r="H382" s="27" t="s">
        <v>28</v>
      </c>
      <c r="I382" s="29">
        <v>0.4</v>
      </c>
      <c r="J382" s="30">
        <v>3000</v>
      </c>
      <c r="K382" s="31">
        <f t="shared" si="2"/>
        <v>1200</v>
      </c>
      <c r="L382" s="31">
        <f t="shared" si="3"/>
        <v>360</v>
      </c>
      <c r="M382" s="32">
        <v>0.3</v>
      </c>
      <c r="O382" s="34"/>
      <c r="P382" s="33"/>
    </row>
    <row r="383" spans="1:16" ht="15.75" customHeight="1" x14ac:dyDescent="0.2">
      <c r="A383" s="22"/>
      <c r="B383" s="27" t="s">
        <v>30</v>
      </c>
      <c r="C383" s="27">
        <v>1197831</v>
      </c>
      <c r="D383" s="28">
        <v>44258</v>
      </c>
      <c r="E383" s="27" t="s">
        <v>31</v>
      </c>
      <c r="F383" s="27" t="s">
        <v>32</v>
      </c>
      <c r="G383" s="27" t="s">
        <v>43</v>
      </c>
      <c r="H383" s="27" t="s">
        <v>29</v>
      </c>
      <c r="I383" s="29">
        <v>0.35000000000000003</v>
      </c>
      <c r="J383" s="30">
        <v>4500</v>
      </c>
      <c r="K383" s="31">
        <f t="shared" si="2"/>
        <v>1575.0000000000002</v>
      </c>
      <c r="L383" s="31">
        <f t="shared" si="3"/>
        <v>787.50000000000011</v>
      </c>
      <c r="M383" s="32">
        <v>0.5</v>
      </c>
      <c r="O383" s="34"/>
      <c r="P383" s="33"/>
    </row>
    <row r="384" spans="1:16" ht="15.75" customHeight="1" x14ac:dyDescent="0.2">
      <c r="A384" s="22"/>
      <c r="B384" s="27" t="s">
        <v>30</v>
      </c>
      <c r="C384" s="27">
        <v>1197831</v>
      </c>
      <c r="D384" s="28">
        <v>44288</v>
      </c>
      <c r="E384" s="27" t="s">
        <v>31</v>
      </c>
      <c r="F384" s="27" t="s">
        <v>32</v>
      </c>
      <c r="G384" s="27" t="s">
        <v>43</v>
      </c>
      <c r="H384" s="27" t="s">
        <v>24</v>
      </c>
      <c r="I384" s="29">
        <v>0.19999999999999998</v>
      </c>
      <c r="J384" s="30">
        <v>7000</v>
      </c>
      <c r="K384" s="31">
        <f t="shared" si="2"/>
        <v>1399.9999999999998</v>
      </c>
      <c r="L384" s="31">
        <f t="shared" si="3"/>
        <v>489.99999999999989</v>
      </c>
      <c r="M384" s="32">
        <v>0.35</v>
      </c>
      <c r="O384" s="34"/>
      <c r="P384" s="33"/>
    </row>
    <row r="385" spans="1:16" ht="15.75" customHeight="1" x14ac:dyDescent="0.2">
      <c r="A385" s="22"/>
      <c r="B385" s="27" t="s">
        <v>30</v>
      </c>
      <c r="C385" s="27">
        <v>1197831</v>
      </c>
      <c r="D385" s="28">
        <v>44288</v>
      </c>
      <c r="E385" s="27" t="s">
        <v>31</v>
      </c>
      <c r="F385" s="27" t="s">
        <v>32</v>
      </c>
      <c r="G385" s="27" t="s">
        <v>43</v>
      </c>
      <c r="H385" s="27" t="s">
        <v>25</v>
      </c>
      <c r="I385" s="29">
        <v>0.30000000000000004</v>
      </c>
      <c r="J385" s="30">
        <v>7000</v>
      </c>
      <c r="K385" s="31">
        <f t="shared" si="2"/>
        <v>2100.0000000000005</v>
      </c>
      <c r="L385" s="31">
        <f t="shared" si="3"/>
        <v>735.00000000000011</v>
      </c>
      <c r="M385" s="32">
        <v>0.35</v>
      </c>
      <c r="O385" s="34"/>
      <c r="P385" s="33"/>
    </row>
    <row r="386" spans="1:16" ht="15.75" customHeight="1" x14ac:dyDescent="0.2">
      <c r="A386" s="22"/>
      <c r="B386" s="27" t="s">
        <v>30</v>
      </c>
      <c r="C386" s="27">
        <v>1197831</v>
      </c>
      <c r="D386" s="28">
        <v>44288</v>
      </c>
      <c r="E386" s="27" t="s">
        <v>31</v>
      </c>
      <c r="F386" s="27" t="s">
        <v>32</v>
      </c>
      <c r="G386" s="27" t="s">
        <v>43</v>
      </c>
      <c r="H386" s="27" t="s">
        <v>26</v>
      </c>
      <c r="I386" s="29">
        <v>0.24999999999999997</v>
      </c>
      <c r="J386" s="30">
        <v>5250</v>
      </c>
      <c r="K386" s="31">
        <f t="shared" si="2"/>
        <v>1312.4999999999998</v>
      </c>
      <c r="L386" s="31">
        <f t="shared" si="3"/>
        <v>459.37499999999989</v>
      </c>
      <c r="M386" s="32">
        <v>0.35</v>
      </c>
      <c r="O386" s="34"/>
      <c r="P386" s="33"/>
    </row>
    <row r="387" spans="1:16" ht="15.75" customHeight="1" x14ac:dyDescent="0.2">
      <c r="A387" s="22"/>
      <c r="B387" s="27" t="s">
        <v>30</v>
      </c>
      <c r="C387" s="27">
        <v>1197831</v>
      </c>
      <c r="D387" s="28">
        <v>44288</v>
      </c>
      <c r="E387" s="27" t="s">
        <v>31</v>
      </c>
      <c r="F387" s="27" t="s">
        <v>32</v>
      </c>
      <c r="G387" s="27" t="s">
        <v>43</v>
      </c>
      <c r="H387" s="27" t="s">
        <v>27</v>
      </c>
      <c r="I387" s="29">
        <v>0.30000000000000004</v>
      </c>
      <c r="J387" s="30">
        <v>4250</v>
      </c>
      <c r="K387" s="31">
        <f t="shared" si="2"/>
        <v>1275.0000000000002</v>
      </c>
      <c r="L387" s="31">
        <f t="shared" si="3"/>
        <v>573.75000000000011</v>
      </c>
      <c r="M387" s="32">
        <v>0.45</v>
      </c>
      <c r="O387" s="34"/>
      <c r="P387" s="33"/>
    </row>
    <row r="388" spans="1:16" ht="15.75" customHeight="1" x14ac:dyDescent="0.2">
      <c r="A388" s="22"/>
      <c r="B388" s="27" t="s">
        <v>30</v>
      </c>
      <c r="C388" s="27">
        <v>1197831</v>
      </c>
      <c r="D388" s="28">
        <v>44288</v>
      </c>
      <c r="E388" s="27" t="s">
        <v>31</v>
      </c>
      <c r="F388" s="27" t="s">
        <v>32</v>
      </c>
      <c r="G388" s="27" t="s">
        <v>43</v>
      </c>
      <c r="H388" s="27" t="s">
        <v>28</v>
      </c>
      <c r="I388" s="29">
        <v>0.35</v>
      </c>
      <c r="J388" s="30">
        <v>3250</v>
      </c>
      <c r="K388" s="31">
        <f t="shared" si="2"/>
        <v>1137.5</v>
      </c>
      <c r="L388" s="31">
        <f t="shared" si="3"/>
        <v>341.25</v>
      </c>
      <c r="M388" s="32">
        <v>0.3</v>
      </c>
      <c r="O388" s="34"/>
      <c r="P388" s="33"/>
    </row>
    <row r="389" spans="1:16" ht="15.75" customHeight="1" x14ac:dyDescent="0.2">
      <c r="A389" s="22"/>
      <c r="B389" s="27" t="s">
        <v>30</v>
      </c>
      <c r="C389" s="27">
        <v>1197831</v>
      </c>
      <c r="D389" s="28">
        <v>44288</v>
      </c>
      <c r="E389" s="27" t="s">
        <v>31</v>
      </c>
      <c r="F389" s="27" t="s">
        <v>32</v>
      </c>
      <c r="G389" s="27" t="s">
        <v>43</v>
      </c>
      <c r="H389" s="27" t="s">
        <v>29</v>
      </c>
      <c r="I389" s="29">
        <v>0.30000000000000004</v>
      </c>
      <c r="J389" s="30">
        <v>6000</v>
      </c>
      <c r="K389" s="31">
        <f t="shared" si="2"/>
        <v>1800.0000000000002</v>
      </c>
      <c r="L389" s="31">
        <f t="shared" si="3"/>
        <v>900.00000000000011</v>
      </c>
      <c r="M389" s="32">
        <v>0.5</v>
      </c>
      <c r="O389" s="34"/>
      <c r="P389" s="33"/>
    </row>
    <row r="390" spans="1:16" ht="15.75" customHeight="1" x14ac:dyDescent="0.2">
      <c r="A390" s="22"/>
      <c r="B390" s="27" t="s">
        <v>30</v>
      </c>
      <c r="C390" s="27">
        <v>1197831</v>
      </c>
      <c r="D390" s="28">
        <v>44318</v>
      </c>
      <c r="E390" s="27" t="s">
        <v>31</v>
      </c>
      <c r="F390" s="27" t="s">
        <v>32</v>
      </c>
      <c r="G390" s="27" t="s">
        <v>43</v>
      </c>
      <c r="H390" s="27" t="s">
        <v>24</v>
      </c>
      <c r="I390" s="29">
        <v>0.19999999999999998</v>
      </c>
      <c r="J390" s="30">
        <v>7500</v>
      </c>
      <c r="K390" s="31">
        <f t="shared" si="2"/>
        <v>1499.9999999999998</v>
      </c>
      <c r="L390" s="31">
        <f t="shared" si="3"/>
        <v>524.99999999999989</v>
      </c>
      <c r="M390" s="32">
        <v>0.35</v>
      </c>
      <c r="O390" s="34"/>
      <c r="P390" s="33"/>
    </row>
    <row r="391" spans="1:16" ht="15.75" customHeight="1" x14ac:dyDescent="0.2">
      <c r="A391" s="22"/>
      <c r="B391" s="27" t="s">
        <v>30</v>
      </c>
      <c r="C391" s="27">
        <v>1197831</v>
      </c>
      <c r="D391" s="28">
        <v>44318</v>
      </c>
      <c r="E391" s="27" t="s">
        <v>31</v>
      </c>
      <c r="F391" s="27" t="s">
        <v>32</v>
      </c>
      <c r="G391" s="27" t="s">
        <v>43</v>
      </c>
      <c r="H391" s="27" t="s">
        <v>25</v>
      </c>
      <c r="I391" s="29">
        <v>0.30000000000000004</v>
      </c>
      <c r="J391" s="30">
        <v>7750</v>
      </c>
      <c r="K391" s="31">
        <f t="shared" si="2"/>
        <v>2325.0000000000005</v>
      </c>
      <c r="L391" s="31">
        <f t="shared" si="3"/>
        <v>813.75000000000011</v>
      </c>
      <c r="M391" s="32">
        <v>0.35</v>
      </c>
      <c r="O391" s="34"/>
      <c r="P391" s="33"/>
    </row>
    <row r="392" spans="1:16" ht="15.75" customHeight="1" x14ac:dyDescent="0.2">
      <c r="A392" s="22"/>
      <c r="B392" s="27" t="s">
        <v>30</v>
      </c>
      <c r="C392" s="27">
        <v>1197831</v>
      </c>
      <c r="D392" s="28">
        <v>44318</v>
      </c>
      <c r="E392" s="27" t="s">
        <v>31</v>
      </c>
      <c r="F392" s="27" t="s">
        <v>32</v>
      </c>
      <c r="G392" s="27" t="s">
        <v>43</v>
      </c>
      <c r="H392" s="27" t="s">
        <v>26</v>
      </c>
      <c r="I392" s="29">
        <v>0.24999999999999997</v>
      </c>
      <c r="J392" s="30">
        <v>6250</v>
      </c>
      <c r="K392" s="31">
        <f t="shared" si="2"/>
        <v>1562.4999999999998</v>
      </c>
      <c r="L392" s="31">
        <f t="shared" si="3"/>
        <v>546.87499999999989</v>
      </c>
      <c r="M392" s="32">
        <v>0.35</v>
      </c>
      <c r="O392" s="34"/>
      <c r="P392" s="33"/>
    </row>
    <row r="393" spans="1:16" ht="15.75" customHeight="1" x14ac:dyDescent="0.2">
      <c r="A393" s="22"/>
      <c r="B393" s="27" t="s">
        <v>30</v>
      </c>
      <c r="C393" s="27">
        <v>1197831</v>
      </c>
      <c r="D393" s="28">
        <v>44318</v>
      </c>
      <c r="E393" s="27" t="s">
        <v>31</v>
      </c>
      <c r="F393" s="27" t="s">
        <v>32</v>
      </c>
      <c r="G393" s="27" t="s">
        <v>43</v>
      </c>
      <c r="H393" s="27" t="s">
        <v>27</v>
      </c>
      <c r="I393" s="29">
        <v>0.35000000000000003</v>
      </c>
      <c r="J393" s="30">
        <v>5500</v>
      </c>
      <c r="K393" s="31">
        <f t="shared" si="2"/>
        <v>1925.0000000000002</v>
      </c>
      <c r="L393" s="31">
        <f t="shared" si="3"/>
        <v>866.25000000000011</v>
      </c>
      <c r="M393" s="32">
        <v>0.45</v>
      </c>
      <c r="O393" s="34"/>
      <c r="P393" s="33"/>
    </row>
    <row r="394" spans="1:16" ht="15.75" customHeight="1" x14ac:dyDescent="0.2">
      <c r="A394" s="22"/>
      <c r="B394" s="27" t="s">
        <v>30</v>
      </c>
      <c r="C394" s="27">
        <v>1197831</v>
      </c>
      <c r="D394" s="28">
        <v>44318</v>
      </c>
      <c r="E394" s="27" t="s">
        <v>31</v>
      </c>
      <c r="F394" s="27" t="s">
        <v>32</v>
      </c>
      <c r="G394" s="27" t="s">
        <v>43</v>
      </c>
      <c r="H394" s="27" t="s">
        <v>28</v>
      </c>
      <c r="I394" s="29">
        <v>0.5</v>
      </c>
      <c r="J394" s="30">
        <v>4500</v>
      </c>
      <c r="K394" s="31">
        <f t="shared" si="2"/>
        <v>2250</v>
      </c>
      <c r="L394" s="31">
        <f t="shared" si="3"/>
        <v>675</v>
      </c>
      <c r="M394" s="32">
        <v>0.3</v>
      </c>
      <c r="O394" s="34"/>
      <c r="P394" s="33"/>
    </row>
    <row r="395" spans="1:16" ht="15.75" customHeight="1" x14ac:dyDescent="0.2">
      <c r="A395" s="22"/>
      <c r="B395" s="27" t="s">
        <v>30</v>
      </c>
      <c r="C395" s="27">
        <v>1197831</v>
      </c>
      <c r="D395" s="28">
        <v>44318</v>
      </c>
      <c r="E395" s="27" t="s">
        <v>31</v>
      </c>
      <c r="F395" s="27" t="s">
        <v>32</v>
      </c>
      <c r="G395" s="27" t="s">
        <v>43</v>
      </c>
      <c r="H395" s="27" t="s">
        <v>29</v>
      </c>
      <c r="I395" s="29">
        <v>0.45</v>
      </c>
      <c r="J395" s="30">
        <v>8000</v>
      </c>
      <c r="K395" s="31">
        <f t="shared" si="2"/>
        <v>3600</v>
      </c>
      <c r="L395" s="31">
        <f t="shared" si="3"/>
        <v>1800</v>
      </c>
      <c r="M395" s="32">
        <v>0.5</v>
      </c>
      <c r="O395" s="34"/>
      <c r="P395" s="33"/>
    </row>
    <row r="396" spans="1:16" ht="15.75" customHeight="1" x14ac:dyDescent="0.2">
      <c r="A396" s="22"/>
      <c r="B396" s="27" t="s">
        <v>30</v>
      </c>
      <c r="C396" s="27">
        <v>1197831</v>
      </c>
      <c r="D396" s="28">
        <v>44348</v>
      </c>
      <c r="E396" s="27" t="s">
        <v>31</v>
      </c>
      <c r="F396" s="27" t="s">
        <v>32</v>
      </c>
      <c r="G396" s="27" t="s">
        <v>43</v>
      </c>
      <c r="H396" s="27" t="s">
        <v>24</v>
      </c>
      <c r="I396" s="29">
        <v>0.45</v>
      </c>
      <c r="J396" s="30">
        <v>8000</v>
      </c>
      <c r="K396" s="31">
        <f t="shared" si="2"/>
        <v>3600</v>
      </c>
      <c r="L396" s="31">
        <f t="shared" si="3"/>
        <v>1260</v>
      </c>
      <c r="M396" s="32">
        <v>0.35</v>
      </c>
      <c r="O396" s="34"/>
      <c r="P396" s="33"/>
    </row>
    <row r="397" spans="1:16" ht="15.75" customHeight="1" x14ac:dyDescent="0.2">
      <c r="A397" s="22"/>
      <c r="B397" s="27" t="s">
        <v>30</v>
      </c>
      <c r="C397" s="27">
        <v>1197831</v>
      </c>
      <c r="D397" s="28">
        <v>44348</v>
      </c>
      <c r="E397" s="27" t="s">
        <v>31</v>
      </c>
      <c r="F397" s="27" t="s">
        <v>32</v>
      </c>
      <c r="G397" s="27" t="s">
        <v>43</v>
      </c>
      <c r="H397" s="27" t="s">
        <v>25</v>
      </c>
      <c r="I397" s="29">
        <v>0.5</v>
      </c>
      <c r="J397" s="30">
        <v>8000</v>
      </c>
      <c r="K397" s="31">
        <f t="shared" si="2"/>
        <v>4000</v>
      </c>
      <c r="L397" s="31">
        <f t="shared" si="3"/>
        <v>1400</v>
      </c>
      <c r="M397" s="32">
        <v>0.35</v>
      </c>
      <c r="O397" s="34"/>
      <c r="P397" s="33"/>
    </row>
    <row r="398" spans="1:16" ht="15.75" customHeight="1" x14ac:dyDescent="0.2">
      <c r="A398" s="22"/>
      <c r="B398" s="27" t="s">
        <v>30</v>
      </c>
      <c r="C398" s="27">
        <v>1197831</v>
      </c>
      <c r="D398" s="28">
        <v>44348</v>
      </c>
      <c r="E398" s="27" t="s">
        <v>31</v>
      </c>
      <c r="F398" s="27" t="s">
        <v>32</v>
      </c>
      <c r="G398" s="27" t="s">
        <v>43</v>
      </c>
      <c r="H398" s="27" t="s">
        <v>26</v>
      </c>
      <c r="I398" s="29">
        <v>0.45</v>
      </c>
      <c r="J398" s="30">
        <v>6500</v>
      </c>
      <c r="K398" s="31">
        <f t="shared" si="2"/>
        <v>2925</v>
      </c>
      <c r="L398" s="31">
        <f t="shared" si="3"/>
        <v>1023.7499999999999</v>
      </c>
      <c r="M398" s="32">
        <v>0.35</v>
      </c>
      <c r="O398" s="34"/>
      <c r="P398" s="33"/>
    </row>
    <row r="399" spans="1:16" ht="15.75" customHeight="1" x14ac:dyDescent="0.2">
      <c r="A399" s="22"/>
      <c r="B399" s="27" t="s">
        <v>30</v>
      </c>
      <c r="C399" s="27">
        <v>1197831</v>
      </c>
      <c r="D399" s="28">
        <v>44348</v>
      </c>
      <c r="E399" s="27" t="s">
        <v>31</v>
      </c>
      <c r="F399" s="27" t="s">
        <v>32</v>
      </c>
      <c r="G399" s="27" t="s">
        <v>43</v>
      </c>
      <c r="H399" s="27" t="s">
        <v>27</v>
      </c>
      <c r="I399" s="29">
        <v>0.45</v>
      </c>
      <c r="J399" s="30">
        <v>6000</v>
      </c>
      <c r="K399" s="31">
        <f t="shared" si="2"/>
        <v>2700</v>
      </c>
      <c r="L399" s="31">
        <f t="shared" si="3"/>
        <v>1215</v>
      </c>
      <c r="M399" s="32">
        <v>0.45</v>
      </c>
      <c r="O399" s="34"/>
      <c r="P399" s="33"/>
    </row>
    <row r="400" spans="1:16" ht="15.75" customHeight="1" x14ac:dyDescent="0.2">
      <c r="A400" s="22"/>
      <c r="B400" s="27" t="s">
        <v>30</v>
      </c>
      <c r="C400" s="27">
        <v>1197831</v>
      </c>
      <c r="D400" s="28">
        <v>44348</v>
      </c>
      <c r="E400" s="27" t="s">
        <v>31</v>
      </c>
      <c r="F400" s="27" t="s">
        <v>32</v>
      </c>
      <c r="G400" s="27" t="s">
        <v>43</v>
      </c>
      <c r="H400" s="27" t="s">
        <v>28</v>
      </c>
      <c r="I400" s="29">
        <v>0.5</v>
      </c>
      <c r="J400" s="30">
        <v>5000</v>
      </c>
      <c r="K400" s="31">
        <f t="shared" si="2"/>
        <v>2500</v>
      </c>
      <c r="L400" s="31">
        <f t="shared" si="3"/>
        <v>750</v>
      </c>
      <c r="M400" s="32">
        <v>0.3</v>
      </c>
      <c r="O400" s="34"/>
      <c r="P400" s="33"/>
    </row>
    <row r="401" spans="1:16" ht="15.75" customHeight="1" x14ac:dyDescent="0.2">
      <c r="A401" s="22"/>
      <c r="B401" s="27" t="s">
        <v>30</v>
      </c>
      <c r="C401" s="27">
        <v>1197831</v>
      </c>
      <c r="D401" s="28">
        <v>44348</v>
      </c>
      <c r="E401" s="27" t="s">
        <v>31</v>
      </c>
      <c r="F401" s="27" t="s">
        <v>32</v>
      </c>
      <c r="G401" s="27" t="s">
        <v>43</v>
      </c>
      <c r="H401" s="27" t="s">
        <v>29</v>
      </c>
      <c r="I401" s="29">
        <v>0.55000000000000004</v>
      </c>
      <c r="J401" s="30">
        <v>8750</v>
      </c>
      <c r="K401" s="31">
        <f t="shared" si="2"/>
        <v>4812.5</v>
      </c>
      <c r="L401" s="31">
        <f t="shared" si="3"/>
        <v>2406.25</v>
      </c>
      <c r="M401" s="32">
        <v>0.5</v>
      </c>
      <c r="O401" s="34"/>
      <c r="P401" s="33"/>
    </row>
    <row r="402" spans="1:16" ht="15.75" customHeight="1" x14ac:dyDescent="0.2">
      <c r="A402" s="22"/>
      <c r="B402" s="27" t="s">
        <v>30</v>
      </c>
      <c r="C402" s="27">
        <v>1197831</v>
      </c>
      <c r="D402" s="28">
        <v>44380</v>
      </c>
      <c r="E402" s="27" t="s">
        <v>31</v>
      </c>
      <c r="F402" s="27" t="s">
        <v>32</v>
      </c>
      <c r="G402" s="27" t="s">
        <v>43</v>
      </c>
      <c r="H402" s="27" t="s">
        <v>24</v>
      </c>
      <c r="I402" s="29">
        <v>0.45</v>
      </c>
      <c r="J402" s="30">
        <v>8250</v>
      </c>
      <c r="K402" s="31">
        <f t="shared" si="2"/>
        <v>3712.5</v>
      </c>
      <c r="L402" s="31">
        <f t="shared" si="3"/>
        <v>1484.9999999999998</v>
      </c>
      <c r="M402" s="32">
        <v>0.39999999999999997</v>
      </c>
      <c r="O402" s="34"/>
      <c r="P402" s="33"/>
    </row>
    <row r="403" spans="1:16" ht="15.75" customHeight="1" x14ac:dyDescent="0.2">
      <c r="A403" s="22"/>
      <c r="B403" s="27" t="s">
        <v>30</v>
      </c>
      <c r="C403" s="27">
        <v>1197831</v>
      </c>
      <c r="D403" s="28">
        <v>44380</v>
      </c>
      <c r="E403" s="27" t="s">
        <v>31</v>
      </c>
      <c r="F403" s="27" t="s">
        <v>32</v>
      </c>
      <c r="G403" s="27" t="s">
        <v>43</v>
      </c>
      <c r="H403" s="27" t="s">
        <v>25</v>
      </c>
      <c r="I403" s="29">
        <v>0.5</v>
      </c>
      <c r="J403" s="30">
        <v>8250</v>
      </c>
      <c r="K403" s="31">
        <f t="shared" si="2"/>
        <v>4125</v>
      </c>
      <c r="L403" s="31">
        <f t="shared" si="3"/>
        <v>1649.9999999999998</v>
      </c>
      <c r="M403" s="32">
        <v>0.39999999999999997</v>
      </c>
      <c r="O403" s="34"/>
      <c r="P403" s="33"/>
    </row>
    <row r="404" spans="1:16" ht="15.75" customHeight="1" x14ac:dyDescent="0.2">
      <c r="A404" s="22"/>
      <c r="B404" s="27" t="s">
        <v>30</v>
      </c>
      <c r="C404" s="27">
        <v>1197831</v>
      </c>
      <c r="D404" s="28">
        <v>44380</v>
      </c>
      <c r="E404" s="27" t="s">
        <v>31</v>
      </c>
      <c r="F404" s="27" t="s">
        <v>32</v>
      </c>
      <c r="G404" s="27" t="s">
        <v>43</v>
      </c>
      <c r="H404" s="27" t="s">
        <v>26</v>
      </c>
      <c r="I404" s="29">
        <v>0.45</v>
      </c>
      <c r="J404" s="30">
        <v>9750</v>
      </c>
      <c r="K404" s="31">
        <f t="shared" si="2"/>
        <v>4387.5</v>
      </c>
      <c r="L404" s="31">
        <f t="shared" si="3"/>
        <v>1754.9999999999998</v>
      </c>
      <c r="M404" s="32">
        <v>0.39999999999999997</v>
      </c>
      <c r="O404" s="34"/>
      <c r="P404" s="33"/>
    </row>
    <row r="405" spans="1:16" ht="15.75" customHeight="1" x14ac:dyDescent="0.2">
      <c r="A405" s="22"/>
      <c r="B405" s="27" t="s">
        <v>30</v>
      </c>
      <c r="C405" s="27">
        <v>1197831</v>
      </c>
      <c r="D405" s="28">
        <v>44380</v>
      </c>
      <c r="E405" s="27" t="s">
        <v>31</v>
      </c>
      <c r="F405" s="27" t="s">
        <v>32</v>
      </c>
      <c r="G405" s="27" t="s">
        <v>43</v>
      </c>
      <c r="H405" s="27" t="s">
        <v>27</v>
      </c>
      <c r="I405" s="29">
        <v>0.45</v>
      </c>
      <c r="J405" s="30">
        <v>5750</v>
      </c>
      <c r="K405" s="31">
        <f t="shared" si="2"/>
        <v>2587.5</v>
      </c>
      <c r="L405" s="31">
        <f t="shared" si="3"/>
        <v>1293.75</v>
      </c>
      <c r="M405" s="32">
        <v>0.5</v>
      </c>
      <c r="O405" s="34"/>
      <c r="P405" s="33"/>
    </row>
    <row r="406" spans="1:16" ht="15.75" customHeight="1" x14ac:dyDescent="0.2">
      <c r="A406" s="22"/>
      <c r="B406" s="27" t="s">
        <v>30</v>
      </c>
      <c r="C406" s="27">
        <v>1197831</v>
      </c>
      <c r="D406" s="28">
        <v>44380</v>
      </c>
      <c r="E406" s="27" t="s">
        <v>31</v>
      </c>
      <c r="F406" s="27" t="s">
        <v>32</v>
      </c>
      <c r="G406" s="27" t="s">
        <v>43</v>
      </c>
      <c r="H406" s="27" t="s">
        <v>28</v>
      </c>
      <c r="I406" s="29">
        <v>0.5</v>
      </c>
      <c r="J406" s="30">
        <v>5750</v>
      </c>
      <c r="K406" s="31">
        <f t="shared" si="2"/>
        <v>2875</v>
      </c>
      <c r="L406" s="31">
        <f t="shared" si="3"/>
        <v>1006.2499999999999</v>
      </c>
      <c r="M406" s="32">
        <v>0.35</v>
      </c>
      <c r="O406" s="34"/>
      <c r="P406" s="33"/>
    </row>
    <row r="407" spans="1:16" ht="15.75" customHeight="1" x14ac:dyDescent="0.2">
      <c r="A407" s="22"/>
      <c r="B407" s="27" t="s">
        <v>30</v>
      </c>
      <c r="C407" s="27">
        <v>1197831</v>
      </c>
      <c r="D407" s="28">
        <v>44380</v>
      </c>
      <c r="E407" s="27" t="s">
        <v>31</v>
      </c>
      <c r="F407" s="27" t="s">
        <v>32</v>
      </c>
      <c r="G407" s="27" t="s">
        <v>43</v>
      </c>
      <c r="H407" s="27" t="s">
        <v>29</v>
      </c>
      <c r="I407" s="29">
        <v>0.6</v>
      </c>
      <c r="J407" s="30">
        <v>8500</v>
      </c>
      <c r="K407" s="31">
        <f t="shared" si="2"/>
        <v>5100</v>
      </c>
      <c r="L407" s="31">
        <f t="shared" si="3"/>
        <v>2805</v>
      </c>
      <c r="M407" s="32">
        <v>0.55000000000000004</v>
      </c>
      <c r="O407" s="34"/>
      <c r="P407" s="33"/>
    </row>
    <row r="408" spans="1:16" ht="15.75" customHeight="1" x14ac:dyDescent="0.2">
      <c r="A408" s="22"/>
      <c r="B408" s="27" t="s">
        <v>30</v>
      </c>
      <c r="C408" s="27">
        <v>1197831</v>
      </c>
      <c r="D408" s="28">
        <v>44413</v>
      </c>
      <c r="E408" s="27" t="s">
        <v>31</v>
      </c>
      <c r="F408" s="27" t="s">
        <v>32</v>
      </c>
      <c r="G408" s="27" t="s">
        <v>43</v>
      </c>
      <c r="H408" s="27" t="s">
        <v>24</v>
      </c>
      <c r="I408" s="29">
        <v>0.5</v>
      </c>
      <c r="J408" s="30">
        <v>8000</v>
      </c>
      <c r="K408" s="31">
        <f t="shared" si="2"/>
        <v>4000</v>
      </c>
      <c r="L408" s="31">
        <f t="shared" si="3"/>
        <v>1599.9999999999998</v>
      </c>
      <c r="M408" s="32">
        <v>0.39999999999999997</v>
      </c>
      <c r="O408" s="34"/>
      <c r="P408" s="33"/>
    </row>
    <row r="409" spans="1:16" ht="15.75" customHeight="1" x14ac:dyDescent="0.2">
      <c r="A409" s="22"/>
      <c r="B409" s="27" t="s">
        <v>30</v>
      </c>
      <c r="C409" s="27">
        <v>1197831</v>
      </c>
      <c r="D409" s="28">
        <v>44413</v>
      </c>
      <c r="E409" s="27" t="s">
        <v>31</v>
      </c>
      <c r="F409" s="27" t="s">
        <v>32</v>
      </c>
      <c r="G409" s="27" t="s">
        <v>43</v>
      </c>
      <c r="H409" s="27" t="s">
        <v>25</v>
      </c>
      <c r="I409" s="29">
        <v>0.55000000000000004</v>
      </c>
      <c r="J409" s="30">
        <v>8000</v>
      </c>
      <c r="K409" s="31">
        <f t="shared" si="2"/>
        <v>4400</v>
      </c>
      <c r="L409" s="31">
        <f t="shared" si="3"/>
        <v>1759.9999999999998</v>
      </c>
      <c r="M409" s="32">
        <v>0.39999999999999997</v>
      </c>
      <c r="O409" s="34"/>
      <c r="P409" s="33"/>
    </row>
    <row r="410" spans="1:16" ht="15.75" customHeight="1" x14ac:dyDescent="0.2">
      <c r="A410" s="22"/>
      <c r="B410" s="27" t="s">
        <v>30</v>
      </c>
      <c r="C410" s="27">
        <v>1197831</v>
      </c>
      <c r="D410" s="28">
        <v>44413</v>
      </c>
      <c r="E410" s="27" t="s">
        <v>31</v>
      </c>
      <c r="F410" s="27" t="s">
        <v>32</v>
      </c>
      <c r="G410" s="27" t="s">
        <v>43</v>
      </c>
      <c r="H410" s="27" t="s">
        <v>26</v>
      </c>
      <c r="I410" s="29">
        <v>0.5</v>
      </c>
      <c r="J410" s="30">
        <v>9750</v>
      </c>
      <c r="K410" s="31">
        <f t="shared" si="2"/>
        <v>4875</v>
      </c>
      <c r="L410" s="31">
        <f t="shared" si="3"/>
        <v>1949.9999999999998</v>
      </c>
      <c r="M410" s="32">
        <v>0.39999999999999997</v>
      </c>
      <c r="O410" s="34"/>
      <c r="P410" s="33"/>
    </row>
    <row r="411" spans="1:16" ht="15.75" customHeight="1" x14ac:dyDescent="0.2">
      <c r="A411" s="22"/>
      <c r="B411" s="27" t="s">
        <v>30</v>
      </c>
      <c r="C411" s="27">
        <v>1197831</v>
      </c>
      <c r="D411" s="28">
        <v>44413</v>
      </c>
      <c r="E411" s="27" t="s">
        <v>31</v>
      </c>
      <c r="F411" s="27" t="s">
        <v>32</v>
      </c>
      <c r="G411" s="27" t="s">
        <v>43</v>
      </c>
      <c r="H411" s="27" t="s">
        <v>27</v>
      </c>
      <c r="I411" s="29">
        <v>0.5</v>
      </c>
      <c r="J411" s="30">
        <v>5250</v>
      </c>
      <c r="K411" s="31">
        <f t="shared" si="2"/>
        <v>2625</v>
      </c>
      <c r="L411" s="31">
        <f t="shared" si="3"/>
        <v>1312.5</v>
      </c>
      <c r="M411" s="32">
        <v>0.5</v>
      </c>
      <c r="O411" s="34"/>
      <c r="P411" s="33"/>
    </row>
    <row r="412" spans="1:16" ht="15.75" customHeight="1" x14ac:dyDescent="0.2">
      <c r="A412" s="22"/>
      <c r="B412" s="27" t="s">
        <v>30</v>
      </c>
      <c r="C412" s="27">
        <v>1197831</v>
      </c>
      <c r="D412" s="28">
        <v>44413</v>
      </c>
      <c r="E412" s="27" t="s">
        <v>31</v>
      </c>
      <c r="F412" s="27" t="s">
        <v>32</v>
      </c>
      <c r="G412" s="27" t="s">
        <v>43</v>
      </c>
      <c r="H412" s="27" t="s">
        <v>28</v>
      </c>
      <c r="I412" s="29">
        <v>0.55000000000000004</v>
      </c>
      <c r="J412" s="30">
        <v>5250</v>
      </c>
      <c r="K412" s="31">
        <f t="shared" si="2"/>
        <v>2887.5000000000005</v>
      </c>
      <c r="L412" s="31">
        <f t="shared" si="3"/>
        <v>1010.6250000000001</v>
      </c>
      <c r="M412" s="32">
        <v>0.35</v>
      </c>
      <c r="O412" s="34"/>
      <c r="P412" s="33"/>
    </row>
    <row r="413" spans="1:16" ht="15.75" customHeight="1" x14ac:dyDescent="0.2">
      <c r="A413" s="22"/>
      <c r="B413" s="27" t="s">
        <v>30</v>
      </c>
      <c r="C413" s="27">
        <v>1197831</v>
      </c>
      <c r="D413" s="28">
        <v>44413</v>
      </c>
      <c r="E413" s="27" t="s">
        <v>31</v>
      </c>
      <c r="F413" s="27" t="s">
        <v>32</v>
      </c>
      <c r="G413" s="27" t="s">
        <v>43</v>
      </c>
      <c r="H413" s="27" t="s">
        <v>29</v>
      </c>
      <c r="I413" s="29">
        <v>0.6</v>
      </c>
      <c r="J413" s="30">
        <v>7750</v>
      </c>
      <c r="K413" s="31">
        <f t="shared" si="2"/>
        <v>4650</v>
      </c>
      <c r="L413" s="31">
        <f t="shared" si="3"/>
        <v>2557.5</v>
      </c>
      <c r="M413" s="32">
        <v>0.55000000000000004</v>
      </c>
      <c r="O413" s="34"/>
      <c r="P413" s="33"/>
    </row>
    <row r="414" spans="1:16" ht="15.75" customHeight="1" x14ac:dyDescent="0.2">
      <c r="A414" s="22"/>
      <c r="B414" s="27" t="s">
        <v>30</v>
      </c>
      <c r="C414" s="27">
        <v>1197831</v>
      </c>
      <c r="D414" s="28">
        <v>44441</v>
      </c>
      <c r="E414" s="27" t="s">
        <v>31</v>
      </c>
      <c r="F414" s="27" t="s">
        <v>32</v>
      </c>
      <c r="G414" s="27" t="s">
        <v>43</v>
      </c>
      <c r="H414" s="27" t="s">
        <v>24</v>
      </c>
      <c r="I414" s="29">
        <v>0.55000000000000004</v>
      </c>
      <c r="J414" s="30">
        <v>7250</v>
      </c>
      <c r="K414" s="31">
        <f t="shared" si="2"/>
        <v>3987.5000000000005</v>
      </c>
      <c r="L414" s="31">
        <f t="shared" si="3"/>
        <v>1595</v>
      </c>
      <c r="M414" s="32">
        <v>0.39999999999999997</v>
      </c>
      <c r="O414" s="34"/>
      <c r="P414" s="33"/>
    </row>
    <row r="415" spans="1:16" ht="15.75" customHeight="1" x14ac:dyDescent="0.2">
      <c r="A415" s="22"/>
      <c r="B415" s="27" t="s">
        <v>30</v>
      </c>
      <c r="C415" s="27">
        <v>1197831</v>
      </c>
      <c r="D415" s="28">
        <v>44441</v>
      </c>
      <c r="E415" s="27" t="s">
        <v>31</v>
      </c>
      <c r="F415" s="27" t="s">
        <v>32</v>
      </c>
      <c r="G415" s="27" t="s">
        <v>43</v>
      </c>
      <c r="H415" s="27" t="s">
        <v>25</v>
      </c>
      <c r="I415" s="29">
        <v>0.55000000000000004</v>
      </c>
      <c r="J415" s="30">
        <v>6750</v>
      </c>
      <c r="K415" s="31">
        <f t="shared" si="2"/>
        <v>3712.5000000000005</v>
      </c>
      <c r="L415" s="31">
        <f t="shared" si="3"/>
        <v>1485</v>
      </c>
      <c r="M415" s="32">
        <v>0.39999999999999997</v>
      </c>
      <c r="O415" s="34"/>
      <c r="P415" s="33"/>
    </row>
    <row r="416" spans="1:16" ht="15.75" customHeight="1" x14ac:dyDescent="0.2">
      <c r="A416" s="22"/>
      <c r="B416" s="27" t="s">
        <v>30</v>
      </c>
      <c r="C416" s="27">
        <v>1197831</v>
      </c>
      <c r="D416" s="28">
        <v>44441</v>
      </c>
      <c r="E416" s="27" t="s">
        <v>31</v>
      </c>
      <c r="F416" s="27" t="s">
        <v>32</v>
      </c>
      <c r="G416" s="27" t="s">
        <v>43</v>
      </c>
      <c r="H416" s="27" t="s">
        <v>26</v>
      </c>
      <c r="I416" s="29">
        <v>0.6</v>
      </c>
      <c r="J416" s="30">
        <v>7250</v>
      </c>
      <c r="K416" s="31">
        <f t="shared" si="2"/>
        <v>4350</v>
      </c>
      <c r="L416" s="31">
        <f t="shared" si="3"/>
        <v>1739.9999999999998</v>
      </c>
      <c r="M416" s="32">
        <v>0.39999999999999997</v>
      </c>
      <c r="O416" s="34"/>
      <c r="P416" s="33"/>
    </row>
    <row r="417" spans="1:16" ht="15.75" customHeight="1" x14ac:dyDescent="0.2">
      <c r="A417" s="22"/>
      <c r="B417" s="27" t="s">
        <v>30</v>
      </c>
      <c r="C417" s="27">
        <v>1197831</v>
      </c>
      <c r="D417" s="28">
        <v>44441</v>
      </c>
      <c r="E417" s="27" t="s">
        <v>31</v>
      </c>
      <c r="F417" s="27" t="s">
        <v>32</v>
      </c>
      <c r="G417" s="27" t="s">
        <v>43</v>
      </c>
      <c r="H417" s="27" t="s">
        <v>27</v>
      </c>
      <c r="I417" s="29">
        <v>0.6</v>
      </c>
      <c r="J417" s="30">
        <v>4500</v>
      </c>
      <c r="K417" s="31">
        <f t="shared" si="2"/>
        <v>2700</v>
      </c>
      <c r="L417" s="31">
        <f t="shared" si="3"/>
        <v>1350</v>
      </c>
      <c r="M417" s="32">
        <v>0.5</v>
      </c>
      <c r="O417" s="34"/>
      <c r="P417" s="33"/>
    </row>
    <row r="418" spans="1:16" ht="15.75" customHeight="1" x14ac:dyDescent="0.2">
      <c r="A418" s="22"/>
      <c r="B418" s="27" t="s">
        <v>30</v>
      </c>
      <c r="C418" s="27">
        <v>1197831</v>
      </c>
      <c r="D418" s="28">
        <v>44441</v>
      </c>
      <c r="E418" s="27" t="s">
        <v>31</v>
      </c>
      <c r="F418" s="27" t="s">
        <v>32</v>
      </c>
      <c r="G418" s="27" t="s">
        <v>43</v>
      </c>
      <c r="H418" s="27" t="s">
        <v>28</v>
      </c>
      <c r="I418" s="29">
        <v>0.55000000000000004</v>
      </c>
      <c r="J418" s="30">
        <v>4500</v>
      </c>
      <c r="K418" s="31">
        <f t="shared" si="2"/>
        <v>2475</v>
      </c>
      <c r="L418" s="31">
        <f t="shared" si="3"/>
        <v>866.25</v>
      </c>
      <c r="M418" s="32">
        <v>0.35</v>
      </c>
      <c r="O418" s="34"/>
      <c r="P418" s="33"/>
    </row>
    <row r="419" spans="1:16" ht="15.75" customHeight="1" x14ac:dyDescent="0.2">
      <c r="A419" s="22"/>
      <c r="B419" s="27" t="s">
        <v>30</v>
      </c>
      <c r="C419" s="27">
        <v>1197831</v>
      </c>
      <c r="D419" s="28">
        <v>44441</v>
      </c>
      <c r="E419" s="27" t="s">
        <v>31</v>
      </c>
      <c r="F419" s="27" t="s">
        <v>32</v>
      </c>
      <c r="G419" s="27" t="s">
        <v>43</v>
      </c>
      <c r="H419" s="27" t="s">
        <v>29</v>
      </c>
      <c r="I419" s="29">
        <v>0.5</v>
      </c>
      <c r="J419" s="30">
        <v>6750</v>
      </c>
      <c r="K419" s="31">
        <f t="shared" si="2"/>
        <v>3375</v>
      </c>
      <c r="L419" s="31">
        <f t="shared" si="3"/>
        <v>1856.2500000000002</v>
      </c>
      <c r="M419" s="32">
        <v>0.55000000000000004</v>
      </c>
      <c r="O419" s="34"/>
      <c r="P419" s="33"/>
    </row>
    <row r="420" spans="1:16" ht="15.75" customHeight="1" x14ac:dyDescent="0.2">
      <c r="A420" s="22"/>
      <c r="B420" s="27" t="s">
        <v>30</v>
      </c>
      <c r="C420" s="27">
        <v>1197831</v>
      </c>
      <c r="D420" s="28">
        <v>44470</v>
      </c>
      <c r="E420" s="27" t="s">
        <v>31</v>
      </c>
      <c r="F420" s="27" t="s">
        <v>32</v>
      </c>
      <c r="G420" s="27" t="s">
        <v>43</v>
      </c>
      <c r="H420" s="27" t="s">
        <v>24</v>
      </c>
      <c r="I420" s="29">
        <v>0.4</v>
      </c>
      <c r="J420" s="30">
        <v>6250</v>
      </c>
      <c r="K420" s="31">
        <f t="shared" si="2"/>
        <v>2500</v>
      </c>
      <c r="L420" s="31">
        <f t="shared" si="3"/>
        <v>999.99999999999989</v>
      </c>
      <c r="M420" s="32">
        <v>0.39999999999999997</v>
      </c>
      <c r="O420" s="34"/>
      <c r="P420" s="33"/>
    </row>
    <row r="421" spans="1:16" ht="15.75" customHeight="1" x14ac:dyDescent="0.2">
      <c r="A421" s="22"/>
      <c r="B421" s="27" t="s">
        <v>30</v>
      </c>
      <c r="C421" s="27">
        <v>1197831</v>
      </c>
      <c r="D421" s="28">
        <v>44470</v>
      </c>
      <c r="E421" s="27" t="s">
        <v>31</v>
      </c>
      <c r="F421" s="27" t="s">
        <v>32</v>
      </c>
      <c r="G421" s="27" t="s">
        <v>43</v>
      </c>
      <c r="H421" s="27" t="s">
        <v>25</v>
      </c>
      <c r="I421" s="29">
        <v>0.4</v>
      </c>
      <c r="J421" s="30">
        <v>6250</v>
      </c>
      <c r="K421" s="31">
        <f t="shared" si="2"/>
        <v>2500</v>
      </c>
      <c r="L421" s="31">
        <f t="shared" si="3"/>
        <v>999.99999999999989</v>
      </c>
      <c r="M421" s="32">
        <v>0.39999999999999997</v>
      </c>
      <c r="O421" s="34"/>
      <c r="P421" s="33"/>
    </row>
    <row r="422" spans="1:16" ht="15.75" customHeight="1" x14ac:dyDescent="0.2">
      <c r="A422" s="22"/>
      <c r="B422" s="27" t="s">
        <v>30</v>
      </c>
      <c r="C422" s="27">
        <v>1197831</v>
      </c>
      <c r="D422" s="28">
        <v>44470</v>
      </c>
      <c r="E422" s="27" t="s">
        <v>31</v>
      </c>
      <c r="F422" s="27" t="s">
        <v>32</v>
      </c>
      <c r="G422" s="27" t="s">
        <v>43</v>
      </c>
      <c r="H422" s="27" t="s">
        <v>26</v>
      </c>
      <c r="I422" s="29">
        <v>0.45</v>
      </c>
      <c r="J422" s="30">
        <v>5750</v>
      </c>
      <c r="K422" s="31">
        <f t="shared" si="2"/>
        <v>2587.5</v>
      </c>
      <c r="L422" s="31">
        <f t="shared" si="3"/>
        <v>1035</v>
      </c>
      <c r="M422" s="32">
        <v>0.39999999999999997</v>
      </c>
      <c r="O422" s="34"/>
      <c r="P422" s="33"/>
    </row>
    <row r="423" spans="1:16" ht="15.75" customHeight="1" x14ac:dyDescent="0.2">
      <c r="A423" s="22"/>
      <c r="B423" s="27" t="s">
        <v>30</v>
      </c>
      <c r="C423" s="27">
        <v>1197831</v>
      </c>
      <c r="D423" s="28">
        <v>44470</v>
      </c>
      <c r="E423" s="27" t="s">
        <v>31</v>
      </c>
      <c r="F423" s="27" t="s">
        <v>32</v>
      </c>
      <c r="G423" s="27" t="s">
        <v>43</v>
      </c>
      <c r="H423" s="27" t="s">
        <v>27</v>
      </c>
      <c r="I423" s="29">
        <v>0.45</v>
      </c>
      <c r="J423" s="30">
        <v>4250</v>
      </c>
      <c r="K423" s="31">
        <f t="shared" si="2"/>
        <v>1912.5</v>
      </c>
      <c r="L423" s="31">
        <f t="shared" si="3"/>
        <v>956.25</v>
      </c>
      <c r="M423" s="32">
        <v>0.5</v>
      </c>
      <c r="O423" s="34"/>
      <c r="P423" s="33"/>
    </row>
    <row r="424" spans="1:16" ht="15.75" customHeight="1" x14ac:dyDescent="0.2">
      <c r="A424" s="22"/>
      <c r="B424" s="27" t="s">
        <v>30</v>
      </c>
      <c r="C424" s="27">
        <v>1197831</v>
      </c>
      <c r="D424" s="28">
        <v>44470</v>
      </c>
      <c r="E424" s="27" t="s">
        <v>31</v>
      </c>
      <c r="F424" s="27" t="s">
        <v>32</v>
      </c>
      <c r="G424" s="27" t="s">
        <v>43</v>
      </c>
      <c r="H424" s="27" t="s">
        <v>28</v>
      </c>
      <c r="I424" s="29">
        <v>0.4</v>
      </c>
      <c r="J424" s="30">
        <v>4000</v>
      </c>
      <c r="K424" s="31">
        <f t="shared" si="2"/>
        <v>1600</v>
      </c>
      <c r="L424" s="31">
        <f t="shared" si="3"/>
        <v>560</v>
      </c>
      <c r="M424" s="32">
        <v>0.35</v>
      </c>
      <c r="O424" s="34"/>
      <c r="P424" s="33"/>
    </row>
    <row r="425" spans="1:16" ht="15.75" customHeight="1" x14ac:dyDescent="0.2">
      <c r="A425" s="22"/>
      <c r="B425" s="27" t="s">
        <v>30</v>
      </c>
      <c r="C425" s="27">
        <v>1197831</v>
      </c>
      <c r="D425" s="28">
        <v>44470</v>
      </c>
      <c r="E425" s="27" t="s">
        <v>31</v>
      </c>
      <c r="F425" s="27" t="s">
        <v>32</v>
      </c>
      <c r="G425" s="27" t="s">
        <v>43</v>
      </c>
      <c r="H425" s="27" t="s">
        <v>29</v>
      </c>
      <c r="I425" s="29">
        <v>0.5</v>
      </c>
      <c r="J425" s="30">
        <v>5750</v>
      </c>
      <c r="K425" s="31">
        <f t="shared" si="2"/>
        <v>2875</v>
      </c>
      <c r="L425" s="31">
        <f t="shared" si="3"/>
        <v>1581.2500000000002</v>
      </c>
      <c r="M425" s="32">
        <v>0.55000000000000004</v>
      </c>
      <c r="O425" s="34"/>
      <c r="P425" s="33"/>
    </row>
    <row r="426" spans="1:16" ht="15.75" customHeight="1" x14ac:dyDescent="0.2">
      <c r="A426" s="22"/>
      <c r="B426" s="27" t="s">
        <v>30</v>
      </c>
      <c r="C426" s="27">
        <v>1197831</v>
      </c>
      <c r="D426" s="28">
        <v>44502</v>
      </c>
      <c r="E426" s="27" t="s">
        <v>31</v>
      </c>
      <c r="F426" s="27" t="s">
        <v>32</v>
      </c>
      <c r="G426" s="27" t="s">
        <v>43</v>
      </c>
      <c r="H426" s="27" t="s">
        <v>24</v>
      </c>
      <c r="I426" s="29">
        <v>0.4</v>
      </c>
      <c r="J426" s="30">
        <v>7250</v>
      </c>
      <c r="K426" s="31">
        <f t="shared" si="2"/>
        <v>2900</v>
      </c>
      <c r="L426" s="31">
        <f t="shared" si="3"/>
        <v>1160</v>
      </c>
      <c r="M426" s="32">
        <v>0.39999999999999997</v>
      </c>
      <c r="O426" s="34"/>
      <c r="P426" s="33"/>
    </row>
    <row r="427" spans="1:16" ht="15.75" customHeight="1" x14ac:dyDescent="0.2">
      <c r="A427" s="22"/>
      <c r="B427" s="27" t="s">
        <v>30</v>
      </c>
      <c r="C427" s="27">
        <v>1197831</v>
      </c>
      <c r="D427" s="28">
        <v>44502</v>
      </c>
      <c r="E427" s="27" t="s">
        <v>31</v>
      </c>
      <c r="F427" s="27" t="s">
        <v>32</v>
      </c>
      <c r="G427" s="27" t="s">
        <v>43</v>
      </c>
      <c r="H427" s="27" t="s">
        <v>25</v>
      </c>
      <c r="I427" s="29">
        <v>0.4</v>
      </c>
      <c r="J427" s="30">
        <v>7250</v>
      </c>
      <c r="K427" s="31">
        <f t="shared" si="2"/>
        <v>2900</v>
      </c>
      <c r="L427" s="31">
        <f t="shared" si="3"/>
        <v>1160</v>
      </c>
      <c r="M427" s="32">
        <v>0.39999999999999997</v>
      </c>
      <c r="O427" s="34"/>
      <c r="P427" s="33"/>
    </row>
    <row r="428" spans="1:16" ht="15.75" customHeight="1" x14ac:dyDescent="0.2">
      <c r="A428" s="22"/>
      <c r="B428" s="27" t="s">
        <v>30</v>
      </c>
      <c r="C428" s="27">
        <v>1197831</v>
      </c>
      <c r="D428" s="28">
        <v>44502</v>
      </c>
      <c r="E428" s="27" t="s">
        <v>31</v>
      </c>
      <c r="F428" s="27" t="s">
        <v>32</v>
      </c>
      <c r="G428" s="27" t="s">
        <v>43</v>
      </c>
      <c r="H428" s="27" t="s">
        <v>26</v>
      </c>
      <c r="I428" s="29">
        <v>0.65</v>
      </c>
      <c r="J428" s="30">
        <v>6500</v>
      </c>
      <c r="K428" s="31">
        <f t="shared" si="2"/>
        <v>4225</v>
      </c>
      <c r="L428" s="31">
        <f t="shared" si="3"/>
        <v>1689.9999999999998</v>
      </c>
      <c r="M428" s="32">
        <v>0.39999999999999997</v>
      </c>
      <c r="O428" s="34"/>
      <c r="P428" s="33"/>
    </row>
    <row r="429" spans="1:16" ht="15.75" customHeight="1" x14ac:dyDescent="0.2">
      <c r="A429" s="22"/>
      <c r="B429" s="27" t="s">
        <v>30</v>
      </c>
      <c r="C429" s="27">
        <v>1197831</v>
      </c>
      <c r="D429" s="28">
        <v>44502</v>
      </c>
      <c r="E429" s="27" t="s">
        <v>31</v>
      </c>
      <c r="F429" s="27" t="s">
        <v>32</v>
      </c>
      <c r="G429" s="27" t="s">
        <v>43</v>
      </c>
      <c r="H429" s="27" t="s">
        <v>27</v>
      </c>
      <c r="I429" s="29">
        <v>0.65</v>
      </c>
      <c r="J429" s="30">
        <v>5000</v>
      </c>
      <c r="K429" s="31">
        <f t="shared" si="2"/>
        <v>3250</v>
      </c>
      <c r="L429" s="31">
        <f t="shared" si="3"/>
        <v>1625</v>
      </c>
      <c r="M429" s="32">
        <v>0.5</v>
      </c>
      <c r="O429" s="34"/>
      <c r="P429" s="33"/>
    </row>
    <row r="430" spans="1:16" ht="15.75" customHeight="1" x14ac:dyDescent="0.2">
      <c r="A430" s="22"/>
      <c r="B430" s="27" t="s">
        <v>30</v>
      </c>
      <c r="C430" s="27">
        <v>1197831</v>
      </c>
      <c r="D430" s="28">
        <v>44502</v>
      </c>
      <c r="E430" s="27" t="s">
        <v>31</v>
      </c>
      <c r="F430" s="27" t="s">
        <v>32</v>
      </c>
      <c r="G430" s="27" t="s">
        <v>43</v>
      </c>
      <c r="H430" s="27" t="s">
        <v>28</v>
      </c>
      <c r="I430" s="29">
        <v>0.6</v>
      </c>
      <c r="J430" s="30">
        <v>4750</v>
      </c>
      <c r="K430" s="31">
        <f t="shared" si="2"/>
        <v>2850</v>
      </c>
      <c r="L430" s="31">
        <f t="shared" si="3"/>
        <v>997.49999999999989</v>
      </c>
      <c r="M430" s="32">
        <v>0.35</v>
      </c>
      <c r="O430" s="34"/>
      <c r="P430" s="33"/>
    </row>
    <row r="431" spans="1:16" ht="15.75" customHeight="1" x14ac:dyDescent="0.2">
      <c r="A431" s="22"/>
      <c r="B431" s="27" t="s">
        <v>30</v>
      </c>
      <c r="C431" s="27">
        <v>1197831</v>
      </c>
      <c r="D431" s="28">
        <v>44502</v>
      </c>
      <c r="E431" s="27" t="s">
        <v>31</v>
      </c>
      <c r="F431" s="27" t="s">
        <v>32</v>
      </c>
      <c r="G431" s="27" t="s">
        <v>43</v>
      </c>
      <c r="H431" s="27" t="s">
        <v>29</v>
      </c>
      <c r="I431" s="29">
        <v>0.70000000000000007</v>
      </c>
      <c r="J431" s="30">
        <v>6750</v>
      </c>
      <c r="K431" s="31">
        <f t="shared" si="2"/>
        <v>4725</v>
      </c>
      <c r="L431" s="31">
        <f t="shared" si="3"/>
        <v>2598.75</v>
      </c>
      <c r="M431" s="32">
        <v>0.55000000000000004</v>
      </c>
      <c r="O431" s="34"/>
      <c r="P431" s="33"/>
    </row>
    <row r="432" spans="1:16" ht="15.75" customHeight="1" x14ac:dyDescent="0.2">
      <c r="A432" s="22"/>
      <c r="B432" s="27" t="s">
        <v>30</v>
      </c>
      <c r="C432" s="27">
        <v>1197831</v>
      </c>
      <c r="D432" s="28">
        <v>44531</v>
      </c>
      <c r="E432" s="27" t="s">
        <v>31</v>
      </c>
      <c r="F432" s="27" t="s">
        <v>32</v>
      </c>
      <c r="G432" s="27" t="s">
        <v>43</v>
      </c>
      <c r="H432" s="27" t="s">
        <v>24</v>
      </c>
      <c r="I432" s="29">
        <v>0.6</v>
      </c>
      <c r="J432" s="30">
        <v>8250</v>
      </c>
      <c r="K432" s="31">
        <f t="shared" si="2"/>
        <v>4950</v>
      </c>
      <c r="L432" s="31">
        <f t="shared" si="3"/>
        <v>1979.9999999999998</v>
      </c>
      <c r="M432" s="32">
        <v>0.39999999999999997</v>
      </c>
      <c r="O432" s="34"/>
      <c r="P432" s="33"/>
    </row>
    <row r="433" spans="1:17" ht="15.75" customHeight="1" x14ac:dyDescent="0.2">
      <c r="A433" s="22"/>
      <c r="B433" s="27" t="s">
        <v>30</v>
      </c>
      <c r="C433" s="27">
        <v>1197831</v>
      </c>
      <c r="D433" s="28">
        <v>44531</v>
      </c>
      <c r="E433" s="27" t="s">
        <v>31</v>
      </c>
      <c r="F433" s="27" t="s">
        <v>32</v>
      </c>
      <c r="G433" s="27" t="s">
        <v>43</v>
      </c>
      <c r="H433" s="27" t="s">
        <v>25</v>
      </c>
      <c r="I433" s="29">
        <v>0.6</v>
      </c>
      <c r="J433" s="30">
        <v>8250</v>
      </c>
      <c r="K433" s="31">
        <f t="shared" si="2"/>
        <v>4950</v>
      </c>
      <c r="L433" s="31">
        <f t="shared" si="3"/>
        <v>1979.9999999999998</v>
      </c>
      <c r="M433" s="32">
        <v>0.39999999999999997</v>
      </c>
      <c r="O433" s="34"/>
      <c r="P433" s="33"/>
    </row>
    <row r="434" spans="1:17" ht="15.75" customHeight="1" x14ac:dyDescent="0.2">
      <c r="A434" s="22"/>
      <c r="B434" s="27" t="s">
        <v>30</v>
      </c>
      <c r="C434" s="27">
        <v>1197831</v>
      </c>
      <c r="D434" s="28">
        <v>44531</v>
      </c>
      <c r="E434" s="27" t="s">
        <v>31</v>
      </c>
      <c r="F434" s="27" t="s">
        <v>32</v>
      </c>
      <c r="G434" s="27" t="s">
        <v>43</v>
      </c>
      <c r="H434" s="27" t="s">
        <v>26</v>
      </c>
      <c r="I434" s="29">
        <v>0.65</v>
      </c>
      <c r="J434" s="30">
        <v>7250</v>
      </c>
      <c r="K434" s="31">
        <f t="shared" si="2"/>
        <v>4712.5</v>
      </c>
      <c r="L434" s="31">
        <f t="shared" si="3"/>
        <v>1884.9999999999998</v>
      </c>
      <c r="M434" s="32">
        <v>0.39999999999999997</v>
      </c>
      <c r="O434" s="34"/>
      <c r="P434" s="33"/>
    </row>
    <row r="435" spans="1:17" ht="15.75" customHeight="1" x14ac:dyDescent="0.2">
      <c r="A435" s="22"/>
      <c r="B435" s="27" t="s">
        <v>30</v>
      </c>
      <c r="C435" s="27">
        <v>1197831</v>
      </c>
      <c r="D435" s="28">
        <v>44531</v>
      </c>
      <c r="E435" s="27" t="s">
        <v>31</v>
      </c>
      <c r="F435" s="27" t="s">
        <v>32</v>
      </c>
      <c r="G435" s="27" t="s">
        <v>43</v>
      </c>
      <c r="H435" s="27" t="s">
        <v>27</v>
      </c>
      <c r="I435" s="29">
        <v>0.65</v>
      </c>
      <c r="J435" s="30">
        <v>5750</v>
      </c>
      <c r="K435" s="31">
        <f t="shared" si="2"/>
        <v>3737.5</v>
      </c>
      <c r="L435" s="31">
        <f t="shared" si="3"/>
        <v>1868.75</v>
      </c>
      <c r="M435" s="32">
        <v>0.5</v>
      </c>
      <c r="O435" s="34"/>
      <c r="P435" s="33"/>
    </row>
    <row r="436" spans="1:17" ht="15.75" customHeight="1" x14ac:dyDescent="0.2">
      <c r="A436" s="22"/>
      <c r="B436" s="27" t="s">
        <v>30</v>
      </c>
      <c r="C436" s="27">
        <v>1197831</v>
      </c>
      <c r="D436" s="28">
        <v>44531</v>
      </c>
      <c r="E436" s="27" t="s">
        <v>31</v>
      </c>
      <c r="F436" s="27" t="s">
        <v>32</v>
      </c>
      <c r="G436" s="27" t="s">
        <v>43</v>
      </c>
      <c r="H436" s="27" t="s">
        <v>28</v>
      </c>
      <c r="I436" s="29">
        <v>0.6</v>
      </c>
      <c r="J436" s="30">
        <v>5250</v>
      </c>
      <c r="K436" s="31">
        <f t="shared" si="2"/>
        <v>3150</v>
      </c>
      <c r="L436" s="31">
        <f t="shared" si="3"/>
        <v>1102.5</v>
      </c>
      <c r="M436" s="32">
        <v>0.35</v>
      </c>
      <c r="O436" s="34"/>
      <c r="P436" s="33"/>
    </row>
    <row r="437" spans="1:17" ht="15.75" customHeight="1" x14ac:dyDescent="0.2">
      <c r="A437" s="22"/>
      <c r="B437" s="27" t="s">
        <v>30</v>
      </c>
      <c r="C437" s="27">
        <v>1197831</v>
      </c>
      <c r="D437" s="28">
        <v>44531</v>
      </c>
      <c r="E437" s="27" t="s">
        <v>31</v>
      </c>
      <c r="F437" s="27" t="s">
        <v>32</v>
      </c>
      <c r="G437" s="27" t="s">
        <v>43</v>
      </c>
      <c r="H437" s="27" t="s">
        <v>29</v>
      </c>
      <c r="I437" s="29">
        <v>0.70000000000000007</v>
      </c>
      <c r="J437" s="30">
        <v>7750</v>
      </c>
      <c r="K437" s="31">
        <f t="shared" si="2"/>
        <v>5425.0000000000009</v>
      </c>
      <c r="L437" s="31">
        <f t="shared" si="3"/>
        <v>2983.7500000000009</v>
      </c>
      <c r="M437" s="32">
        <v>0.55000000000000004</v>
      </c>
      <c r="O437" s="34"/>
      <c r="P437" s="33"/>
    </row>
    <row r="438" spans="1:17" ht="15.75" customHeight="1" x14ac:dyDescent="0.2">
      <c r="A438" s="22"/>
      <c r="B438" s="27" t="s">
        <v>21</v>
      </c>
      <c r="C438" s="27">
        <v>1185732</v>
      </c>
      <c r="D438" s="28">
        <v>44203</v>
      </c>
      <c r="E438" s="27" t="s">
        <v>22</v>
      </c>
      <c r="F438" s="27" t="s">
        <v>44</v>
      </c>
      <c r="G438" s="27" t="s">
        <v>45</v>
      </c>
      <c r="H438" s="27" t="s">
        <v>24</v>
      </c>
      <c r="I438" s="29">
        <v>0.45</v>
      </c>
      <c r="J438" s="30">
        <v>4250</v>
      </c>
      <c r="K438" s="31">
        <f t="shared" si="2"/>
        <v>1912.5</v>
      </c>
      <c r="L438" s="31">
        <f t="shared" si="3"/>
        <v>1051.875</v>
      </c>
      <c r="M438" s="32">
        <v>0.55000000000000004</v>
      </c>
      <c r="O438" s="35"/>
      <c r="P438" s="33"/>
      <c r="Q438" s="36"/>
    </row>
    <row r="439" spans="1:17" ht="15.75" customHeight="1" x14ac:dyDescent="0.2">
      <c r="A439" s="22"/>
      <c r="B439" s="27" t="s">
        <v>21</v>
      </c>
      <c r="C439" s="27">
        <v>1185732</v>
      </c>
      <c r="D439" s="28">
        <v>44203</v>
      </c>
      <c r="E439" s="27" t="s">
        <v>22</v>
      </c>
      <c r="F439" s="27" t="s">
        <v>44</v>
      </c>
      <c r="G439" s="27" t="s">
        <v>45</v>
      </c>
      <c r="H439" s="27" t="s">
        <v>25</v>
      </c>
      <c r="I439" s="29">
        <v>0.45</v>
      </c>
      <c r="J439" s="30">
        <v>2250</v>
      </c>
      <c r="K439" s="31">
        <f t="shared" si="2"/>
        <v>1012.5</v>
      </c>
      <c r="L439" s="31">
        <f t="shared" si="3"/>
        <v>354.375</v>
      </c>
      <c r="M439" s="32">
        <v>0.35</v>
      </c>
      <c r="O439" s="35"/>
      <c r="P439" s="33"/>
      <c r="Q439" s="36"/>
    </row>
    <row r="440" spans="1:17" ht="15.75" customHeight="1" x14ac:dyDescent="0.2">
      <c r="A440" s="22"/>
      <c r="B440" s="27" t="s">
        <v>21</v>
      </c>
      <c r="C440" s="27">
        <v>1185732</v>
      </c>
      <c r="D440" s="28">
        <v>44203</v>
      </c>
      <c r="E440" s="27" t="s">
        <v>22</v>
      </c>
      <c r="F440" s="27" t="s">
        <v>44</v>
      </c>
      <c r="G440" s="27" t="s">
        <v>45</v>
      </c>
      <c r="H440" s="27" t="s">
        <v>26</v>
      </c>
      <c r="I440" s="29">
        <v>0.35000000000000003</v>
      </c>
      <c r="J440" s="30">
        <v>2250</v>
      </c>
      <c r="K440" s="31">
        <f t="shared" si="2"/>
        <v>787.50000000000011</v>
      </c>
      <c r="L440" s="31">
        <f t="shared" si="3"/>
        <v>315</v>
      </c>
      <c r="M440" s="32">
        <v>0.39999999999999997</v>
      </c>
      <c r="O440" s="35"/>
      <c r="P440" s="33"/>
      <c r="Q440" s="36"/>
    </row>
    <row r="441" spans="1:17" ht="15.75" customHeight="1" x14ac:dyDescent="0.2">
      <c r="A441" s="22"/>
      <c r="B441" s="27" t="s">
        <v>21</v>
      </c>
      <c r="C441" s="27">
        <v>1185732</v>
      </c>
      <c r="D441" s="28">
        <v>44203</v>
      </c>
      <c r="E441" s="27" t="s">
        <v>22</v>
      </c>
      <c r="F441" s="27" t="s">
        <v>44</v>
      </c>
      <c r="G441" s="27" t="s">
        <v>45</v>
      </c>
      <c r="H441" s="27" t="s">
        <v>27</v>
      </c>
      <c r="I441" s="29">
        <v>0.4</v>
      </c>
      <c r="J441" s="30">
        <v>750</v>
      </c>
      <c r="K441" s="31">
        <f t="shared" si="2"/>
        <v>300</v>
      </c>
      <c r="L441" s="31">
        <f t="shared" si="3"/>
        <v>119.99999999999999</v>
      </c>
      <c r="M441" s="32">
        <v>0.39999999999999997</v>
      </c>
      <c r="O441" s="35"/>
      <c r="P441" s="33"/>
      <c r="Q441" s="36"/>
    </row>
    <row r="442" spans="1:17" ht="15.75" customHeight="1" x14ac:dyDescent="0.2">
      <c r="A442" s="22"/>
      <c r="B442" s="27" t="s">
        <v>21</v>
      </c>
      <c r="C442" s="27">
        <v>1185732</v>
      </c>
      <c r="D442" s="28">
        <v>44203</v>
      </c>
      <c r="E442" s="27" t="s">
        <v>22</v>
      </c>
      <c r="F442" s="27" t="s">
        <v>44</v>
      </c>
      <c r="G442" s="27" t="s">
        <v>45</v>
      </c>
      <c r="H442" s="27" t="s">
        <v>28</v>
      </c>
      <c r="I442" s="29">
        <v>0.54999999999999993</v>
      </c>
      <c r="J442" s="30">
        <v>1250</v>
      </c>
      <c r="K442" s="31">
        <f t="shared" si="2"/>
        <v>687.49999999999989</v>
      </c>
      <c r="L442" s="31">
        <f t="shared" si="3"/>
        <v>240.62499999999994</v>
      </c>
      <c r="M442" s="32">
        <v>0.35</v>
      </c>
      <c r="O442" s="35"/>
      <c r="P442" s="33"/>
      <c r="Q442" s="36"/>
    </row>
    <row r="443" spans="1:17" ht="15.75" customHeight="1" x14ac:dyDescent="0.2">
      <c r="A443" s="22"/>
      <c r="B443" s="27" t="s">
        <v>21</v>
      </c>
      <c r="C443" s="27">
        <v>1185732</v>
      </c>
      <c r="D443" s="28">
        <v>44203</v>
      </c>
      <c r="E443" s="27" t="s">
        <v>22</v>
      </c>
      <c r="F443" s="27" t="s">
        <v>44</v>
      </c>
      <c r="G443" s="27" t="s">
        <v>45</v>
      </c>
      <c r="H443" s="27" t="s">
        <v>29</v>
      </c>
      <c r="I443" s="29">
        <v>0.45</v>
      </c>
      <c r="J443" s="30">
        <v>2250</v>
      </c>
      <c r="K443" s="31">
        <f t="shared" si="2"/>
        <v>1012.5</v>
      </c>
      <c r="L443" s="31">
        <f t="shared" si="3"/>
        <v>303.75</v>
      </c>
      <c r="M443" s="32">
        <v>0.3</v>
      </c>
      <c r="O443" s="35"/>
      <c r="P443" s="33"/>
      <c r="Q443" s="36"/>
    </row>
    <row r="444" spans="1:17" ht="15.75" customHeight="1" x14ac:dyDescent="0.2">
      <c r="A444" s="22"/>
      <c r="B444" s="27" t="s">
        <v>21</v>
      </c>
      <c r="C444" s="27">
        <v>1185732</v>
      </c>
      <c r="D444" s="28">
        <v>44232</v>
      </c>
      <c r="E444" s="27" t="s">
        <v>22</v>
      </c>
      <c r="F444" s="27" t="s">
        <v>44</v>
      </c>
      <c r="G444" s="27" t="s">
        <v>45</v>
      </c>
      <c r="H444" s="27" t="s">
        <v>24</v>
      </c>
      <c r="I444" s="29">
        <v>0.45</v>
      </c>
      <c r="J444" s="30">
        <v>4750</v>
      </c>
      <c r="K444" s="31">
        <f t="shared" si="2"/>
        <v>2137.5</v>
      </c>
      <c r="L444" s="31">
        <f t="shared" si="3"/>
        <v>1175.625</v>
      </c>
      <c r="M444" s="32">
        <v>0.55000000000000004</v>
      </c>
      <c r="O444" s="35"/>
      <c r="P444" s="33"/>
      <c r="Q444" s="36"/>
    </row>
    <row r="445" spans="1:17" ht="15.75" customHeight="1" x14ac:dyDescent="0.2">
      <c r="A445" s="22"/>
      <c r="B445" s="27" t="s">
        <v>21</v>
      </c>
      <c r="C445" s="27">
        <v>1185732</v>
      </c>
      <c r="D445" s="28">
        <v>44232</v>
      </c>
      <c r="E445" s="27" t="s">
        <v>22</v>
      </c>
      <c r="F445" s="27" t="s">
        <v>44</v>
      </c>
      <c r="G445" s="27" t="s">
        <v>45</v>
      </c>
      <c r="H445" s="27" t="s">
        <v>25</v>
      </c>
      <c r="I445" s="29">
        <v>0.45</v>
      </c>
      <c r="J445" s="30">
        <v>1250</v>
      </c>
      <c r="K445" s="31">
        <f t="shared" si="2"/>
        <v>562.5</v>
      </c>
      <c r="L445" s="31">
        <f t="shared" si="3"/>
        <v>196.875</v>
      </c>
      <c r="M445" s="32">
        <v>0.35</v>
      </c>
      <c r="O445" s="35"/>
      <c r="P445" s="33"/>
      <c r="Q445" s="36"/>
    </row>
    <row r="446" spans="1:17" ht="15.75" customHeight="1" x14ac:dyDescent="0.2">
      <c r="A446" s="22"/>
      <c r="B446" s="27" t="s">
        <v>21</v>
      </c>
      <c r="C446" s="27">
        <v>1185732</v>
      </c>
      <c r="D446" s="28">
        <v>44232</v>
      </c>
      <c r="E446" s="27" t="s">
        <v>22</v>
      </c>
      <c r="F446" s="27" t="s">
        <v>44</v>
      </c>
      <c r="G446" s="27" t="s">
        <v>45</v>
      </c>
      <c r="H446" s="27" t="s">
        <v>26</v>
      </c>
      <c r="I446" s="29">
        <v>0.35000000000000003</v>
      </c>
      <c r="J446" s="30">
        <v>1750</v>
      </c>
      <c r="K446" s="31">
        <f t="shared" si="2"/>
        <v>612.50000000000011</v>
      </c>
      <c r="L446" s="31">
        <f t="shared" si="3"/>
        <v>245.00000000000003</v>
      </c>
      <c r="M446" s="32">
        <v>0.39999999999999997</v>
      </c>
      <c r="O446" s="35"/>
      <c r="P446" s="33"/>
      <c r="Q446" s="36"/>
    </row>
    <row r="447" spans="1:17" ht="15.75" customHeight="1" x14ac:dyDescent="0.2">
      <c r="A447" s="22"/>
      <c r="B447" s="27" t="s">
        <v>21</v>
      </c>
      <c r="C447" s="27">
        <v>1185732</v>
      </c>
      <c r="D447" s="28">
        <v>44232</v>
      </c>
      <c r="E447" s="27" t="s">
        <v>22</v>
      </c>
      <c r="F447" s="27" t="s">
        <v>44</v>
      </c>
      <c r="G447" s="27" t="s">
        <v>45</v>
      </c>
      <c r="H447" s="27" t="s">
        <v>27</v>
      </c>
      <c r="I447" s="29">
        <v>0.4</v>
      </c>
      <c r="J447" s="30">
        <v>500</v>
      </c>
      <c r="K447" s="31">
        <f t="shared" si="2"/>
        <v>200</v>
      </c>
      <c r="L447" s="31">
        <f t="shared" si="3"/>
        <v>80</v>
      </c>
      <c r="M447" s="32">
        <v>0.39999999999999997</v>
      </c>
      <c r="O447" s="35"/>
      <c r="P447" s="33"/>
      <c r="Q447" s="36"/>
    </row>
    <row r="448" spans="1:17" ht="15.75" customHeight="1" x14ac:dyDescent="0.2">
      <c r="A448" s="22"/>
      <c r="B448" s="27" t="s">
        <v>21</v>
      </c>
      <c r="C448" s="27">
        <v>1185732</v>
      </c>
      <c r="D448" s="28">
        <v>44232</v>
      </c>
      <c r="E448" s="27" t="s">
        <v>22</v>
      </c>
      <c r="F448" s="27" t="s">
        <v>44</v>
      </c>
      <c r="G448" s="27" t="s">
        <v>45</v>
      </c>
      <c r="H448" s="27" t="s">
        <v>28</v>
      </c>
      <c r="I448" s="29">
        <v>0.54999999999999993</v>
      </c>
      <c r="J448" s="30">
        <v>1250</v>
      </c>
      <c r="K448" s="31">
        <f t="shared" si="2"/>
        <v>687.49999999999989</v>
      </c>
      <c r="L448" s="31">
        <f t="shared" si="3"/>
        <v>240.62499999999994</v>
      </c>
      <c r="M448" s="32">
        <v>0.35</v>
      </c>
      <c r="O448" s="35"/>
      <c r="P448" s="33"/>
      <c r="Q448" s="36"/>
    </row>
    <row r="449" spans="1:17" ht="15.75" customHeight="1" x14ac:dyDescent="0.2">
      <c r="A449" s="22"/>
      <c r="B449" s="27" t="s">
        <v>21</v>
      </c>
      <c r="C449" s="27">
        <v>1185732</v>
      </c>
      <c r="D449" s="28">
        <v>44232</v>
      </c>
      <c r="E449" s="27" t="s">
        <v>22</v>
      </c>
      <c r="F449" s="27" t="s">
        <v>44</v>
      </c>
      <c r="G449" s="27" t="s">
        <v>45</v>
      </c>
      <c r="H449" s="27" t="s">
        <v>29</v>
      </c>
      <c r="I449" s="29">
        <v>0.45</v>
      </c>
      <c r="J449" s="30">
        <v>2250</v>
      </c>
      <c r="K449" s="31">
        <f t="shared" si="2"/>
        <v>1012.5</v>
      </c>
      <c r="L449" s="31">
        <f t="shared" si="3"/>
        <v>303.75</v>
      </c>
      <c r="M449" s="32">
        <v>0.3</v>
      </c>
      <c r="O449" s="35"/>
      <c r="P449" s="33"/>
      <c r="Q449" s="36"/>
    </row>
    <row r="450" spans="1:17" ht="15.75" customHeight="1" x14ac:dyDescent="0.2">
      <c r="A450" s="22"/>
      <c r="B450" s="27" t="s">
        <v>21</v>
      </c>
      <c r="C450" s="27">
        <v>1185732</v>
      </c>
      <c r="D450" s="28">
        <v>44258</v>
      </c>
      <c r="E450" s="27" t="s">
        <v>22</v>
      </c>
      <c r="F450" s="27" t="s">
        <v>44</v>
      </c>
      <c r="G450" s="27" t="s">
        <v>45</v>
      </c>
      <c r="H450" s="27" t="s">
        <v>24</v>
      </c>
      <c r="I450" s="29">
        <v>0.5</v>
      </c>
      <c r="J450" s="30">
        <v>4450</v>
      </c>
      <c r="K450" s="31">
        <f t="shared" si="2"/>
        <v>2225</v>
      </c>
      <c r="L450" s="31">
        <f t="shared" si="3"/>
        <v>1223.75</v>
      </c>
      <c r="M450" s="32">
        <v>0.55000000000000004</v>
      </c>
      <c r="O450" s="35"/>
      <c r="P450" s="33"/>
      <c r="Q450" s="36"/>
    </row>
    <row r="451" spans="1:17" ht="15.75" customHeight="1" x14ac:dyDescent="0.2">
      <c r="A451" s="22"/>
      <c r="B451" s="27" t="s">
        <v>21</v>
      </c>
      <c r="C451" s="27">
        <v>1185732</v>
      </c>
      <c r="D451" s="28">
        <v>44258</v>
      </c>
      <c r="E451" s="27" t="s">
        <v>22</v>
      </c>
      <c r="F451" s="27" t="s">
        <v>44</v>
      </c>
      <c r="G451" s="27" t="s">
        <v>45</v>
      </c>
      <c r="H451" s="27" t="s">
        <v>25</v>
      </c>
      <c r="I451" s="29">
        <v>0.5</v>
      </c>
      <c r="J451" s="30">
        <v>1500</v>
      </c>
      <c r="K451" s="31">
        <f t="shared" si="2"/>
        <v>750</v>
      </c>
      <c r="L451" s="31">
        <f t="shared" si="3"/>
        <v>262.5</v>
      </c>
      <c r="M451" s="32">
        <v>0.35</v>
      </c>
      <c r="O451" s="35"/>
      <c r="P451" s="33"/>
      <c r="Q451" s="36"/>
    </row>
    <row r="452" spans="1:17" ht="15.75" customHeight="1" x14ac:dyDescent="0.2">
      <c r="A452" s="22"/>
      <c r="B452" s="27" t="s">
        <v>21</v>
      </c>
      <c r="C452" s="27">
        <v>1185732</v>
      </c>
      <c r="D452" s="28">
        <v>44258</v>
      </c>
      <c r="E452" s="27" t="s">
        <v>22</v>
      </c>
      <c r="F452" s="27" t="s">
        <v>44</v>
      </c>
      <c r="G452" s="27" t="s">
        <v>45</v>
      </c>
      <c r="H452" s="27" t="s">
        <v>26</v>
      </c>
      <c r="I452" s="29">
        <v>0.4</v>
      </c>
      <c r="J452" s="30">
        <v>1750</v>
      </c>
      <c r="K452" s="31">
        <f t="shared" si="2"/>
        <v>700</v>
      </c>
      <c r="L452" s="31">
        <f t="shared" si="3"/>
        <v>280</v>
      </c>
      <c r="M452" s="32">
        <v>0.39999999999999997</v>
      </c>
      <c r="O452" s="35"/>
      <c r="P452" s="33"/>
      <c r="Q452" s="36"/>
    </row>
    <row r="453" spans="1:17" ht="15.75" customHeight="1" x14ac:dyDescent="0.2">
      <c r="A453" s="22"/>
      <c r="B453" s="27" t="s">
        <v>21</v>
      </c>
      <c r="C453" s="27">
        <v>1185732</v>
      </c>
      <c r="D453" s="28">
        <v>44258</v>
      </c>
      <c r="E453" s="27" t="s">
        <v>22</v>
      </c>
      <c r="F453" s="27" t="s">
        <v>44</v>
      </c>
      <c r="G453" s="27" t="s">
        <v>45</v>
      </c>
      <c r="H453" s="27" t="s">
        <v>27</v>
      </c>
      <c r="I453" s="29">
        <v>0.45</v>
      </c>
      <c r="J453" s="30">
        <v>250</v>
      </c>
      <c r="K453" s="31">
        <f t="shared" si="2"/>
        <v>112.5</v>
      </c>
      <c r="L453" s="31">
        <f t="shared" si="3"/>
        <v>44.999999999999993</v>
      </c>
      <c r="M453" s="32">
        <v>0.39999999999999997</v>
      </c>
      <c r="O453" s="35"/>
      <c r="P453" s="33"/>
      <c r="Q453" s="36"/>
    </row>
    <row r="454" spans="1:17" ht="15.75" customHeight="1" x14ac:dyDescent="0.2">
      <c r="A454" s="22"/>
      <c r="B454" s="27" t="s">
        <v>21</v>
      </c>
      <c r="C454" s="27">
        <v>1185732</v>
      </c>
      <c r="D454" s="28">
        <v>44258</v>
      </c>
      <c r="E454" s="27" t="s">
        <v>22</v>
      </c>
      <c r="F454" s="27" t="s">
        <v>44</v>
      </c>
      <c r="G454" s="27" t="s">
        <v>45</v>
      </c>
      <c r="H454" s="27" t="s">
        <v>28</v>
      </c>
      <c r="I454" s="29">
        <v>0.6</v>
      </c>
      <c r="J454" s="30">
        <v>750</v>
      </c>
      <c r="K454" s="31">
        <f t="shared" si="2"/>
        <v>450</v>
      </c>
      <c r="L454" s="31">
        <f t="shared" si="3"/>
        <v>135</v>
      </c>
      <c r="M454" s="32">
        <v>0.3</v>
      </c>
      <c r="O454" s="35"/>
      <c r="P454" s="33"/>
      <c r="Q454" s="36"/>
    </row>
    <row r="455" spans="1:17" ht="15.75" customHeight="1" x14ac:dyDescent="0.2">
      <c r="A455" s="22"/>
      <c r="B455" s="27" t="s">
        <v>21</v>
      </c>
      <c r="C455" s="27">
        <v>1185732</v>
      </c>
      <c r="D455" s="28">
        <v>44258</v>
      </c>
      <c r="E455" s="27" t="s">
        <v>22</v>
      </c>
      <c r="F455" s="27" t="s">
        <v>44</v>
      </c>
      <c r="G455" s="27" t="s">
        <v>45</v>
      </c>
      <c r="H455" s="27" t="s">
        <v>29</v>
      </c>
      <c r="I455" s="29">
        <v>0.5</v>
      </c>
      <c r="J455" s="30">
        <v>1750</v>
      </c>
      <c r="K455" s="31">
        <f t="shared" si="2"/>
        <v>875</v>
      </c>
      <c r="L455" s="31">
        <f t="shared" si="3"/>
        <v>218.75</v>
      </c>
      <c r="M455" s="32">
        <v>0.25</v>
      </c>
      <c r="O455" s="35"/>
      <c r="P455" s="33"/>
      <c r="Q455" s="36"/>
    </row>
    <row r="456" spans="1:17" ht="15.75" customHeight="1" x14ac:dyDescent="0.2">
      <c r="A456" s="22"/>
      <c r="B456" s="27" t="s">
        <v>21</v>
      </c>
      <c r="C456" s="27">
        <v>1185732</v>
      </c>
      <c r="D456" s="28">
        <v>44290</v>
      </c>
      <c r="E456" s="27" t="s">
        <v>22</v>
      </c>
      <c r="F456" s="27" t="s">
        <v>44</v>
      </c>
      <c r="G456" s="27" t="s">
        <v>45</v>
      </c>
      <c r="H456" s="27" t="s">
        <v>24</v>
      </c>
      <c r="I456" s="29">
        <v>0.5</v>
      </c>
      <c r="J456" s="30">
        <v>4500</v>
      </c>
      <c r="K456" s="31">
        <f t="shared" si="2"/>
        <v>2250</v>
      </c>
      <c r="L456" s="31">
        <f t="shared" si="3"/>
        <v>1125</v>
      </c>
      <c r="M456" s="32">
        <v>0.5</v>
      </c>
      <c r="O456" s="35"/>
      <c r="P456" s="33"/>
      <c r="Q456" s="36"/>
    </row>
    <row r="457" spans="1:17" ht="15.75" customHeight="1" x14ac:dyDescent="0.2">
      <c r="A457" s="22"/>
      <c r="B457" s="27" t="s">
        <v>21</v>
      </c>
      <c r="C457" s="27">
        <v>1185732</v>
      </c>
      <c r="D457" s="28">
        <v>44290</v>
      </c>
      <c r="E457" s="27" t="s">
        <v>22</v>
      </c>
      <c r="F457" s="27" t="s">
        <v>44</v>
      </c>
      <c r="G457" s="27" t="s">
        <v>45</v>
      </c>
      <c r="H457" s="27" t="s">
        <v>25</v>
      </c>
      <c r="I457" s="29">
        <v>0.5</v>
      </c>
      <c r="J457" s="30">
        <v>1500</v>
      </c>
      <c r="K457" s="31">
        <f t="shared" si="2"/>
        <v>750</v>
      </c>
      <c r="L457" s="31">
        <f t="shared" si="3"/>
        <v>225</v>
      </c>
      <c r="M457" s="32">
        <v>0.3</v>
      </c>
      <c r="O457" s="35"/>
      <c r="P457" s="33"/>
      <c r="Q457" s="36"/>
    </row>
    <row r="458" spans="1:17" ht="15.75" customHeight="1" x14ac:dyDescent="0.2">
      <c r="A458" s="22"/>
      <c r="B458" s="27" t="s">
        <v>21</v>
      </c>
      <c r="C458" s="27">
        <v>1185732</v>
      </c>
      <c r="D458" s="28">
        <v>44290</v>
      </c>
      <c r="E458" s="27" t="s">
        <v>22</v>
      </c>
      <c r="F458" s="27" t="s">
        <v>44</v>
      </c>
      <c r="G458" s="27" t="s">
        <v>45</v>
      </c>
      <c r="H458" s="27" t="s">
        <v>26</v>
      </c>
      <c r="I458" s="29">
        <v>0.4</v>
      </c>
      <c r="J458" s="30">
        <v>1500</v>
      </c>
      <c r="K458" s="31">
        <f t="shared" si="2"/>
        <v>600</v>
      </c>
      <c r="L458" s="31">
        <f t="shared" si="3"/>
        <v>210</v>
      </c>
      <c r="M458" s="32">
        <v>0.35</v>
      </c>
      <c r="O458" s="35"/>
      <c r="P458" s="33"/>
      <c r="Q458" s="36"/>
    </row>
    <row r="459" spans="1:17" ht="15.75" customHeight="1" x14ac:dyDescent="0.2">
      <c r="A459" s="22"/>
      <c r="B459" s="27" t="s">
        <v>21</v>
      </c>
      <c r="C459" s="27">
        <v>1185732</v>
      </c>
      <c r="D459" s="28">
        <v>44290</v>
      </c>
      <c r="E459" s="27" t="s">
        <v>22</v>
      </c>
      <c r="F459" s="27" t="s">
        <v>44</v>
      </c>
      <c r="G459" s="27" t="s">
        <v>45</v>
      </c>
      <c r="H459" s="27" t="s">
        <v>27</v>
      </c>
      <c r="I459" s="29">
        <v>0.45</v>
      </c>
      <c r="J459" s="30">
        <v>750</v>
      </c>
      <c r="K459" s="31">
        <f t="shared" si="2"/>
        <v>337.5</v>
      </c>
      <c r="L459" s="31">
        <f t="shared" si="3"/>
        <v>118.12499999999999</v>
      </c>
      <c r="M459" s="32">
        <v>0.35</v>
      </c>
      <c r="O459" s="35"/>
      <c r="P459" s="33"/>
      <c r="Q459" s="36"/>
    </row>
    <row r="460" spans="1:17" ht="15.75" customHeight="1" x14ac:dyDescent="0.2">
      <c r="A460" s="22"/>
      <c r="B460" s="27" t="s">
        <v>21</v>
      </c>
      <c r="C460" s="27">
        <v>1185732</v>
      </c>
      <c r="D460" s="28">
        <v>44290</v>
      </c>
      <c r="E460" s="27" t="s">
        <v>22</v>
      </c>
      <c r="F460" s="27" t="s">
        <v>44</v>
      </c>
      <c r="G460" s="27" t="s">
        <v>45</v>
      </c>
      <c r="H460" s="27" t="s">
        <v>28</v>
      </c>
      <c r="I460" s="29">
        <v>0.6</v>
      </c>
      <c r="J460" s="30">
        <v>750</v>
      </c>
      <c r="K460" s="31">
        <f t="shared" si="2"/>
        <v>450</v>
      </c>
      <c r="L460" s="31">
        <f t="shared" si="3"/>
        <v>135</v>
      </c>
      <c r="M460" s="32">
        <v>0.3</v>
      </c>
      <c r="O460" s="35"/>
      <c r="P460" s="33"/>
      <c r="Q460" s="36"/>
    </row>
    <row r="461" spans="1:17" ht="15.75" customHeight="1" x14ac:dyDescent="0.2">
      <c r="A461" s="22"/>
      <c r="B461" s="27" t="s">
        <v>21</v>
      </c>
      <c r="C461" s="27">
        <v>1185732</v>
      </c>
      <c r="D461" s="28">
        <v>44290</v>
      </c>
      <c r="E461" s="27" t="s">
        <v>22</v>
      </c>
      <c r="F461" s="27" t="s">
        <v>44</v>
      </c>
      <c r="G461" s="27" t="s">
        <v>45</v>
      </c>
      <c r="H461" s="27" t="s">
        <v>29</v>
      </c>
      <c r="I461" s="29">
        <v>0.5</v>
      </c>
      <c r="J461" s="30">
        <v>2000</v>
      </c>
      <c r="K461" s="31">
        <f t="shared" si="2"/>
        <v>1000</v>
      </c>
      <c r="L461" s="31">
        <f t="shared" si="3"/>
        <v>250</v>
      </c>
      <c r="M461" s="32">
        <v>0.25</v>
      </c>
      <c r="O461" s="35"/>
      <c r="P461" s="33"/>
      <c r="Q461" s="36"/>
    </row>
    <row r="462" spans="1:17" ht="15.75" customHeight="1" x14ac:dyDescent="0.2">
      <c r="A462" s="22"/>
      <c r="B462" s="27" t="s">
        <v>21</v>
      </c>
      <c r="C462" s="27">
        <v>1185732</v>
      </c>
      <c r="D462" s="28">
        <v>44319</v>
      </c>
      <c r="E462" s="27" t="s">
        <v>22</v>
      </c>
      <c r="F462" s="27" t="s">
        <v>44</v>
      </c>
      <c r="G462" s="27" t="s">
        <v>45</v>
      </c>
      <c r="H462" s="27" t="s">
        <v>24</v>
      </c>
      <c r="I462" s="29">
        <v>0.6</v>
      </c>
      <c r="J462" s="30">
        <v>4700</v>
      </c>
      <c r="K462" s="31">
        <f t="shared" si="2"/>
        <v>2820</v>
      </c>
      <c r="L462" s="31">
        <f t="shared" si="3"/>
        <v>1410</v>
      </c>
      <c r="M462" s="32">
        <v>0.5</v>
      </c>
      <c r="O462" s="35"/>
      <c r="P462" s="33"/>
      <c r="Q462" s="36"/>
    </row>
    <row r="463" spans="1:17" ht="15.75" customHeight="1" x14ac:dyDescent="0.2">
      <c r="A463" s="22"/>
      <c r="B463" s="27" t="s">
        <v>21</v>
      </c>
      <c r="C463" s="27">
        <v>1185732</v>
      </c>
      <c r="D463" s="28">
        <v>44319</v>
      </c>
      <c r="E463" s="27" t="s">
        <v>22</v>
      </c>
      <c r="F463" s="27" t="s">
        <v>44</v>
      </c>
      <c r="G463" s="27" t="s">
        <v>45</v>
      </c>
      <c r="H463" s="27" t="s">
        <v>25</v>
      </c>
      <c r="I463" s="29">
        <v>0.60000000000000009</v>
      </c>
      <c r="J463" s="30">
        <v>1750</v>
      </c>
      <c r="K463" s="31">
        <f t="shared" si="2"/>
        <v>1050.0000000000002</v>
      </c>
      <c r="L463" s="31">
        <f t="shared" si="3"/>
        <v>315.00000000000006</v>
      </c>
      <c r="M463" s="32">
        <v>0.3</v>
      </c>
      <c r="O463" s="35"/>
      <c r="P463" s="33"/>
      <c r="Q463" s="36"/>
    </row>
    <row r="464" spans="1:17" ht="15.75" customHeight="1" x14ac:dyDescent="0.2">
      <c r="A464" s="22"/>
      <c r="B464" s="27" t="s">
        <v>21</v>
      </c>
      <c r="C464" s="27">
        <v>1185732</v>
      </c>
      <c r="D464" s="28">
        <v>44319</v>
      </c>
      <c r="E464" s="27" t="s">
        <v>22</v>
      </c>
      <c r="F464" s="27" t="s">
        <v>44</v>
      </c>
      <c r="G464" s="27" t="s">
        <v>45</v>
      </c>
      <c r="H464" s="27" t="s">
        <v>26</v>
      </c>
      <c r="I464" s="29">
        <v>0.55000000000000004</v>
      </c>
      <c r="J464" s="30">
        <v>1500</v>
      </c>
      <c r="K464" s="31">
        <f t="shared" si="2"/>
        <v>825.00000000000011</v>
      </c>
      <c r="L464" s="31">
        <f t="shared" si="3"/>
        <v>288.75</v>
      </c>
      <c r="M464" s="32">
        <v>0.35</v>
      </c>
      <c r="O464" s="35"/>
      <c r="P464" s="33"/>
      <c r="Q464" s="36"/>
    </row>
    <row r="465" spans="1:17" ht="15.75" customHeight="1" x14ac:dyDescent="0.2">
      <c r="A465" s="22"/>
      <c r="B465" s="27" t="s">
        <v>21</v>
      </c>
      <c r="C465" s="27">
        <v>1185732</v>
      </c>
      <c r="D465" s="28">
        <v>44319</v>
      </c>
      <c r="E465" s="27" t="s">
        <v>22</v>
      </c>
      <c r="F465" s="27" t="s">
        <v>44</v>
      </c>
      <c r="G465" s="27" t="s">
        <v>45</v>
      </c>
      <c r="H465" s="27" t="s">
        <v>27</v>
      </c>
      <c r="I465" s="29">
        <v>0.55000000000000004</v>
      </c>
      <c r="J465" s="30">
        <v>1000</v>
      </c>
      <c r="K465" s="31">
        <f t="shared" si="2"/>
        <v>550</v>
      </c>
      <c r="L465" s="31">
        <f t="shared" si="3"/>
        <v>192.5</v>
      </c>
      <c r="M465" s="32">
        <v>0.35</v>
      </c>
      <c r="O465" s="35"/>
      <c r="P465" s="33"/>
      <c r="Q465" s="36"/>
    </row>
    <row r="466" spans="1:17" ht="15.75" customHeight="1" x14ac:dyDescent="0.2">
      <c r="A466" s="22"/>
      <c r="B466" s="27" t="s">
        <v>21</v>
      </c>
      <c r="C466" s="27">
        <v>1185732</v>
      </c>
      <c r="D466" s="28">
        <v>44319</v>
      </c>
      <c r="E466" s="27" t="s">
        <v>22</v>
      </c>
      <c r="F466" s="27" t="s">
        <v>44</v>
      </c>
      <c r="G466" s="27" t="s">
        <v>45</v>
      </c>
      <c r="H466" s="27" t="s">
        <v>28</v>
      </c>
      <c r="I466" s="29">
        <v>0.65</v>
      </c>
      <c r="J466" s="30">
        <v>1250</v>
      </c>
      <c r="K466" s="31">
        <f t="shared" si="2"/>
        <v>812.5</v>
      </c>
      <c r="L466" s="31">
        <f t="shared" si="3"/>
        <v>243.75</v>
      </c>
      <c r="M466" s="32">
        <v>0.3</v>
      </c>
      <c r="O466" s="35"/>
      <c r="P466" s="33"/>
      <c r="Q466" s="36"/>
    </row>
    <row r="467" spans="1:17" ht="15.75" customHeight="1" x14ac:dyDescent="0.2">
      <c r="A467" s="22"/>
      <c r="B467" s="27" t="s">
        <v>21</v>
      </c>
      <c r="C467" s="27">
        <v>1185732</v>
      </c>
      <c r="D467" s="28">
        <v>44319</v>
      </c>
      <c r="E467" s="27" t="s">
        <v>22</v>
      </c>
      <c r="F467" s="27" t="s">
        <v>44</v>
      </c>
      <c r="G467" s="27" t="s">
        <v>45</v>
      </c>
      <c r="H467" s="27" t="s">
        <v>29</v>
      </c>
      <c r="I467" s="29">
        <v>0.70000000000000007</v>
      </c>
      <c r="J467" s="30">
        <v>2500</v>
      </c>
      <c r="K467" s="31">
        <f t="shared" si="2"/>
        <v>1750.0000000000002</v>
      </c>
      <c r="L467" s="31">
        <f t="shared" si="3"/>
        <v>525</v>
      </c>
      <c r="M467" s="32">
        <v>0.3</v>
      </c>
      <c r="O467" s="35"/>
      <c r="P467" s="33"/>
      <c r="Q467" s="36"/>
    </row>
    <row r="468" spans="1:17" ht="15.75" customHeight="1" x14ac:dyDescent="0.2">
      <c r="A468" s="22"/>
      <c r="B468" s="27" t="s">
        <v>21</v>
      </c>
      <c r="C468" s="27">
        <v>1185732</v>
      </c>
      <c r="D468" s="28">
        <v>44352</v>
      </c>
      <c r="E468" s="27" t="s">
        <v>22</v>
      </c>
      <c r="F468" s="27" t="s">
        <v>44</v>
      </c>
      <c r="G468" s="27" t="s">
        <v>45</v>
      </c>
      <c r="H468" s="27" t="s">
        <v>24</v>
      </c>
      <c r="I468" s="29">
        <v>0.65</v>
      </c>
      <c r="J468" s="30">
        <v>5000</v>
      </c>
      <c r="K468" s="31">
        <f t="shared" si="2"/>
        <v>3250</v>
      </c>
      <c r="L468" s="31">
        <f t="shared" si="3"/>
        <v>1787.5000000000002</v>
      </c>
      <c r="M468" s="32">
        <v>0.55000000000000004</v>
      </c>
      <c r="O468" s="35"/>
      <c r="P468" s="33"/>
      <c r="Q468" s="36"/>
    </row>
    <row r="469" spans="1:17" ht="15.75" customHeight="1" x14ac:dyDescent="0.2">
      <c r="A469" s="22"/>
      <c r="B469" s="27" t="s">
        <v>21</v>
      </c>
      <c r="C469" s="27">
        <v>1185732</v>
      </c>
      <c r="D469" s="28">
        <v>44352</v>
      </c>
      <c r="E469" s="27" t="s">
        <v>22</v>
      </c>
      <c r="F469" s="27" t="s">
        <v>44</v>
      </c>
      <c r="G469" s="27" t="s">
        <v>45</v>
      </c>
      <c r="H469" s="27" t="s">
        <v>25</v>
      </c>
      <c r="I469" s="29">
        <v>0.60000000000000009</v>
      </c>
      <c r="J469" s="30">
        <v>2500</v>
      </c>
      <c r="K469" s="31">
        <f t="shared" si="2"/>
        <v>1500.0000000000002</v>
      </c>
      <c r="L469" s="31">
        <f t="shared" si="3"/>
        <v>525</v>
      </c>
      <c r="M469" s="32">
        <v>0.35</v>
      </c>
      <c r="O469" s="35"/>
      <c r="P469" s="33"/>
      <c r="Q469" s="36"/>
    </row>
    <row r="470" spans="1:17" ht="15.75" customHeight="1" x14ac:dyDescent="0.2">
      <c r="A470" s="22"/>
      <c r="B470" s="27" t="s">
        <v>21</v>
      </c>
      <c r="C470" s="27">
        <v>1185732</v>
      </c>
      <c r="D470" s="28">
        <v>44352</v>
      </c>
      <c r="E470" s="27" t="s">
        <v>22</v>
      </c>
      <c r="F470" s="27" t="s">
        <v>44</v>
      </c>
      <c r="G470" s="27" t="s">
        <v>45</v>
      </c>
      <c r="H470" s="27" t="s">
        <v>26</v>
      </c>
      <c r="I470" s="29">
        <v>0.55000000000000004</v>
      </c>
      <c r="J470" s="30">
        <v>1750</v>
      </c>
      <c r="K470" s="31">
        <f t="shared" si="2"/>
        <v>962.50000000000011</v>
      </c>
      <c r="L470" s="31">
        <f t="shared" si="3"/>
        <v>385</v>
      </c>
      <c r="M470" s="32">
        <v>0.39999999999999997</v>
      </c>
      <c r="O470" s="35"/>
      <c r="P470" s="33"/>
      <c r="Q470" s="36"/>
    </row>
    <row r="471" spans="1:17" ht="15.75" customHeight="1" x14ac:dyDescent="0.2">
      <c r="A471" s="22"/>
      <c r="B471" s="27" t="s">
        <v>21</v>
      </c>
      <c r="C471" s="27">
        <v>1185732</v>
      </c>
      <c r="D471" s="28">
        <v>44352</v>
      </c>
      <c r="E471" s="27" t="s">
        <v>22</v>
      </c>
      <c r="F471" s="27" t="s">
        <v>44</v>
      </c>
      <c r="G471" s="27" t="s">
        <v>45</v>
      </c>
      <c r="H471" s="27" t="s">
        <v>27</v>
      </c>
      <c r="I471" s="29">
        <v>0.55000000000000004</v>
      </c>
      <c r="J471" s="30">
        <v>1500</v>
      </c>
      <c r="K471" s="31">
        <f t="shared" si="2"/>
        <v>825.00000000000011</v>
      </c>
      <c r="L471" s="31">
        <f t="shared" si="3"/>
        <v>330</v>
      </c>
      <c r="M471" s="32">
        <v>0.39999999999999997</v>
      </c>
      <c r="O471" s="35"/>
      <c r="P471" s="33"/>
      <c r="Q471" s="36"/>
    </row>
    <row r="472" spans="1:17" ht="15.75" customHeight="1" x14ac:dyDescent="0.2">
      <c r="A472" s="22"/>
      <c r="B472" s="27" t="s">
        <v>21</v>
      </c>
      <c r="C472" s="27">
        <v>1185732</v>
      </c>
      <c r="D472" s="28">
        <v>44352</v>
      </c>
      <c r="E472" s="27" t="s">
        <v>22</v>
      </c>
      <c r="F472" s="27" t="s">
        <v>44</v>
      </c>
      <c r="G472" s="27" t="s">
        <v>45</v>
      </c>
      <c r="H472" s="27" t="s">
        <v>28</v>
      </c>
      <c r="I472" s="29">
        <v>0.65</v>
      </c>
      <c r="J472" s="30">
        <v>1500</v>
      </c>
      <c r="K472" s="31">
        <f t="shared" si="2"/>
        <v>975</v>
      </c>
      <c r="L472" s="31">
        <f t="shared" si="3"/>
        <v>341.25</v>
      </c>
      <c r="M472" s="32">
        <v>0.35</v>
      </c>
      <c r="O472" s="35"/>
      <c r="P472" s="33"/>
      <c r="Q472" s="36"/>
    </row>
    <row r="473" spans="1:17" ht="15.75" customHeight="1" x14ac:dyDescent="0.2">
      <c r="A473" s="22"/>
      <c r="B473" s="27" t="s">
        <v>21</v>
      </c>
      <c r="C473" s="27">
        <v>1185732</v>
      </c>
      <c r="D473" s="28">
        <v>44352</v>
      </c>
      <c r="E473" s="27" t="s">
        <v>22</v>
      </c>
      <c r="F473" s="27" t="s">
        <v>44</v>
      </c>
      <c r="G473" s="27" t="s">
        <v>45</v>
      </c>
      <c r="H473" s="27" t="s">
        <v>29</v>
      </c>
      <c r="I473" s="29">
        <v>0.70000000000000007</v>
      </c>
      <c r="J473" s="30">
        <v>3000</v>
      </c>
      <c r="K473" s="31">
        <f t="shared" si="2"/>
        <v>2100</v>
      </c>
      <c r="L473" s="31">
        <f t="shared" si="3"/>
        <v>630</v>
      </c>
      <c r="M473" s="32">
        <v>0.3</v>
      </c>
      <c r="O473" s="35"/>
      <c r="P473" s="33"/>
      <c r="Q473" s="36"/>
    </row>
    <row r="474" spans="1:17" ht="15.75" customHeight="1" x14ac:dyDescent="0.2">
      <c r="A474" s="22"/>
      <c r="B474" s="27" t="s">
        <v>21</v>
      </c>
      <c r="C474" s="27">
        <v>1185732</v>
      </c>
      <c r="D474" s="28">
        <v>44380</v>
      </c>
      <c r="E474" s="27" t="s">
        <v>22</v>
      </c>
      <c r="F474" s="27" t="s">
        <v>44</v>
      </c>
      <c r="G474" s="27" t="s">
        <v>45</v>
      </c>
      <c r="H474" s="27" t="s">
        <v>24</v>
      </c>
      <c r="I474" s="29">
        <v>0.65</v>
      </c>
      <c r="J474" s="30">
        <v>5000</v>
      </c>
      <c r="K474" s="31">
        <f t="shared" si="2"/>
        <v>3250</v>
      </c>
      <c r="L474" s="31">
        <f t="shared" si="3"/>
        <v>1787.5000000000002</v>
      </c>
      <c r="M474" s="32">
        <v>0.55000000000000004</v>
      </c>
      <c r="O474" s="35"/>
      <c r="P474" s="33"/>
      <c r="Q474" s="36"/>
    </row>
    <row r="475" spans="1:17" ht="15.75" customHeight="1" x14ac:dyDescent="0.2">
      <c r="A475" s="22"/>
      <c r="B475" s="27" t="s">
        <v>21</v>
      </c>
      <c r="C475" s="27">
        <v>1185732</v>
      </c>
      <c r="D475" s="28">
        <v>44380</v>
      </c>
      <c r="E475" s="27" t="s">
        <v>22</v>
      </c>
      <c r="F475" s="27" t="s">
        <v>44</v>
      </c>
      <c r="G475" s="27" t="s">
        <v>45</v>
      </c>
      <c r="H475" s="27" t="s">
        <v>25</v>
      </c>
      <c r="I475" s="29">
        <v>0.60000000000000009</v>
      </c>
      <c r="J475" s="30">
        <v>3000</v>
      </c>
      <c r="K475" s="31">
        <f t="shared" si="2"/>
        <v>1800.0000000000002</v>
      </c>
      <c r="L475" s="31">
        <f t="shared" si="3"/>
        <v>630</v>
      </c>
      <c r="M475" s="32">
        <v>0.35</v>
      </c>
      <c r="O475" s="35"/>
      <c r="P475" s="33"/>
      <c r="Q475" s="36"/>
    </row>
    <row r="476" spans="1:17" ht="15.75" customHeight="1" x14ac:dyDescent="0.2">
      <c r="A476" s="22"/>
      <c r="B476" s="27" t="s">
        <v>21</v>
      </c>
      <c r="C476" s="27">
        <v>1185732</v>
      </c>
      <c r="D476" s="28">
        <v>44380</v>
      </c>
      <c r="E476" s="27" t="s">
        <v>22</v>
      </c>
      <c r="F476" s="27" t="s">
        <v>44</v>
      </c>
      <c r="G476" s="27" t="s">
        <v>45</v>
      </c>
      <c r="H476" s="27" t="s">
        <v>26</v>
      </c>
      <c r="I476" s="29">
        <v>0.55000000000000004</v>
      </c>
      <c r="J476" s="30">
        <v>2250</v>
      </c>
      <c r="K476" s="31">
        <f t="shared" si="2"/>
        <v>1237.5</v>
      </c>
      <c r="L476" s="31">
        <f t="shared" si="3"/>
        <v>494.99999999999994</v>
      </c>
      <c r="M476" s="32">
        <v>0.39999999999999997</v>
      </c>
      <c r="O476" s="35"/>
      <c r="P476" s="33"/>
      <c r="Q476" s="36"/>
    </row>
    <row r="477" spans="1:17" ht="15.75" customHeight="1" x14ac:dyDescent="0.2">
      <c r="A477" s="22"/>
      <c r="B477" s="27" t="s">
        <v>21</v>
      </c>
      <c r="C477" s="27">
        <v>1185732</v>
      </c>
      <c r="D477" s="28">
        <v>44380</v>
      </c>
      <c r="E477" s="27" t="s">
        <v>22</v>
      </c>
      <c r="F477" s="27" t="s">
        <v>44</v>
      </c>
      <c r="G477" s="27" t="s">
        <v>45</v>
      </c>
      <c r="H477" s="27" t="s">
        <v>27</v>
      </c>
      <c r="I477" s="29">
        <v>0.55000000000000004</v>
      </c>
      <c r="J477" s="30">
        <v>1750</v>
      </c>
      <c r="K477" s="31">
        <f t="shared" si="2"/>
        <v>962.50000000000011</v>
      </c>
      <c r="L477" s="31">
        <f t="shared" si="3"/>
        <v>385</v>
      </c>
      <c r="M477" s="32">
        <v>0.39999999999999997</v>
      </c>
      <c r="O477" s="35"/>
      <c r="P477" s="33"/>
      <c r="Q477" s="36"/>
    </row>
    <row r="478" spans="1:17" ht="15.75" customHeight="1" x14ac:dyDescent="0.2">
      <c r="A478" s="22"/>
      <c r="B478" s="27" t="s">
        <v>21</v>
      </c>
      <c r="C478" s="27">
        <v>1185732</v>
      </c>
      <c r="D478" s="28">
        <v>44380</v>
      </c>
      <c r="E478" s="27" t="s">
        <v>22</v>
      </c>
      <c r="F478" s="27" t="s">
        <v>44</v>
      </c>
      <c r="G478" s="27" t="s">
        <v>45</v>
      </c>
      <c r="H478" s="27" t="s">
        <v>28</v>
      </c>
      <c r="I478" s="29">
        <v>0.65</v>
      </c>
      <c r="J478" s="30">
        <v>2000</v>
      </c>
      <c r="K478" s="31">
        <f t="shared" si="2"/>
        <v>1300</v>
      </c>
      <c r="L478" s="31">
        <f t="shared" si="3"/>
        <v>454.99999999999994</v>
      </c>
      <c r="M478" s="32">
        <v>0.35</v>
      </c>
      <c r="O478" s="35"/>
      <c r="P478" s="33"/>
      <c r="Q478" s="36"/>
    </row>
    <row r="479" spans="1:17" ht="15.75" customHeight="1" x14ac:dyDescent="0.2">
      <c r="A479" s="22"/>
      <c r="B479" s="27" t="s">
        <v>21</v>
      </c>
      <c r="C479" s="27">
        <v>1185732</v>
      </c>
      <c r="D479" s="28">
        <v>44380</v>
      </c>
      <c r="E479" s="27" t="s">
        <v>22</v>
      </c>
      <c r="F479" s="27" t="s">
        <v>44</v>
      </c>
      <c r="G479" s="27" t="s">
        <v>45</v>
      </c>
      <c r="H479" s="27" t="s">
        <v>29</v>
      </c>
      <c r="I479" s="29">
        <v>0.70000000000000007</v>
      </c>
      <c r="J479" s="30">
        <v>3750</v>
      </c>
      <c r="K479" s="31">
        <f t="shared" si="2"/>
        <v>2625.0000000000005</v>
      </c>
      <c r="L479" s="31">
        <f t="shared" si="3"/>
        <v>787.50000000000011</v>
      </c>
      <c r="M479" s="32">
        <v>0.3</v>
      </c>
      <c r="O479" s="35"/>
      <c r="P479" s="33"/>
      <c r="Q479" s="36"/>
    </row>
    <row r="480" spans="1:17" ht="15.75" customHeight="1" x14ac:dyDescent="0.2">
      <c r="A480" s="22"/>
      <c r="B480" s="27" t="s">
        <v>21</v>
      </c>
      <c r="C480" s="27">
        <v>1185732</v>
      </c>
      <c r="D480" s="28">
        <v>44412</v>
      </c>
      <c r="E480" s="27" t="s">
        <v>22</v>
      </c>
      <c r="F480" s="27" t="s">
        <v>44</v>
      </c>
      <c r="G480" s="27" t="s">
        <v>45</v>
      </c>
      <c r="H480" s="27" t="s">
        <v>24</v>
      </c>
      <c r="I480" s="29">
        <v>0.65</v>
      </c>
      <c r="J480" s="30">
        <v>5250</v>
      </c>
      <c r="K480" s="31">
        <f t="shared" si="2"/>
        <v>3412.5</v>
      </c>
      <c r="L480" s="31">
        <f t="shared" si="3"/>
        <v>1876.8750000000002</v>
      </c>
      <c r="M480" s="32">
        <v>0.55000000000000004</v>
      </c>
      <c r="O480" s="35"/>
      <c r="P480" s="33"/>
      <c r="Q480" s="36"/>
    </row>
    <row r="481" spans="1:17" ht="15.75" customHeight="1" x14ac:dyDescent="0.2">
      <c r="A481" s="22"/>
      <c r="B481" s="27" t="s">
        <v>21</v>
      </c>
      <c r="C481" s="27">
        <v>1185732</v>
      </c>
      <c r="D481" s="28">
        <v>44412</v>
      </c>
      <c r="E481" s="27" t="s">
        <v>22</v>
      </c>
      <c r="F481" s="27" t="s">
        <v>44</v>
      </c>
      <c r="G481" s="27" t="s">
        <v>45</v>
      </c>
      <c r="H481" s="27" t="s">
        <v>25</v>
      </c>
      <c r="I481" s="29">
        <v>0.60000000000000009</v>
      </c>
      <c r="J481" s="30">
        <v>3000</v>
      </c>
      <c r="K481" s="31">
        <f t="shared" si="2"/>
        <v>1800.0000000000002</v>
      </c>
      <c r="L481" s="31">
        <f t="shared" si="3"/>
        <v>630</v>
      </c>
      <c r="M481" s="32">
        <v>0.35</v>
      </c>
      <c r="O481" s="35"/>
      <c r="P481" s="33"/>
      <c r="Q481" s="36"/>
    </row>
    <row r="482" spans="1:17" ht="15.75" customHeight="1" x14ac:dyDescent="0.2">
      <c r="A482" s="22"/>
      <c r="B482" s="27" t="s">
        <v>21</v>
      </c>
      <c r="C482" s="27">
        <v>1185732</v>
      </c>
      <c r="D482" s="28">
        <v>44412</v>
      </c>
      <c r="E482" s="27" t="s">
        <v>22</v>
      </c>
      <c r="F482" s="27" t="s">
        <v>44</v>
      </c>
      <c r="G482" s="27" t="s">
        <v>45</v>
      </c>
      <c r="H482" s="27" t="s">
        <v>26</v>
      </c>
      <c r="I482" s="29">
        <v>0.55000000000000004</v>
      </c>
      <c r="J482" s="30">
        <v>2250</v>
      </c>
      <c r="K482" s="31">
        <f t="shared" si="2"/>
        <v>1237.5</v>
      </c>
      <c r="L482" s="31">
        <f t="shared" si="3"/>
        <v>494.99999999999994</v>
      </c>
      <c r="M482" s="32">
        <v>0.39999999999999997</v>
      </c>
      <c r="O482" s="35"/>
      <c r="P482" s="33"/>
      <c r="Q482" s="36"/>
    </row>
    <row r="483" spans="1:17" ht="15.75" customHeight="1" x14ac:dyDescent="0.2">
      <c r="A483" s="22"/>
      <c r="B483" s="27" t="s">
        <v>21</v>
      </c>
      <c r="C483" s="27">
        <v>1185732</v>
      </c>
      <c r="D483" s="28">
        <v>44412</v>
      </c>
      <c r="E483" s="27" t="s">
        <v>22</v>
      </c>
      <c r="F483" s="27" t="s">
        <v>44</v>
      </c>
      <c r="G483" s="27" t="s">
        <v>45</v>
      </c>
      <c r="H483" s="27" t="s">
        <v>27</v>
      </c>
      <c r="I483" s="29">
        <v>0.55000000000000004</v>
      </c>
      <c r="J483" s="30">
        <v>2000</v>
      </c>
      <c r="K483" s="31">
        <f t="shared" si="2"/>
        <v>1100</v>
      </c>
      <c r="L483" s="31">
        <f t="shared" si="3"/>
        <v>439.99999999999994</v>
      </c>
      <c r="M483" s="32">
        <v>0.39999999999999997</v>
      </c>
      <c r="O483" s="35"/>
      <c r="P483" s="33"/>
      <c r="Q483" s="36"/>
    </row>
    <row r="484" spans="1:17" ht="15.75" customHeight="1" x14ac:dyDescent="0.2">
      <c r="A484" s="22"/>
      <c r="B484" s="27" t="s">
        <v>21</v>
      </c>
      <c r="C484" s="27">
        <v>1185732</v>
      </c>
      <c r="D484" s="28">
        <v>44412</v>
      </c>
      <c r="E484" s="27" t="s">
        <v>22</v>
      </c>
      <c r="F484" s="27" t="s">
        <v>44</v>
      </c>
      <c r="G484" s="27" t="s">
        <v>45</v>
      </c>
      <c r="H484" s="27" t="s">
        <v>28</v>
      </c>
      <c r="I484" s="29">
        <v>0.65</v>
      </c>
      <c r="J484" s="30">
        <v>1750</v>
      </c>
      <c r="K484" s="31">
        <f t="shared" si="2"/>
        <v>1137.5</v>
      </c>
      <c r="L484" s="31">
        <f t="shared" si="3"/>
        <v>398.125</v>
      </c>
      <c r="M484" s="32">
        <v>0.35</v>
      </c>
      <c r="O484" s="35"/>
      <c r="P484" s="33"/>
      <c r="Q484" s="36"/>
    </row>
    <row r="485" spans="1:17" ht="15.75" customHeight="1" x14ac:dyDescent="0.2">
      <c r="A485" s="22"/>
      <c r="B485" s="27" t="s">
        <v>21</v>
      </c>
      <c r="C485" s="27">
        <v>1185732</v>
      </c>
      <c r="D485" s="28">
        <v>44412</v>
      </c>
      <c r="E485" s="27" t="s">
        <v>22</v>
      </c>
      <c r="F485" s="27" t="s">
        <v>44</v>
      </c>
      <c r="G485" s="27" t="s">
        <v>45</v>
      </c>
      <c r="H485" s="27" t="s">
        <v>29</v>
      </c>
      <c r="I485" s="29">
        <v>0.70000000000000007</v>
      </c>
      <c r="J485" s="30">
        <v>3500</v>
      </c>
      <c r="K485" s="31">
        <f t="shared" si="2"/>
        <v>2450.0000000000005</v>
      </c>
      <c r="L485" s="31">
        <f t="shared" si="3"/>
        <v>735.00000000000011</v>
      </c>
      <c r="M485" s="32">
        <v>0.3</v>
      </c>
      <c r="O485" s="35"/>
      <c r="P485" s="33"/>
      <c r="Q485" s="36"/>
    </row>
    <row r="486" spans="1:17" ht="15.75" customHeight="1" x14ac:dyDescent="0.2">
      <c r="A486" s="22"/>
      <c r="B486" s="27" t="s">
        <v>21</v>
      </c>
      <c r="C486" s="27">
        <v>1185732</v>
      </c>
      <c r="D486" s="28">
        <v>44442</v>
      </c>
      <c r="E486" s="27" t="s">
        <v>22</v>
      </c>
      <c r="F486" s="27" t="s">
        <v>44</v>
      </c>
      <c r="G486" s="27" t="s">
        <v>45</v>
      </c>
      <c r="H486" s="27" t="s">
        <v>24</v>
      </c>
      <c r="I486" s="29">
        <v>0.65</v>
      </c>
      <c r="J486" s="30">
        <v>4750</v>
      </c>
      <c r="K486" s="31">
        <f t="shared" si="2"/>
        <v>3087.5</v>
      </c>
      <c r="L486" s="31">
        <f t="shared" si="3"/>
        <v>1543.75</v>
      </c>
      <c r="M486" s="32">
        <v>0.5</v>
      </c>
      <c r="O486" s="35"/>
      <c r="P486" s="33"/>
      <c r="Q486" s="36"/>
    </row>
    <row r="487" spans="1:17" ht="15.75" customHeight="1" x14ac:dyDescent="0.2">
      <c r="A487" s="22"/>
      <c r="B487" s="27" t="s">
        <v>21</v>
      </c>
      <c r="C487" s="27">
        <v>1185732</v>
      </c>
      <c r="D487" s="28">
        <v>44442</v>
      </c>
      <c r="E487" s="27" t="s">
        <v>22</v>
      </c>
      <c r="F487" s="27" t="s">
        <v>44</v>
      </c>
      <c r="G487" s="27" t="s">
        <v>45</v>
      </c>
      <c r="H487" s="27" t="s">
        <v>25</v>
      </c>
      <c r="I487" s="29">
        <v>0.5</v>
      </c>
      <c r="J487" s="30">
        <v>2750</v>
      </c>
      <c r="K487" s="31">
        <f t="shared" si="2"/>
        <v>1375</v>
      </c>
      <c r="L487" s="31">
        <f t="shared" si="3"/>
        <v>412.5</v>
      </c>
      <c r="M487" s="32">
        <v>0.3</v>
      </c>
      <c r="O487" s="35"/>
      <c r="P487" s="33"/>
      <c r="Q487" s="36"/>
    </row>
    <row r="488" spans="1:17" ht="15.75" customHeight="1" x14ac:dyDescent="0.2">
      <c r="A488" s="22"/>
      <c r="B488" s="27" t="s">
        <v>21</v>
      </c>
      <c r="C488" s="27">
        <v>1185732</v>
      </c>
      <c r="D488" s="28">
        <v>44442</v>
      </c>
      <c r="E488" s="27" t="s">
        <v>22</v>
      </c>
      <c r="F488" s="27" t="s">
        <v>44</v>
      </c>
      <c r="G488" s="27" t="s">
        <v>45</v>
      </c>
      <c r="H488" s="27" t="s">
        <v>26</v>
      </c>
      <c r="I488" s="29">
        <v>0.45</v>
      </c>
      <c r="J488" s="30">
        <v>2000</v>
      </c>
      <c r="K488" s="31">
        <f t="shared" si="2"/>
        <v>900</v>
      </c>
      <c r="L488" s="31">
        <f t="shared" si="3"/>
        <v>315</v>
      </c>
      <c r="M488" s="32">
        <v>0.35</v>
      </c>
      <c r="O488" s="35"/>
      <c r="P488" s="33"/>
      <c r="Q488" s="36"/>
    </row>
    <row r="489" spans="1:17" ht="15.75" customHeight="1" x14ac:dyDescent="0.2">
      <c r="A489" s="22"/>
      <c r="B489" s="27" t="s">
        <v>21</v>
      </c>
      <c r="C489" s="27">
        <v>1185732</v>
      </c>
      <c r="D489" s="28">
        <v>44442</v>
      </c>
      <c r="E489" s="27" t="s">
        <v>22</v>
      </c>
      <c r="F489" s="27" t="s">
        <v>44</v>
      </c>
      <c r="G489" s="27" t="s">
        <v>45</v>
      </c>
      <c r="H489" s="27" t="s">
        <v>27</v>
      </c>
      <c r="I489" s="29">
        <v>0.45</v>
      </c>
      <c r="J489" s="30">
        <v>1750</v>
      </c>
      <c r="K489" s="31">
        <f t="shared" si="2"/>
        <v>787.5</v>
      </c>
      <c r="L489" s="31">
        <f t="shared" si="3"/>
        <v>275.625</v>
      </c>
      <c r="M489" s="32">
        <v>0.35</v>
      </c>
      <c r="O489" s="35"/>
      <c r="P489" s="33"/>
      <c r="Q489" s="36"/>
    </row>
    <row r="490" spans="1:17" ht="15.75" customHeight="1" x14ac:dyDescent="0.2">
      <c r="A490" s="22"/>
      <c r="B490" s="27" t="s">
        <v>21</v>
      </c>
      <c r="C490" s="27">
        <v>1185732</v>
      </c>
      <c r="D490" s="28">
        <v>44442</v>
      </c>
      <c r="E490" s="27" t="s">
        <v>22</v>
      </c>
      <c r="F490" s="27" t="s">
        <v>44</v>
      </c>
      <c r="G490" s="27" t="s">
        <v>45</v>
      </c>
      <c r="H490" s="27" t="s">
        <v>28</v>
      </c>
      <c r="I490" s="29">
        <v>0.54999999999999993</v>
      </c>
      <c r="J490" s="30">
        <v>1250</v>
      </c>
      <c r="K490" s="31">
        <f t="shared" si="2"/>
        <v>687.49999999999989</v>
      </c>
      <c r="L490" s="31">
        <f t="shared" si="3"/>
        <v>206.24999999999997</v>
      </c>
      <c r="M490" s="32">
        <v>0.3</v>
      </c>
      <c r="O490" s="35"/>
      <c r="P490" s="33"/>
      <c r="Q490" s="36"/>
    </row>
    <row r="491" spans="1:17" ht="15.75" customHeight="1" x14ac:dyDescent="0.2">
      <c r="A491" s="22"/>
      <c r="B491" s="27" t="s">
        <v>21</v>
      </c>
      <c r="C491" s="27">
        <v>1185732</v>
      </c>
      <c r="D491" s="28">
        <v>44442</v>
      </c>
      <c r="E491" s="27" t="s">
        <v>22</v>
      </c>
      <c r="F491" s="27" t="s">
        <v>44</v>
      </c>
      <c r="G491" s="27" t="s">
        <v>45</v>
      </c>
      <c r="H491" s="27" t="s">
        <v>29</v>
      </c>
      <c r="I491" s="29">
        <v>0.6</v>
      </c>
      <c r="J491" s="30">
        <v>2250</v>
      </c>
      <c r="K491" s="31">
        <f t="shared" si="2"/>
        <v>1350</v>
      </c>
      <c r="L491" s="31">
        <f t="shared" si="3"/>
        <v>337.5</v>
      </c>
      <c r="M491" s="32">
        <v>0.25</v>
      </c>
      <c r="O491" s="35"/>
      <c r="P491" s="33"/>
      <c r="Q491" s="36"/>
    </row>
    <row r="492" spans="1:17" ht="15.75" customHeight="1" x14ac:dyDescent="0.2">
      <c r="A492" s="22"/>
      <c r="B492" s="27" t="s">
        <v>21</v>
      </c>
      <c r="C492" s="27">
        <v>1185732</v>
      </c>
      <c r="D492" s="28">
        <v>44474</v>
      </c>
      <c r="E492" s="27" t="s">
        <v>22</v>
      </c>
      <c r="F492" s="27" t="s">
        <v>44</v>
      </c>
      <c r="G492" s="27" t="s">
        <v>45</v>
      </c>
      <c r="H492" s="27" t="s">
        <v>24</v>
      </c>
      <c r="I492" s="29">
        <v>0.6</v>
      </c>
      <c r="J492" s="30">
        <v>4000</v>
      </c>
      <c r="K492" s="31">
        <f t="shared" si="2"/>
        <v>2400</v>
      </c>
      <c r="L492" s="31">
        <f t="shared" si="3"/>
        <v>1200</v>
      </c>
      <c r="M492" s="32">
        <v>0.5</v>
      </c>
      <c r="O492" s="35"/>
      <c r="P492" s="33"/>
      <c r="Q492" s="36"/>
    </row>
    <row r="493" spans="1:17" ht="15.75" customHeight="1" x14ac:dyDescent="0.2">
      <c r="A493" s="22"/>
      <c r="B493" s="27" t="s">
        <v>21</v>
      </c>
      <c r="C493" s="27">
        <v>1185732</v>
      </c>
      <c r="D493" s="28">
        <v>44474</v>
      </c>
      <c r="E493" s="27" t="s">
        <v>22</v>
      </c>
      <c r="F493" s="27" t="s">
        <v>44</v>
      </c>
      <c r="G493" s="27" t="s">
        <v>45</v>
      </c>
      <c r="H493" s="27" t="s">
        <v>25</v>
      </c>
      <c r="I493" s="29">
        <v>0.5</v>
      </c>
      <c r="J493" s="30">
        <v>2250</v>
      </c>
      <c r="K493" s="31">
        <f t="shared" si="2"/>
        <v>1125</v>
      </c>
      <c r="L493" s="31">
        <f t="shared" si="3"/>
        <v>337.5</v>
      </c>
      <c r="M493" s="32">
        <v>0.3</v>
      </c>
      <c r="O493" s="35"/>
      <c r="P493" s="33"/>
      <c r="Q493" s="36"/>
    </row>
    <row r="494" spans="1:17" ht="15.75" customHeight="1" x14ac:dyDescent="0.2">
      <c r="A494" s="22"/>
      <c r="B494" s="27" t="s">
        <v>21</v>
      </c>
      <c r="C494" s="27">
        <v>1185732</v>
      </c>
      <c r="D494" s="28">
        <v>44474</v>
      </c>
      <c r="E494" s="27" t="s">
        <v>22</v>
      </c>
      <c r="F494" s="27" t="s">
        <v>44</v>
      </c>
      <c r="G494" s="27" t="s">
        <v>45</v>
      </c>
      <c r="H494" s="27" t="s">
        <v>26</v>
      </c>
      <c r="I494" s="29">
        <v>0.5</v>
      </c>
      <c r="J494" s="30">
        <v>1250</v>
      </c>
      <c r="K494" s="31">
        <f t="shared" si="2"/>
        <v>625</v>
      </c>
      <c r="L494" s="31">
        <f t="shared" si="3"/>
        <v>218.75</v>
      </c>
      <c r="M494" s="32">
        <v>0.35</v>
      </c>
      <c r="O494" s="35"/>
      <c r="P494" s="33"/>
      <c r="Q494" s="36"/>
    </row>
    <row r="495" spans="1:17" ht="15.75" customHeight="1" x14ac:dyDescent="0.2">
      <c r="A495" s="22"/>
      <c r="B495" s="27" t="s">
        <v>21</v>
      </c>
      <c r="C495" s="27">
        <v>1185732</v>
      </c>
      <c r="D495" s="28">
        <v>44474</v>
      </c>
      <c r="E495" s="27" t="s">
        <v>22</v>
      </c>
      <c r="F495" s="27" t="s">
        <v>44</v>
      </c>
      <c r="G495" s="27" t="s">
        <v>45</v>
      </c>
      <c r="H495" s="27" t="s">
        <v>27</v>
      </c>
      <c r="I495" s="29">
        <v>0.5</v>
      </c>
      <c r="J495" s="30">
        <v>1000</v>
      </c>
      <c r="K495" s="31">
        <f t="shared" si="2"/>
        <v>500</v>
      </c>
      <c r="L495" s="31">
        <f t="shared" si="3"/>
        <v>175</v>
      </c>
      <c r="M495" s="32">
        <v>0.35</v>
      </c>
      <c r="O495" s="35"/>
      <c r="P495" s="33"/>
      <c r="Q495" s="36"/>
    </row>
    <row r="496" spans="1:17" ht="15.75" customHeight="1" x14ac:dyDescent="0.2">
      <c r="A496" s="22"/>
      <c r="B496" s="27" t="s">
        <v>21</v>
      </c>
      <c r="C496" s="27">
        <v>1185732</v>
      </c>
      <c r="D496" s="28">
        <v>44474</v>
      </c>
      <c r="E496" s="27" t="s">
        <v>22</v>
      </c>
      <c r="F496" s="27" t="s">
        <v>44</v>
      </c>
      <c r="G496" s="27" t="s">
        <v>45</v>
      </c>
      <c r="H496" s="27" t="s">
        <v>28</v>
      </c>
      <c r="I496" s="29">
        <v>0.6</v>
      </c>
      <c r="J496" s="30">
        <v>1000</v>
      </c>
      <c r="K496" s="31">
        <f t="shared" si="2"/>
        <v>600</v>
      </c>
      <c r="L496" s="31">
        <f t="shared" si="3"/>
        <v>180</v>
      </c>
      <c r="M496" s="32">
        <v>0.3</v>
      </c>
      <c r="O496" s="35"/>
      <c r="P496" s="33"/>
      <c r="Q496" s="36"/>
    </row>
    <row r="497" spans="1:18" ht="15.75" customHeight="1" x14ac:dyDescent="0.2">
      <c r="A497" s="22"/>
      <c r="B497" s="27" t="s">
        <v>21</v>
      </c>
      <c r="C497" s="27">
        <v>1185732</v>
      </c>
      <c r="D497" s="28">
        <v>44474</v>
      </c>
      <c r="E497" s="27" t="s">
        <v>22</v>
      </c>
      <c r="F497" s="27" t="s">
        <v>44</v>
      </c>
      <c r="G497" s="27" t="s">
        <v>45</v>
      </c>
      <c r="H497" s="27" t="s">
        <v>29</v>
      </c>
      <c r="I497" s="29">
        <v>0.64999999999999991</v>
      </c>
      <c r="J497" s="30">
        <v>2250</v>
      </c>
      <c r="K497" s="31">
        <f t="shared" si="2"/>
        <v>1462.4999999999998</v>
      </c>
      <c r="L497" s="31">
        <f t="shared" si="3"/>
        <v>365.62499999999994</v>
      </c>
      <c r="M497" s="32">
        <v>0.25</v>
      </c>
      <c r="O497" s="35"/>
      <c r="P497" s="33"/>
      <c r="Q497" s="36"/>
    </row>
    <row r="498" spans="1:18" ht="15.75" customHeight="1" x14ac:dyDescent="0.2">
      <c r="A498" s="22"/>
      <c r="B498" s="27" t="s">
        <v>21</v>
      </c>
      <c r="C498" s="27">
        <v>1185732</v>
      </c>
      <c r="D498" s="28">
        <v>44504</v>
      </c>
      <c r="E498" s="27" t="s">
        <v>22</v>
      </c>
      <c r="F498" s="27" t="s">
        <v>44</v>
      </c>
      <c r="G498" s="27" t="s">
        <v>45</v>
      </c>
      <c r="H498" s="27" t="s">
        <v>24</v>
      </c>
      <c r="I498" s="29">
        <v>0.70000000000000007</v>
      </c>
      <c r="J498" s="30">
        <v>3750</v>
      </c>
      <c r="K498" s="31">
        <f t="shared" si="2"/>
        <v>2625.0000000000005</v>
      </c>
      <c r="L498" s="31">
        <f t="shared" si="3"/>
        <v>1443.7500000000005</v>
      </c>
      <c r="M498" s="32">
        <v>0.55000000000000004</v>
      </c>
      <c r="O498" s="35"/>
      <c r="P498" s="33"/>
      <c r="Q498" s="36"/>
    </row>
    <row r="499" spans="1:18" ht="15.75" customHeight="1" x14ac:dyDescent="0.2">
      <c r="A499" s="22"/>
      <c r="B499" s="27" t="s">
        <v>21</v>
      </c>
      <c r="C499" s="27">
        <v>1185732</v>
      </c>
      <c r="D499" s="28">
        <v>44504</v>
      </c>
      <c r="E499" s="27" t="s">
        <v>22</v>
      </c>
      <c r="F499" s="27" t="s">
        <v>44</v>
      </c>
      <c r="G499" s="27" t="s">
        <v>45</v>
      </c>
      <c r="H499" s="27" t="s">
        <v>25</v>
      </c>
      <c r="I499" s="29">
        <v>0.60000000000000009</v>
      </c>
      <c r="J499" s="30">
        <v>2000</v>
      </c>
      <c r="K499" s="31">
        <f t="shared" si="2"/>
        <v>1200.0000000000002</v>
      </c>
      <c r="L499" s="31">
        <f t="shared" si="3"/>
        <v>420.00000000000006</v>
      </c>
      <c r="M499" s="32">
        <v>0.35</v>
      </c>
      <c r="O499" s="35"/>
      <c r="P499" s="33"/>
      <c r="Q499" s="36"/>
    </row>
    <row r="500" spans="1:18" ht="15.75" customHeight="1" x14ac:dyDescent="0.2">
      <c r="A500" s="22"/>
      <c r="B500" s="27" t="s">
        <v>21</v>
      </c>
      <c r="C500" s="27">
        <v>1185732</v>
      </c>
      <c r="D500" s="28">
        <v>44504</v>
      </c>
      <c r="E500" s="27" t="s">
        <v>22</v>
      </c>
      <c r="F500" s="27" t="s">
        <v>44</v>
      </c>
      <c r="G500" s="27" t="s">
        <v>45</v>
      </c>
      <c r="H500" s="27" t="s">
        <v>26</v>
      </c>
      <c r="I500" s="29">
        <v>0.60000000000000009</v>
      </c>
      <c r="J500" s="30">
        <v>1950</v>
      </c>
      <c r="K500" s="31">
        <f t="shared" si="2"/>
        <v>1170.0000000000002</v>
      </c>
      <c r="L500" s="31">
        <f t="shared" si="3"/>
        <v>468.00000000000006</v>
      </c>
      <c r="M500" s="32">
        <v>0.39999999999999997</v>
      </c>
      <c r="O500" s="35"/>
      <c r="P500" s="33"/>
      <c r="Q500" s="36"/>
    </row>
    <row r="501" spans="1:18" ht="15.75" customHeight="1" x14ac:dyDescent="0.2">
      <c r="A501" s="22"/>
      <c r="B501" s="27" t="s">
        <v>21</v>
      </c>
      <c r="C501" s="27">
        <v>1185732</v>
      </c>
      <c r="D501" s="28">
        <v>44504</v>
      </c>
      <c r="E501" s="27" t="s">
        <v>22</v>
      </c>
      <c r="F501" s="27" t="s">
        <v>44</v>
      </c>
      <c r="G501" s="27" t="s">
        <v>45</v>
      </c>
      <c r="H501" s="27" t="s">
        <v>27</v>
      </c>
      <c r="I501" s="29">
        <v>0.60000000000000009</v>
      </c>
      <c r="J501" s="30">
        <v>1750</v>
      </c>
      <c r="K501" s="31">
        <f t="shared" si="2"/>
        <v>1050.0000000000002</v>
      </c>
      <c r="L501" s="31">
        <f t="shared" si="3"/>
        <v>420.00000000000006</v>
      </c>
      <c r="M501" s="32">
        <v>0.39999999999999997</v>
      </c>
      <c r="O501" s="35"/>
      <c r="P501" s="33"/>
      <c r="Q501" s="36"/>
    </row>
    <row r="502" spans="1:18" ht="15.75" customHeight="1" x14ac:dyDescent="0.2">
      <c r="A502" s="22"/>
      <c r="B502" s="27" t="s">
        <v>21</v>
      </c>
      <c r="C502" s="27">
        <v>1185732</v>
      </c>
      <c r="D502" s="28">
        <v>44504</v>
      </c>
      <c r="E502" s="27" t="s">
        <v>22</v>
      </c>
      <c r="F502" s="27" t="s">
        <v>44</v>
      </c>
      <c r="G502" s="27" t="s">
        <v>45</v>
      </c>
      <c r="H502" s="27" t="s">
        <v>28</v>
      </c>
      <c r="I502" s="29">
        <v>0.70000000000000007</v>
      </c>
      <c r="J502" s="30">
        <v>1500</v>
      </c>
      <c r="K502" s="31">
        <f t="shared" si="2"/>
        <v>1050</v>
      </c>
      <c r="L502" s="31">
        <f t="shared" si="3"/>
        <v>367.5</v>
      </c>
      <c r="M502" s="32">
        <v>0.35</v>
      </c>
      <c r="O502" s="35"/>
      <c r="P502" s="33"/>
      <c r="Q502" s="36"/>
    </row>
    <row r="503" spans="1:18" ht="15.75" customHeight="1" x14ac:dyDescent="0.2">
      <c r="A503" s="22"/>
      <c r="B503" s="27" t="s">
        <v>21</v>
      </c>
      <c r="C503" s="27">
        <v>1185732</v>
      </c>
      <c r="D503" s="28">
        <v>44504</v>
      </c>
      <c r="E503" s="27" t="s">
        <v>22</v>
      </c>
      <c r="F503" s="27" t="s">
        <v>44</v>
      </c>
      <c r="G503" s="27" t="s">
        <v>45</v>
      </c>
      <c r="H503" s="27" t="s">
        <v>29</v>
      </c>
      <c r="I503" s="29">
        <v>0.75</v>
      </c>
      <c r="J503" s="30">
        <v>2500</v>
      </c>
      <c r="K503" s="31">
        <f t="shared" si="2"/>
        <v>1875</v>
      </c>
      <c r="L503" s="31">
        <f t="shared" si="3"/>
        <v>562.5</v>
      </c>
      <c r="M503" s="32">
        <v>0.3</v>
      </c>
      <c r="O503" s="35"/>
      <c r="P503" s="33"/>
      <c r="Q503" s="36"/>
    </row>
    <row r="504" spans="1:18" ht="15.75" customHeight="1" x14ac:dyDescent="0.2">
      <c r="A504" s="22"/>
      <c r="B504" s="27" t="s">
        <v>21</v>
      </c>
      <c r="C504" s="27">
        <v>1185732</v>
      </c>
      <c r="D504" s="28">
        <v>44533</v>
      </c>
      <c r="E504" s="27" t="s">
        <v>22</v>
      </c>
      <c r="F504" s="27" t="s">
        <v>44</v>
      </c>
      <c r="G504" s="27" t="s">
        <v>45</v>
      </c>
      <c r="H504" s="27" t="s">
        <v>24</v>
      </c>
      <c r="I504" s="29">
        <v>0.70000000000000007</v>
      </c>
      <c r="J504" s="30">
        <v>4750</v>
      </c>
      <c r="K504" s="31">
        <f t="shared" si="2"/>
        <v>3325.0000000000005</v>
      </c>
      <c r="L504" s="31">
        <f t="shared" si="3"/>
        <v>1828.7500000000005</v>
      </c>
      <c r="M504" s="32">
        <v>0.55000000000000004</v>
      </c>
      <c r="O504" s="35"/>
      <c r="P504" s="33"/>
      <c r="Q504" s="36"/>
    </row>
    <row r="505" spans="1:18" ht="15.75" customHeight="1" x14ac:dyDescent="0.2">
      <c r="A505" s="22"/>
      <c r="B505" s="27" t="s">
        <v>21</v>
      </c>
      <c r="C505" s="27">
        <v>1185732</v>
      </c>
      <c r="D505" s="28">
        <v>44533</v>
      </c>
      <c r="E505" s="27" t="s">
        <v>22</v>
      </c>
      <c r="F505" s="27" t="s">
        <v>44</v>
      </c>
      <c r="G505" s="27" t="s">
        <v>45</v>
      </c>
      <c r="H505" s="27" t="s">
        <v>25</v>
      </c>
      <c r="I505" s="29">
        <v>0.60000000000000009</v>
      </c>
      <c r="J505" s="30">
        <v>2750</v>
      </c>
      <c r="K505" s="31">
        <f t="shared" si="2"/>
        <v>1650.0000000000002</v>
      </c>
      <c r="L505" s="31">
        <f t="shared" si="3"/>
        <v>577.5</v>
      </c>
      <c r="M505" s="32">
        <v>0.35</v>
      </c>
      <c r="O505" s="35"/>
      <c r="P505" s="33"/>
      <c r="Q505" s="36"/>
    </row>
    <row r="506" spans="1:18" ht="15.75" customHeight="1" x14ac:dyDescent="0.2">
      <c r="A506" s="22"/>
      <c r="B506" s="27" t="s">
        <v>21</v>
      </c>
      <c r="C506" s="27">
        <v>1185732</v>
      </c>
      <c r="D506" s="28">
        <v>44533</v>
      </c>
      <c r="E506" s="27" t="s">
        <v>22</v>
      </c>
      <c r="F506" s="27" t="s">
        <v>44</v>
      </c>
      <c r="G506" s="27" t="s">
        <v>45</v>
      </c>
      <c r="H506" s="27" t="s">
        <v>26</v>
      </c>
      <c r="I506" s="29">
        <v>0.60000000000000009</v>
      </c>
      <c r="J506" s="30">
        <v>2250</v>
      </c>
      <c r="K506" s="31">
        <f t="shared" si="2"/>
        <v>1350.0000000000002</v>
      </c>
      <c r="L506" s="31">
        <f t="shared" si="3"/>
        <v>540</v>
      </c>
      <c r="M506" s="32">
        <v>0.39999999999999997</v>
      </c>
      <c r="O506" s="35"/>
      <c r="P506" s="33"/>
      <c r="Q506" s="36"/>
    </row>
    <row r="507" spans="1:18" ht="15.75" customHeight="1" x14ac:dyDescent="0.2">
      <c r="A507" s="22"/>
      <c r="B507" s="27" t="s">
        <v>21</v>
      </c>
      <c r="C507" s="27">
        <v>1185732</v>
      </c>
      <c r="D507" s="28">
        <v>44533</v>
      </c>
      <c r="E507" s="27" t="s">
        <v>22</v>
      </c>
      <c r="F507" s="27" t="s">
        <v>44</v>
      </c>
      <c r="G507" s="27" t="s">
        <v>45</v>
      </c>
      <c r="H507" s="27" t="s">
        <v>27</v>
      </c>
      <c r="I507" s="29">
        <v>0.60000000000000009</v>
      </c>
      <c r="J507" s="30">
        <v>1750</v>
      </c>
      <c r="K507" s="31">
        <f t="shared" si="2"/>
        <v>1050.0000000000002</v>
      </c>
      <c r="L507" s="31">
        <f t="shared" si="3"/>
        <v>420.00000000000006</v>
      </c>
      <c r="M507" s="32">
        <v>0.39999999999999997</v>
      </c>
      <c r="O507" s="35"/>
      <c r="P507" s="33"/>
      <c r="Q507" s="36"/>
    </row>
    <row r="508" spans="1:18" ht="15.75" customHeight="1" x14ac:dyDescent="0.2">
      <c r="A508" s="22"/>
      <c r="B508" s="27" t="s">
        <v>21</v>
      </c>
      <c r="C508" s="27">
        <v>1185732</v>
      </c>
      <c r="D508" s="28">
        <v>44533</v>
      </c>
      <c r="E508" s="27" t="s">
        <v>22</v>
      </c>
      <c r="F508" s="27" t="s">
        <v>44</v>
      </c>
      <c r="G508" s="27" t="s">
        <v>45</v>
      </c>
      <c r="H508" s="27" t="s">
        <v>28</v>
      </c>
      <c r="I508" s="29">
        <v>0.70000000000000007</v>
      </c>
      <c r="J508" s="30">
        <v>1750</v>
      </c>
      <c r="K508" s="31">
        <f t="shared" si="2"/>
        <v>1225.0000000000002</v>
      </c>
      <c r="L508" s="31">
        <f t="shared" si="3"/>
        <v>428.75000000000006</v>
      </c>
      <c r="M508" s="32">
        <v>0.35</v>
      </c>
      <c r="O508" s="35"/>
      <c r="P508" s="33"/>
      <c r="Q508" s="36"/>
    </row>
    <row r="509" spans="1:18" ht="15.75" customHeight="1" x14ac:dyDescent="0.2">
      <c r="A509" s="22"/>
      <c r="B509" s="27" t="s">
        <v>21</v>
      </c>
      <c r="C509" s="27">
        <v>1185732</v>
      </c>
      <c r="D509" s="28">
        <v>44533</v>
      </c>
      <c r="E509" s="27" t="s">
        <v>22</v>
      </c>
      <c r="F509" s="27" t="s">
        <v>44</v>
      </c>
      <c r="G509" s="27" t="s">
        <v>45</v>
      </c>
      <c r="H509" s="27" t="s">
        <v>29</v>
      </c>
      <c r="I509" s="29">
        <v>0.75</v>
      </c>
      <c r="J509" s="30">
        <v>2750</v>
      </c>
      <c r="K509" s="31">
        <f t="shared" si="2"/>
        <v>2062.5</v>
      </c>
      <c r="L509" s="31">
        <f t="shared" si="3"/>
        <v>618.75</v>
      </c>
      <c r="M509" s="32">
        <v>0.3</v>
      </c>
      <c r="O509" s="35"/>
      <c r="P509" s="33"/>
      <c r="Q509" s="36"/>
    </row>
    <row r="510" spans="1:18" ht="15.75" customHeight="1" x14ac:dyDescent="0.2">
      <c r="A510" s="22" t="s">
        <v>46</v>
      </c>
      <c r="B510" s="27" t="s">
        <v>34</v>
      </c>
      <c r="C510" s="27">
        <v>1128299</v>
      </c>
      <c r="D510" s="28">
        <v>44211</v>
      </c>
      <c r="E510" s="27" t="s">
        <v>35</v>
      </c>
      <c r="F510" s="27" t="s">
        <v>47</v>
      </c>
      <c r="G510" s="27" t="s">
        <v>48</v>
      </c>
      <c r="H510" s="27" t="s">
        <v>24</v>
      </c>
      <c r="I510" s="29">
        <v>0.35</v>
      </c>
      <c r="J510" s="30">
        <v>4500</v>
      </c>
      <c r="K510" s="31">
        <f t="shared" si="2"/>
        <v>1575</v>
      </c>
      <c r="L510" s="31">
        <f t="shared" si="3"/>
        <v>630</v>
      </c>
      <c r="M510" s="32">
        <v>0.4</v>
      </c>
      <c r="O510" s="37"/>
      <c r="P510" s="35"/>
      <c r="Q510" s="33"/>
      <c r="R510" s="34"/>
    </row>
    <row r="511" spans="1:18" ht="15.75" customHeight="1" x14ac:dyDescent="0.2">
      <c r="A511" s="22"/>
      <c r="B511" s="27" t="s">
        <v>34</v>
      </c>
      <c r="C511" s="27">
        <v>1128299</v>
      </c>
      <c r="D511" s="28">
        <v>44211</v>
      </c>
      <c r="E511" s="27" t="s">
        <v>35</v>
      </c>
      <c r="F511" s="27" t="s">
        <v>47</v>
      </c>
      <c r="G511" s="27" t="s">
        <v>48</v>
      </c>
      <c r="H511" s="27" t="s">
        <v>25</v>
      </c>
      <c r="I511" s="29">
        <v>0.45</v>
      </c>
      <c r="J511" s="30">
        <v>4500</v>
      </c>
      <c r="K511" s="31">
        <f t="shared" si="2"/>
        <v>2025</v>
      </c>
      <c r="L511" s="31">
        <f t="shared" si="3"/>
        <v>506.25</v>
      </c>
      <c r="M511" s="32">
        <v>0.25</v>
      </c>
      <c r="O511" s="37"/>
      <c r="P511" s="35"/>
      <c r="Q511" s="33"/>
      <c r="R511" s="34"/>
    </row>
    <row r="512" spans="1:18" ht="15.75" customHeight="1" x14ac:dyDescent="0.2">
      <c r="A512" s="22"/>
      <c r="B512" s="27" t="s">
        <v>34</v>
      </c>
      <c r="C512" s="27">
        <v>1128299</v>
      </c>
      <c r="D512" s="28">
        <v>44211</v>
      </c>
      <c r="E512" s="27" t="s">
        <v>35</v>
      </c>
      <c r="F512" s="27" t="s">
        <v>47</v>
      </c>
      <c r="G512" s="27" t="s">
        <v>48</v>
      </c>
      <c r="H512" s="27" t="s">
        <v>26</v>
      </c>
      <c r="I512" s="29">
        <v>0.45</v>
      </c>
      <c r="J512" s="30">
        <v>4500</v>
      </c>
      <c r="K512" s="31">
        <f t="shared" si="2"/>
        <v>2025</v>
      </c>
      <c r="L512" s="31">
        <f t="shared" si="3"/>
        <v>810</v>
      </c>
      <c r="M512" s="32">
        <v>0.4</v>
      </c>
      <c r="O512" s="37"/>
      <c r="P512" s="35"/>
      <c r="Q512" s="33"/>
      <c r="R512" s="34"/>
    </row>
    <row r="513" spans="1:18" ht="15.75" customHeight="1" x14ac:dyDescent="0.2">
      <c r="A513" s="22"/>
      <c r="B513" s="27" t="s">
        <v>34</v>
      </c>
      <c r="C513" s="27">
        <v>1128299</v>
      </c>
      <c r="D513" s="28">
        <v>44211</v>
      </c>
      <c r="E513" s="27" t="s">
        <v>35</v>
      </c>
      <c r="F513" s="27" t="s">
        <v>47</v>
      </c>
      <c r="G513" s="27" t="s">
        <v>48</v>
      </c>
      <c r="H513" s="27" t="s">
        <v>27</v>
      </c>
      <c r="I513" s="29">
        <v>0.45</v>
      </c>
      <c r="J513" s="30">
        <v>3000</v>
      </c>
      <c r="K513" s="31">
        <f t="shared" si="2"/>
        <v>1350</v>
      </c>
      <c r="L513" s="31">
        <f t="shared" si="3"/>
        <v>472.49999999999994</v>
      </c>
      <c r="M513" s="32">
        <v>0.35</v>
      </c>
      <c r="O513" s="37"/>
      <c r="P513" s="35"/>
      <c r="Q513" s="33"/>
      <c r="R513" s="34"/>
    </row>
    <row r="514" spans="1:18" ht="15.75" customHeight="1" x14ac:dyDescent="0.2">
      <c r="A514" s="22"/>
      <c r="B514" s="27" t="s">
        <v>34</v>
      </c>
      <c r="C514" s="27">
        <v>1128299</v>
      </c>
      <c r="D514" s="28">
        <v>44211</v>
      </c>
      <c r="E514" s="27" t="s">
        <v>35</v>
      </c>
      <c r="F514" s="27" t="s">
        <v>47</v>
      </c>
      <c r="G514" s="27" t="s">
        <v>48</v>
      </c>
      <c r="H514" s="27" t="s">
        <v>28</v>
      </c>
      <c r="I514" s="29">
        <v>0.5</v>
      </c>
      <c r="J514" s="30">
        <v>2500</v>
      </c>
      <c r="K514" s="31">
        <f t="shared" si="2"/>
        <v>1250</v>
      </c>
      <c r="L514" s="31">
        <f t="shared" si="3"/>
        <v>687.5</v>
      </c>
      <c r="M514" s="32">
        <v>0.55000000000000004</v>
      </c>
      <c r="O514" s="37"/>
      <c r="P514" s="35"/>
      <c r="Q514" s="33"/>
      <c r="R514" s="34"/>
    </row>
    <row r="515" spans="1:18" ht="15.75" customHeight="1" x14ac:dyDescent="0.2">
      <c r="A515" s="22"/>
      <c r="B515" s="27" t="s">
        <v>34</v>
      </c>
      <c r="C515" s="27">
        <v>1128299</v>
      </c>
      <c r="D515" s="28">
        <v>44211</v>
      </c>
      <c r="E515" s="27" t="s">
        <v>35</v>
      </c>
      <c r="F515" s="27" t="s">
        <v>47</v>
      </c>
      <c r="G515" s="27" t="s">
        <v>48</v>
      </c>
      <c r="H515" s="27" t="s">
        <v>29</v>
      </c>
      <c r="I515" s="29">
        <v>0.45</v>
      </c>
      <c r="J515" s="30">
        <v>4750</v>
      </c>
      <c r="K515" s="31">
        <f t="shared" si="2"/>
        <v>2137.5</v>
      </c>
      <c r="L515" s="31">
        <f t="shared" si="3"/>
        <v>427.5</v>
      </c>
      <c r="M515" s="32">
        <v>0.2</v>
      </c>
      <c r="O515" s="37"/>
      <c r="P515" s="35"/>
      <c r="Q515" s="33"/>
      <c r="R515" s="34"/>
    </row>
    <row r="516" spans="1:18" ht="15.75" customHeight="1" x14ac:dyDescent="0.2">
      <c r="A516" s="22"/>
      <c r="B516" s="27" t="s">
        <v>34</v>
      </c>
      <c r="C516" s="27">
        <v>1128299</v>
      </c>
      <c r="D516" s="28">
        <v>44242</v>
      </c>
      <c r="E516" s="27" t="s">
        <v>35</v>
      </c>
      <c r="F516" s="27" t="s">
        <v>47</v>
      </c>
      <c r="G516" s="27" t="s">
        <v>48</v>
      </c>
      <c r="H516" s="27" t="s">
        <v>24</v>
      </c>
      <c r="I516" s="29">
        <v>0.35</v>
      </c>
      <c r="J516" s="30">
        <v>5250</v>
      </c>
      <c r="K516" s="31">
        <f t="shared" ref="K516:K770" si="4">I516*J516</f>
        <v>1837.4999999999998</v>
      </c>
      <c r="L516" s="31">
        <f t="shared" ref="L516:L770" si="5">K516*M516</f>
        <v>735</v>
      </c>
      <c r="M516" s="32">
        <v>0.4</v>
      </c>
      <c r="O516" s="37"/>
      <c r="P516" s="35"/>
      <c r="Q516" s="33"/>
      <c r="R516" s="34"/>
    </row>
    <row r="517" spans="1:18" ht="15.75" customHeight="1" x14ac:dyDescent="0.2">
      <c r="A517" s="22"/>
      <c r="B517" s="27" t="s">
        <v>34</v>
      </c>
      <c r="C517" s="27">
        <v>1128299</v>
      </c>
      <c r="D517" s="28">
        <v>44242</v>
      </c>
      <c r="E517" s="27" t="s">
        <v>35</v>
      </c>
      <c r="F517" s="27" t="s">
        <v>47</v>
      </c>
      <c r="G517" s="27" t="s">
        <v>48</v>
      </c>
      <c r="H517" s="27" t="s">
        <v>25</v>
      </c>
      <c r="I517" s="29">
        <v>0.45</v>
      </c>
      <c r="J517" s="30">
        <v>4250</v>
      </c>
      <c r="K517" s="31">
        <f t="shared" si="4"/>
        <v>1912.5</v>
      </c>
      <c r="L517" s="31">
        <f t="shared" si="5"/>
        <v>478.125</v>
      </c>
      <c r="M517" s="32">
        <v>0.25</v>
      </c>
      <c r="O517" s="37"/>
      <c r="P517" s="35"/>
      <c r="Q517" s="33"/>
      <c r="R517" s="34"/>
    </row>
    <row r="518" spans="1:18" ht="15.75" customHeight="1" x14ac:dyDescent="0.2">
      <c r="A518" s="22"/>
      <c r="B518" s="27" t="s">
        <v>34</v>
      </c>
      <c r="C518" s="27">
        <v>1128299</v>
      </c>
      <c r="D518" s="28">
        <v>44242</v>
      </c>
      <c r="E518" s="27" t="s">
        <v>35</v>
      </c>
      <c r="F518" s="27" t="s">
        <v>47</v>
      </c>
      <c r="G518" s="27" t="s">
        <v>48</v>
      </c>
      <c r="H518" s="27" t="s">
        <v>26</v>
      </c>
      <c r="I518" s="29">
        <v>0.45</v>
      </c>
      <c r="J518" s="30">
        <v>4250</v>
      </c>
      <c r="K518" s="31">
        <f t="shared" si="4"/>
        <v>1912.5</v>
      </c>
      <c r="L518" s="31">
        <f t="shared" si="5"/>
        <v>765</v>
      </c>
      <c r="M518" s="32">
        <v>0.4</v>
      </c>
      <c r="O518" s="37"/>
      <c r="P518" s="35"/>
      <c r="Q518" s="33"/>
      <c r="R518" s="34"/>
    </row>
    <row r="519" spans="1:18" ht="15.75" customHeight="1" x14ac:dyDescent="0.2">
      <c r="A519" s="22"/>
      <c r="B519" s="27" t="s">
        <v>34</v>
      </c>
      <c r="C519" s="27">
        <v>1128299</v>
      </c>
      <c r="D519" s="28">
        <v>44242</v>
      </c>
      <c r="E519" s="27" t="s">
        <v>35</v>
      </c>
      <c r="F519" s="27" t="s">
        <v>47</v>
      </c>
      <c r="G519" s="27" t="s">
        <v>48</v>
      </c>
      <c r="H519" s="27" t="s">
        <v>27</v>
      </c>
      <c r="I519" s="29">
        <v>0.45</v>
      </c>
      <c r="J519" s="30">
        <v>2750</v>
      </c>
      <c r="K519" s="31">
        <f t="shared" si="4"/>
        <v>1237.5</v>
      </c>
      <c r="L519" s="31">
        <f t="shared" si="5"/>
        <v>433.125</v>
      </c>
      <c r="M519" s="32">
        <v>0.35</v>
      </c>
      <c r="O519" s="37"/>
      <c r="P519" s="35"/>
      <c r="Q519" s="33"/>
      <c r="R519" s="34"/>
    </row>
    <row r="520" spans="1:18" ht="15.75" customHeight="1" x14ac:dyDescent="0.2">
      <c r="A520" s="22"/>
      <c r="B520" s="27" t="s">
        <v>34</v>
      </c>
      <c r="C520" s="27">
        <v>1128299</v>
      </c>
      <c r="D520" s="28">
        <v>44242</v>
      </c>
      <c r="E520" s="27" t="s">
        <v>35</v>
      </c>
      <c r="F520" s="27" t="s">
        <v>47</v>
      </c>
      <c r="G520" s="27" t="s">
        <v>48</v>
      </c>
      <c r="H520" s="27" t="s">
        <v>28</v>
      </c>
      <c r="I520" s="29">
        <v>0.5</v>
      </c>
      <c r="J520" s="30">
        <v>2000</v>
      </c>
      <c r="K520" s="31">
        <f t="shared" si="4"/>
        <v>1000</v>
      </c>
      <c r="L520" s="31">
        <f t="shared" si="5"/>
        <v>550</v>
      </c>
      <c r="M520" s="32">
        <v>0.55000000000000004</v>
      </c>
      <c r="O520" s="37"/>
      <c r="P520" s="35"/>
      <c r="Q520" s="33"/>
      <c r="R520" s="34"/>
    </row>
    <row r="521" spans="1:18" ht="15.75" customHeight="1" x14ac:dyDescent="0.2">
      <c r="A521" s="22"/>
      <c r="B521" s="27" t="s">
        <v>34</v>
      </c>
      <c r="C521" s="27">
        <v>1128299</v>
      </c>
      <c r="D521" s="28">
        <v>44242</v>
      </c>
      <c r="E521" s="27" t="s">
        <v>35</v>
      </c>
      <c r="F521" s="27" t="s">
        <v>47</v>
      </c>
      <c r="G521" s="27" t="s">
        <v>48</v>
      </c>
      <c r="H521" s="27" t="s">
        <v>29</v>
      </c>
      <c r="I521" s="29">
        <v>0.45</v>
      </c>
      <c r="J521" s="30">
        <v>4000</v>
      </c>
      <c r="K521" s="31">
        <f t="shared" si="4"/>
        <v>1800</v>
      </c>
      <c r="L521" s="31">
        <f t="shared" si="5"/>
        <v>360</v>
      </c>
      <c r="M521" s="32">
        <v>0.2</v>
      </c>
      <c r="O521" s="37"/>
      <c r="P521" s="35"/>
      <c r="Q521" s="33"/>
      <c r="R521" s="34"/>
    </row>
    <row r="522" spans="1:18" ht="15.75" customHeight="1" x14ac:dyDescent="0.2">
      <c r="A522" s="22"/>
      <c r="B522" s="27" t="s">
        <v>34</v>
      </c>
      <c r="C522" s="27">
        <v>1128299</v>
      </c>
      <c r="D522" s="28">
        <v>44269</v>
      </c>
      <c r="E522" s="27" t="s">
        <v>35</v>
      </c>
      <c r="F522" s="27" t="s">
        <v>47</v>
      </c>
      <c r="G522" s="27" t="s">
        <v>48</v>
      </c>
      <c r="H522" s="27" t="s">
        <v>24</v>
      </c>
      <c r="I522" s="29">
        <v>0.45</v>
      </c>
      <c r="J522" s="30">
        <v>5500</v>
      </c>
      <c r="K522" s="31">
        <f t="shared" si="4"/>
        <v>2475</v>
      </c>
      <c r="L522" s="31">
        <f t="shared" si="5"/>
        <v>990</v>
      </c>
      <c r="M522" s="32">
        <v>0.4</v>
      </c>
      <c r="O522" s="37"/>
      <c r="P522" s="35"/>
      <c r="Q522" s="33"/>
      <c r="R522" s="34"/>
    </row>
    <row r="523" spans="1:18" ht="15.75" customHeight="1" x14ac:dyDescent="0.2">
      <c r="A523" s="22"/>
      <c r="B523" s="27" t="s">
        <v>34</v>
      </c>
      <c r="C523" s="27">
        <v>1128299</v>
      </c>
      <c r="D523" s="28">
        <v>44269</v>
      </c>
      <c r="E523" s="27" t="s">
        <v>35</v>
      </c>
      <c r="F523" s="27" t="s">
        <v>47</v>
      </c>
      <c r="G523" s="27" t="s">
        <v>48</v>
      </c>
      <c r="H523" s="27" t="s">
        <v>25</v>
      </c>
      <c r="I523" s="29">
        <v>0.54999999999999993</v>
      </c>
      <c r="J523" s="30">
        <v>4000</v>
      </c>
      <c r="K523" s="31">
        <f t="shared" si="4"/>
        <v>2199.9999999999995</v>
      </c>
      <c r="L523" s="31">
        <f t="shared" si="5"/>
        <v>549.99999999999989</v>
      </c>
      <c r="M523" s="32">
        <v>0.25</v>
      </c>
      <c r="O523" s="37"/>
      <c r="P523" s="35"/>
      <c r="Q523" s="33"/>
      <c r="R523" s="34"/>
    </row>
    <row r="524" spans="1:18" ht="15.75" customHeight="1" x14ac:dyDescent="0.2">
      <c r="A524" s="22"/>
      <c r="B524" s="27" t="s">
        <v>34</v>
      </c>
      <c r="C524" s="27">
        <v>1128299</v>
      </c>
      <c r="D524" s="28">
        <v>44269</v>
      </c>
      <c r="E524" s="27" t="s">
        <v>35</v>
      </c>
      <c r="F524" s="27" t="s">
        <v>47</v>
      </c>
      <c r="G524" s="27" t="s">
        <v>48</v>
      </c>
      <c r="H524" s="27" t="s">
        <v>26</v>
      </c>
      <c r="I524" s="29">
        <v>0.54999999999999993</v>
      </c>
      <c r="J524" s="30">
        <v>4000</v>
      </c>
      <c r="K524" s="31">
        <f t="shared" si="4"/>
        <v>2199.9999999999995</v>
      </c>
      <c r="L524" s="31">
        <f t="shared" si="5"/>
        <v>879.99999999999989</v>
      </c>
      <c r="M524" s="32">
        <v>0.4</v>
      </c>
      <c r="O524" s="37"/>
      <c r="P524" s="35"/>
      <c r="Q524" s="33"/>
      <c r="R524" s="34"/>
    </row>
    <row r="525" spans="1:18" ht="15.75" customHeight="1" x14ac:dyDescent="0.2">
      <c r="A525" s="22"/>
      <c r="B525" s="27" t="s">
        <v>34</v>
      </c>
      <c r="C525" s="27">
        <v>1128299</v>
      </c>
      <c r="D525" s="28">
        <v>44269</v>
      </c>
      <c r="E525" s="27" t="s">
        <v>35</v>
      </c>
      <c r="F525" s="27" t="s">
        <v>47</v>
      </c>
      <c r="G525" s="27" t="s">
        <v>48</v>
      </c>
      <c r="H525" s="27" t="s">
        <v>27</v>
      </c>
      <c r="I525" s="29">
        <v>0.54999999999999993</v>
      </c>
      <c r="J525" s="30">
        <v>3000</v>
      </c>
      <c r="K525" s="31">
        <f t="shared" si="4"/>
        <v>1649.9999999999998</v>
      </c>
      <c r="L525" s="31">
        <f t="shared" si="5"/>
        <v>577.49999999999989</v>
      </c>
      <c r="M525" s="32">
        <v>0.35</v>
      </c>
      <c r="O525" s="37"/>
      <c r="P525" s="35"/>
      <c r="Q525" s="33"/>
      <c r="R525" s="34"/>
    </row>
    <row r="526" spans="1:18" ht="15.75" customHeight="1" x14ac:dyDescent="0.2">
      <c r="A526" s="22"/>
      <c r="B526" s="27" t="s">
        <v>34</v>
      </c>
      <c r="C526" s="27">
        <v>1128299</v>
      </c>
      <c r="D526" s="28">
        <v>44269</v>
      </c>
      <c r="E526" s="27" t="s">
        <v>35</v>
      </c>
      <c r="F526" s="27" t="s">
        <v>47</v>
      </c>
      <c r="G526" s="27" t="s">
        <v>48</v>
      </c>
      <c r="H526" s="27" t="s">
        <v>28</v>
      </c>
      <c r="I526" s="29">
        <v>0.6</v>
      </c>
      <c r="J526" s="30">
        <v>1750</v>
      </c>
      <c r="K526" s="31">
        <f t="shared" si="4"/>
        <v>1050</v>
      </c>
      <c r="L526" s="31">
        <f t="shared" si="5"/>
        <v>577.5</v>
      </c>
      <c r="M526" s="32">
        <v>0.55000000000000004</v>
      </c>
      <c r="O526" s="37"/>
      <c r="P526" s="35"/>
      <c r="Q526" s="33"/>
      <c r="R526" s="34"/>
    </row>
    <row r="527" spans="1:18" ht="15.75" customHeight="1" x14ac:dyDescent="0.2">
      <c r="A527" s="22"/>
      <c r="B527" s="27" t="s">
        <v>34</v>
      </c>
      <c r="C527" s="27">
        <v>1128299</v>
      </c>
      <c r="D527" s="28">
        <v>44269</v>
      </c>
      <c r="E527" s="27" t="s">
        <v>35</v>
      </c>
      <c r="F527" s="27" t="s">
        <v>47</v>
      </c>
      <c r="G527" s="27" t="s">
        <v>48</v>
      </c>
      <c r="H527" s="27" t="s">
        <v>29</v>
      </c>
      <c r="I527" s="29">
        <v>0.54999999999999993</v>
      </c>
      <c r="J527" s="30">
        <v>3750</v>
      </c>
      <c r="K527" s="31">
        <f t="shared" si="4"/>
        <v>2062.4999999999995</v>
      </c>
      <c r="L527" s="31">
        <f t="shared" si="5"/>
        <v>412.49999999999994</v>
      </c>
      <c r="M527" s="32">
        <v>0.2</v>
      </c>
      <c r="O527" s="37"/>
      <c r="P527" s="35"/>
      <c r="Q527" s="33"/>
      <c r="R527" s="34"/>
    </row>
    <row r="528" spans="1:18" ht="15.75" customHeight="1" x14ac:dyDescent="0.2">
      <c r="A528" s="22"/>
      <c r="B528" s="27" t="s">
        <v>34</v>
      </c>
      <c r="C528" s="27">
        <v>1128299</v>
      </c>
      <c r="D528" s="28">
        <v>44301</v>
      </c>
      <c r="E528" s="27" t="s">
        <v>35</v>
      </c>
      <c r="F528" s="27" t="s">
        <v>47</v>
      </c>
      <c r="G528" s="27" t="s">
        <v>48</v>
      </c>
      <c r="H528" s="27" t="s">
        <v>24</v>
      </c>
      <c r="I528" s="29">
        <v>0.6</v>
      </c>
      <c r="J528" s="30">
        <v>5500</v>
      </c>
      <c r="K528" s="31">
        <f t="shared" si="4"/>
        <v>3300</v>
      </c>
      <c r="L528" s="31">
        <f t="shared" si="5"/>
        <v>1320</v>
      </c>
      <c r="M528" s="32">
        <v>0.4</v>
      </c>
      <c r="O528" s="37"/>
      <c r="P528" s="35"/>
      <c r="Q528" s="33"/>
      <c r="R528" s="34"/>
    </row>
    <row r="529" spans="1:18" ht="15.75" customHeight="1" x14ac:dyDescent="0.2">
      <c r="A529" s="22"/>
      <c r="B529" s="27" t="s">
        <v>34</v>
      </c>
      <c r="C529" s="27">
        <v>1128299</v>
      </c>
      <c r="D529" s="28">
        <v>44301</v>
      </c>
      <c r="E529" s="27" t="s">
        <v>35</v>
      </c>
      <c r="F529" s="27" t="s">
        <v>47</v>
      </c>
      <c r="G529" s="27" t="s">
        <v>48</v>
      </c>
      <c r="H529" s="27" t="s">
        <v>25</v>
      </c>
      <c r="I529" s="29">
        <v>0.65</v>
      </c>
      <c r="J529" s="30">
        <v>3500</v>
      </c>
      <c r="K529" s="31">
        <f t="shared" si="4"/>
        <v>2275</v>
      </c>
      <c r="L529" s="31">
        <f t="shared" si="5"/>
        <v>568.75</v>
      </c>
      <c r="M529" s="32">
        <v>0.25</v>
      </c>
      <c r="O529" s="37"/>
      <c r="P529" s="35"/>
      <c r="Q529" s="33"/>
      <c r="R529" s="34"/>
    </row>
    <row r="530" spans="1:18" ht="15.75" customHeight="1" x14ac:dyDescent="0.2">
      <c r="A530" s="22"/>
      <c r="B530" s="27" t="s">
        <v>34</v>
      </c>
      <c r="C530" s="27">
        <v>1128299</v>
      </c>
      <c r="D530" s="28">
        <v>44301</v>
      </c>
      <c r="E530" s="27" t="s">
        <v>35</v>
      </c>
      <c r="F530" s="27" t="s">
        <v>47</v>
      </c>
      <c r="G530" s="27" t="s">
        <v>48</v>
      </c>
      <c r="H530" s="27" t="s">
        <v>26</v>
      </c>
      <c r="I530" s="29">
        <v>0.65</v>
      </c>
      <c r="J530" s="30">
        <v>4000</v>
      </c>
      <c r="K530" s="31">
        <f t="shared" si="4"/>
        <v>2600</v>
      </c>
      <c r="L530" s="31">
        <f t="shared" si="5"/>
        <v>1040</v>
      </c>
      <c r="M530" s="32">
        <v>0.4</v>
      </c>
      <c r="O530" s="37"/>
      <c r="P530" s="35"/>
      <c r="Q530" s="33"/>
      <c r="R530" s="34"/>
    </row>
    <row r="531" spans="1:18" ht="15.75" customHeight="1" x14ac:dyDescent="0.2">
      <c r="A531" s="22"/>
      <c r="B531" s="27" t="s">
        <v>34</v>
      </c>
      <c r="C531" s="27">
        <v>1128299</v>
      </c>
      <c r="D531" s="28">
        <v>44301</v>
      </c>
      <c r="E531" s="27" t="s">
        <v>35</v>
      </c>
      <c r="F531" s="27" t="s">
        <v>47</v>
      </c>
      <c r="G531" s="27" t="s">
        <v>48</v>
      </c>
      <c r="H531" s="27" t="s">
        <v>27</v>
      </c>
      <c r="I531" s="29">
        <v>0.6</v>
      </c>
      <c r="J531" s="30">
        <v>3000</v>
      </c>
      <c r="K531" s="31">
        <f t="shared" si="4"/>
        <v>1800</v>
      </c>
      <c r="L531" s="31">
        <f t="shared" si="5"/>
        <v>630</v>
      </c>
      <c r="M531" s="32">
        <v>0.35</v>
      </c>
      <c r="O531" s="37"/>
      <c r="P531" s="35"/>
      <c r="Q531" s="33"/>
      <c r="R531" s="34"/>
    </row>
    <row r="532" spans="1:18" ht="15.75" customHeight="1" x14ac:dyDescent="0.2">
      <c r="A532" s="22"/>
      <c r="B532" s="27" t="s">
        <v>34</v>
      </c>
      <c r="C532" s="27">
        <v>1128299</v>
      </c>
      <c r="D532" s="28">
        <v>44301</v>
      </c>
      <c r="E532" s="27" t="s">
        <v>35</v>
      </c>
      <c r="F532" s="27" t="s">
        <v>47</v>
      </c>
      <c r="G532" s="27" t="s">
        <v>48</v>
      </c>
      <c r="H532" s="27" t="s">
        <v>28</v>
      </c>
      <c r="I532" s="29">
        <v>0.65</v>
      </c>
      <c r="J532" s="30">
        <v>2000</v>
      </c>
      <c r="K532" s="31">
        <f t="shared" si="4"/>
        <v>1300</v>
      </c>
      <c r="L532" s="31">
        <f t="shared" si="5"/>
        <v>715.00000000000011</v>
      </c>
      <c r="M532" s="32">
        <v>0.55000000000000004</v>
      </c>
      <c r="O532" s="37"/>
      <c r="P532" s="35"/>
      <c r="Q532" s="33"/>
      <c r="R532" s="34"/>
    </row>
    <row r="533" spans="1:18" ht="15.75" customHeight="1" x14ac:dyDescent="0.2">
      <c r="A533" s="22"/>
      <c r="B533" s="27" t="s">
        <v>34</v>
      </c>
      <c r="C533" s="27">
        <v>1128299</v>
      </c>
      <c r="D533" s="28">
        <v>44301</v>
      </c>
      <c r="E533" s="27" t="s">
        <v>35</v>
      </c>
      <c r="F533" s="27" t="s">
        <v>47</v>
      </c>
      <c r="G533" s="27" t="s">
        <v>48</v>
      </c>
      <c r="H533" s="27" t="s">
        <v>29</v>
      </c>
      <c r="I533" s="29">
        <v>0.8</v>
      </c>
      <c r="J533" s="30">
        <v>3500</v>
      </c>
      <c r="K533" s="31">
        <f t="shared" si="4"/>
        <v>2800</v>
      </c>
      <c r="L533" s="31">
        <f t="shared" si="5"/>
        <v>560</v>
      </c>
      <c r="M533" s="32">
        <v>0.2</v>
      </c>
      <c r="O533" s="37"/>
      <c r="P533" s="35"/>
      <c r="Q533" s="33"/>
      <c r="R533" s="34"/>
    </row>
    <row r="534" spans="1:18" ht="15.75" customHeight="1" x14ac:dyDescent="0.2">
      <c r="A534" s="22"/>
      <c r="B534" s="27" t="s">
        <v>34</v>
      </c>
      <c r="C534" s="27">
        <v>1128299</v>
      </c>
      <c r="D534" s="28">
        <v>44332</v>
      </c>
      <c r="E534" s="27" t="s">
        <v>35</v>
      </c>
      <c r="F534" s="27" t="s">
        <v>47</v>
      </c>
      <c r="G534" s="27" t="s">
        <v>48</v>
      </c>
      <c r="H534" s="27" t="s">
        <v>24</v>
      </c>
      <c r="I534" s="29">
        <v>0.6</v>
      </c>
      <c r="J534" s="30">
        <v>5500</v>
      </c>
      <c r="K534" s="31">
        <f t="shared" si="4"/>
        <v>3300</v>
      </c>
      <c r="L534" s="31">
        <f t="shared" si="5"/>
        <v>1485</v>
      </c>
      <c r="M534" s="32">
        <v>0.45</v>
      </c>
      <c r="O534" s="37"/>
      <c r="P534" s="35"/>
      <c r="Q534" s="33"/>
      <c r="R534" s="34"/>
    </row>
    <row r="535" spans="1:18" ht="15.75" customHeight="1" x14ac:dyDescent="0.2">
      <c r="A535" s="22"/>
      <c r="B535" s="27" t="s">
        <v>34</v>
      </c>
      <c r="C535" s="27">
        <v>1128299</v>
      </c>
      <c r="D535" s="28">
        <v>44332</v>
      </c>
      <c r="E535" s="27" t="s">
        <v>35</v>
      </c>
      <c r="F535" s="27" t="s">
        <v>47</v>
      </c>
      <c r="G535" s="27" t="s">
        <v>48</v>
      </c>
      <c r="H535" s="27" t="s">
        <v>25</v>
      </c>
      <c r="I535" s="29">
        <v>0.65</v>
      </c>
      <c r="J535" s="30">
        <v>4000</v>
      </c>
      <c r="K535" s="31">
        <f t="shared" si="4"/>
        <v>2600</v>
      </c>
      <c r="L535" s="31">
        <f t="shared" si="5"/>
        <v>780</v>
      </c>
      <c r="M535" s="32">
        <v>0.3</v>
      </c>
      <c r="O535" s="37"/>
      <c r="P535" s="35"/>
      <c r="Q535" s="33"/>
      <c r="R535" s="34"/>
    </row>
    <row r="536" spans="1:18" ht="15.75" customHeight="1" x14ac:dyDescent="0.2">
      <c r="A536" s="22"/>
      <c r="B536" s="27" t="s">
        <v>34</v>
      </c>
      <c r="C536" s="27">
        <v>1128299</v>
      </c>
      <c r="D536" s="28">
        <v>44332</v>
      </c>
      <c r="E536" s="27" t="s">
        <v>35</v>
      </c>
      <c r="F536" s="27" t="s">
        <v>47</v>
      </c>
      <c r="G536" s="27" t="s">
        <v>48</v>
      </c>
      <c r="H536" s="27" t="s">
        <v>26</v>
      </c>
      <c r="I536" s="29">
        <v>0.65</v>
      </c>
      <c r="J536" s="30">
        <v>4000</v>
      </c>
      <c r="K536" s="31">
        <f t="shared" si="4"/>
        <v>2600</v>
      </c>
      <c r="L536" s="31">
        <f t="shared" si="5"/>
        <v>1170</v>
      </c>
      <c r="M536" s="32">
        <v>0.45</v>
      </c>
      <c r="O536" s="37"/>
      <c r="P536" s="35"/>
      <c r="Q536" s="33"/>
      <c r="R536" s="34"/>
    </row>
    <row r="537" spans="1:18" ht="15.75" customHeight="1" x14ac:dyDescent="0.2">
      <c r="A537" s="22"/>
      <c r="B537" s="27" t="s">
        <v>34</v>
      </c>
      <c r="C537" s="27">
        <v>1128299</v>
      </c>
      <c r="D537" s="28">
        <v>44332</v>
      </c>
      <c r="E537" s="27" t="s">
        <v>35</v>
      </c>
      <c r="F537" s="27" t="s">
        <v>47</v>
      </c>
      <c r="G537" s="27" t="s">
        <v>48</v>
      </c>
      <c r="H537" s="27" t="s">
        <v>27</v>
      </c>
      <c r="I537" s="29">
        <v>0.6</v>
      </c>
      <c r="J537" s="30">
        <v>3000</v>
      </c>
      <c r="K537" s="31">
        <f t="shared" si="4"/>
        <v>1800</v>
      </c>
      <c r="L537" s="31">
        <f t="shared" si="5"/>
        <v>719.99999999999989</v>
      </c>
      <c r="M537" s="32">
        <v>0.39999999999999997</v>
      </c>
      <c r="O537" s="37"/>
      <c r="P537" s="35"/>
      <c r="Q537" s="33"/>
      <c r="R537" s="34"/>
    </row>
    <row r="538" spans="1:18" ht="15.75" customHeight="1" x14ac:dyDescent="0.2">
      <c r="A538" s="22"/>
      <c r="B538" s="27" t="s">
        <v>34</v>
      </c>
      <c r="C538" s="27">
        <v>1128299</v>
      </c>
      <c r="D538" s="28">
        <v>44332</v>
      </c>
      <c r="E538" s="27" t="s">
        <v>35</v>
      </c>
      <c r="F538" s="27" t="s">
        <v>47</v>
      </c>
      <c r="G538" s="27" t="s">
        <v>48</v>
      </c>
      <c r="H538" s="27" t="s">
        <v>28</v>
      </c>
      <c r="I538" s="29">
        <v>0.65</v>
      </c>
      <c r="J538" s="30">
        <v>2000</v>
      </c>
      <c r="K538" s="31">
        <f t="shared" si="4"/>
        <v>1300</v>
      </c>
      <c r="L538" s="31">
        <f t="shared" si="5"/>
        <v>780.00000000000011</v>
      </c>
      <c r="M538" s="32">
        <v>0.60000000000000009</v>
      </c>
      <c r="O538" s="37"/>
      <c r="P538" s="35"/>
      <c r="Q538" s="33"/>
      <c r="R538" s="34"/>
    </row>
    <row r="539" spans="1:18" ht="15.75" customHeight="1" x14ac:dyDescent="0.2">
      <c r="A539" s="22"/>
      <c r="B539" s="27" t="s">
        <v>34</v>
      </c>
      <c r="C539" s="27">
        <v>1128299</v>
      </c>
      <c r="D539" s="28">
        <v>44332</v>
      </c>
      <c r="E539" s="27" t="s">
        <v>35</v>
      </c>
      <c r="F539" s="27" t="s">
        <v>47</v>
      </c>
      <c r="G539" s="27" t="s">
        <v>48</v>
      </c>
      <c r="H539" s="27" t="s">
        <v>29</v>
      </c>
      <c r="I539" s="29">
        <v>0.8</v>
      </c>
      <c r="J539" s="30">
        <v>4500</v>
      </c>
      <c r="K539" s="31">
        <f t="shared" si="4"/>
        <v>3600</v>
      </c>
      <c r="L539" s="31">
        <f t="shared" si="5"/>
        <v>900</v>
      </c>
      <c r="M539" s="32">
        <v>0.25</v>
      </c>
      <c r="O539" s="37"/>
      <c r="P539" s="35"/>
      <c r="Q539" s="33"/>
      <c r="R539" s="34"/>
    </row>
    <row r="540" spans="1:18" ht="15.75" customHeight="1" x14ac:dyDescent="0.2">
      <c r="A540" s="22"/>
      <c r="B540" s="27" t="s">
        <v>34</v>
      </c>
      <c r="C540" s="27">
        <v>1128299</v>
      </c>
      <c r="D540" s="28">
        <v>44362</v>
      </c>
      <c r="E540" s="27" t="s">
        <v>35</v>
      </c>
      <c r="F540" s="27" t="s">
        <v>47</v>
      </c>
      <c r="G540" s="27" t="s">
        <v>48</v>
      </c>
      <c r="H540" s="27" t="s">
        <v>24</v>
      </c>
      <c r="I540" s="29">
        <v>0.6</v>
      </c>
      <c r="J540" s="30">
        <v>7000</v>
      </c>
      <c r="K540" s="31">
        <f t="shared" si="4"/>
        <v>4200</v>
      </c>
      <c r="L540" s="31">
        <f t="shared" si="5"/>
        <v>1890</v>
      </c>
      <c r="M540" s="32">
        <v>0.45</v>
      </c>
      <c r="O540" s="37"/>
      <c r="P540" s="35"/>
      <c r="Q540" s="33"/>
      <c r="R540" s="34"/>
    </row>
    <row r="541" spans="1:18" ht="15.75" customHeight="1" x14ac:dyDescent="0.2">
      <c r="A541" s="22"/>
      <c r="B541" s="27" t="s">
        <v>34</v>
      </c>
      <c r="C541" s="27">
        <v>1128299</v>
      </c>
      <c r="D541" s="28">
        <v>44362</v>
      </c>
      <c r="E541" s="27" t="s">
        <v>35</v>
      </c>
      <c r="F541" s="27" t="s">
        <v>47</v>
      </c>
      <c r="G541" s="27" t="s">
        <v>48</v>
      </c>
      <c r="H541" s="27" t="s">
        <v>25</v>
      </c>
      <c r="I541" s="29">
        <v>0.65</v>
      </c>
      <c r="J541" s="30">
        <v>5500</v>
      </c>
      <c r="K541" s="31">
        <f t="shared" si="4"/>
        <v>3575</v>
      </c>
      <c r="L541" s="31">
        <f t="shared" si="5"/>
        <v>1072.5</v>
      </c>
      <c r="M541" s="32">
        <v>0.3</v>
      </c>
      <c r="O541" s="37"/>
      <c r="P541" s="35"/>
      <c r="Q541" s="33"/>
      <c r="R541" s="34"/>
    </row>
    <row r="542" spans="1:18" ht="15.75" customHeight="1" x14ac:dyDescent="0.2">
      <c r="A542" s="22"/>
      <c r="B542" s="27" t="s">
        <v>34</v>
      </c>
      <c r="C542" s="27">
        <v>1128299</v>
      </c>
      <c r="D542" s="28">
        <v>44362</v>
      </c>
      <c r="E542" s="27" t="s">
        <v>35</v>
      </c>
      <c r="F542" s="27" t="s">
        <v>47</v>
      </c>
      <c r="G542" s="27" t="s">
        <v>48</v>
      </c>
      <c r="H542" s="27" t="s">
        <v>26</v>
      </c>
      <c r="I542" s="29">
        <v>0.65</v>
      </c>
      <c r="J542" s="30">
        <v>5500</v>
      </c>
      <c r="K542" s="31">
        <f t="shared" si="4"/>
        <v>3575</v>
      </c>
      <c r="L542" s="31">
        <f t="shared" si="5"/>
        <v>1608.75</v>
      </c>
      <c r="M542" s="32">
        <v>0.45</v>
      </c>
      <c r="O542" s="37"/>
      <c r="P542" s="35"/>
      <c r="Q542" s="33"/>
      <c r="R542" s="34"/>
    </row>
    <row r="543" spans="1:18" ht="15.75" customHeight="1" x14ac:dyDescent="0.2">
      <c r="A543" s="22"/>
      <c r="B543" s="27" t="s">
        <v>34</v>
      </c>
      <c r="C543" s="27">
        <v>1128299</v>
      </c>
      <c r="D543" s="28">
        <v>44362</v>
      </c>
      <c r="E543" s="27" t="s">
        <v>35</v>
      </c>
      <c r="F543" s="27" t="s">
        <v>47</v>
      </c>
      <c r="G543" s="27" t="s">
        <v>48</v>
      </c>
      <c r="H543" s="27" t="s">
        <v>27</v>
      </c>
      <c r="I543" s="29">
        <v>0.6</v>
      </c>
      <c r="J543" s="30">
        <v>4250</v>
      </c>
      <c r="K543" s="31">
        <f t="shared" si="4"/>
        <v>2550</v>
      </c>
      <c r="L543" s="31">
        <f t="shared" si="5"/>
        <v>1019.9999999999999</v>
      </c>
      <c r="M543" s="32">
        <v>0.39999999999999997</v>
      </c>
      <c r="O543" s="37"/>
      <c r="P543" s="35"/>
      <c r="Q543" s="33"/>
      <c r="R543" s="34"/>
    </row>
    <row r="544" spans="1:18" ht="15.75" customHeight="1" x14ac:dyDescent="0.2">
      <c r="A544" s="22"/>
      <c r="B544" s="27" t="s">
        <v>34</v>
      </c>
      <c r="C544" s="27">
        <v>1128299</v>
      </c>
      <c r="D544" s="28">
        <v>44362</v>
      </c>
      <c r="E544" s="27" t="s">
        <v>35</v>
      </c>
      <c r="F544" s="27" t="s">
        <v>47</v>
      </c>
      <c r="G544" s="27" t="s">
        <v>48</v>
      </c>
      <c r="H544" s="27" t="s">
        <v>28</v>
      </c>
      <c r="I544" s="29">
        <v>0.65</v>
      </c>
      <c r="J544" s="30">
        <v>3000</v>
      </c>
      <c r="K544" s="31">
        <f t="shared" si="4"/>
        <v>1950</v>
      </c>
      <c r="L544" s="31">
        <f t="shared" si="5"/>
        <v>1170.0000000000002</v>
      </c>
      <c r="M544" s="32">
        <v>0.60000000000000009</v>
      </c>
      <c r="O544" s="37"/>
      <c r="P544" s="35"/>
      <c r="Q544" s="33"/>
      <c r="R544" s="34"/>
    </row>
    <row r="545" spans="1:18" ht="15.75" customHeight="1" x14ac:dyDescent="0.2">
      <c r="A545" s="22"/>
      <c r="B545" s="27" t="s">
        <v>34</v>
      </c>
      <c r="C545" s="27">
        <v>1128299</v>
      </c>
      <c r="D545" s="28">
        <v>44362</v>
      </c>
      <c r="E545" s="27" t="s">
        <v>35</v>
      </c>
      <c r="F545" s="27" t="s">
        <v>47</v>
      </c>
      <c r="G545" s="27" t="s">
        <v>48</v>
      </c>
      <c r="H545" s="27" t="s">
        <v>29</v>
      </c>
      <c r="I545" s="29">
        <v>0.8</v>
      </c>
      <c r="J545" s="30">
        <v>6000</v>
      </c>
      <c r="K545" s="31">
        <f t="shared" si="4"/>
        <v>4800</v>
      </c>
      <c r="L545" s="31">
        <f t="shared" si="5"/>
        <v>1200</v>
      </c>
      <c r="M545" s="32">
        <v>0.25</v>
      </c>
      <c r="O545" s="37"/>
      <c r="P545" s="35"/>
      <c r="Q545" s="33"/>
      <c r="R545" s="34"/>
    </row>
    <row r="546" spans="1:18" ht="15.75" customHeight="1" x14ac:dyDescent="0.2">
      <c r="A546" s="22"/>
      <c r="B546" s="27" t="s">
        <v>34</v>
      </c>
      <c r="C546" s="27">
        <v>1128299</v>
      </c>
      <c r="D546" s="28">
        <v>44391</v>
      </c>
      <c r="E546" s="27" t="s">
        <v>35</v>
      </c>
      <c r="F546" s="27" t="s">
        <v>47</v>
      </c>
      <c r="G546" s="27" t="s">
        <v>48</v>
      </c>
      <c r="H546" s="27" t="s">
        <v>24</v>
      </c>
      <c r="I546" s="29">
        <v>0.6</v>
      </c>
      <c r="J546" s="30">
        <v>7500</v>
      </c>
      <c r="K546" s="31">
        <f t="shared" si="4"/>
        <v>4500</v>
      </c>
      <c r="L546" s="31">
        <f t="shared" si="5"/>
        <v>1800</v>
      </c>
      <c r="M546" s="32">
        <v>0.4</v>
      </c>
      <c r="O546" s="37"/>
      <c r="P546" s="35"/>
      <c r="Q546" s="33"/>
      <c r="R546" s="34"/>
    </row>
    <row r="547" spans="1:18" ht="15.75" customHeight="1" x14ac:dyDescent="0.2">
      <c r="A547" s="22"/>
      <c r="B547" s="27" t="s">
        <v>34</v>
      </c>
      <c r="C547" s="27">
        <v>1128299</v>
      </c>
      <c r="D547" s="28">
        <v>44391</v>
      </c>
      <c r="E547" s="27" t="s">
        <v>35</v>
      </c>
      <c r="F547" s="27" t="s">
        <v>47</v>
      </c>
      <c r="G547" s="27" t="s">
        <v>48</v>
      </c>
      <c r="H547" s="27" t="s">
        <v>25</v>
      </c>
      <c r="I547" s="29">
        <v>0.65</v>
      </c>
      <c r="J547" s="30">
        <v>6000</v>
      </c>
      <c r="K547" s="31">
        <f t="shared" si="4"/>
        <v>3900</v>
      </c>
      <c r="L547" s="31">
        <f t="shared" si="5"/>
        <v>975</v>
      </c>
      <c r="M547" s="32">
        <v>0.25</v>
      </c>
      <c r="O547" s="37"/>
      <c r="P547" s="35"/>
      <c r="Q547" s="33"/>
      <c r="R547" s="34"/>
    </row>
    <row r="548" spans="1:18" ht="15.75" customHeight="1" x14ac:dyDescent="0.2">
      <c r="A548" s="22"/>
      <c r="B548" s="27" t="s">
        <v>34</v>
      </c>
      <c r="C548" s="27">
        <v>1128299</v>
      </c>
      <c r="D548" s="28">
        <v>44391</v>
      </c>
      <c r="E548" s="27" t="s">
        <v>35</v>
      </c>
      <c r="F548" s="27" t="s">
        <v>47</v>
      </c>
      <c r="G548" s="27" t="s">
        <v>48</v>
      </c>
      <c r="H548" s="27" t="s">
        <v>26</v>
      </c>
      <c r="I548" s="29">
        <v>0.65</v>
      </c>
      <c r="J548" s="30">
        <v>5500</v>
      </c>
      <c r="K548" s="31">
        <f t="shared" si="4"/>
        <v>3575</v>
      </c>
      <c r="L548" s="31">
        <f t="shared" si="5"/>
        <v>1430</v>
      </c>
      <c r="M548" s="32">
        <v>0.4</v>
      </c>
      <c r="O548" s="37"/>
      <c r="P548" s="35"/>
      <c r="Q548" s="33"/>
      <c r="R548" s="34"/>
    </row>
    <row r="549" spans="1:18" ht="15.75" customHeight="1" x14ac:dyDescent="0.2">
      <c r="A549" s="22"/>
      <c r="B549" s="27" t="s">
        <v>34</v>
      </c>
      <c r="C549" s="27">
        <v>1128299</v>
      </c>
      <c r="D549" s="28">
        <v>44391</v>
      </c>
      <c r="E549" s="27" t="s">
        <v>35</v>
      </c>
      <c r="F549" s="27" t="s">
        <v>47</v>
      </c>
      <c r="G549" s="27" t="s">
        <v>48</v>
      </c>
      <c r="H549" s="27" t="s">
        <v>27</v>
      </c>
      <c r="I549" s="29">
        <v>0.6</v>
      </c>
      <c r="J549" s="30">
        <v>4500</v>
      </c>
      <c r="K549" s="31">
        <f t="shared" si="4"/>
        <v>2700</v>
      </c>
      <c r="L549" s="31">
        <f t="shared" si="5"/>
        <v>944.99999999999989</v>
      </c>
      <c r="M549" s="32">
        <v>0.35</v>
      </c>
      <c r="O549" s="37"/>
      <c r="P549" s="35"/>
      <c r="Q549" s="33"/>
      <c r="R549" s="34"/>
    </row>
    <row r="550" spans="1:18" ht="15.75" customHeight="1" x14ac:dyDescent="0.2">
      <c r="A550" s="22"/>
      <c r="B550" s="27" t="s">
        <v>34</v>
      </c>
      <c r="C550" s="27">
        <v>1128299</v>
      </c>
      <c r="D550" s="28">
        <v>44391</v>
      </c>
      <c r="E550" s="27" t="s">
        <v>35</v>
      </c>
      <c r="F550" s="27" t="s">
        <v>47</v>
      </c>
      <c r="G550" s="27" t="s">
        <v>48</v>
      </c>
      <c r="H550" s="27" t="s">
        <v>28</v>
      </c>
      <c r="I550" s="29">
        <v>0.65</v>
      </c>
      <c r="J550" s="30">
        <v>5000</v>
      </c>
      <c r="K550" s="31">
        <f t="shared" si="4"/>
        <v>3250</v>
      </c>
      <c r="L550" s="31">
        <f t="shared" si="5"/>
        <v>1787.5000000000002</v>
      </c>
      <c r="M550" s="32">
        <v>0.55000000000000004</v>
      </c>
      <c r="O550" s="37"/>
      <c r="P550" s="35"/>
      <c r="Q550" s="33"/>
      <c r="R550" s="34"/>
    </row>
    <row r="551" spans="1:18" ht="15.75" customHeight="1" x14ac:dyDescent="0.2">
      <c r="A551" s="22"/>
      <c r="B551" s="27" t="s">
        <v>34</v>
      </c>
      <c r="C551" s="27">
        <v>1128299</v>
      </c>
      <c r="D551" s="28">
        <v>44391</v>
      </c>
      <c r="E551" s="27" t="s">
        <v>35</v>
      </c>
      <c r="F551" s="27" t="s">
        <v>47</v>
      </c>
      <c r="G551" s="27" t="s">
        <v>48</v>
      </c>
      <c r="H551" s="27" t="s">
        <v>29</v>
      </c>
      <c r="I551" s="29">
        <v>0.8</v>
      </c>
      <c r="J551" s="30">
        <v>5000</v>
      </c>
      <c r="K551" s="31">
        <f t="shared" si="4"/>
        <v>4000</v>
      </c>
      <c r="L551" s="31">
        <f t="shared" si="5"/>
        <v>800</v>
      </c>
      <c r="M551" s="32">
        <v>0.2</v>
      </c>
      <c r="O551" s="37"/>
      <c r="P551" s="35"/>
      <c r="Q551" s="33"/>
      <c r="R551" s="34"/>
    </row>
    <row r="552" spans="1:18" ht="15.75" customHeight="1" x14ac:dyDescent="0.2">
      <c r="A552" s="22"/>
      <c r="B552" s="27" t="s">
        <v>34</v>
      </c>
      <c r="C552" s="27">
        <v>1128299</v>
      </c>
      <c r="D552" s="28">
        <v>44423</v>
      </c>
      <c r="E552" s="27" t="s">
        <v>35</v>
      </c>
      <c r="F552" s="27" t="s">
        <v>47</v>
      </c>
      <c r="G552" s="27" t="s">
        <v>48</v>
      </c>
      <c r="H552" s="27" t="s">
        <v>24</v>
      </c>
      <c r="I552" s="29">
        <v>0.65</v>
      </c>
      <c r="J552" s="30">
        <v>7000</v>
      </c>
      <c r="K552" s="31">
        <f t="shared" si="4"/>
        <v>4550</v>
      </c>
      <c r="L552" s="31">
        <f t="shared" si="5"/>
        <v>1820</v>
      </c>
      <c r="M552" s="32">
        <v>0.4</v>
      </c>
      <c r="O552" s="37"/>
      <c r="P552" s="35"/>
      <c r="Q552" s="33"/>
      <c r="R552" s="34"/>
    </row>
    <row r="553" spans="1:18" ht="15.75" customHeight="1" x14ac:dyDescent="0.2">
      <c r="A553" s="22"/>
      <c r="B553" s="27" t="s">
        <v>34</v>
      </c>
      <c r="C553" s="27">
        <v>1128299</v>
      </c>
      <c r="D553" s="28">
        <v>44423</v>
      </c>
      <c r="E553" s="27" t="s">
        <v>35</v>
      </c>
      <c r="F553" s="27" t="s">
        <v>47</v>
      </c>
      <c r="G553" s="27" t="s">
        <v>48</v>
      </c>
      <c r="H553" s="27" t="s">
        <v>25</v>
      </c>
      <c r="I553" s="29">
        <v>0.70000000000000007</v>
      </c>
      <c r="J553" s="30">
        <v>6500</v>
      </c>
      <c r="K553" s="31">
        <f t="shared" si="4"/>
        <v>4550</v>
      </c>
      <c r="L553" s="31">
        <f t="shared" si="5"/>
        <v>1137.5</v>
      </c>
      <c r="M553" s="32">
        <v>0.25</v>
      </c>
      <c r="O553" s="37"/>
      <c r="P553" s="35"/>
      <c r="Q553" s="33"/>
      <c r="R553" s="34"/>
    </row>
    <row r="554" spans="1:18" ht="15.75" customHeight="1" x14ac:dyDescent="0.2">
      <c r="A554" s="22"/>
      <c r="B554" s="27" t="s">
        <v>34</v>
      </c>
      <c r="C554" s="27">
        <v>1128299</v>
      </c>
      <c r="D554" s="28">
        <v>44423</v>
      </c>
      <c r="E554" s="27" t="s">
        <v>35</v>
      </c>
      <c r="F554" s="27" t="s">
        <v>47</v>
      </c>
      <c r="G554" s="27" t="s">
        <v>48</v>
      </c>
      <c r="H554" s="27" t="s">
        <v>26</v>
      </c>
      <c r="I554" s="29">
        <v>0.65</v>
      </c>
      <c r="J554" s="30">
        <v>5250</v>
      </c>
      <c r="K554" s="31">
        <f t="shared" si="4"/>
        <v>3412.5</v>
      </c>
      <c r="L554" s="31">
        <f t="shared" si="5"/>
        <v>1365</v>
      </c>
      <c r="M554" s="32">
        <v>0.4</v>
      </c>
      <c r="O554" s="37"/>
      <c r="P554" s="35"/>
      <c r="Q554" s="33"/>
      <c r="R554" s="34"/>
    </row>
    <row r="555" spans="1:18" ht="15.75" customHeight="1" x14ac:dyDescent="0.2">
      <c r="A555" s="22"/>
      <c r="B555" s="27" t="s">
        <v>34</v>
      </c>
      <c r="C555" s="27">
        <v>1128299</v>
      </c>
      <c r="D555" s="28">
        <v>44423</v>
      </c>
      <c r="E555" s="27" t="s">
        <v>35</v>
      </c>
      <c r="F555" s="27" t="s">
        <v>47</v>
      </c>
      <c r="G555" s="27" t="s">
        <v>48</v>
      </c>
      <c r="H555" s="27" t="s">
        <v>27</v>
      </c>
      <c r="I555" s="29">
        <v>0.65</v>
      </c>
      <c r="J555" s="30">
        <v>4750</v>
      </c>
      <c r="K555" s="31">
        <f t="shared" si="4"/>
        <v>3087.5</v>
      </c>
      <c r="L555" s="31">
        <f t="shared" si="5"/>
        <v>1080.625</v>
      </c>
      <c r="M555" s="32">
        <v>0.35</v>
      </c>
      <c r="O555" s="37"/>
      <c r="P555" s="35"/>
      <c r="Q555" s="33"/>
      <c r="R555" s="34"/>
    </row>
    <row r="556" spans="1:18" ht="15.75" customHeight="1" x14ac:dyDescent="0.2">
      <c r="A556" s="22"/>
      <c r="B556" s="27" t="s">
        <v>34</v>
      </c>
      <c r="C556" s="27">
        <v>1128299</v>
      </c>
      <c r="D556" s="28">
        <v>44423</v>
      </c>
      <c r="E556" s="27" t="s">
        <v>35</v>
      </c>
      <c r="F556" s="27" t="s">
        <v>47</v>
      </c>
      <c r="G556" s="27" t="s">
        <v>48</v>
      </c>
      <c r="H556" s="27" t="s">
        <v>28</v>
      </c>
      <c r="I556" s="29">
        <v>0.75</v>
      </c>
      <c r="J556" s="30">
        <v>4750</v>
      </c>
      <c r="K556" s="31">
        <f t="shared" si="4"/>
        <v>3562.5</v>
      </c>
      <c r="L556" s="31">
        <f t="shared" si="5"/>
        <v>1959.3750000000002</v>
      </c>
      <c r="M556" s="32">
        <v>0.55000000000000004</v>
      </c>
      <c r="O556" s="37"/>
      <c r="P556" s="35"/>
      <c r="Q556" s="33"/>
      <c r="R556" s="34"/>
    </row>
    <row r="557" spans="1:18" ht="15.75" customHeight="1" x14ac:dyDescent="0.2">
      <c r="A557" s="22"/>
      <c r="B557" s="27" t="s">
        <v>34</v>
      </c>
      <c r="C557" s="27">
        <v>1128299</v>
      </c>
      <c r="D557" s="28">
        <v>44423</v>
      </c>
      <c r="E557" s="27" t="s">
        <v>35</v>
      </c>
      <c r="F557" s="27" t="s">
        <v>47</v>
      </c>
      <c r="G557" s="27" t="s">
        <v>48</v>
      </c>
      <c r="H557" s="27" t="s">
        <v>29</v>
      </c>
      <c r="I557" s="29">
        <v>0.8</v>
      </c>
      <c r="J557" s="30">
        <v>4000</v>
      </c>
      <c r="K557" s="31">
        <f t="shared" si="4"/>
        <v>3200</v>
      </c>
      <c r="L557" s="31">
        <f t="shared" si="5"/>
        <v>640</v>
      </c>
      <c r="M557" s="32">
        <v>0.2</v>
      </c>
      <c r="O557" s="37"/>
      <c r="P557" s="35"/>
      <c r="Q557" s="33"/>
      <c r="R557" s="34"/>
    </row>
    <row r="558" spans="1:18" ht="15.75" customHeight="1" x14ac:dyDescent="0.2">
      <c r="A558" s="22"/>
      <c r="B558" s="27" t="s">
        <v>34</v>
      </c>
      <c r="C558" s="27">
        <v>1128299</v>
      </c>
      <c r="D558" s="28">
        <v>44455</v>
      </c>
      <c r="E558" s="27" t="s">
        <v>35</v>
      </c>
      <c r="F558" s="27" t="s">
        <v>47</v>
      </c>
      <c r="G558" s="27" t="s">
        <v>48</v>
      </c>
      <c r="H558" s="27" t="s">
        <v>24</v>
      </c>
      <c r="I558" s="29">
        <v>0.60000000000000009</v>
      </c>
      <c r="J558" s="30">
        <v>6000</v>
      </c>
      <c r="K558" s="31">
        <f t="shared" si="4"/>
        <v>3600.0000000000005</v>
      </c>
      <c r="L558" s="31">
        <f t="shared" si="5"/>
        <v>1260.0000000000002</v>
      </c>
      <c r="M558" s="32">
        <v>0.35000000000000003</v>
      </c>
      <c r="O558" s="37"/>
      <c r="P558" s="35"/>
      <c r="Q558" s="33"/>
      <c r="R558" s="34"/>
    </row>
    <row r="559" spans="1:18" ht="15.75" customHeight="1" x14ac:dyDescent="0.2">
      <c r="A559" s="22"/>
      <c r="B559" s="27" t="s">
        <v>34</v>
      </c>
      <c r="C559" s="27">
        <v>1128299</v>
      </c>
      <c r="D559" s="28">
        <v>44455</v>
      </c>
      <c r="E559" s="27" t="s">
        <v>35</v>
      </c>
      <c r="F559" s="27" t="s">
        <v>47</v>
      </c>
      <c r="G559" s="27" t="s">
        <v>48</v>
      </c>
      <c r="H559" s="27" t="s">
        <v>25</v>
      </c>
      <c r="I559" s="29">
        <v>0.65000000000000013</v>
      </c>
      <c r="J559" s="30">
        <v>6000</v>
      </c>
      <c r="K559" s="31">
        <f t="shared" si="4"/>
        <v>3900.0000000000009</v>
      </c>
      <c r="L559" s="31">
        <f t="shared" si="5"/>
        <v>780.00000000000023</v>
      </c>
      <c r="M559" s="32">
        <v>0.2</v>
      </c>
      <c r="O559" s="37"/>
      <c r="P559" s="35"/>
      <c r="Q559" s="33"/>
      <c r="R559" s="34"/>
    </row>
    <row r="560" spans="1:18" ht="15.75" customHeight="1" x14ac:dyDescent="0.2">
      <c r="A560" s="22"/>
      <c r="B560" s="27" t="s">
        <v>34</v>
      </c>
      <c r="C560" s="27">
        <v>1128299</v>
      </c>
      <c r="D560" s="28">
        <v>44455</v>
      </c>
      <c r="E560" s="27" t="s">
        <v>35</v>
      </c>
      <c r="F560" s="27" t="s">
        <v>47</v>
      </c>
      <c r="G560" s="27" t="s">
        <v>48</v>
      </c>
      <c r="H560" s="27" t="s">
        <v>26</v>
      </c>
      <c r="I560" s="29">
        <v>0.60000000000000009</v>
      </c>
      <c r="J560" s="30">
        <v>4500</v>
      </c>
      <c r="K560" s="31">
        <f t="shared" si="4"/>
        <v>2700.0000000000005</v>
      </c>
      <c r="L560" s="31">
        <f t="shared" si="5"/>
        <v>945.00000000000023</v>
      </c>
      <c r="M560" s="32">
        <v>0.35000000000000003</v>
      </c>
      <c r="O560" s="37"/>
      <c r="P560" s="35"/>
      <c r="Q560" s="33"/>
      <c r="R560" s="34"/>
    </row>
    <row r="561" spans="1:18" ht="15.75" customHeight="1" x14ac:dyDescent="0.2">
      <c r="A561" s="22"/>
      <c r="B561" s="27" t="s">
        <v>34</v>
      </c>
      <c r="C561" s="27">
        <v>1128299</v>
      </c>
      <c r="D561" s="28">
        <v>44455</v>
      </c>
      <c r="E561" s="27" t="s">
        <v>35</v>
      </c>
      <c r="F561" s="27" t="s">
        <v>47</v>
      </c>
      <c r="G561" s="27" t="s">
        <v>48</v>
      </c>
      <c r="H561" s="27" t="s">
        <v>27</v>
      </c>
      <c r="I561" s="29">
        <v>0.60000000000000009</v>
      </c>
      <c r="J561" s="30">
        <v>4000</v>
      </c>
      <c r="K561" s="31">
        <f t="shared" si="4"/>
        <v>2400.0000000000005</v>
      </c>
      <c r="L561" s="31">
        <f t="shared" si="5"/>
        <v>720.00000000000011</v>
      </c>
      <c r="M561" s="32">
        <v>0.3</v>
      </c>
      <c r="O561" s="37"/>
      <c r="P561" s="35"/>
      <c r="Q561" s="33"/>
      <c r="R561" s="34"/>
    </row>
    <row r="562" spans="1:18" ht="15.75" customHeight="1" x14ac:dyDescent="0.2">
      <c r="A562" s="22"/>
      <c r="B562" s="27" t="s">
        <v>34</v>
      </c>
      <c r="C562" s="27">
        <v>1128299</v>
      </c>
      <c r="D562" s="28">
        <v>44455</v>
      </c>
      <c r="E562" s="27" t="s">
        <v>35</v>
      </c>
      <c r="F562" s="27" t="s">
        <v>47</v>
      </c>
      <c r="G562" s="27" t="s">
        <v>48</v>
      </c>
      <c r="H562" s="27" t="s">
        <v>28</v>
      </c>
      <c r="I562" s="29">
        <v>0.70000000000000007</v>
      </c>
      <c r="J562" s="30">
        <v>4000</v>
      </c>
      <c r="K562" s="31">
        <f t="shared" si="4"/>
        <v>2800.0000000000005</v>
      </c>
      <c r="L562" s="31">
        <f t="shared" si="5"/>
        <v>1400.0000000000005</v>
      </c>
      <c r="M562" s="32">
        <v>0.50000000000000011</v>
      </c>
      <c r="O562" s="37"/>
      <c r="P562" s="35"/>
      <c r="Q562" s="33"/>
      <c r="R562" s="34"/>
    </row>
    <row r="563" spans="1:18" ht="15.75" customHeight="1" x14ac:dyDescent="0.2">
      <c r="A563" s="22"/>
      <c r="B563" s="27" t="s">
        <v>34</v>
      </c>
      <c r="C563" s="27">
        <v>1128299</v>
      </c>
      <c r="D563" s="28">
        <v>44455</v>
      </c>
      <c r="E563" s="27" t="s">
        <v>35</v>
      </c>
      <c r="F563" s="27" t="s">
        <v>47</v>
      </c>
      <c r="G563" s="27" t="s">
        <v>48</v>
      </c>
      <c r="H563" s="27" t="s">
        <v>29</v>
      </c>
      <c r="I563" s="29">
        <v>0.75000000000000011</v>
      </c>
      <c r="J563" s="30">
        <v>4500</v>
      </c>
      <c r="K563" s="31">
        <f t="shared" si="4"/>
        <v>3375.0000000000005</v>
      </c>
      <c r="L563" s="31">
        <f t="shared" si="5"/>
        <v>506.25000000000017</v>
      </c>
      <c r="M563" s="32">
        <v>0.15000000000000002</v>
      </c>
      <c r="O563" s="37"/>
      <c r="P563" s="35"/>
      <c r="Q563" s="33"/>
      <c r="R563" s="34"/>
    </row>
    <row r="564" spans="1:18" ht="15.75" customHeight="1" x14ac:dyDescent="0.2">
      <c r="A564" s="22"/>
      <c r="B564" s="27" t="s">
        <v>34</v>
      </c>
      <c r="C564" s="27">
        <v>1128299</v>
      </c>
      <c r="D564" s="28">
        <v>44484</v>
      </c>
      <c r="E564" s="27" t="s">
        <v>35</v>
      </c>
      <c r="F564" s="27" t="s">
        <v>47</v>
      </c>
      <c r="G564" s="27" t="s">
        <v>48</v>
      </c>
      <c r="H564" s="27" t="s">
        <v>24</v>
      </c>
      <c r="I564" s="29">
        <v>0.60000000000000009</v>
      </c>
      <c r="J564" s="30">
        <v>5500</v>
      </c>
      <c r="K564" s="31">
        <f t="shared" si="4"/>
        <v>3300.0000000000005</v>
      </c>
      <c r="L564" s="31">
        <f t="shared" si="5"/>
        <v>1155.0000000000002</v>
      </c>
      <c r="M564" s="32">
        <v>0.35000000000000003</v>
      </c>
      <c r="O564" s="37"/>
      <c r="P564" s="35"/>
      <c r="Q564" s="33"/>
      <c r="R564" s="34"/>
    </row>
    <row r="565" spans="1:18" ht="15.75" customHeight="1" x14ac:dyDescent="0.2">
      <c r="A565" s="22"/>
      <c r="B565" s="27" t="s">
        <v>34</v>
      </c>
      <c r="C565" s="27">
        <v>1128299</v>
      </c>
      <c r="D565" s="28">
        <v>44484</v>
      </c>
      <c r="E565" s="27" t="s">
        <v>35</v>
      </c>
      <c r="F565" s="27" t="s">
        <v>47</v>
      </c>
      <c r="G565" s="27" t="s">
        <v>48</v>
      </c>
      <c r="H565" s="27" t="s">
        <v>25</v>
      </c>
      <c r="I565" s="29">
        <v>0.65000000000000013</v>
      </c>
      <c r="J565" s="30">
        <v>5500</v>
      </c>
      <c r="K565" s="31">
        <f t="shared" si="4"/>
        <v>3575.0000000000009</v>
      </c>
      <c r="L565" s="31">
        <f t="shared" si="5"/>
        <v>715.00000000000023</v>
      </c>
      <c r="M565" s="32">
        <v>0.2</v>
      </c>
      <c r="O565" s="37"/>
      <c r="P565" s="35"/>
      <c r="Q565" s="33"/>
      <c r="R565" s="34"/>
    </row>
    <row r="566" spans="1:18" ht="15.75" customHeight="1" x14ac:dyDescent="0.2">
      <c r="A566" s="22"/>
      <c r="B566" s="27" t="s">
        <v>34</v>
      </c>
      <c r="C566" s="27">
        <v>1128299</v>
      </c>
      <c r="D566" s="28">
        <v>44484</v>
      </c>
      <c r="E566" s="27" t="s">
        <v>35</v>
      </c>
      <c r="F566" s="27" t="s">
        <v>47</v>
      </c>
      <c r="G566" s="27" t="s">
        <v>48</v>
      </c>
      <c r="H566" s="27" t="s">
        <v>26</v>
      </c>
      <c r="I566" s="29">
        <v>0.60000000000000009</v>
      </c>
      <c r="J566" s="30">
        <v>3750</v>
      </c>
      <c r="K566" s="31">
        <f t="shared" si="4"/>
        <v>2250.0000000000005</v>
      </c>
      <c r="L566" s="31">
        <f t="shared" si="5"/>
        <v>787.50000000000023</v>
      </c>
      <c r="M566" s="32">
        <v>0.35000000000000003</v>
      </c>
      <c r="O566" s="37"/>
      <c r="P566" s="35"/>
      <c r="Q566" s="33"/>
      <c r="R566" s="34"/>
    </row>
    <row r="567" spans="1:18" ht="15.75" customHeight="1" x14ac:dyDescent="0.2">
      <c r="A567" s="22"/>
      <c r="B567" s="27" t="s">
        <v>34</v>
      </c>
      <c r="C567" s="27">
        <v>1128299</v>
      </c>
      <c r="D567" s="28">
        <v>44484</v>
      </c>
      <c r="E567" s="27" t="s">
        <v>35</v>
      </c>
      <c r="F567" s="27" t="s">
        <v>47</v>
      </c>
      <c r="G567" s="27" t="s">
        <v>48</v>
      </c>
      <c r="H567" s="27" t="s">
        <v>27</v>
      </c>
      <c r="I567" s="29">
        <v>0.60000000000000009</v>
      </c>
      <c r="J567" s="30">
        <v>3500</v>
      </c>
      <c r="K567" s="31">
        <f t="shared" si="4"/>
        <v>2100.0000000000005</v>
      </c>
      <c r="L567" s="31">
        <f t="shared" si="5"/>
        <v>630.00000000000011</v>
      </c>
      <c r="M567" s="32">
        <v>0.3</v>
      </c>
      <c r="O567" s="37"/>
      <c r="P567" s="35"/>
      <c r="Q567" s="33"/>
      <c r="R567" s="34"/>
    </row>
    <row r="568" spans="1:18" ht="15.75" customHeight="1" x14ac:dyDescent="0.2">
      <c r="A568" s="22"/>
      <c r="B568" s="27" t="s">
        <v>34</v>
      </c>
      <c r="C568" s="27">
        <v>1128299</v>
      </c>
      <c r="D568" s="28">
        <v>44484</v>
      </c>
      <c r="E568" s="27" t="s">
        <v>35</v>
      </c>
      <c r="F568" s="27" t="s">
        <v>47</v>
      </c>
      <c r="G568" s="27" t="s">
        <v>48</v>
      </c>
      <c r="H568" s="27" t="s">
        <v>28</v>
      </c>
      <c r="I568" s="29">
        <v>0.70000000000000007</v>
      </c>
      <c r="J568" s="30">
        <v>3250</v>
      </c>
      <c r="K568" s="31">
        <f t="shared" si="4"/>
        <v>2275</v>
      </c>
      <c r="L568" s="31">
        <f t="shared" si="5"/>
        <v>1137.5000000000002</v>
      </c>
      <c r="M568" s="32">
        <v>0.50000000000000011</v>
      </c>
      <c r="O568" s="37"/>
      <c r="P568" s="35"/>
      <c r="Q568" s="33"/>
      <c r="R568" s="34"/>
    </row>
    <row r="569" spans="1:18" ht="15.75" customHeight="1" x14ac:dyDescent="0.2">
      <c r="A569" s="22"/>
      <c r="B569" s="27" t="s">
        <v>34</v>
      </c>
      <c r="C569" s="27">
        <v>1128299</v>
      </c>
      <c r="D569" s="28">
        <v>44484</v>
      </c>
      <c r="E569" s="27" t="s">
        <v>35</v>
      </c>
      <c r="F569" s="27" t="s">
        <v>47</v>
      </c>
      <c r="G569" s="27" t="s">
        <v>48</v>
      </c>
      <c r="H569" s="27" t="s">
        <v>29</v>
      </c>
      <c r="I569" s="29">
        <v>0.75000000000000011</v>
      </c>
      <c r="J569" s="30">
        <v>3750</v>
      </c>
      <c r="K569" s="31">
        <f t="shared" si="4"/>
        <v>2812.5000000000005</v>
      </c>
      <c r="L569" s="31">
        <f t="shared" si="5"/>
        <v>421.87500000000011</v>
      </c>
      <c r="M569" s="32">
        <v>0.15000000000000002</v>
      </c>
      <c r="O569" s="37"/>
      <c r="P569" s="35"/>
      <c r="Q569" s="33"/>
      <c r="R569" s="34"/>
    </row>
    <row r="570" spans="1:18" ht="15.75" customHeight="1" x14ac:dyDescent="0.2">
      <c r="A570" s="22"/>
      <c r="B570" s="27" t="s">
        <v>34</v>
      </c>
      <c r="C570" s="27">
        <v>1128299</v>
      </c>
      <c r="D570" s="28">
        <v>44515</v>
      </c>
      <c r="E570" s="27" t="s">
        <v>35</v>
      </c>
      <c r="F570" s="27" t="s">
        <v>47</v>
      </c>
      <c r="G570" s="27" t="s">
        <v>48</v>
      </c>
      <c r="H570" s="27" t="s">
        <v>24</v>
      </c>
      <c r="I570" s="29">
        <v>0.60000000000000009</v>
      </c>
      <c r="J570" s="30">
        <v>5750</v>
      </c>
      <c r="K570" s="31">
        <f t="shared" si="4"/>
        <v>3450.0000000000005</v>
      </c>
      <c r="L570" s="31">
        <f t="shared" si="5"/>
        <v>1207.5000000000002</v>
      </c>
      <c r="M570" s="32">
        <v>0.35000000000000003</v>
      </c>
      <c r="O570" s="37"/>
      <c r="P570" s="35"/>
      <c r="Q570" s="33"/>
      <c r="R570" s="34"/>
    </row>
    <row r="571" spans="1:18" ht="15.75" customHeight="1" x14ac:dyDescent="0.2">
      <c r="A571" s="22"/>
      <c r="B571" s="27" t="s">
        <v>34</v>
      </c>
      <c r="C571" s="27">
        <v>1128299</v>
      </c>
      <c r="D571" s="28">
        <v>44515</v>
      </c>
      <c r="E571" s="27" t="s">
        <v>35</v>
      </c>
      <c r="F571" s="27" t="s">
        <v>47</v>
      </c>
      <c r="G571" s="27" t="s">
        <v>48</v>
      </c>
      <c r="H571" s="27" t="s">
        <v>25</v>
      </c>
      <c r="I571" s="29">
        <v>0.65000000000000013</v>
      </c>
      <c r="J571" s="30">
        <v>5750</v>
      </c>
      <c r="K571" s="31">
        <f t="shared" si="4"/>
        <v>3737.5000000000009</v>
      </c>
      <c r="L571" s="31">
        <f t="shared" si="5"/>
        <v>747.50000000000023</v>
      </c>
      <c r="M571" s="32">
        <v>0.2</v>
      </c>
      <c r="O571" s="37"/>
      <c r="P571" s="35"/>
      <c r="Q571" s="33"/>
      <c r="R571" s="34"/>
    </row>
    <row r="572" spans="1:18" ht="15.75" customHeight="1" x14ac:dyDescent="0.2">
      <c r="A572" s="22"/>
      <c r="B572" s="27" t="s">
        <v>34</v>
      </c>
      <c r="C572" s="27">
        <v>1128299</v>
      </c>
      <c r="D572" s="28">
        <v>44515</v>
      </c>
      <c r="E572" s="27" t="s">
        <v>35</v>
      </c>
      <c r="F572" s="27" t="s">
        <v>47</v>
      </c>
      <c r="G572" s="27" t="s">
        <v>48</v>
      </c>
      <c r="H572" s="27" t="s">
        <v>26</v>
      </c>
      <c r="I572" s="29">
        <v>0.60000000000000009</v>
      </c>
      <c r="J572" s="30">
        <v>4250</v>
      </c>
      <c r="K572" s="31">
        <f t="shared" si="4"/>
        <v>2550.0000000000005</v>
      </c>
      <c r="L572" s="31">
        <f t="shared" si="5"/>
        <v>892.50000000000023</v>
      </c>
      <c r="M572" s="32">
        <v>0.35000000000000003</v>
      </c>
      <c r="O572" s="37"/>
      <c r="P572" s="35"/>
      <c r="Q572" s="33"/>
      <c r="R572" s="34"/>
    </row>
    <row r="573" spans="1:18" ht="15.75" customHeight="1" x14ac:dyDescent="0.2">
      <c r="A573" s="22"/>
      <c r="B573" s="27" t="s">
        <v>34</v>
      </c>
      <c r="C573" s="27">
        <v>1128299</v>
      </c>
      <c r="D573" s="28">
        <v>44515</v>
      </c>
      <c r="E573" s="27" t="s">
        <v>35</v>
      </c>
      <c r="F573" s="27" t="s">
        <v>47</v>
      </c>
      <c r="G573" s="27" t="s">
        <v>48</v>
      </c>
      <c r="H573" s="27" t="s">
        <v>27</v>
      </c>
      <c r="I573" s="29">
        <v>0.60000000000000009</v>
      </c>
      <c r="J573" s="30">
        <v>4000</v>
      </c>
      <c r="K573" s="31">
        <f t="shared" si="4"/>
        <v>2400.0000000000005</v>
      </c>
      <c r="L573" s="31">
        <f t="shared" si="5"/>
        <v>720.00000000000011</v>
      </c>
      <c r="M573" s="32">
        <v>0.3</v>
      </c>
      <c r="O573" s="37"/>
      <c r="P573" s="35"/>
      <c r="Q573" s="33"/>
      <c r="R573" s="34"/>
    </row>
    <row r="574" spans="1:18" ht="15.75" customHeight="1" x14ac:dyDescent="0.2">
      <c r="A574" s="22"/>
      <c r="B574" s="27" t="s">
        <v>34</v>
      </c>
      <c r="C574" s="27">
        <v>1128299</v>
      </c>
      <c r="D574" s="28">
        <v>44515</v>
      </c>
      <c r="E574" s="27" t="s">
        <v>35</v>
      </c>
      <c r="F574" s="27" t="s">
        <v>47</v>
      </c>
      <c r="G574" s="27" t="s">
        <v>48</v>
      </c>
      <c r="H574" s="27" t="s">
        <v>28</v>
      </c>
      <c r="I574" s="29">
        <v>0.70000000000000007</v>
      </c>
      <c r="J574" s="30">
        <v>3500</v>
      </c>
      <c r="K574" s="31">
        <f t="shared" si="4"/>
        <v>2450.0000000000005</v>
      </c>
      <c r="L574" s="31">
        <f t="shared" si="5"/>
        <v>1225.0000000000005</v>
      </c>
      <c r="M574" s="32">
        <v>0.50000000000000011</v>
      </c>
      <c r="O574" s="37"/>
      <c r="P574" s="35"/>
      <c r="Q574" s="33"/>
      <c r="R574" s="34"/>
    </row>
    <row r="575" spans="1:18" ht="15.75" customHeight="1" x14ac:dyDescent="0.2">
      <c r="A575" s="22"/>
      <c r="B575" s="27" t="s">
        <v>34</v>
      </c>
      <c r="C575" s="27">
        <v>1128299</v>
      </c>
      <c r="D575" s="28">
        <v>44515</v>
      </c>
      <c r="E575" s="27" t="s">
        <v>35</v>
      </c>
      <c r="F575" s="27" t="s">
        <v>47</v>
      </c>
      <c r="G575" s="27" t="s">
        <v>48</v>
      </c>
      <c r="H575" s="27" t="s">
        <v>29</v>
      </c>
      <c r="I575" s="29">
        <v>0.75000000000000011</v>
      </c>
      <c r="J575" s="30">
        <v>4750</v>
      </c>
      <c r="K575" s="31">
        <f t="shared" si="4"/>
        <v>3562.5000000000005</v>
      </c>
      <c r="L575" s="31">
        <f t="shared" si="5"/>
        <v>534.37500000000011</v>
      </c>
      <c r="M575" s="32">
        <v>0.15000000000000002</v>
      </c>
      <c r="O575" s="37"/>
      <c r="P575" s="35"/>
      <c r="Q575" s="33"/>
      <c r="R575" s="34"/>
    </row>
    <row r="576" spans="1:18" ht="15.75" customHeight="1" x14ac:dyDescent="0.2">
      <c r="A576" s="22"/>
      <c r="B576" s="27" t="s">
        <v>34</v>
      </c>
      <c r="C576" s="27">
        <v>1128299</v>
      </c>
      <c r="D576" s="28">
        <v>44544</v>
      </c>
      <c r="E576" s="27" t="s">
        <v>35</v>
      </c>
      <c r="F576" s="27" t="s">
        <v>47</v>
      </c>
      <c r="G576" s="27" t="s">
        <v>48</v>
      </c>
      <c r="H576" s="27" t="s">
        <v>24</v>
      </c>
      <c r="I576" s="29">
        <v>0.60000000000000009</v>
      </c>
      <c r="J576" s="30">
        <v>6750</v>
      </c>
      <c r="K576" s="31">
        <f t="shared" si="4"/>
        <v>4050.0000000000005</v>
      </c>
      <c r="L576" s="31">
        <f t="shared" si="5"/>
        <v>1417.5000000000002</v>
      </c>
      <c r="M576" s="32">
        <v>0.35000000000000003</v>
      </c>
      <c r="O576" s="37"/>
      <c r="P576" s="35"/>
      <c r="Q576" s="33"/>
      <c r="R576" s="34"/>
    </row>
    <row r="577" spans="1:18" ht="15.75" customHeight="1" x14ac:dyDescent="0.2">
      <c r="A577" s="22"/>
      <c r="B577" s="27" t="s">
        <v>34</v>
      </c>
      <c r="C577" s="27">
        <v>1128299</v>
      </c>
      <c r="D577" s="28">
        <v>44544</v>
      </c>
      <c r="E577" s="27" t="s">
        <v>35</v>
      </c>
      <c r="F577" s="27" t="s">
        <v>47</v>
      </c>
      <c r="G577" s="27" t="s">
        <v>48</v>
      </c>
      <c r="H577" s="27" t="s">
        <v>25</v>
      </c>
      <c r="I577" s="29">
        <v>0.65000000000000013</v>
      </c>
      <c r="J577" s="30">
        <v>6750</v>
      </c>
      <c r="K577" s="31">
        <f t="shared" si="4"/>
        <v>4387.5000000000009</v>
      </c>
      <c r="L577" s="31">
        <f t="shared" si="5"/>
        <v>877.50000000000023</v>
      </c>
      <c r="M577" s="32">
        <v>0.2</v>
      </c>
      <c r="O577" s="37"/>
      <c r="P577" s="35"/>
      <c r="Q577" s="33"/>
      <c r="R577" s="34"/>
    </row>
    <row r="578" spans="1:18" ht="15.75" customHeight="1" x14ac:dyDescent="0.2">
      <c r="A578" s="22"/>
      <c r="B578" s="27" t="s">
        <v>34</v>
      </c>
      <c r="C578" s="27">
        <v>1128299</v>
      </c>
      <c r="D578" s="28">
        <v>44544</v>
      </c>
      <c r="E578" s="27" t="s">
        <v>35</v>
      </c>
      <c r="F578" s="27" t="s">
        <v>47</v>
      </c>
      <c r="G578" s="27" t="s">
        <v>48</v>
      </c>
      <c r="H578" s="27" t="s">
        <v>26</v>
      </c>
      <c r="I578" s="29">
        <v>0.60000000000000009</v>
      </c>
      <c r="J578" s="30">
        <v>4750</v>
      </c>
      <c r="K578" s="31">
        <f t="shared" si="4"/>
        <v>2850.0000000000005</v>
      </c>
      <c r="L578" s="31">
        <f t="shared" si="5"/>
        <v>997.50000000000023</v>
      </c>
      <c r="M578" s="32">
        <v>0.35000000000000003</v>
      </c>
      <c r="O578" s="37"/>
      <c r="P578" s="35"/>
      <c r="Q578" s="33"/>
      <c r="R578" s="34"/>
    </row>
    <row r="579" spans="1:18" ht="15.75" customHeight="1" x14ac:dyDescent="0.2">
      <c r="A579" s="22"/>
      <c r="B579" s="27" t="s">
        <v>34</v>
      </c>
      <c r="C579" s="27">
        <v>1128299</v>
      </c>
      <c r="D579" s="28">
        <v>44544</v>
      </c>
      <c r="E579" s="27" t="s">
        <v>35</v>
      </c>
      <c r="F579" s="27" t="s">
        <v>47</v>
      </c>
      <c r="G579" s="27" t="s">
        <v>48</v>
      </c>
      <c r="H579" s="27" t="s">
        <v>27</v>
      </c>
      <c r="I579" s="29">
        <v>0.60000000000000009</v>
      </c>
      <c r="J579" s="30">
        <v>4750</v>
      </c>
      <c r="K579" s="31">
        <f t="shared" si="4"/>
        <v>2850.0000000000005</v>
      </c>
      <c r="L579" s="31">
        <f t="shared" si="5"/>
        <v>855.00000000000011</v>
      </c>
      <c r="M579" s="32">
        <v>0.3</v>
      </c>
      <c r="O579" s="37"/>
      <c r="P579" s="35"/>
      <c r="Q579" s="33"/>
      <c r="R579" s="34"/>
    </row>
    <row r="580" spans="1:18" ht="15.75" customHeight="1" x14ac:dyDescent="0.2">
      <c r="A580" s="22"/>
      <c r="B580" s="27" t="s">
        <v>34</v>
      </c>
      <c r="C580" s="27">
        <v>1128299</v>
      </c>
      <c r="D580" s="28">
        <v>44544</v>
      </c>
      <c r="E580" s="27" t="s">
        <v>35</v>
      </c>
      <c r="F580" s="27" t="s">
        <v>47</v>
      </c>
      <c r="G580" s="27" t="s">
        <v>48</v>
      </c>
      <c r="H580" s="27" t="s">
        <v>28</v>
      </c>
      <c r="I580" s="29">
        <v>0.70000000000000007</v>
      </c>
      <c r="J580" s="30">
        <v>4000</v>
      </c>
      <c r="K580" s="31">
        <f t="shared" si="4"/>
        <v>2800.0000000000005</v>
      </c>
      <c r="L580" s="31">
        <f t="shared" si="5"/>
        <v>1400.0000000000005</v>
      </c>
      <c r="M580" s="32">
        <v>0.50000000000000011</v>
      </c>
      <c r="O580" s="37"/>
      <c r="P580" s="35"/>
      <c r="Q580" s="33"/>
      <c r="R580" s="34"/>
    </row>
    <row r="581" spans="1:18" ht="15.75" customHeight="1" x14ac:dyDescent="0.2">
      <c r="A581" s="22"/>
      <c r="B581" s="27" t="s">
        <v>34</v>
      </c>
      <c r="C581" s="27">
        <v>1128299</v>
      </c>
      <c r="D581" s="28">
        <v>44544</v>
      </c>
      <c r="E581" s="27" t="s">
        <v>35</v>
      </c>
      <c r="F581" s="27" t="s">
        <v>47</v>
      </c>
      <c r="G581" s="27" t="s">
        <v>48</v>
      </c>
      <c r="H581" s="27" t="s">
        <v>29</v>
      </c>
      <c r="I581" s="29">
        <v>0.75000000000000011</v>
      </c>
      <c r="J581" s="30">
        <v>5000</v>
      </c>
      <c r="K581" s="31">
        <f t="shared" si="4"/>
        <v>3750.0000000000005</v>
      </c>
      <c r="L581" s="31">
        <f t="shared" si="5"/>
        <v>562.50000000000011</v>
      </c>
      <c r="M581" s="32">
        <v>0.15000000000000002</v>
      </c>
      <c r="O581" s="37"/>
      <c r="P581" s="35"/>
      <c r="Q581" s="33"/>
      <c r="R581" s="34"/>
    </row>
    <row r="582" spans="1:18" ht="15.75" customHeight="1" x14ac:dyDescent="0.2">
      <c r="A582" s="22" t="s">
        <v>46</v>
      </c>
      <c r="B582" s="27" t="s">
        <v>34</v>
      </c>
      <c r="C582" s="27">
        <v>1128299</v>
      </c>
      <c r="D582" s="28">
        <v>44201</v>
      </c>
      <c r="E582" s="27" t="s">
        <v>35</v>
      </c>
      <c r="F582" s="27" t="s">
        <v>49</v>
      </c>
      <c r="G582" s="27" t="s">
        <v>50</v>
      </c>
      <c r="H582" s="27" t="s">
        <v>24</v>
      </c>
      <c r="I582" s="29">
        <v>0.3</v>
      </c>
      <c r="J582" s="30">
        <v>4250</v>
      </c>
      <c r="K582" s="31">
        <f t="shared" si="4"/>
        <v>1275</v>
      </c>
      <c r="L582" s="31">
        <f t="shared" si="5"/>
        <v>446.25000000000006</v>
      </c>
      <c r="M582" s="32">
        <v>0.35000000000000003</v>
      </c>
      <c r="O582" s="37"/>
      <c r="P582" s="35"/>
      <c r="Q582" s="33"/>
      <c r="R582" s="34"/>
    </row>
    <row r="583" spans="1:18" ht="15.75" customHeight="1" x14ac:dyDescent="0.2">
      <c r="A583" s="22"/>
      <c r="B583" s="27" t="s">
        <v>34</v>
      </c>
      <c r="C583" s="27">
        <v>1128299</v>
      </c>
      <c r="D583" s="28">
        <v>44201</v>
      </c>
      <c r="E583" s="27" t="s">
        <v>35</v>
      </c>
      <c r="F583" s="27" t="s">
        <v>49</v>
      </c>
      <c r="G583" s="27" t="s">
        <v>50</v>
      </c>
      <c r="H583" s="27" t="s">
        <v>25</v>
      </c>
      <c r="I583" s="29">
        <v>0.4</v>
      </c>
      <c r="J583" s="30">
        <v>4250</v>
      </c>
      <c r="K583" s="31">
        <f t="shared" si="4"/>
        <v>1700</v>
      </c>
      <c r="L583" s="31">
        <f t="shared" si="5"/>
        <v>340</v>
      </c>
      <c r="M583" s="32">
        <v>0.2</v>
      </c>
      <c r="O583" s="37"/>
      <c r="P583" s="35"/>
      <c r="Q583" s="33"/>
      <c r="R583" s="34"/>
    </row>
    <row r="584" spans="1:18" ht="15.75" customHeight="1" x14ac:dyDescent="0.2">
      <c r="A584" s="22"/>
      <c r="B584" s="27" t="s">
        <v>34</v>
      </c>
      <c r="C584" s="27">
        <v>1128299</v>
      </c>
      <c r="D584" s="28">
        <v>44201</v>
      </c>
      <c r="E584" s="27" t="s">
        <v>35</v>
      </c>
      <c r="F584" s="27" t="s">
        <v>49</v>
      </c>
      <c r="G584" s="27" t="s">
        <v>50</v>
      </c>
      <c r="H584" s="27" t="s">
        <v>26</v>
      </c>
      <c r="I584" s="29">
        <v>0.4</v>
      </c>
      <c r="J584" s="30">
        <v>4250</v>
      </c>
      <c r="K584" s="31">
        <f t="shared" si="4"/>
        <v>1700</v>
      </c>
      <c r="L584" s="31">
        <f t="shared" si="5"/>
        <v>595</v>
      </c>
      <c r="M584" s="32">
        <v>0.35000000000000003</v>
      </c>
      <c r="O584" s="37"/>
      <c r="P584" s="35"/>
      <c r="Q584" s="33"/>
      <c r="R584" s="34"/>
    </row>
    <row r="585" spans="1:18" ht="15.75" customHeight="1" x14ac:dyDescent="0.2">
      <c r="A585" s="22"/>
      <c r="B585" s="27" t="s">
        <v>34</v>
      </c>
      <c r="C585" s="27">
        <v>1128299</v>
      </c>
      <c r="D585" s="28">
        <v>44201</v>
      </c>
      <c r="E585" s="27" t="s">
        <v>35</v>
      </c>
      <c r="F585" s="27" t="s">
        <v>49</v>
      </c>
      <c r="G585" s="27" t="s">
        <v>50</v>
      </c>
      <c r="H585" s="27" t="s">
        <v>27</v>
      </c>
      <c r="I585" s="29">
        <v>0.4</v>
      </c>
      <c r="J585" s="30">
        <v>2750</v>
      </c>
      <c r="K585" s="31">
        <f t="shared" si="4"/>
        <v>1100</v>
      </c>
      <c r="L585" s="31">
        <f t="shared" si="5"/>
        <v>330</v>
      </c>
      <c r="M585" s="32">
        <v>0.3</v>
      </c>
      <c r="O585" s="37"/>
      <c r="P585" s="35"/>
      <c r="Q585" s="33"/>
      <c r="R585" s="34"/>
    </row>
    <row r="586" spans="1:18" ht="15.75" customHeight="1" x14ac:dyDescent="0.2">
      <c r="A586" s="22"/>
      <c r="B586" s="27" t="s">
        <v>34</v>
      </c>
      <c r="C586" s="27">
        <v>1128299</v>
      </c>
      <c r="D586" s="28">
        <v>44201</v>
      </c>
      <c r="E586" s="27" t="s">
        <v>35</v>
      </c>
      <c r="F586" s="27" t="s">
        <v>49</v>
      </c>
      <c r="G586" s="27" t="s">
        <v>50</v>
      </c>
      <c r="H586" s="27" t="s">
        <v>28</v>
      </c>
      <c r="I586" s="29">
        <v>0.45</v>
      </c>
      <c r="J586" s="30">
        <v>2250</v>
      </c>
      <c r="K586" s="31">
        <f t="shared" si="4"/>
        <v>1012.5</v>
      </c>
      <c r="L586" s="31">
        <f t="shared" si="5"/>
        <v>506.25</v>
      </c>
      <c r="M586" s="32">
        <v>0.5</v>
      </c>
      <c r="O586" s="37"/>
      <c r="P586" s="35"/>
      <c r="Q586" s="33"/>
      <c r="R586" s="34"/>
    </row>
    <row r="587" spans="1:18" ht="15.75" customHeight="1" x14ac:dyDescent="0.2">
      <c r="A587" s="22"/>
      <c r="B587" s="27" t="s">
        <v>34</v>
      </c>
      <c r="C587" s="27">
        <v>1128299</v>
      </c>
      <c r="D587" s="28">
        <v>44201</v>
      </c>
      <c r="E587" s="27" t="s">
        <v>35</v>
      </c>
      <c r="F587" s="27" t="s">
        <v>49</v>
      </c>
      <c r="G587" s="27" t="s">
        <v>50</v>
      </c>
      <c r="H587" s="27" t="s">
        <v>29</v>
      </c>
      <c r="I587" s="29">
        <v>0.4</v>
      </c>
      <c r="J587" s="30">
        <v>4750</v>
      </c>
      <c r="K587" s="31">
        <f t="shared" si="4"/>
        <v>1900</v>
      </c>
      <c r="L587" s="31">
        <f t="shared" si="5"/>
        <v>285.00000000000006</v>
      </c>
      <c r="M587" s="32">
        <v>0.15000000000000002</v>
      </c>
      <c r="O587" s="37"/>
      <c r="P587" s="35"/>
      <c r="Q587" s="33"/>
      <c r="R587" s="34"/>
    </row>
    <row r="588" spans="1:18" ht="15.75" customHeight="1" x14ac:dyDescent="0.2">
      <c r="A588" s="22"/>
      <c r="B588" s="27" t="s">
        <v>34</v>
      </c>
      <c r="C588" s="27">
        <v>1128299</v>
      </c>
      <c r="D588" s="28">
        <v>44232</v>
      </c>
      <c r="E588" s="27" t="s">
        <v>35</v>
      </c>
      <c r="F588" s="27" t="s">
        <v>49</v>
      </c>
      <c r="G588" s="27" t="s">
        <v>50</v>
      </c>
      <c r="H588" s="27" t="s">
        <v>24</v>
      </c>
      <c r="I588" s="29">
        <v>0.3</v>
      </c>
      <c r="J588" s="30">
        <v>5250</v>
      </c>
      <c r="K588" s="31">
        <f t="shared" si="4"/>
        <v>1575</v>
      </c>
      <c r="L588" s="31">
        <f t="shared" si="5"/>
        <v>551.25</v>
      </c>
      <c r="M588" s="32">
        <v>0.35000000000000003</v>
      </c>
      <c r="O588" s="37"/>
      <c r="P588" s="35"/>
      <c r="Q588" s="33"/>
      <c r="R588" s="34"/>
    </row>
    <row r="589" spans="1:18" ht="15.75" customHeight="1" x14ac:dyDescent="0.2">
      <c r="A589" s="22"/>
      <c r="B589" s="27" t="s">
        <v>34</v>
      </c>
      <c r="C589" s="27">
        <v>1128299</v>
      </c>
      <c r="D589" s="28">
        <v>44232</v>
      </c>
      <c r="E589" s="27" t="s">
        <v>35</v>
      </c>
      <c r="F589" s="27" t="s">
        <v>49</v>
      </c>
      <c r="G589" s="27" t="s">
        <v>50</v>
      </c>
      <c r="H589" s="27" t="s">
        <v>25</v>
      </c>
      <c r="I589" s="29">
        <v>0.4</v>
      </c>
      <c r="J589" s="30">
        <v>4250</v>
      </c>
      <c r="K589" s="31">
        <f t="shared" si="4"/>
        <v>1700</v>
      </c>
      <c r="L589" s="31">
        <f t="shared" si="5"/>
        <v>340</v>
      </c>
      <c r="M589" s="32">
        <v>0.2</v>
      </c>
      <c r="O589" s="37"/>
      <c r="P589" s="35"/>
      <c r="Q589" s="33"/>
      <c r="R589" s="34"/>
    </row>
    <row r="590" spans="1:18" ht="15.75" customHeight="1" x14ac:dyDescent="0.2">
      <c r="A590" s="22"/>
      <c r="B590" s="27" t="s">
        <v>34</v>
      </c>
      <c r="C590" s="27">
        <v>1128299</v>
      </c>
      <c r="D590" s="28">
        <v>44232</v>
      </c>
      <c r="E590" s="27" t="s">
        <v>35</v>
      </c>
      <c r="F590" s="27" t="s">
        <v>49</v>
      </c>
      <c r="G590" s="27" t="s">
        <v>50</v>
      </c>
      <c r="H590" s="27" t="s">
        <v>26</v>
      </c>
      <c r="I590" s="29">
        <v>0.4</v>
      </c>
      <c r="J590" s="30">
        <v>4250</v>
      </c>
      <c r="K590" s="31">
        <f t="shared" si="4"/>
        <v>1700</v>
      </c>
      <c r="L590" s="31">
        <f t="shared" si="5"/>
        <v>595</v>
      </c>
      <c r="M590" s="32">
        <v>0.35000000000000003</v>
      </c>
      <c r="O590" s="37"/>
      <c r="P590" s="35"/>
      <c r="Q590" s="33"/>
      <c r="R590" s="34"/>
    </row>
    <row r="591" spans="1:18" ht="15.75" customHeight="1" x14ac:dyDescent="0.2">
      <c r="A591" s="22"/>
      <c r="B591" s="27" t="s">
        <v>34</v>
      </c>
      <c r="C591" s="27">
        <v>1128299</v>
      </c>
      <c r="D591" s="28">
        <v>44232</v>
      </c>
      <c r="E591" s="27" t="s">
        <v>35</v>
      </c>
      <c r="F591" s="27" t="s">
        <v>49</v>
      </c>
      <c r="G591" s="27" t="s">
        <v>50</v>
      </c>
      <c r="H591" s="27" t="s">
        <v>27</v>
      </c>
      <c r="I591" s="29">
        <v>0.4</v>
      </c>
      <c r="J591" s="30">
        <v>2750</v>
      </c>
      <c r="K591" s="31">
        <f t="shared" si="4"/>
        <v>1100</v>
      </c>
      <c r="L591" s="31">
        <f t="shared" si="5"/>
        <v>330</v>
      </c>
      <c r="M591" s="32">
        <v>0.3</v>
      </c>
      <c r="O591" s="37"/>
      <c r="P591" s="35"/>
      <c r="Q591" s="33"/>
      <c r="R591" s="34"/>
    </row>
    <row r="592" spans="1:18" ht="15.75" customHeight="1" x14ac:dyDescent="0.2">
      <c r="A592" s="22"/>
      <c r="B592" s="27" t="s">
        <v>34</v>
      </c>
      <c r="C592" s="27">
        <v>1128299</v>
      </c>
      <c r="D592" s="28">
        <v>44232</v>
      </c>
      <c r="E592" s="27" t="s">
        <v>35</v>
      </c>
      <c r="F592" s="27" t="s">
        <v>49</v>
      </c>
      <c r="G592" s="27" t="s">
        <v>50</v>
      </c>
      <c r="H592" s="27" t="s">
        <v>28</v>
      </c>
      <c r="I592" s="29">
        <v>0.45</v>
      </c>
      <c r="J592" s="30">
        <v>2000</v>
      </c>
      <c r="K592" s="31">
        <f t="shared" si="4"/>
        <v>900</v>
      </c>
      <c r="L592" s="31">
        <f t="shared" si="5"/>
        <v>450</v>
      </c>
      <c r="M592" s="32">
        <v>0.5</v>
      </c>
      <c r="O592" s="37"/>
      <c r="P592" s="35"/>
      <c r="Q592" s="33"/>
      <c r="R592" s="34"/>
    </row>
    <row r="593" spans="1:18" ht="15.75" customHeight="1" x14ac:dyDescent="0.2">
      <c r="A593" s="22"/>
      <c r="B593" s="27" t="s">
        <v>34</v>
      </c>
      <c r="C593" s="27">
        <v>1128299</v>
      </c>
      <c r="D593" s="28">
        <v>44232</v>
      </c>
      <c r="E593" s="27" t="s">
        <v>35</v>
      </c>
      <c r="F593" s="27" t="s">
        <v>49</v>
      </c>
      <c r="G593" s="27" t="s">
        <v>50</v>
      </c>
      <c r="H593" s="27" t="s">
        <v>29</v>
      </c>
      <c r="I593" s="29">
        <v>0.4</v>
      </c>
      <c r="J593" s="30">
        <v>4000</v>
      </c>
      <c r="K593" s="31">
        <f t="shared" si="4"/>
        <v>1600</v>
      </c>
      <c r="L593" s="31">
        <f t="shared" si="5"/>
        <v>240.00000000000003</v>
      </c>
      <c r="M593" s="32">
        <v>0.15000000000000002</v>
      </c>
      <c r="O593" s="37"/>
      <c r="P593" s="35"/>
      <c r="Q593" s="33"/>
      <c r="R593" s="34"/>
    </row>
    <row r="594" spans="1:18" ht="15.75" customHeight="1" x14ac:dyDescent="0.2">
      <c r="A594" s="22"/>
      <c r="B594" s="27" t="s">
        <v>34</v>
      </c>
      <c r="C594" s="27">
        <v>1128299</v>
      </c>
      <c r="D594" s="28">
        <v>44259</v>
      </c>
      <c r="E594" s="27" t="s">
        <v>35</v>
      </c>
      <c r="F594" s="27" t="s">
        <v>49</v>
      </c>
      <c r="G594" s="27" t="s">
        <v>50</v>
      </c>
      <c r="H594" s="27" t="s">
        <v>24</v>
      </c>
      <c r="I594" s="29">
        <v>0.4</v>
      </c>
      <c r="J594" s="30">
        <v>5500</v>
      </c>
      <c r="K594" s="31">
        <f t="shared" si="4"/>
        <v>2200</v>
      </c>
      <c r="L594" s="31">
        <f t="shared" si="5"/>
        <v>770.00000000000011</v>
      </c>
      <c r="M594" s="32">
        <v>0.35000000000000003</v>
      </c>
      <c r="O594" s="37"/>
      <c r="P594" s="35"/>
      <c r="Q594" s="33"/>
      <c r="R594" s="34"/>
    </row>
    <row r="595" spans="1:18" ht="15.75" customHeight="1" x14ac:dyDescent="0.2">
      <c r="A595" s="22"/>
      <c r="B595" s="27" t="s">
        <v>34</v>
      </c>
      <c r="C595" s="27">
        <v>1128299</v>
      </c>
      <c r="D595" s="28">
        <v>44259</v>
      </c>
      <c r="E595" s="27" t="s">
        <v>35</v>
      </c>
      <c r="F595" s="27" t="s">
        <v>49</v>
      </c>
      <c r="G595" s="27" t="s">
        <v>50</v>
      </c>
      <c r="H595" s="27" t="s">
        <v>25</v>
      </c>
      <c r="I595" s="29">
        <v>0.49999999999999994</v>
      </c>
      <c r="J595" s="30">
        <v>4000</v>
      </c>
      <c r="K595" s="31">
        <f t="shared" si="4"/>
        <v>1999.9999999999998</v>
      </c>
      <c r="L595" s="31">
        <f t="shared" si="5"/>
        <v>400</v>
      </c>
      <c r="M595" s="32">
        <v>0.2</v>
      </c>
      <c r="O595" s="37"/>
      <c r="P595" s="35"/>
      <c r="Q595" s="33"/>
      <c r="R595" s="34"/>
    </row>
    <row r="596" spans="1:18" ht="15.75" customHeight="1" x14ac:dyDescent="0.2">
      <c r="A596" s="22"/>
      <c r="B596" s="27" t="s">
        <v>34</v>
      </c>
      <c r="C596" s="27">
        <v>1128299</v>
      </c>
      <c r="D596" s="28">
        <v>44259</v>
      </c>
      <c r="E596" s="27" t="s">
        <v>35</v>
      </c>
      <c r="F596" s="27" t="s">
        <v>49</v>
      </c>
      <c r="G596" s="27" t="s">
        <v>50</v>
      </c>
      <c r="H596" s="27" t="s">
        <v>26</v>
      </c>
      <c r="I596" s="29">
        <v>0.54999999999999993</v>
      </c>
      <c r="J596" s="30">
        <v>4000</v>
      </c>
      <c r="K596" s="31">
        <f t="shared" si="4"/>
        <v>2199.9999999999995</v>
      </c>
      <c r="L596" s="31">
        <f t="shared" si="5"/>
        <v>769.99999999999989</v>
      </c>
      <c r="M596" s="32">
        <v>0.35000000000000003</v>
      </c>
      <c r="O596" s="37"/>
      <c r="P596" s="35"/>
      <c r="Q596" s="33"/>
      <c r="R596" s="34"/>
    </row>
    <row r="597" spans="1:18" ht="15.75" customHeight="1" x14ac:dyDescent="0.2">
      <c r="A597" s="22"/>
      <c r="B597" s="27" t="s">
        <v>34</v>
      </c>
      <c r="C597" s="27">
        <v>1128299</v>
      </c>
      <c r="D597" s="28">
        <v>44259</v>
      </c>
      <c r="E597" s="27" t="s">
        <v>35</v>
      </c>
      <c r="F597" s="27" t="s">
        <v>49</v>
      </c>
      <c r="G597" s="27" t="s">
        <v>50</v>
      </c>
      <c r="H597" s="27" t="s">
        <v>27</v>
      </c>
      <c r="I597" s="29">
        <v>0.54999999999999993</v>
      </c>
      <c r="J597" s="30">
        <v>3000</v>
      </c>
      <c r="K597" s="31">
        <f t="shared" si="4"/>
        <v>1649.9999999999998</v>
      </c>
      <c r="L597" s="31">
        <f t="shared" si="5"/>
        <v>494.99999999999989</v>
      </c>
      <c r="M597" s="32">
        <v>0.3</v>
      </c>
      <c r="O597" s="37"/>
      <c r="P597" s="35"/>
      <c r="Q597" s="33"/>
      <c r="R597" s="34"/>
    </row>
    <row r="598" spans="1:18" ht="15.75" customHeight="1" x14ac:dyDescent="0.2">
      <c r="A598" s="22"/>
      <c r="B598" s="27" t="s">
        <v>34</v>
      </c>
      <c r="C598" s="27">
        <v>1128299</v>
      </c>
      <c r="D598" s="28">
        <v>44259</v>
      </c>
      <c r="E598" s="27" t="s">
        <v>35</v>
      </c>
      <c r="F598" s="27" t="s">
        <v>49</v>
      </c>
      <c r="G598" s="27" t="s">
        <v>50</v>
      </c>
      <c r="H598" s="27" t="s">
        <v>28</v>
      </c>
      <c r="I598" s="29">
        <v>0.6</v>
      </c>
      <c r="J598" s="30">
        <v>1500</v>
      </c>
      <c r="K598" s="31">
        <f t="shared" si="4"/>
        <v>900</v>
      </c>
      <c r="L598" s="31">
        <f t="shared" si="5"/>
        <v>450</v>
      </c>
      <c r="M598" s="32">
        <v>0.5</v>
      </c>
      <c r="O598" s="37"/>
      <c r="P598" s="35"/>
      <c r="Q598" s="33"/>
      <c r="R598" s="34"/>
    </row>
    <row r="599" spans="1:18" ht="15.75" customHeight="1" x14ac:dyDescent="0.2">
      <c r="A599" s="22"/>
      <c r="B599" s="27" t="s">
        <v>34</v>
      </c>
      <c r="C599" s="27">
        <v>1128299</v>
      </c>
      <c r="D599" s="28">
        <v>44259</v>
      </c>
      <c r="E599" s="27" t="s">
        <v>35</v>
      </c>
      <c r="F599" s="27" t="s">
        <v>49</v>
      </c>
      <c r="G599" s="27" t="s">
        <v>50</v>
      </c>
      <c r="H599" s="27" t="s">
        <v>29</v>
      </c>
      <c r="I599" s="29">
        <v>0.54999999999999993</v>
      </c>
      <c r="J599" s="30">
        <v>3500</v>
      </c>
      <c r="K599" s="31">
        <f t="shared" si="4"/>
        <v>1924.9999999999998</v>
      </c>
      <c r="L599" s="31">
        <f t="shared" si="5"/>
        <v>288.75</v>
      </c>
      <c r="M599" s="32">
        <v>0.15000000000000002</v>
      </c>
      <c r="O599" s="37"/>
      <c r="P599" s="35"/>
      <c r="Q599" s="33"/>
      <c r="R599" s="34"/>
    </row>
    <row r="600" spans="1:18" ht="15.75" customHeight="1" x14ac:dyDescent="0.2">
      <c r="A600" s="22"/>
      <c r="B600" s="27" t="s">
        <v>34</v>
      </c>
      <c r="C600" s="27">
        <v>1128299</v>
      </c>
      <c r="D600" s="28">
        <v>44291</v>
      </c>
      <c r="E600" s="27" t="s">
        <v>35</v>
      </c>
      <c r="F600" s="27" t="s">
        <v>49</v>
      </c>
      <c r="G600" s="27" t="s">
        <v>50</v>
      </c>
      <c r="H600" s="27" t="s">
        <v>24</v>
      </c>
      <c r="I600" s="29">
        <v>0.6</v>
      </c>
      <c r="J600" s="30">
        <v>5250</v>
      </c>
      <c r="K600" s="31">
        <f t="shared" si="4"/>
        <v>3150</v>
      </c>
      <c r="L600" s="31">
        <f t="shared" si="5"/>
        <v>1102.5</v>
      </c>
      <c r="M600" s="32">
        <v>0.35000000000000003</v>
      </c>
      <c r="O600" s="37"/>
      <c r="P600" s="35"/>
      <c r="Q600" s="33"/>
      <c r="R600" s="34"/>
    </row>
    <row r="601" spans="1:18" ht="15.75" customHeight="1" x14ac:dyDescent="0.2">
      <c r="A601" s="22"/>
      <c r="B601" s="27" t="s">
        <v>34</v>
      </c>
      <c r="C601" s="27">
        <v>1128299</v>
      </c>
      <c r="D601" s="28">
        <v>44291</v>
      </c>
      <c r="E601" s="27" t="s">
        <v>35</v>
      </c>
      <c r="F601" s="27" t="s">
        <v>49</v>
      </c>
      <c r="G601" s="27" t="s">
        <v>50</v>
      </c>
      <c r="H601" s="27" t="s">
        <v>25</v>
      </c>
      <c r="I601" s="29">
        <v>0.65</v>
      </c>
      <c r="J601" s="30">
        <v>3250</v>
      </c>
      <c r="K601" s="31">
        <f t="shared" si="4"/>
        <v>2112.5</v>
      </c>
      <c r="L601" s="31">
        <f t="shared" si="5"/>
        <v>422.5</v>
      </c>
      <c r="M601" s="32">
        <v>0.2</v>
      </c>
      <c r="O601" s="37"/>
      <c r="P601" s="35"/>
      <c r="Q601" s="33"/>
      <c r="R601" s="34"/>
    </row>
    <row r="602" spans="1:18" ht="15.75" customHeight="1" x14ac:dyDescent="0.2">
      <c r="A602" s="22"/>
      <c r="B602" s="27" t="s">
        <v>34</v>
      </c>
      <c r="C602" s="27">
        <v>1128299</v>
      </c>
      <c r="D602" s="28">
        <v>44291</v>
      </c>
      <c r="E602" s="27" t="s">
        <v>35</v>
      </c>
      <c r="F602" s="27" t="s">
        <v>49</v>
      </c>
      <c r="G602" s="27" t="s">
        <v>50</v>
      </c>
      <c r="H602" s="27" t="s">
        <v>26</v>
      </c>
      <c r="I602" s="29">
        <v>0.65</v>
      </c>
      <c r="J602" s="30">
        <v>3750</v>
      </c>
      <c r="K602" s="31">
        <f t="shared" si="4"/>
        <v>2437.5</v>
      </c>
      <c r="L602" s="31">
        <f t="shared" si="5"/>
        <v>853.12500000000011</v>
      </c>
      <c r="M602" s="32">
        <v>0.35000000000000003</v>
      </c>
      <c r="O602" s="37"/>
      <c r="P602" s="35"/>
      <c r="Q602" s="33"/>
      <c r="R602" s="34"/>
    </row>
    <row r="603" spans="1:18" ht="15.75" customHeight="1" x14ac:dyDescent="0.2">
      <c r="A603" s="22"/>
      <c r="B603" s="27" t="s">
        <v>34</v>
      </c>
      <c r="C603" s="27">
        <v>1128299</v>
      </c>
      <c r="D603" s="28">
        <v>44291</v>
      </c>
      <c r="E603" s="27" t="s">
        <v>35</v>
      </c>
      <c r="F603" s="27" t="s">
        <v>49</v>
      </c>
      <c r="G603" s="27" t="s">
        <v>50</v>
      </c>
      <c r="H603" s="27" t="s">
        <v>27</v>
      </c>
      <c r="I603" s="29">
        <v>0.6</v>
      </c>
      <c r="J603" s="30">
        <v>2750</v>
      </c>
      <c r="K603" s="31">
        <f t="shared" si="4"/>
        <v>1650</v>
      </c>
      <c r="L603" s="31">
        <f t="shared" si="5"/>
        <v>495</v>
      </c>
      <c r="M603" s="32">
        <v>0.3</v>
      </c>
      <c r="O603" s="37"/>
      <c r="P603" s="35"/>
      <c r="Q603" s="33"/>
      <c r="R603" s="34"/>
    </row>
    <row r="604" spans="1:18" ht="15.75" customHeight="1" x14ac:dyDescent="0.2">
      <c r="A604" s="22"/>
      <c r="B604" s="27" t="s">
        <v>34</v>
      </c>
      <c r="C604" s="27">
        <v>1128299</v>
      </c>
      <c r="D604" s="28">
        <v>44291</v>
      </c>
      <c r="E604" s="27" t="s">
        <v>35</v>
      </c>
      <c r="F604" s="27" t="s">
        <v>49</v>
      </c>
      <c r="G604" s="27" t="s">
        <v>50</v>
      </c>
      <c r="H604" s="27" t="s">
        <v>28</v>
      </c>
      <c r="I604" s="29">
        <v>0.65</v>
      </c>
      <c r="J604" s="30">
        <v>1750</v>
      </c>
      <c r="K604" s="31">
        <f t="shared" si="4"/>
        <v>1137.5</v>
      </c>
      <c r="L604" s="31">
        <f t="shared" si="5"/>
        <v>568.75</v>
      </c>
      <c r="M604" s="32">
        <v>0.5</v>
      </c>
      <c r="O604" s="37"/>
      <c r="P604" s="35"/>
      <c r="Q604" s="33"/>
      <c r="R604" s="34"/>
    </row>
    <row r="605" spans="1:18" ht="15.75" customHeight="1" x14ac:dyDescent="0.2">
      <c r="A605" s="22"/>
      <c r="B605" s="27" t="s">
        <v>34</v>
      </c>
      <c r="C605" s="27">
        <v>1128299</v>
      </c>
      <c r="D605" s="28">
        <v>44291</v>
      </c>
      <c r="E605" s="27" t="s">
        <v>35</v>
      </c>
      <c r="F605" s="27" t="s">
        <v>49</v>
      </c>
      <c r="G605" s="27" t="s">
        <v>50</v>
      </c>
      <c r="H605" s="27" t="s">
        <v>29</v>
      </c>
      <c r="I605" s="29">
        <v>0.8</v>
      </c>
      <c r="J605" s="30">
        <v>3250</v>
      </c>
      <c r="K605" s="31">
        <f t="shared" si="4"/>
        <v>2600</v>
      </c>
      <c r="L605" s="31">
        <f t="shared" si="5"/>
        <v>390.00000000000006</v>
      </c>
      <c r="M605" s="32">
        <v>0.15000000000000002</v>
      </c>
      <c r="O605" s="37"/>
      <c r="P605" s="35"/>
      <c r="Q605" s="33"/>
      <c r="R605" s="34"/>
    </row>
    <row r="606" spans="1:18" ht="15.75" customHeight="1" x14ac:dyDescent="0.2">
      <c r="A606" s="22"/>
      <c r="B606" s="27" t="s">
        <v>34</v>
      </c>
      <c r="C606" s="27">
        <v>1128299</v>
      </c>
      <c r="D606" s="28">
        <v>44322</v>
      </c>
      <c r="E606" s="27" t="s">
        <v>35</v>
      </c>
      <c r="F606" s="27" t="s">
        <v>49</v>
      </c>
      <c r="G606" s="27" t="s">
        <v>50</v>
      </c>
      <c r="H606" s="27" t="s">
        <v>24</v>
      </c>
      <c r="I606" s="29">
        <v>0.6</v>
      </c>
      <c r="J606" s="30">
        <v>5250</v>
      </c>
      <c r="K606" s="31">
        <f t="shared" si="4"/>
        <v>3150</v>
      </c>
      <c r="L606" s="31">
        <f t="shared" si="5"/>
        <v>1575</v>
      </c>
      <c r="M606" s="32">
        <v>0.5</v>
      </c>
      <c r="O606" s="37"/>
      <c r="P606" s="35"/>
      <c r="Q606" s="33"/>
      <c r="R606" s="34"/>
    </row>
    <row r="607" spans="1:18" ht="15.75" customHeight="1" x14ac:dyDescent="0.2">
      <c r="A607" s="22"/>
      <c r="B607" s="27" t="s">
        <v>34</v>
      </c>
      <c r="C607" s="27">
        <v>1128299</v>
      </c>
      <c r="D607" s="28">
        <v>44322</v>
      </c>
      <c r="E607" s="27" t="s">
        <v>35</v>
      </c>
      <c r="F607" s="27" t="s">
        <v>49</v>
      </c>
      <c r="G607" s="27" t="s">
        <v>50</v>
      </c>
      <c r="H607" s="27" t="s">
        <v>25</v>
      </c>
      <c r="I607" s="29">
        <v>0.65</v>
      </c>
      <c r="J607" s="30">
        <v>3750</v>
      </c>
      <c r="K607" s="31">
        <f t="shared" si="4"/>
        <v>2437.5</v>
      </c>
      <c r="L607" s="31">
        <f t="shared" si="5"/>
        <v>853.125</v>
      </c>
      <c r="M607" s="32">
        <v>0.35</v>
      </c>
      <c r="O607" s="37"/>
      <c r="P607" s="35"/>
      <c r="Q607" s="33"/>
      <c r="R607" s="34"/>
    </row>
    <row r="608" spans="1:18" ht="15.75" customHeight="1" x14ac:dyDescent="0.2">
      <c r="A608" s="22"/>
      <c r="B608" s="27" t="s">
        <v>34</v>
      </c>
      <c r="C608" s="27">
        <v>1128299</v>
      </c>
      <c r="D608" s="28">
        <v>44322</v>
      </c>
      <c r="E608" s="27" t="s">
        <v>35</v>
      </c>
      <c r="F608" s="27" t="s">
        <v>49</v>
      </c>
      <c r="G608" s="27" t="s">
        <v>50</v>
      </c>
      <c r="H608" s="27" t="s">
        <v>26</v>
      </c>
      <c r="I608" s="29">
        <v>0.65</v>
      </c>
      <c r="J608" s="30">
        <v>3750</v>
      </c>
      <c r="K608" s="31">
        <f t="shared" si="4"/>
        <v>2437.5</v>
      </c>
      <c r="L608" s="31">
        <f t="shared" si="5"/>
        <v>1218.75</v>
      </c>
      <c r="M608" s="32">
        <v>0.5</v>
      </c>
      <c r="O608" s="37"/>
      <c r="P608" s="35"/>
      <c r="Q608" s="33"/>
      <c r="R608" s="34"/>
    </row>
    <row r="609" spans="1:18" ht="15.75" customHeight="1" x14ac:dyDescent="0.2">
      <c r="A609" s="22"/>
      <c r="B609" s="27" t="s">
        <v>34</v>
      </c>
      <c r="C609" s="27">
        <v>1128299</v>
      </c>
      <c r="D609" s="28">
        <v>44322</v>
      </c>
      <c r="E609" s="27" t="s">
        <v>35</v>
      </c>
      <c r="F609" s="27" t="s">
        <v>49</v>
      </c>
      <c r="G609" s="27" t="s">
        <v>50</v>
      </c>
      <c r="H609" s="27" t="s">
        <v>27</v>
      </c>
      <c r="I609" s="29">
        <v>0.6</v>
      </c>
      <c r="J609" s="30">
        <v>2750</v>
      </c>
      <c r="K609" s="31">
        <f t="shared" si="4"/>
        <v>1650</v>
      </c>
      <c r="L609" s="31">
        <f t="shared" si="5"/>
        <v>742.49999999999989</v>
      </c>
      <c r="M609" s="32">
        <v>0.44999999999999996</v>
      </c>
      <c r="O609" s="37"/>
      <c r="P609" s="35"/>
      <c r="Q609" s="33"/>
      <c r="R609" s="34"/>
    </row>
    <row r="610" spans="1:18" ht="15.75" customHeight="1" x14ac:dyDescent="0.2">
      <c r="A610" s="22"/>
      <c r="B610" s="27" t="s">
        <v>34</v>
      </c>
      <c r="C610" s="27">
        <v>1128299</v>
      </c>
      <c r="D610" s="28">
        <v>44322</v>
      </c>
      <c r="E610" s="27" t="s">
        <v>35</v>
      </c>
      <c r="F610" s="27" t="s">
        <v>49</v>
      </c>
      <c r="G610" s="27" t="s">
        <v>50</v>
      </c>
      <c r="H610" s="27" t="s">
        <v>28</v>
      </c>
      <c r="I610" s="29">
        <v>0.65</v>
      </c>
      <c r="J610" s="30">
        <v>1750</v>
      </c>
      <c r="K610" s="31">
        <f t="shared" si="4"/>
        <v>1137.5</v>
      </c>
      <c r="L610" s="31">
        <f t="shared" si="5"/>
        <v>739.37500000000011</v>
      </c>
      <c r="M610" s="32">
        <v>0.65000000000000013</v>
      </c>
      <c r="O610" s="37"/>
      <c r="P610" s="35"/>
      <c r="Q610" s="33"/>
      <c r="R610" s="34"/>
    </row>
    <row r="611" spans="1:18" ht="15.75" customHeight="1" x14ac:dyDescent="0.2">
      <c r="A611" s="22"/>
      <c r="B611" s="27" t="s">
        <v>34</v>
      </c>
      <c r="C611" s="27">
        <v>1128299</v>
      </c>
      <c r="D611" s="28">
        <v>44322</v>
      </c>
      <c r="E611" s="27" t="s">
        <v>35</v>
      </c>
      <c r="F611" s="27" t="s">
        <v>49</v>
      </c>
      <c r="G611" s="27" t="s">
        <v>50</v>
      </c>
      <c r="H611" s="27" t="s">
        <v>29</v>
      </c>
      <c r="I611" s="29">
        <v>0.8</v>
      </c>
      <c r="J611" s="30">
        <v>4750</v>
      </c>
      <c r="K611" s="31">
        <f t="shared" si="4"/>
        <v>3800</v>
      </c>
      <c r="L611" s="31">
        <f t="shared" si="5"/>
        <v>1140</v>
      </c>
      <c r="M611" s="32">
        <v>0.3</v>
      </c>
      <c r="O611" s="37"/>
      <c r="P611" s="35"/>
      <c r="Q611" s="33"/>
      <c r="R611" s="34"/>
    </row>
    <row r="612" spans="1:18" ht="15.75" customHeight="1" x14ac:dyDescent="0.2">
      <c r="A612" s="22"/>
      <c r="B612" s="27" t="s">
        <v>34</v>
      </c>
      <c r="C612" s="27">
        <v>1128299</v>
      </c>
      <c r="D612" s="28">
        <v>44352</v>
      </c>
      <c r="E612" s="27" t="s">
        <v>35</v>
      </c>
      <c r="F612" s="27" t="s">
        <v>49</v>
      </c>
      <c r="G612" s="27" t="s">
        <v>50</v>
      </c>
      <c r="H612" s="27" t="s">
        <v>24</v>
      </c>
      <c r="I612" s="29">
        <v>0.6</v>
      </c>
      <c r="J612" s="30">
        <v>7250</v>
      </c>
      <c r="K612" s="31">
        <f t="shared" si="4"/>
        <v>4350</v>
      </c>
      <c r="L612" s="31">
        <f t="shared" si="5"/>
        <v>2175</v>
      </c>
      <c r="M612" s="32">
        <v>0.5</v>
      </c>
      <c r="O612" s="37"/>
      <c r="P612" s="35"/>
      <c r="Q612" s="33"/>
      <c r="R612" s="34"/>
    </row>
    <row r="613" spans="1:18" ht="15.75" customHeight="1" x14ac:dyDescent="0.2">
      <c r="A613" s="22"/>
      <c r="B613" s="27" t="s">
        <v>34</v>
      </c>
      <c r="C613" s="27">
        <v>1128299</v>
      </c>
      <c r="D613" s="28">
        <v>44352</v>
      </c>
      <c r="E613" s="27" t="s">
        <v>35</v>
      </c>
      <c r="F613" s="27" t="s">
        <v>49</v>
      </c>
      <c r="G613" s="27" t="s">
        <v>50</v>
      </c>
      <c r="H613" s="27" t="s">
        <v>25</v>
      </c>
      <c r="I613" s="29">
        <v>0.65</v>
      </c>
      <c r="J613" s="30">
        <v>5750</v>
      </c>
      <c r="K613" s="31">
        <f t="shared" si="4"/>
        <v>3737.5</v>
      </c>
      <c r="L613" s="31">
        <f t="shared" si="5"/>
        <v>1308.125</v>
      </c>
      <c r="M613" s="32">
        <v>0.35</v>
      </c>
      <c r="O613" s="37"/>
      <c r="P613" s="35"/>
      <c r="Q613" s="33"/>
      <c r="R613" s="34"/>
    </row>
    <row r="614" spans="1:18" ht="15.75" customHeight="1" x14ac:dyDescent="0.2">
      <c r="A614" s="22"/>
      <c r="B614" s="27" t="s">
        <v>34</v>
      </c>
      <c r="C614" s="27">
        <v>1128299</v>
      </c>
      <c r="D614" s="28">
        <v>44352</v>
      </c>
      <c r="E614" s="27" t="s">
        <v>35</v>
      </c>
      <c r="F614" s="27" t="s">
        <v>49</v>
      </c>
      <c r="G614" s="27" t="s">
        <v>50</v>
      </c>
      <c r="H614" s="27" t="s">
        <v>26</v>
      </c>
      <c r="I614" s="29">
        <v>0.65</v>
      </c>
      <c r="J614" s="30">
        <v>5750</v>
      </c>
      <c r="K614" s="31">
        <f t="shared" si="4"/>
        <v>3737.5</v>
      </c>
      <c r="L614" s="31">
        <f t="shared" si="5"/>
        <v>1868.75</v>
      </c>
      <c r="M614" s="32">
        <v>0.5</v>
      </c>
      <c r="O614" s="37"/>
      <c r="P614" s="35"/>
      <c r="Q614" s="33"/>
      <c r="R614" s="34"/>
    </row>
    <row r="615" spans="1:18" ht="15.75" customHeight="1" x14ac:dyDescent="0.2">
      <c r="A615" s="22"/>
      <c r="B615" s="27" t="s">
        <v>34</v>
      </c>
      <c r="C615" s="27">
        <v>1128299</v>
      </c>
      <c r="D615" s="28">
        <v>44352</v>
      </c>
      <c r="E615" s="27" t="s">
        <v>35</v>
      </c>
      <c r="F615" s="27" t="s">
        <v>49</v>
      </c>
      <c r="G615" s="27" t="s">
        <v>50</v>
      </c>
      <c r="H615" s="27" t="s">
        <v>27</v>
      </c>
      <c r="I615" s="29">
        <v>0.65</v>
      </c>
      <c r="J615" s="30">
        <v>4500</v>
      </c>
      <c r="K615" s="31">
        <f t="shared" si="4"/>
        <v>2925</v>
      </c>
      <c r="L615" s="31">
        <f t="shared" si="5"/>
        <v>1316.2499999999998</v>
      </c>
      <c r="M615" s="32">
        <v>0.44999999999999996</v>
      </c>
      <c r="O615" s="37"/>
      <c r="P615" s="35"/>
      <c r="Q615" s="33"/>
      <c r="R615" s="34"/>
    </row>
    <row r="616" spans="1:18" ht="15.75" customHeight="1" x14ac:dyDescent="0.2">
      <c r="A616" s="22"/>
      <c r="B616" s="27" t="s">
        <v>34</v>
      </c>
      <c r="C616" s="27">
        <v>1128299</v>
      </c>
      <c r="D616" s="28">
        <v>44352</v>
      </c>
      <c r="E616" s="27" t="s">
        <v>35</v>
      </c>
      <c r="F616" s="27" t="s">
        <v>49</v>
      </c>
      <c r="G616" s="27" t="s">
        <v>50</v>
      </c>
      <c r="H616" s="27" t="s">
        <v>28</v>
      </c>
      <c r="I616" s="29">
        <v>0.70000000000000007</v>
      </c>
      <c r="J616" s="30">
        <v>3250</v>
      </c>
      <c r="K616" s="31">
        <f t="shared" si="4"/>
        <v>2275</v>
      </c>
      <c r="L616" s="31">
        <f t="shared" si="5"/>
        <v>1478.7500000000002</v>
      </c>
      <c r="M616" s="32">
        <v>0.65000000000000013</v>
      </c>
      <c r="O616" s="37"/>
      <c r="P616" s="35"/>
      <c r="Q616" s="33"/>
      <c r="R616" s="34"/>
    </row>
    <row r="617" spans="1:18" ht="15.75" customHeight="1" x14ac:dyDescent="0.2">
      <c r="A617" s="22"/>
      <c r="B617" s="27" t="s">
        <v>34</v>
      </c>
      <c r="C617" s="27">
        <v>1128299</v>
      </c>
      <c r="D617" s="28">
        <v>44352</v>
      </c>
      <c r="E617" s="27" t="s">
        <v>35</v>
      </c>
      <c r="F617" s="27" t="s">
        <v>49</v>
      </c>
      <c r="G617" s="27" t="s">
        <v>50</v>
      </c>
      <c r="H617" s="27" t="s">
        <v>29</v>
      </c>
      <c r="I617" s="29">
        <v>0.85000000000000009</v>
      </c>
      <c r="J617" s="30">
        <v>6250</v>
      </c>
      <c r="K617" s="31">
        <f t="shared" si="4"/>
        <v>5312.5000000000009</v>
      </c>
      <c r="L617" s="31">
        <f t="shared" si="5"/>
        <v>1593.7500000000002</v>
      </c>
      <c r="M617" s="32">
        <v>0.3</v>
      </c>
      <c r="O617" s="37"/>
      <c r="P617" s="35"/>
      <c r="Q617" s="33"/>
      <c r="R617" s="34"/>
    </row>
    <row r="618" spans="1:18" ht="15.75" customHeight="1" x14ac:dyDescent="0.2">
      <c r="A618" s="22"/>
      <c r="B618" s="27" t="s">
        <v>34</v>
      </c>
      <c r="C618" s="27">
        <v>1128299</v>
      </c>
      <c r="D618" s="28">
        <v>44381</v>
      </c>
      <c r="E618" s="27" t="s">
        <v>35</v>
      </c>
      <c r="F618" s="27" t="s">
        <v>49</v>
      </c>
      <c r="G618" s="27" t="s">
        <v>50</v>
      </c>
      <c r="H618" s="27" t="s">
        <v>24</v>
      </c>
      <c r="I618" s="29">
        <v>0.65</v>
      </c>
      <c r="J618" s="30">
        <v>7750</v>
      </c>
      <c r="K618" s="31">
        <f t="shared" si="4"/>
        <v>5037.5</v>
      </c>
      <c r="L618" s="31">
        <f t="shared" si="5"/>
        <v>2266.875</v>
      </c>
      <c r="M618" s="32">
        <v>0.45</v>
      </c>
      <c r="O618" s="37"/>
      <c r="P618" s="35"/>
      <c r="Q618" s="33"/>
      <c r="R618" s="34"/>
    </row>
    <row r="619" spans="1:18" ht="15.75" customHeight="1" x14ac:dyDescent="0.2">
      <c r="A619" s="22"/>
      <c r="B619" s="27" t="s">
        <v>34</v>
      </c>
      <c r="C619" s="27">
        <v>1128299</v>
      </c>
      <c r="D619" s="28">
        <v>44381</v>
      </c>
      <c r="E619" s="27" t="s">
        <v>35</v>
      </c>
      <c r="F619" s="27" t="s">
        <v>49</v>
      </c>
      <c r="G619" s="27" t="s">
        <v>50</v>
      </c>
      <c r="H619" s="27" t="s">
        <v>25</v>
      </c>
      <c r="I619" s="29">
        <v>0.70000000000000007</v>
      </c>
      <c r="J619" s="30">
        <v>6250</v>
      </c>
      <c r="K619" s="31">
        <f t="shared" si="4"/>
        <v>4375</v>
      </c>
      <c r="L619" s="31">
        <f t="shared" si="5"/>
        <v>1312.5</v>
      </c>
      <c r="M619" s="32">
        <v>0.3</v>
      </c>
      <c r="O619" s="37"/>
      <c r="P619" s="35"/>
      <c r="Q619" s="33"/>
      <c r="R619" s="34"/>
    </row>
    <row r="620" spans="1:18" ht="15.75" customHeight="1" x14ac:dyDescent="0.2">
      <c r="A620" s="22"/>
      <c r="B620" s="27" t="s">
        <v>34</v>
      </c>
      <c r="C620" s="27">
        <v>1128299</v>
      </c>
      <c r="D620" s="28">
        <v>44381</v>
      </c>
      <c r="E620" s="27" t="s">
        <v>35</v>
      </c>
      <c r="F620" s="27" t="s">
        <v>49</v>
      </c>
      <c r="G620" s="27" t="s">
        <v>50</v>
      </c>
      <c r="H620" s="27" t="s">
        <v>26</v>
      </c>
      <c r="I620" s="29">
        <v>0.70000000000000007</v>
      </c>
      <c r="J620" s="30">
        <v>5750</v>
      </c>
      <c r="K620" s="31">
        <f t="shared" si="4"/>
        <v>4025.0000000000005</v>
      </c>
      <c r="L620" s="31">
        <f t="shared" si="5"/>
        <v>1811.2500000000002</v>
      </c>
      <c r="M620" s="32">
        <v>0.45</v>
      </c>
      <c r="O620" s="37"/>
      <c r="P620" s="35"/>
      <c r="Q620" s="33"/>
      <c r="R620" s="34"/>
    </row>
    <row r="621" spans="1:18" ht="15.75" customHeight="1" x14ac:dyDescent="0.2">
      <c r="A621" s="22"/>
      <c r="B621" s="27" t="s">
        <v>34</v>
      </c>
      <c r="C621" s="27">
        <v>1128299</v>
      </c>
      <c r="D621" s="28">
        <v>44381</v>
      </c>
      <c r="E621" s="27" t="s">
        <v>35</v>
      </c>
      <c r="F621" s="27" t="s">
        <v>49</v>
      </c>
      <c r="G621" s="27" t="s">
        <v>50</v>
      </c>
      <c r="H621" s="27" t="s">
        <v>27</v>
      </c>
      <c r="I621" s="29">
        <v>0.65</v>
      </c>
      <c r="J621" s="30">
        <v>4750</v>
      </c>
      <c r="K621" s="31">
        <f t="shared" si="4"/>
        <v>3087.5</v>
      </c>
      <c r="L621" s="31">
        <f t="shared" si="5"/>
        <v>1235</v>
      </c>
      <c r="M621" s="32">
        <v>0.39999999999999997</v>
      </c>
      <c r="O621" s="37"/>
      <c r="P621" s="35"/>
      <c r="Q621" s="33"/>
      <c r="R621" s="34"/>
    </row>
    <row r="622" spans="1:18" ht="15.75" customHeight="1" x14ac:dyDescent="0.2">
      <c r="A622" s="22"/>
      <c r="B622" s="27" t="s">
        <v>34</v>
      </c>
      <c r="C622" s="27">
        <v>1128299</v>
      </c>
      <c r="D622" s="28">
        <v>44381</v>
      </c>
      <c r="E622" s="27" t="s">
        <v>35</v>
      </c>
      <c r="F622" s="27" t="s">
        <v>49</v>
      </c>
      <c r="G622" s="27" t="s">
        <v>50</v>
      </c>
      <c r="H622" s="27" t="s">
        <v>28</v>
      </c>
      <c r="I622" s="29">
        <v>0.70000000000000007</v>
      </c>
      <c r="J622" s="30">
        <v>5250</v>
      </c>
      <c r="K622" s="31">
        <f t="shared" si="4"/>
        <v>3675.0000000000005</v>
      </c>
      <c r="L622" s="31">
        <f t="shared" si="5"/>
        <v>2205.0000000000005</v>
      </c>
      <c r="M622" s="32">
        <v>0.60000000000000009</v>
      </c>
      <c r="O622" s="37"/>
      <c r="P622" s="35"/>
      <c r="Q622" s="33"/>
      <c r="R622" s="34"/>
    </row>
    <row r="623" spans="1:18" ht="15.75" customHeight="1" x14ac:dyDescent="0.2">
      <c r="A623" s="22"/>
      <c r="B623" s="27" t="s">
        <v>34</v>
      </c>
      <c r="C623" s="27">
        <v>1128299</v>
      </c>
      <c r="D623" s="28">
        <v>44381</v>
      </c>
      <c r="E623" s="27" t="s">
        <v>35</v>
      </c>
      <c r="F623" s="27" t="s">
        <v>49</v>
      </c>
      <c r="G623" s="27" t="s">
        <v>50</v>
      </c>
      <c r="H623" s="27" t="s">
        <v>29</v>
      </c>
      <c r="I623" s="29">
        <v>0.85000000000000009</v>
      </c>
      <c r="J623" s="30">
        <v>5250</v>
      </c>
      <c r="K623" s="31">
        <f t="shared" si="4"/>
        <v>4462.5000000000009</v>
      </c>
      <c r="L623" s="31">
        <f t="shared" si="5"/>
        <v>1115.6250000000002</v>
      </c>
      <c r="M623" s="32">
        <v>0.25</v>
      </c>
      <c r="O623" s="37"/>
      <c r="P623" s="35"/>
      <c r="Q623" s="33"/>
      <c r="R623" s="34"/>
    </row>
    <row r="624" spans="1:18" ht="15.75" customHeight="1" x14ac:dyDescent="0.2">
      <c r="A624" s="22"/>
      <c r="B624" s="27" t="s">
        <v>34</v>
      </c>
      <c r="C624" s="27">
        <v>1128299</v>
      </c>
      <c r="D624" s="28">
        <v>44413</v>
      </c>
      <c r="E624" s="27" t="s">
        <v>35</v>
      </c>
      <c r="F624" s="27" t="s">
        <v>49</v>
      </c>
      <c r="G624" s="27" t="s">
        <v>50</v>
      </c>
      <c r="H624" s="27" t="s">
        <v>24</v>
      </c>
      <c r="I624" s="29">
        <v>0.70000000000000007</v>
      </c>
      <c r="J624" s="30">
        <v>7250</v>
      </c>
      <c r="K624" s="31">
        <f t="shared" si="4"/>
        <v>5075.0000000000009</v>
      </c>
      <c r="L624" s="31">
        <f t="shared" si="5"/>
        <v>2283.7500000000005</v>
      </c>
      <c r="M624" s="32">
        <v>0.45</v>
      </c>
      <c r="O624" s="37"/>
      <c r="P624" s="35"/>
      <c r="Q624" s="33"/>
      <c r="R624" s="34"/>
    </row>
    <row r="625" spans="1:18" ht="15.75" customHeight="1" x14ac:dyDescent="0.2">
      <c r="A625" s="22"/>
      <c r="B625" s="27" t="s">
        <v>34</v>
      </c>
      <c r="C625" s="27">
        <v>1128299</v>
      </c>
      <c r="D625" s="28">
        <v>44413</v>
      </c>
      <c r="E625" s="27" t="s">
        <v>35</v>
      </c>
      <c r="F625" s="27" t="s">
        <v>49</v>
      </c>
      <c r="G625" s="27" t="s">
        <v>50</v>
      </c>
      <c r="H625" s="27" t="s">
        <v>25</v>
      </c>
      <c r="I625" s="29">
        <v>0.75000000000000011</v>
      </c>
      <c r="J625" s="30">
        <v>6750</v>
      </c>
      <c r="K625" s="31">
        <f t="shared" si="4"/>
        <v>5062.5000000000009</v>
      </c>
      <c r="L625" s="31">
        <f t="shared" si="5"/>
        <v>1518.7500000000002</v>
      </c>
      <c r="M625" s="32">
        <v>0.3</v>
      </c>
      <c r="O625" s="37"/>
      <c r="P625" s="35"/>
      <c r="Q625" s="33"/>
      <c r="R625" s="34"/>
    </row>
    <row r="626" spans="1:18" ht="15.75" customHeight="1" x14ac:dyDescent="0.2">
      <c r="A626" s="22"/>
      <c r="B626" s="27" t="s">
        <v>34</v>
      </c>
      <c r="C626" s="27">
        <v>1128299</v>
      </c>
      <c r="D626" s="28">
        <v>44413</v>
      </c>
      <c r="E626" s="27" t="s">
        <v>35</v>
      </c>
      <c r="F626" s="27" t="s">
        <v>49</v>
      </c>
      <c r="G626" s="27" t="s">
        <v>50</v>
      </c>
      <c r="H626" s="27" t="s">
        <v>26</v>
      </c>
      <c r="I626" s="29">
        <v>0.70000000000000007</v>
      </c>
      <c r="J626" s="30">
        <v>5500</v>
      </c>
      <c r="K626" s="31">
        <f t="shared" si="4"/>
        <v>3850.0000000000005</v>
      </c>
      <c r="L626" s="31">
        <f t="shared" si="5"/>
        <v>1732.5000000000002</v>
      </c>
      <c r="M626" s="32">
        <v>0.45</v>
      </c>
      <c r="O626" s="37"/>
      <c r="P626" s="35"/>
      <c r="Q626" s="33"/>
      <c r="R626" s="34"/>
    </row>
    <row r="627" spans="1:18" ht="15.75" customHeight="1" x14ac:dyDescent="0.2">
      <c r="A627" s="22"/>
      <c r="B627" s="27" t="s">
        <v>34</v>
      </c>
      <c r="C627" s="27">
        <v>1128299</v>
      </c>
      <c r="D627" s="28">
        <v>44413</v>
      </c>
      <c r="E627" s="27" t="s">
        <v>35</v>
      </c>
      <c r="F627" s="27" t="s">
        <v>49</v>
      </c>
      <c r="G627" s="27" t="s">
        <v>50</v>
      </c>
      <c r="H627" s="27" t="s">
        <v>27</v>
      </c>
      <c r="I627" s="29">
        <v>0.70000000000000007</v>
      </c>
      <c r="J627" s="30">
        <v>5000</v>
      </c>
      <c r="K627" s="31">
        <f t="shared" si="4"/>
        <v>3500.0000000000005</v>
      </c>
      <c r="L627" s="31">
        <f t="shared" si="5"/>
        <v>1400</v>
      </c>
      <c r="M627" s="32">
        <v>0.39999999999999997</v>
      </c>
      <c r="O627" s="37"/>
      <c r="P627" s="35"/>
      <c r="Q627" s="33"/>
      <c r="R627" s="34"/>
    </row>
    <row r="628" spans="1:18" ht="15.75" customHeight="1" x14ac:dyDescent="0.2">
      <c r="A628" s="22"/>
      <c r="B628" s="27" t="s">
        <v>34</v>
      </c>
      <c r="C628" s="27">
        <v>1128299</v>
      </c>
      <c r="D628" s="28">
        <v>44413</v>
      </c>
      <c r="E628" s="27" t="s">
        <v>35</v>
      </c>
      <c r="F628" s="27" t="s">
        <v>49</v>
      </c>
      <c r="G628" s="27" t="s">
        <v>50</v>
      </c>
      <c r="H628" s="27" t="s">
        <v>28</v>
      </c>
      <c r="I628" s="29">
        <v>0.75</v>
      </c>
      <c r="J628" s="30">
        <v>5000</v>
      </c>
      <c r="K628" s="31">
        <f t="shared" si="4"/>
        <v>3750</v>
      </c>
      <c r="L628" s="31">
        <f t="shared" si="5"/>
        <v>2250.0000000000005</v>
      </c>
      <c r="M628" s="32">
        <v>0.60000000000000009</v>
      </c>
      <c r="O628" s="37"/>
      <c r="P628" s="35"/>
      <c r="Q628" s="33"/>
      <c r="R628" s="34"/>
    </row>
    <row r="629" spans="1:18" ht="15.75" customHeight="1" x14ac:dyDescent="0.2">
      <c r="A629" s="22"/>
      <c r="B629" s="27" t="s">
        <v>34</v>
      </c>
      <c r="C629" s="27">
        <v>1128299</v>
      </c>
      <c r="D629" s="28">
        <v>44413</v>
      </c>
      <c r="E629" s="27" t="s">
        <v>35</v>
      </c>
      <c r="F629" s="27" t="s">
        <v>49</v>
      </c>
      <c r="G629" s="27" t="s">
        <v>50</v>
      </c>
      <c r="H629" s="27" t="s">
        <v>29</v>
      </c>
      <c r="I629" s="29">
        <v>0.8</v>
      </c>
      <c r="J629" s="30">
        <v>4000</v>
      </c>
      <c r="K629" s="31">
        <f t="shared" si="4"/>
        <v>3200</v>
      </c>
      <c r="L629" s="31">
        <f t="shared" si="5"/>
        <v>800</v>
      </c>
      <c r="M629" s="32">
        <v>0.25</v>
      </c>
      <c r="O629" s="37"/>
      <c r="P629" s="35"/>
      <c r="Q629" s="33"/>
      <c r="R629" s="34"/>
    </row>
    <row r="630" spans="1:18" ht="15.75" customHeight="1" x14ac:dyDescent="0.2">
      <c r="A630" s="22"/>
      <c r="B630" s="27" t="s">
        <v>34</v>
      </c>
      <c r="C630" s="27">
        <v>1128299</v>
      </c>
      <c r="D630" s="28">
        <v>44445</v>
      </c>
      <c r="E630" s="27" t="s">
        <v>35</v>
      </c>
      <c r="F630" s="27" t="s">
        <v>49</v>
      </c>
      <c r="G630" s="27" t="s">
        <v>50</v>
      </c>
      <c r="H630" s="27" t="s">
        <v>24</v>
      </c>
      <c r="I630" s="29">
        <v>0.65000000000000013</v>
      </c>
      <c r="J630" s="30">
        <v>6000</v>
      </c>
      <c r="K630" s="31">
        <f t="shared" si="4"/>
        <v>3900.0000000000009</v>
      </c>
      <c r="L630" s="31">
        <f t="shared" si="5"/>
        <v>1560.0000000000005</v>
      </c>
      <c r="M630" s="32">
        <v>0.4</v>
      </c>
      <c r="O630" s="37"/>
      <c r="P630" s="35"/>
      <c r="Q630" s="33"/>
      <c r="R630" s="34"/>
    </row>
    <row r="631" spans="1:18" ht="15.75" customHeight="1" x14ac:dyDescent="0.2">
      <c r="A631" s="22"/>
      <c r="B631" s="27" t="s">
        <v>34</v>
      </c>
      <c r="C631" s="27">
        <v>1128299</v>
      </c>
      <c r="D631" s="28">
        <v>44445</v>
      </c>
      <c r="E631" s="27" t="s">
        <v>35</v>
      </c>
      <c r="F631" s="27" t="s">
        <v>49</v>
      </c>
      <c r="G631" s="27" t="s">
        <v>50</v>
      </c>
      <c r="H631" s="27" t="s">
        <v>25</v>
      </c>
      <c r="I631" s="29">
        <v>0.70000000000000018</v>
      </c>
      <c r="J631" s="30">
        <v>6000</v>
      </c>
      <c r="K631" s="31">
        <f t="shared" si="4"/>
        <v>4200.0000000000009</v>
      </c>
      <c r="L631" s="31">
        <f t="shared" si="5"/>
        <v>1050.0000000000002</v>
      </c>
      <c r="M631" s="32">
        <v>0.25</v>
      </c>
      <c r="O631" s="37"/>
      <c r="P631" s="35"/>
      <c r="Q631" s="33"/>
      <c r="R631" s="34"/>
    </row>
    <row r="632" spans="1:18" ht="15.75" customHeight="1" x14ac:dyDescent="0.2">
      <c r="A632" s="22"/>
      <c r="B632" s="27" t="s">
        <v>34</v>
      </c>
      <c r="C632" s="27">
        <v>1128299</v>
      </c>
      <c r="D632" s="28">
        <v>44445</v>
      </c>
      <c r="E632" s="27" t="s">
        <v>35</v>
      </c>
      <c r="F632" s="27" t="s">
        <v>49</v>
      </c>
      <c r="G632" s="27" t="s">
        <v>50</v>
      </c>
      <c r="H632" s="27" t="s">
        <v>26</v>
      </c>
      <c r="I632" s="29">
        <v>0.65000000000000013</v>
      </c>
      <c r="J632" s="30">
        <v>4500</v>
      </c>
      <c r="K632" s="31">
        <f t="shared" si="4"/>
        <v>2925.0000000000005</v>
      </c>
      <c r="L632" s="31">
        <f t="shared" si="5"/>
        <v>1170.0000000000002</v>
      </c>
      <c r="M632" s="32">
        <v>0.4</v>
      </c>
      <c r="O632" s="37"/>
      <c r="P632" s="35"/>
      <c r="Q632" s="33"/>
      <c r="R632" s="34"/>
    </row>
    <row r="633" spans="1:18" ht="15.75" customHeight="1" x14ac:dyDescent="0.2">
      <c r="A633" s="22"/>
      <c r="B633" s="27" t="s">
        <v>34</v>
      </c>
      <c r="C633" s="27">
        <v>1128299</v>
      </c>
      <c r="D633" s="28">
        <v>44445</v>
      </c>
      <c r="E633" s="27" t="s">
        <v>35</v>
      </c>
      <c r="F633" s="27" t="s">
        <v>49</v>
      </c>
      <c r="G633" s="27" t="s">
        <v>50</v>
      </c>
      <c r="H633" s="27" t="s">
        <v>27</v>
      </c>
      <c r="I633" s="29">
        <v>0.65000000000000013</v>
      </c>
      <c r="J633" s="30">
        <v>4000</v>
      </c>
      <c r="K633" s="31">
        <f t="shared" si="4"/>
        <v>2600.0000000000005</v>
      </c>
      <c r="L633" s="31">
        <f t="shared" si="5"/>
        <v>910.00000000000011</v>
      </c>
      <c r="M633" s="32">
        <v>0.35</v>
      </c>
      <c r="O633" s="37"/>
      <c r="P633" s="35"/>
      <c r="Q633" s="33"/>
      <c r="R633" s="34"/>
    </row>
    <row r="634" spans="1:18" ht="15.75" customHeight="1" x14ac:dyDescent="0.2">
      <c r="A634" s="22"/>
      <c r="B634" s="27" t="s">
        <v>34</v>
      </c>
      <c r="C634" s="27">
        <v>1128299</v>
      </c>
      <c r="D634" s="28">
        <v>44445</v>
      </c>
      <c r="E634" s="27" t="s">
        <v>35</v>
      </c>
      <c r="F634" s="27" t="s">
        <v>49</v>
      </c>
      <c r="G634" s="27" t="s">
        <v>50</v>
      </c>
      <c r="H634" s="27" t="s">
        <v>28</v>
      </c>
      <c r="I634" s="29">
        <v>0.75000000000000011</v>
      </c>
      <c r="J634" s="30">
        <v>4000</v>
      </c>
      <c r="K634" s="31">
        <f t="shared" si="4"/>
        <v>3000.0000000000005</v>
      </c>
      <c r="L634" s="31">
        <f t="shared" si="5"/>
        <v>1650.0000000000007</v>
      </c>
      <c r="M634" s="32">
        <v>0.55000000000000016</v>
      </c>
      <c r="O634" s="37"/>
      <c r="P634" s="35"/>
      <c r="Q634" s="33"/>
      <c r="R634" s="34"/>
    </row>
    <row r="635" spans="1:18" ht="15.75" customHeight="1" x14ac:dyDescent="0.2">
      <c r="A635" s="22"/>
      <c r="B635" s="27" t="s">
        <v>34</v>
      </c>
      <c r="C635" s="27">
        <v>1128299</v>
      </c>
      <c r="D635" s="28">
        <v>44445</v>
      </c>
      <c r="E635" s="27" t="s">
        <v>35</v>
      </c>
      <c r="F635" s="27" t="s">
        <v>49</v>
      </c>
      <c r="G635" s="27" t="s">
        <v>50</v>
      </c>
      <c r="H635" s="27" t="s">
        <v>29</v>
      </c>
      <c r="I635" s="29">
        <v>0.70000000000000007</v>
      </c>
      <c r="J635" s="30">
        <v>4250</v>
      </c>
      <c r="K635" s="31">
        <f t="shared" si="4"/>
        <v>2975.0000000000005</v>
      </c>
      <c r="L635" s="31">
        <f t="shared" si="5"/>
        <v>595.00000000000011</v>
      </c>
      <c r="M635" s="32">
        <v>0.2</v>
      </c>
      <c r="O635" s="37"/>
      <c r="P635" s="35"/>
      <c r="Q635" s="33"/>
      <c r="R635" s="34"/>
    </row>
    <row r="636" spans="1:18" ht="15.75" customHeight="1" x14ac:dyDescent="0.2">
      <c r="A636" s="22"/>
      <c r="B636" s="27" t="s">
        <v>34</v>
      </c>
      <c r="C636" s="27">
        <v>1128299</v>
      </c>
      <c r="D636" s="28">
        <v>44474</v>
      </c>
      <c r="E636" s="27" t="s">
        <v>35</v>
      </c>
      <c r="F636" s="27" t="s">
        <v>49</v>
      </c>
      <c r="G636" s="27" t="s">
        <v>50</v>
      </c>
      <c r="H636" s="27" t="s">
        <v>24</v>
      </c>
      <c r="I636" s="29">
        <v>0.55000000000000004</v>
      </c>
      <c r="J636" s="30">
        <v>5250</v>
      </c>
      <c r="K636" s="31">
        <f t="shared" si="4"/>
        <v>2887.5000000000005</v>
      </c>
      <c r="L636" s="31">
        <f t="shared" si="5"/>
        <v>1155.0000000000002</v>
      </c>
      <c r="M636" s="32">
        <v>0.4</v>
      </c>
      <c r="O636" s="37"/>
      <c r="P636" s="35"/>
      <c r="Q636" s="33"/>
      <c r="R636" s="34"/>
    </row>
    <row r="637" spans="1:18" ht="15.75" customHeight="1" x14ac:dyDescent="0.2">
      <c r="A637" s="22"/>
      <c r="B637" s="27" t="s">
        <v>34</v>
      </c>
      <c r="C637" s="27">
        <v>1128299</v>
      </c>
      <c r="D637" s="28">
        <v>44474</v>
      </c>
      <c r="E637" s="27" t="s">
        <v>35</v>
      </c>
      <c r="F637" s="27" t="s">
        <v>49</v>
      </c>
      <c r="G637" s="27" t="s">
        <v>50</v>
      </c>
      <c r="H637" s="27" t="s">
        <v>25</v>
      </c>
      <c r="I637" s="29">
        <v>0.60000000000000009</v>
      </c>
      <c r="J637" s="30">
        <v>5250</v>
      </c>
      <c r="K637" s="31">
        <f t="shared" si="4"/>
        <v>3150.0000000000005</v>
      </c>
      <c r="L637" s="31">
        <f t="shared" si="5"/>
        <v>787.50000000000011</v>
      </c>
      <c r="M637" s="32">
        <v>0.25</v>
      </c>
      <c r="O637" s="37"/>
      <c r="P637" s="35"/>
      <c r="Q637" s="33"/>
      <c r="R637" s="34"/>
    </row>
    <row r="638" spans="1:18" ht="15.75" customHeight="1" x14ac:dyDescent="0.2">
      <c r="A638" s="22"/>
      <c r="B638" s="27" t="s">
        <v>34</v>
      </c>
      <c r="C638" s="27">
        <v>1128299</v>
      </c>
      <c r="D638" s="28">
        <v>44474</v>
      </c>
      <c r="E638" s="27" t="s">
        <v>35</v>
      </c>
      <c r="F638" s="27" t="s">
        <v>49</v>
      </c>
      <c r="G638" s="27" t="s">
        <v>50</v>
      </c>
      <c r="H638" s="27" t="s">
        <v>26</v>
      </c>
      <c r="I638" s="29">
        <v>0.55000000000000004</v>
      </c>
      <c r="J638" s="30">
        <v>3500</v>
      </c>
      <c r="K638" s="31">
        <f t="shared" si="4"/>
        <v>1925.0000000000002</v>
      </c>
      <c r="L638" s="31">
        <f t="shared" si="5"/>
        <v>770.00000000000011</v>
      </c>
      <c r="M638" s="32">
        <v>0.4</v>
      </c>
      <c r="O638" s="37"/>
      <c r="P638" s="35"/>
      <c r="Q638" s="33"/>
      <c r="R638" s="34"/>
    </row>
    <row r="639" spans="1:18" ht="15.75" customHeight="1" x14ac:dyDescent="0.2">
      <c r="A639" s="22"/>
      <c r="B639" s="27" t="s">
        <v>34</v>
      </c>
      <c r="C639" s="27">
        <v>1128299</v>
      </c>
      <c r="D639" s="28">
        <v>44474</v>
      </c>
      <c r="E639" s="27" t="s">
        <v>35</v>
      </c>
      <c r="F639" s="27" t="s">
        <v>49</v>
      </c>
      <c r="G639" s="27" t="s">
        <v>50</v>
      </c>
      <c r="H639" s="27" t="s">
        <v>27</v>
      </c>
      <c r="I639" s="29">
        <v>0.55000000000000004</v>
      </c>
      <c r="J639" s="30">
        <v>3250</v>
      </c>
      <c r="K639" s="31">
        <f t="shared" si="4"/>
        <v>1787.5000000000002</v>
      </c>
      <c r="L639" s="31">
        <f t="shared" si="5"/>
        <v>625.625</v>
      </c>
      <c r="M639" s="32">
        <v>0.35</v>
      </c>
      <c r="O639" s="37"/>
      <c r="P639" s="35"/>
      <c r="Q639" s="33"/>
      <c r="R639" s="34"/>
    </row>
    <row r="640" spans="1:18" ht="15.75" customHeight="1" x14ac:dyDescent="0.2">
      <c r="A640" s="22"/>
      <c r="B640" s="27" t="s">
        <v>34</v>
      </c>
      <c r="C640" s="27">
        <v>1128299</v>
      </c>
      <c r="D640" s="28">
        <v>44474</v>
      </c>
      <c r="E640" s="27" t="s">
        <v>35</v>
      </c>
      <c r="F640" s="27" t="s">
        <v>49</v>
      </c>
      <c r="G640" s="27" t="s">
        <v>50</v>
      </c>
      <c r="H640" s="27" t="s">
        <v>28</v>
      </c>
      <c r="I640" s="29">
        <v>0.65</v>
      </c>
      <c r="J640" s="30">
        <v>3000</v>
      </c>
      <c r="K640" s="31">
        <f t="shared" si="4"/>
        <v>1950</v>
      </c>
      <c r="L640" s="31">
        <f t="shared" si="5"/>
        <v>1072.5000000000002</v>
      </c>
      <c r="M640" s="32">
        <v>0.55000000000000016</v>
      </c>
      <c r="O640" s="37"/>
      <c r="P640" s="35"/>
      <c r="Q640" s="33"/>
      <c r="R640" s="34"/>
    </row>
    <row r="641" spans="1:18" ht="15.75" customHeight="1" x14ac:dyDescent="0.2">
      <c r="A641" s="22"/>
      <c r="B641" s="27" t="s">
        <v>34</v>
      </c>
      <c r="C641" s="27">
        <v>1128299</v>
      </c>
      <c r="D641" s="28">
        <v>44474</v>
      </c>
      <c r="E641" s="27" t="s">
        <v>35</v>
      </c>
      <c r="F641" s="27" t="s">
        <v>49</v>
      </c>
      <c r="G641" s="27" t="s">
        <v>50</v>
      </c>
      <c r="H641" s="27" t="s">
        <v>29</v>
      </c>
      <c r="I641" s="29">
        <v>0.70000000000000007</v>
      </c>
      <c r="J641" s="30">
        <v>3500</v>
      </c>
      <c r="K641" s="31">
        <f t="shared" si="4"/>
        <v>2450.0000000000005</v>
      </c>
      <c r="L641" s="31">
        <f t="shared" si="5"/>
        <v>490.00000000000011</v>
      </c>
      <c r="M641" s="32">
        <v>0.2</v>
      </c>
      <c r="O641" s="37"/>
      <c r="P641" s="35"/>
      <c r="Q641" s="33"/>
      <c r="R641" s="34"/>
    </row>
    <row r="642" spans="1:18" ht="15.75" customHeight="1" x14ac:dyDescent="0.2">
      <c r="A642" s="22"/>
      <c r="B642" s="27" t="s">
        <v>34</v>
      </c>
      <c r="C642" s="27">
        <v>1128299</v>
      </c>
      <c r="D642" s="28">
        <v>44505</v>
      </c>
      <c r="E642" s="27" t="s">
        <v>35</v>
      </c>
      <c r="F642" s="27" t="s">
        <v>49</v>
      </c>
      <c r="G642" s="27" t="s">
        <v>50</v>
      </c>
      <c r="H642" s="27" t="s">
        <v>24</v>
      </c>
      <c r="I642" s="29">
        <v>0.55000000000000004</v>
      </c>
      <c r="J642" s="30">
        <v>5750</v>
      </c>
      <c r="K642" s="31">
        <f t="shared" si="4"/>
        <v>3162.5000000000005</v>
      </c>
      <c r="L642" s="31">
        <f t="shared" si="5"/>
        <v>1265.0000000000002</v>
      </c>
      <c r="M642" s="32">
        <v>0.4</v>
      </c>
      <c r="O642" s="37"/>
      <c r="P642" s="35"/>
      <c r="Q642" s="33"/>
      <c r="R642" s="34"/>
    </row>
    <row r="643" spans="1:18" ht="15.75" customHeight="1" x14ac:dyDescent="0.2">
      <c r="A643" s="22"/>
      <c r="B643" s="27" t="s">
        <v>34</v>
      </c>
      <c r="C643" s="27">
        <v>1128299</v>
      </c>
      <c r="D643" s="28">
        <v>44505</v>
      </c>
      <c r="E643" s="27" t="s">
        <v>35</v>
      </c>
      <c r="F643" s="27" t="s">
        <v>49</v>
      </c>
      <c r="G643" s="27" t="s">
        <v>50</v>
      </c>
      <c r="H643" s="27" t="s">
        <v>25</v>
      </c>
      <c r="I643" s="29">
        <v>0.60000000000000009</v>
      </c>
      <c r="J643" s="30">
        <v>5750</v>
      </c>
      <c r="K643" s="31">
        <f t="shared" si="4"/>
        <v>3450.0000000000005</v>
      </c>
      <c r="L643" s="31">
        <f t="shared" si="5"/>
        <v>862.50000000000011</v>
      </c>
      <c r="M643" s="32">
        <v>0.25</v>
      </c>
      <c r="O643" s="37"/>
      <c r="P643" s="35"/>
      <c r="Q643" s="33"/>
      <c r="R643" s="34"/>
    </row>
    <row r="644" spans="1:18" ht="15.75" customHeight="1" x14ac:dyDescent="0.2">
      <c r="A644" s="22"/>
      <c r="B644" s="27" t="s">
        <v>34</v>
      </c>
      <c r="C644" s="27">
        <v>1128299</v>
      </c>
      <c r="D644" s="28">
        <v>44505</v>
      </c>
      <c r="E644" s="27" t="s">
        <v>35</v>
      </c>
      <c r="F644" s="27" t="s">
        <v>49</v>
      </c>
      <c r="G644" s="27" t="s">
        <v>50</v>
      </c>
      <c r="H644" s="27" t="s">
        <v>26</v>
      </c>
      <c r="I644" s="29">
        <v>0.55000000000000004</v>
      </c>
      <c r="J644" s="30">
        <v>4250</v>
      </c>
      <c r="K644" s="31">
        <f t="shared" si="4"/>
        <v>2337.5</v>
      </c>
      <c r="L644" s="31">
        <f t="shared" si="5"/>
        <v>935</v>
      </c>
      <c r="M644" s="32">
        <v>0.4</v>
      </c>
      <c r="O644" s="37"/>
      <c r="P644" s="35"/>
      <c r="Q644" s="33"/>
      <c r="R644" s="34"/>
    </row>
    <row r="645" spans="1:18" ht="15.75" customHeight="1" x14ac:dyDescent="0.2">
      <c r="A645" s="22"/>
      <c r="B645" s="27" t="s">
        <v>34</v>
      </c>
      <c r="C645" s="27">
        <v>1128299</v>
      </c>
      <c r="D645" s="28">
        <v>44505</v>
      </c>
      <c r="E645" s="27" t="s">
        <v>35</v>
      </c>
      <c r="F645" s="27" t="s">
        <v>49</v>
      </c>
      <c r="G645" s="27" t="s">
        <v>50</v>
      </c>
      <c r="H645" s="27" t="s">
        <v>27</v>
      </c>
      <c r="I645" s="29">
        <v>0.65000000000000013</v>
      </c>
      <c r="J645" s="30">
        <v>4000</v>
      </c>
      <c r="K645" s="31">
        <f t="shared" si="4"/>
        <v>2600.0000000000005</v>
      </c>
      <c r="L645" s="31">
        <f t="shared" si="5"/>
        <v>910.00000000000011</v>
      </c>
      <c r="M645" s="32">
        <v>0.35</v>
      </c>
      <c r="O645" s="37"/>
      <c r="P645" s="35"/>
      <c r="Q645" s="33"/>
      <c r="R645" s="34"/>
    </row>
    <row r="646" spans="1:18" ht="15.75" customHeight="1" x14ac:dyDescent="0.2">
      <c r="A646" s="22"/>
      <c r="B646" s="27" t="s">
        <v>34</v>
      </c>
      <c r="C646" s="27">
        <v>1128299</v>
      </c>
      <c r="D646" s="28">
        <v>44505</v>
      </c>
      <c r="E646" s="27" t="s">
        <v>35</v>
      </c>
      <c r="F646" s="27" t="s">
        <v>49</v>
      </c>
      <c r="G646" s="27" t="s">
        <v>50</v>
      </c>
      <c r="H646" s="27" t="s">
        <v>28</v>
      </c>
      <c r="I646" s="29">
        <v>0.75000000000000011</v>
      </c>
      <c r="J646" s="30">
        <v>3750</v>
      </c>
      <c r="K646" s="31">
        <f t="shared" si="4"/>
        <v>2812.5000000000005</v>
      </c>
      <c r="L646" s="31">
        <f t="shared" si="5"/>
        <v>1546.8750000000007</v>
      </c>
      <c r="M646" s="32">
        <v>0.55000000000000016</v>
      </c>
      <c r="O646" s="37"/>
      <c r="P646" s="35"/>
      <c r="Q646" s="33"/>
      <c r="R646" s="34"/>
    </row>
    <row r="647" spans="1:18" ht="15.75" customHeight="1" x14ac:dyDescent="0.2">
      <c r="A647" s="22"/>
      <c r="B647" s="27" t="s">
        <v>34</v>
      </c>
      <c r="C647" s="27">
        <v>1128299</v>
      </c>
      <c r="D647" s="28">
        <v>44505</v>
      </c>
      <c r="E647" s="27" t="s">
        <v>35</v>
      </c>
      <c r="F647" s="27" t="s">
        <v>49</v>
      </c>
      <c r="G647" s="27" t="s">
        <v>50</v>
      </c>
      <c r="H647" s="27" t="s">
        <v>29</v>
      </c>
      <c r="I647" s="29">
        <v>0.80000000000000016</v>
      </c>
      <c r="J647" s="30">
        <v>5000</v>
      </c>
      <c r="K647" s="31">
        <f t="shared" si="4"/>
        <v>4000.0000000000009</v>
      </c>
      <c r="L647" s="31">
        <f t="shared" si="5"/>
        <v>800.00000000000023</v>
      </c>
      <c r="M647" s="32">
        <v>0.2</v>
      </c>
      <c r="O647" s="37"/>
      <c r="P647" s="35"/>
      <c r="Q647" s="33"/>
      <c r="R647" s="34"/>
    </row>
    <row r="648" spans="1:18" ht="15.75" customHeight="1" x14ac:dyDescent="0.2">
      <c r="A648" s="22"/>
      <c r="B648" s="27" t="s">
        <v>34</v>
      </c>
      <c r="C648" s="27">
        <v>1128299</v>
      </c>
      <c r="D648" s="28">
        <v>44534</v>
      </c>
      <c r="E648" s="27" t="s">
        <v>35</v>
      </c>
      <c r="F648" s="27" t="s">
        <v>49</v>
      </c>
      <c r="G648" s="27" t="s">
        <v>50</v>
      </c>
      <c r="H648" s="27" t="s">
        <v>24</v>
      </c>
      <c r="I648" s="29">
        <v>0.65000000000000013</v>
      </c>
      <c r="J648" s="30">
        <v>7000</v>
      </c>
      <c r="K648" s="31">
        <f t="shared" si="4"/>
        <v>4550.0000000000009</v>
      </c>
      <c r="L648" s="31">
        <f t="shared" si="5"/>
        <v>1820.0000000000005</v>
      </c>
      <c r="M648" s="32">
        <v>0.4</v>
      </c>
      <c r="O648" s="37"/>
      <c r="P648" s="35"/>
      <c r="Q648" s="33"/>
      <c r="R648" s="34"/>
    </row>
    <row r="649" spans="1:18" ht="15.75" customHeight="1" x14ac:dyDescent="0.2">
      <c r="A649" s="22"/>
      <c r="B649" s="27" t="s">
        <v>34</v>
      </c>
      <c r="C649" s="27">
        <v>1128299</v>
      </c>
      <c r="D649" s="28">
        <v>44534</v>
      </c>
      <c r="E649" s="27" t="s">
        <v>35</v>
      </c>
      <c r="F649" s="27" t="s">
        <v>49</v>
      </c>
      <c r="G649" s="27" t="s">
        <v>50</v>
      </c>
      <c r="H649" s="27" t="s">
        <v>25</v>
      </c>
      <c r="I649" s="29">
        <v>0.70000000000000018</v>
      </c>
      <c r="J649" s="30">
        <v>7000</v>
      </c>
      <c r="K649" s="31">
        <f t="shared" si="4"/>
        <v>4900.0000000000009</v>
      </c>
      <c r="L649" s="31">
        <f t="shared" si="5"/>
        <v>1225.0000000000002</v>
      </c>
      <c r="M649" s="32">
        <v>0.25</v>
      </c>
      <c r="O649" s="37"/>
      <c r="P649" s="35"/>
      <c r="Q649" s="33"/>
      <c r="R649" s="34"/>
    </row>
    <row r="650" spans="1:18" ht="15.75" customHeight="1" x14ac:dyDescent="0.2">
      <c r="A650" s="22"/>
      <c r="B650" s="27" t="s">
        <v>34</v>
      </c>
      <c r="C650" s="27">
        <v>1128299</v>
      </c>
      <c r="D650" s="28">
        <v>44534</v>
      </c>
      <c r="E650" s="27" t="s">
        <v>35</v>
      </c>
      <c r="F650" s="27" t="s">
        <v>49</v>
      </c>
      <c r="G650" s="27" t="s">
        <v>50</v>
      </c>
      <c r="H650" s="27" t="s">
        <v>26</v>
      </c>
      <c r="I650" s="29">
        <v>0.65000000000000013</v>
      </c>
      <c r="J650" s="30">
        <v>5000</v>
      </c>
      <c r="K650" s="31">
        <f t="shared" si="4"/>
        <v>3250.0000000000005</v>
      </c>
      <c r="L650" s="31">
        <f t="shared" si="5"/>
        <v>1300.0000000000002</v>
      </c>
      <c r="M650" s="32">
        <v>0.4</v>
      </c>
      <c r="O650" s="37"/>
      <c r="P650" s="35"/>
      <c r="Q650" s="33"/>
      <c r="R650" s="34"/>
    </row>
    <row r="651" spans="1:18" ht="15.75" customHeight="1" x14ac:dyDescent="0.2">
      <c r="A651" s="22"/>
      <c r="B651" s="27" t="s">
        <v>34</v>
      </c>
      <c r="C651" s="27">
        <v>1128299</v>
      </c>
      <c r="D651" s="28">
        <v>44534</v>
      </c>
      <c r="E651" s="27" t="s">
        <v>35</v>
      </c>
      <c r="F651" s="27" t="s">
        <v>49</v>
      </c>
      <c r="G651" s="27" t="s">
        <v>50</v>
      </c>
      <c r="H651" s="27" t="s">
        <v>27</v>
      </c>
      <c r="I651" s="29">
        <v>0.65000000000000013</v>
      </c>
      <c r="J651" s="30">
        <v>5000</v>
      </c>
      <c r="K651" s="31">
        <f t="shared" si="4"/>
        <v>3250.0000000000005</v>
      </c>
      <c r="L651" s="31">
        <f t="shared" si="5"/>
        <v>1137.5</v>
      </c>
      <c r="M651" s="32">
        <v>0.35</v>
      </c>
      <c r="O651" s="37"/>
      <c r="P651" s="35"/>
      <c r="Q651" s="33"/>
      <c r="R651" s="34"/>
    </row>
    <row r="652" spans="1:18" ht="15.75" customHeight="1" x14ac:dyDescent="0.2">
      <c r="A652" s="22"/>
      <c r="B652" s="27" t="s">
        <v>34</v>
      </c>
      <c r="C652" s="27">
        <v>1128299</v>
      </c>
      <c r="D652" s="28">
        <v>44534</v>
      </c>
      <c r="E652" s="27" t="s">
        <v>35</v>
      </c>
      <c r="F652" s="27" t="s">
        <v>49</v>
      </c>
      <c r="G652" s="27" t="s">
        <v>50</v>
      </c>
      <c r="H652" s="27" t="s">
        <v>28</v>
      </c>
      <c r="I652" s="29">
        <v>0.75000000000000011</v>
      </c>
      <c r="J652" s="30">
        <v>4250</v>
      </c>
      <c r="K652" s="31">
        <f t="shared" si="4"/>
        <v>3187.5000000000005</v>
      </c>
      <c r="L652" s="31">
        <f t="shared" si="5"/>
        <v>1753.1250000000007</v>
      </c>
      <c r="M652" s="32">
        <v>0.55000000000000016</v>
      </c>
      <c r="O652" s="37"/>
      <c r="P652" s="35"/>
      <c r="Q652" s="33"/>
      <c r="R652" s="34"/>
    </row>
    <row r="653" spans="1:18" ht="15.75" customHeight="1" x14ac:dyDescent="0.2">
      <c r="A653" s="22"/>
      <c r="B653" s="27" t="s">
        <v>34</v>
      </c>
      <c r="C653" s="27">
        <v>1128299</v>
      </c>
      <c r="D653" s="28">
        <v>44534</v>
      </c>
      <c r="E653" s="27" t="s">
        <v>35</v>
      </c>
      <c r="F653" s="27" t="s">
        <v>49</v>
      </c>
      <c r="G653" s="27" t="s">
        <v>50</v>
      </c>
      <c r="H653" s="27" t="s">
        <v>29</v>
      </c>
      <c r="I653" s="29">
        <v>0.80000000000000016</v>
      </c>
      <c r="J653" s="30">
        <v>5250</v>
      </c>
      <c r="K653" s="31">
        <f t="shared" si="4"/>
        <v>4200.0000000000009</v>
      </c>
      <c r="L653" s="31">
        <f t="shared" si="5"/>
        <v>840.00000000000023</v>
      </c>
      <c r="M653" s="32">
        <v>0.2</v>
      </c>
      <c r="O653" s="37"/>
      <c r="P653" s="35"/>
      <c r="Q653" s="33"/>
      <c r="R653" s="34"/>
    </row>
    <row r="654" spans="1:18" ht="15.75" customHeight="1" x14ac:dyDescent="0.2">
      <c r="A654" s="22" t="s">
        <v>46</v>
      </c>
      <c r="B654" s="27" t="s">
        <v>34</v>
      </c>
      <c r="C654" s="27">
        <v>1128299</v>
      </c>
      <c r="D654" s="28">
        <v>44199</v>
      </c>
      <c r="E654" s="27" t="s">
        <v>35</v>
      </c>
      <c r="F654" s="27" t="s">
        <v>51</v>
      </c>
      <c r="G654" s="27" t="s">
        <v>52</v>
      </c>
      <c r="H654" s="27" t="s">
        <v>24</v>
      </c>
      <c r="I654" s="29">
        <v>0.4</v>
      </c>
      <c r="J654" s="30">
        <v>4500</v>
      </c>
      <c r="K654" s="31">
        <f t="shared" si="4"/>
        <v>1800</v>
      </c>
      <c r="L654" s="31">
        <f t="shared" si="5"/>
        <v>540</v>
      </c>
      <c r="M654" s="32">
        <v>0.3</v>
      </c>
      <c r="O654" s="37"/>
      <c r="P654" s="35"/>
      <c r="Q654" s="33"/>
      <c r="R654" s="34"/>
    </row>
    <row r="655" spans="1:18" ht="15.75" customHeight="1" x14ac:dyDescent="0.2">
      <c r="A655" s="22"/>
      <c r="B655" s="27" t="s">
        <v>34</v>
      </c>
      <c r="C655" s="27">
        <v>1128299</v>
      </c>
      <c r="D655" s="28">
        <v>44199</v>
      </c>
      <c r="E655" s="27" t="s">
        <v>35</v>
      </c>
      <c r="F655" s="27" t="s">
        <v>51</v>
      </c>
      <c r="G655" s="27" t="s">
        <v>52</v>
      </c>
      <c r="H655" s="27" t="s">
        <v>25</v>
      </c>
      <c r="I655" s="29">
        <v>0.5</v>
      </c>
      <c r="J655" s="30">
        <v>4500</v>
      </c>
      <c r="K655" s="31">
        <f t="shared" si="4"/>
        <v>2250</v>
      </c>
      <c r="L655" s="31">
        <f t="shared" si="5"/>
        <v>562.5</v>
      </c>
      <c r="M655" s="32">
        <v>0.25</v>
      </c>
      <c r="O655" s="37"/>
      <c r="P655" s="35"/>
      <c r="Q655" s="33"/>
      <c r="R655" s="34"/>
    </row>
    <row r="656" spans="1:18" ht="15.75" customHeight="1" x14ac:dyDescent="0.2">
      <c r="A656" s="22"/>
      <c r="B656" s="27" t="s">
        <v>34</v>
      </c>
      <c r="C656" s="27">
        <v>1128299</v>
      </c>
      <c r="D656" s="28">
        <v>44199</v>
      </c>
      <c r="E656" s="27" t="s">
        <v>35</v>
      </c>
      <c r="F656" s="27" t="s">
        <v>51</v>
      </c>
      <c r="G656" s="27" t="s">
        <v>52</v>
      </c>
      <c r="H656" s="27" t="s">
        <v>26</v>
      </c>
      <c r="I656" s="29">
        <v>0.5</v>
      </c>
      <c r="J656" s="30">
        <v>4500</v>
      </c>
      <c r="K656" s="31">
        <f t="shared" si="4"/>
        <v>2250</v>
      </c>
      <c r="L656" s="31">
        <f t="shared" si="5"/>
        <v>562.5</v>
      </c>
      <c r="M656" s="32">
        <v>0.25</v>
      </c>
      <c r="O656" s="37"/>
      <c r="P656" s="35"/>
      <c r="Q656" s="33"/>
      <c r="R656" s="34"/>
    </row>
    <row r="657" spans="1:18" ht="15.75" customHeight="1" x14ac:dyDescent="0.2">
      <c r="A657" s="22"/>
      <c r="B657" s="27" t="s">
        <v>34</v>
      </c>
      <c r="C657" s="27">
        <v>1128299</v>
      </c>
      <c r="D657" s="28">
        <v>44199</v>
      </c>
      <c r="E657" s="27" t="s">
        <v>35</v>
      </c>
      <c r="F657" s="27" t="s">
        <v>51</v>
      </c>
      <c r="G657" s="27" t="s">
        <v>52</v>
      </c>
      <c r="H657" s="27" t="s">
        <v>27</v>
      </c>
      <c r="I657" s="29">
        <v>0.5</v>
      </c>
      <c r="J657" s="30">
        <v>3000</v>
      </c>
      <c r="K657" s="31">
        <f t="shared" si="4"/>
        <v>1500</v>
      </c>
      <c r="L657" s="31">
        <f t="shared" si="5"/>
        <v>450</v>
      </c>
      <c r="M657" s="32">
        <v>0.3</v>
      </c>
      <c r="O657" s="37"/>
      <c r="P657" s="35"/>
      <c r="Q657" s="33"/>
      <c r="R657" s="34"/>
    </row>
    <row r="658" spans="1:18" ht="15.75" customHeight="1" x14ac:dyDescent="0.2">
      <c r="A658" s="22"/>
      <c r="B658" s="27" t="s">
        <v>34</v>
      </c>
      <c r="C658" s="27">
        <v>1128299</v>
      </c>
      <c r="D658" s="28">
        <v>44199</v>
      </c>
      <c r="E658" s="27" t="s">
        <v>35</v>
      </c>
      <c r="F658" s="27" t="s">
        <v>51</v>
      </c>
      <c r="G658" s="27" t="s">
        <v>52</v>
      </c>
      <c r="H658" s="27" t="s">
        <v>28</v>
      </c>
      <c r="I658" s="29">
        <v>0.55000000000000004</v>
      </c>
      <c r="J658" s="30">
        <v>2500</v>
      </c>
      <c r="K658" s="31">
        <f t="shared" si="4"/>
        <v>1375</v>
      </c>
      <c r="L658" s="31">
        <f t="shared" si="5"/>
        <v>343.75</v>
      </c>
      <c r="M658" s="32">
        <v>0.25</v>
      </c>
      <c r="O658" s="37"/>
      <c r="P658" s="35"/>
      <c r="Q658" s="33"/>
      <c r="R658" s="34"/>
    </row>
    <row r="659" spans="1:18" ht="15.75" customHeight="1" x14ac:dyDescent="0.2">
      <c r="A659" s="22"/>
      <c r="B659" s="27" t="s">
        <v>34</v>
      </c>
      <c r="C659" s="27">
        <v>1128299</v>
      </c>
      <c r="D659" s="28">
        <v>44199</v>
      </c>
      <c r="E659" s="27" t="s">
        <v>35</v>
      </c>
      <c r="F659" s="27" t="s">
        <v>51</v>
      </c>
      <c r="G659" s="27" t="s">
        <v>52</v>
      </c>
      <c r="H659" s="27" t="s">
        <v>29</v>
      </c>
      <c r="I659" s="29">
        <v>0.5</v>
      </c>
      <c r="J659" s="30">
        <v>5000</v>
      </c>
      <c r="K659" s="31">
        <f t="shared" si="4"/>
        <v>2500</v>
      </c>
      <c r="L659" s="31">
        <f t="shared" si="5"/>
        <v>500</v>
      </c>
      <c r="M659" s="32">
        <v>0.2</v>
      </c>
      <c r="O659" s="37"/>
      <c r="P659" s="35"/>
      <c r="Q659" s="33"/>
      <c r="R659" s="34"/>
    </row>
    <row r="660" spans="1:18" ht="15.75" customHeight="1" x14ac:dyDescent="0.2">
      <c r="A660" s="22"/>
      <c r="B660" s="27" t="s">
        <v>34</v>
      </c>
      <c r="C660" s="27">
        <v>1128299</v>
      </c>
      <c r="D660" s="28">
        <v>44230</v>
      </c>
      <c r="E660" s="27" t="s">
        <v>35</v>
      </c>
      <c r="F660" s="27" t="s">
        <v>51</v>
      </c>
      <c r="G660" s="27" t="s">
        <v>52</v>
      </c>
      <c r="H660" s="27" t="s">
        <v>24</v>
      </c>
      <c r="I660" s="29">
        <v>0.4</v>
      </c>
      <c r="J660" s="30">
        <v>5500</v>
      </c>
      <c r="K660" s="31">
        <f t="shared" si="4"/>
        <v>2200</v>
      </c>
      <c r="L660" s="31">
        <f t="shared" si="5"/>
        <v>660</v>
      </c>
      <c r="M660" s="32">
        <v>0.3</v>
      </c>
      <c r="O660" s="37"/>
      <c r="P660" s="35"/>
      <c r="Q660" s="33"/>
      <c r="R660" s="34"/>
    </row>
    <row r="661" spans="1:18" ht="15.75" customHeight="1" x14ac:dyDescent="0.2">
      <c r="A661" s="22"/>
      <c r="B661" s="27" t="s">
        <v>34</v>
      </c>
      <c r="C661" s="27">
        <v>1128299</v>
      </c>
      <c r="D661" s="28">
        <v>44230</v>
      </c>
      <c r="E661" s="27" t="s">
        <v>35</v>
      </c>
      <c r="F661" s="27" t="s">
        <v>51</v>
      </c>
      <c r="G661" s="27" t="s">
        <v>52</v>
      </c>
      <c r="H661" s="27" t="s">
        <v>25</v>
      </c>
      <c r="I661" s="29">
        <v>0.5</v>
      </c>
      <c r="J661" s="30">
        <v>4500</v>
      </c>
      <c r="K661" s="31">
        <f t="shared" si="4"/>
        <v>2250</v>
      </c>
      <c r="L661" s="31">
        <f t="shared" si="5"/>
        <v>562.5</v>
      </c>
      <c r="M661" s="32">
        <v>0.25</v>
      </c>
      <c r="O661" s="37"/>
      <c r="P661" s="35"/>
      <c r="Q661" s="33"/>
      <c r="R661" s="34"/>
    </row>
    <row r="662" spans="1:18" ht="15.75" customHeight="1" x14ac:dyDescent="0.2">
      <c r="A662" s="22"/>
      <c r="B662" s="27" t="s">
        <v>34</v>
      </c>
      <c r="C662" s="27">
        <v>1128299</v>
      </c>
      <c r="D662" s="28">
        <v>44230</v>
      </c>
      <c r="E662" s="27" t="s">
        <v>35</v>
      </c>
      <c r="F662" s="27" t="s">
        <v>51</v>
      </c>
      <c r="G662" s="27" t="s">
        <v>52</v>
      </c>
      <c r="H662" s="27" t="s">
        <v>26</v>
      </c>
      <c r="I662" s="29">
        <v>0.5</v>
      </c>
      <c r="J662" s="30">
        <v>4500</v>
      </c>
      <c r="K662" s="31">
        <f t="shared" si="4"/>
        <v>2250</v>
      </c>
      <c r="L662" s="31">
        <f t="shared" si="5"/>
        <v>562.5</v>
      </c>
      <c r="M662" s="32">
        <v>0.25</v>
      </c>
      <c r="O662" s="37"/>
      <c r="P662" s="35"/>
      <c r="Q662" s="33"/>
      <c r="R662" s="34"/>
    </row>
    <row r="663" spans="1:18" ht="15.75" customHeight="1" x14ac:dyDescent="0.2">
      <c r="A663" s="22"/>
      <c r="B663" s="27" t="s">
        <v>34</v>
      </c>
      <c r="C663" s="27">
        <v>1128299</v>
      </c>
      <c r="D663" s="28">
        <v>44230</v>
      </c>
      <c r="E663" s="27" t="s">
        <v>35</v>
      </c>
      <c r="F663" s="27" t="s">
        <v>51</v>
      </c>
      <c r="G663" s="27" t="s">
        <v>52</v>
      </c>
      <c r="H663" s="27" t="s">
        <v>27</v>
      </c>
      <c r="I663" s="29">
        <v>0.5</v>
      </c>
      <c r="J663" s="30">
        <v>3000</v>
      </c>
      <c r="K663" s="31">
        <f t="shared" si="4"/>
        <v>1500</v>
      </c>
      <c r="L663" s="31">
        <f t="shared" si="5"/>
        <v>450</v>
      </c>
      <c r="M663" s="32">
        <v>0.3</v>
      </c>
      <c r="O663" s="37"/>
      <c r="P663" s="35"/>
      <c r="Q663" s="33"/>
      <c r="R663" s="34"/>
    </row>
    <row r="664" spans="1:18" ht="15.75" customHeight="1" x14ac:dyDescent="0.2">
      <c r="A664" s="22"/>
      <c r="B664" s="27" t="s">
        <v>34</v>
      </c>
      <c r="C664" s="27">
        <v>1128299</v>
      </c>
      <c r="D664" s="28">
        <v>44230</v>
      </c>
      <c r="E664" s="27" t="s">
        <v>35</v>
      </c>
      <c r="F664" s="27" t="s">
        <v>51</v>
      </c>
      <c r="G664" s="27" t="s">
        <v>52</v>
      </c>
      <c r="H664" s="27" t="s">
        <v>28</v>
      </c>
      <c r="I664" s="29">
        <v>0.55000000000000004</v>
      </c>
      <c r="J664" s="30">
        <v>2250</v>
      </c>
      <c r="K664" s="31">
        <f t="shared" si="4"/>
        <v>1237.5</v>
      </c>
      <c r="L664" s="31">
        <f t="shared" si="5"/>
        <v>309.375</v>
      </c>
      <c r="M664" s="32">
        <v>0.25</v>
      </c>
      <c r="O664" s="37"/>
      <c r="P664" s="35"/>
      <c r="Q664" s="33"/>
      <c r="R664" s="34"/>
    </row>
    <row r="665" spans="1:18" ht="15.75" customHeight="1" x14ac:dyDescent="0.2">
      <c r="A665" s="22"/>
      <c r="B665" s="27" t="s">
        <v>34</v>
      </c>
      <c r="C665" s="27">
        <v>1128299</v>
      </c>
      <c r="D665" s="28">
        <v>44230</v>
      </c>
      <c r="E665" s="27" t="s">
        <v>35</v>
      </c>
      <c r="F665" s="27" t="s">
        <v>51</v>
      </c>
      <c r="G665" s="27" t="s">
        <v>52</v>
      </c>
      <c r="H665" s="27" t="s">
        <v>29</v>
      </c>
      <c r="I665" s="29">
        <v>0.5</v>
      </c>
      <c r="J665" s="30">
        <v>4250</v>
      </c>
      <c r="K665" s="31">
        <f t="shared" si="4"/>
        <v>2125</v>
      </c>
      <c r="L665" s="31">
        <f t="shared" si="5"/>
        <v>425</v>
      </c>
      <c r="M665" s="32">
        <v>0.2</v>
      </c>
      <c r="O665" s="37"/>
      <c r="P665" s="35"/>
      <c r="Q665" s="33"/>
      <c r="R665" s="34"/>
    </row>
    <row r="666" spans="1:18" ht="15.75" customHeight="1" x14ac:dyDescent="0.2">
      <c r="A666" s="22"/>
      <c r="B666" s="27" t="s">
        <v>34</v>
      </c>
      <c r="C666" s="27">
        <v>1128299</v>
      </c>
      <c r="D666" s="28">
        <v>44257</v>
      </c>
      <c r="E666" s="27" t="s">
        <v>35</v>
      </c>
      <c r="F666" s="27" t="s">
        <v>51</v>
      </c>
      <c r="G666" s="27" t="s">
        <v>52</v>
      </c>
      <c r="H666" s="27" t="s">
        <v>24</v>
      </c>
      <c r="I666" s="29">
        <v>0.5</v>
      </c>
      <c r="J666" s="30">
        <v>5750</v>
      </c>
      <c r="K666" s="31">
        <f t="shared" si="4"/>
        <v>2875</v>
      </c>
      <c r="L666" s="31">
        <f t="shared" si="5"/>
        <v>862.5</v>
      </c>
      <c r="M666" s="32">
        <v>0.3</v>
      </c>
      <c r="O666" s="37"/>
      <c r="P666" s="35"/>
      <c r="Q666" s="33"/>
      <c r="R666" s="34"/>
    </row>
    <row r="667" spans="1:18" ht="15.75" customHeight="1" x14ac:dyDescent="0.2">
      <c r="A667" s="22"/>
      <c r="B667" s="27" t="s">
        <v>34</v>
      </c>
      <c r="C667" s="27">
        <v>1128299</v>
      </c>
      <c r="D667" s="28">
        <v>44257</v>
      </c>
      <c r="E667" s="27" t="s">
        <v>35</v>
      </c>
      <c r="F667" s="27" t="s">
        <v>51</v>
      </c>
      <c r="G667" s="27" t="s">
        <v>52</v>
      </c>
      <c r="H667" s="27" t="s">
        <v>25</v>
      </c>
      <c r="I667" s="29">
        <v>0.6</v>
      </c>
      <c r="J667" s="30">
        <v>4250</v>
      </c>
      <c r="K667" s="31">
        <f t="shared" si="4"/>
        <v>2550</v>
      </c>
      <c r="L667" s="31">
        <f t="shared" si="5"/>
        <v>637.5</v>
      </c>
      <c r="M667" s="32">
        <v>0.25</v>
      </c>
      <c r="O667" s="37"/>
      <c r="P667" s="35"/>
      <c r="Q667" s="33"/>
      <c r="R667" s="34"/>
    </row>
    <row r="668" spans="1:18" ht="15.75" customHeight="1" x14ac:dyDescent="0.2">
      <c r="A668" s="22"/>
      <c r="B668" s="27" t="s">
        <v>34</v>
      </c>
      <c r="C668" s="27">
        <v>1128299</v>
      </c>
      <c r="D668" s="28">
        <v>44257</v>
      </c>
      <c r="E668" s="27" t="s">
        <v>35</v>
      </c>
      <c r="F668" s="27" t="s">
        <v>51</v>
      </c>
      <c r="G668" s="27" t="s">
        <v>52</v>
      </c>
      <c r="H668" s="27" t="s">
        <v>26</v>
      </c>
      <c r="I668" s="29">
        <v>0.64999999999999991</v>
      </c>
      <c r="J668" s="30">
        <v>4250</v>
      </c>
      <c r="K668" s="31">
        <f t="shared" si="4"/>
        <v>2762.4999999999995</v>
      </c>
      <c r="L668" s="31">
        <f t="shared" si="5"/>
        <v>690.62499999999989</v>
      </c>
      <c r="M668" s="32">
        <v>0.25</v>
      </c>
      <c r="O668" s="37"/>
      <c r="P668" s="35"/>
      <c r="Q668" s="33"/>
      <c r="R668" s="34"/>
    </row>
    <row r="669" spans="1:18" ht="15.75" customHeight="1" x14ac:dyDescent="0.2">
      <c r="A669" s="22"/>
      <c r="B669" s="27" t="s">
        <v>34</v>
      </c>
      <c r="C669" s="27">
        <v>1128299</v>
      </c>
      <c r="D669" s="28">
        <v>44257</v>
      </c>
      <c r="E669" s="27" t="s">
        <v>35</v>
      </c>
      <c r="F669" s="27" t="s">
        <v>51</v>
      </c>
      <c r="G669" s="27" t="s">
        <v>52</v>
      </c>
      <c r="H669" s="27" t="s">
        <v>27</v>
      </c>
      <c r="I669" s="29">
        <v>0.64999999999999991</v>
      </c>
      <c r="J669" s="30">
        <v>3250</v>
      </c>
      <c r="K669" s="31">
        <f t="shared" si="4"/>
        <v>2112.4999999999995</v>
      </c>
      <c r="L669" s="31">
        <f t="shared" si="5"/>
        <v>633.74999999999989</v>
      </c>
      <c r="M669" s="32">
        <v>0.3</v>
      </c>
      <c r="O669" s="37"/>
      <c r="P669" s="35"/>
      <c r="Q669" s="33"/>
      <c r="R669" s="34"/>
    </row>
    <row r="670" spans="1:18" ht="15.75" customHeight="1" x14ac:dyDescent="0.2">
      <c r="A670" s="22"/>
      <c r="B670" s="27" t="s">
        <v>34</v>
      </c>
      <c r="C670" s="27">
        <v>1128299</v>
      </c>
      <c r="D670" s="28">
        <v>44257</v>
      </c>
      <c r="E670" s="27" t="s">
        <v>35</v>
      </c>
      <c r="F670" s="27" t="s">
        <v>51</v>
      </c>
      <c r="G670" s="27" t="s">
        <v>52</v>
      </c>
      <c r="H670" s="27" t="s">
        <v>28</v>
      </c>
      <c r="I670" s="29">
        <v>0.7</v>
      </c>
      <c r="J670" s="30">
        <v>1750</v>
      </c>
      <c r="K670" s="31">
        <f t="shared" si="4"/>
        <v>1225</v>
      </c>
      <c r="L670" s="31">
        <f t="shared" si="5"/>
        <v>306.25</v>
      </c>
      <c r="M670" s="32">
        <v>0.25</v>
      </c>
      <c r="O670" s="37"/>
      <c r="P670" s="35"/>
      <c r="Q670" s="33"/>
      <c r="R670" s="34"/>
    </row>
    <row r="671" spans="1:18" ht="15.75" customHeight="1" x14ac:dyDescent="0.2">
      <c r="A671" s="22"/>
      <c r="B671" s="27" t="s">
        <v>34</v>
      </c>
      <c r="C671" s="27">
        <v>1128299</v>
      </c>
      <c r="D671" s="28">
        <v>44257</v>
      </c>
      <c r="E671" s="27" t="s">
        <v>35</v>
      </c>
      <c r="F671" s="27" t="s">
        <v>51</v>
      </c>
      <c r="G671" s="27" t="s">
        <v>52</v>
      </c>
      <c r="H671" s="27" t="s">
        <v>29</v>
      </c>
      <c r="I671" s="29">
        <v>0.64999999999999991</v>
      </c>
      <c r="J671" s="30">
        <v>3750</v>
      </c>
      <c r="K671" s="31">
        <f t="shared" si="4"/>
        <v>2437.4999999999995</v>
      </c>
      <c r="L671" s="31">
        <f t="shared" si="5"/>
        <v>487.49999999999994</v>
      </c>
      <c r="M671" s="32">
        <v>0.2</v>
      </c>
      <c r="O671" s="37"/>
      <c r="P671" s="35"/>
      <c r="Q671" s="33"/>
      <c r="R671" s="34"/>
    </row>
    <row r="672" spans="1:18" ht="15.75" customHeight="1" x14ac:dyDescent="0.2">
      <c r="A672" s="22"/>
      <c r="B672" s="27" t="s">
        <v>34</v>
      </c>
      <c r="C672" s="27">
        <v>1128299</v>
      </c>
      <c r="D672" s="28">
        <v>44289</v>
      </c>
      <c r="E672" s="27" t="s">
        <v>35</v>
      </c>
      <c r="F672" s="27" t="s">
        <v>51</v>
      </c>
      <c r="G672" s="27" t="s">
        <v>52</v>
      </c>
      <c r="H672" s="27" t="s">
        <v>24</v>
      </c>
      <c r="I672" s="29">
        <v>0.7</v>
      </c>
      <c r="J672" s="30">
        <v>5500</v>
      </c>
      <c r="K672" s="31">
        <f t="shared" si="4"/>
        <v>3849.9999999999995</v>
      </c>
      <c r="L672" s="31">
        <f t="shared" si="5"/>
        <v>1154.9999999999998</v>
      </c>
      <c r="M672" s="32">
        <v>0.3</v>
      </c>
      <c r="O672" s="37"/>
      <c r="P672" s="35"/>
      <c r="Q672" s="33"/>
      <c r="R672" s="34"/>
    </row>
    <row r="673" spans="1:18" ht="15.75" customHeight="1" x14ac:dyDescent="0.2">
      <c r="A673" s="22"/>
      <c r="B673" s="27" t="s">
        <v>34</v>
      </c>
      <c r="C673" s="27">
        <v>1128299</v>
      </c>
      <c r="D673" s="28">
        <v>44289</v>
      </c>
      <c r="E673" s="27" t="s">
        <v>35</v>
      </c>
      <c r="F673" s="27" t="s">
        <v>51</v>
      </c>
      <c r="G673" s="27" t="s">
        <v>52</v>
      </c>
      <c r="H673" s="27" t="s">
        <v>25</v>
      </c>
      <c r="I673" s="29">
        <v>0.75</v>
      </c>
      <c r="J673" s="30">
        <v>3500</v>
      </c>
      <c r="K673" s="31">
        <f t="shared" si="4"/>
        <v>2625</v>
      </c>
      <c r="L673" s="31">
        <f t="shared" si="5"/>
        <v>656.25</v>
      </c>
      <c r="M673" s="32">
        <v>0.25</v>
      </c>
      <c r="O673" s="37"/>
      <c r="P673" s="35"/>
      <c r="Q673" s="33"/>
      <c r="R673" s="34"/>
    </row>
    <row r="674" spans="1:18" ht="15.75" customHeight="1" x14ac:dyDescent="0.2">
      <c r="A674" s="22"/>
      <c r="B674" s="27" t="s">
        <v>34</v>
      </c>
      <c r="C674" s="27">
        <v>1128299</v>
      </c>
      <c r="D674" s="28">
        <v>44289</v>
      </c>
      <c r="E674" s="27" t="s">
        <v>35</v>
      </c>
      <c r="F674" s="27" t="s">
        <v>51</v>
      </c>
      <c r="G674" s="27" t="s">
        <v>52</v>
      </c>
      <c r="H674" s="27" t="s">
        <v>26</v>
      </c>
      <c r="I674" s="29">
        <v>0.75</v>
      </c>
      <c r="J674" s="30">
        <v>4000</v>
      </c>
      <c r="K674" s="31">
        <f t="shared" si="4"/>
        <v>3000</v>
      </c>
      <c r="L674" s="31">
        <f t="shared" si="5"/>
        <v>750</v>
      </c>
      <c r="M674" s="32">
        <v>0.25</v>
      </c>
      <c r="O674" s="37"/>
      <c r="P674" s="35"/>
      <c r="Q674" s="33"/>
      <c r="R674" s="34"/>
    </row>
    <row r="675" spans="1:18" ht="15.75" customHeight="1" x14ac:dyDescent="0.2">
      <c r="A675" s="22"/>
      <c r="B675" s="27" t="s">
        <v>34</v>
      </c>
      <c r="C675" s="27">
        <v>1128299</v>
      </c>
      <c r="D675" s="28">
        <v>44289</v>
      </c>
      <c r="E675" s="27" t="s">
        <v>35</v>
      </c>
      <c r="F675" s="27" t="s">
        <v>51</v>
      </c>
      <c r="G675" s="27" t="s">
        <v>52</v>
      </c>
      <c r="H675" s="27" t="s">
        <v>27</v>
      </c>
      <c r="I675" s="29">
        <v>0.6</v>
      </c>
      <c r="J675" s="30">
        <v>3000</v>
      </c>
      <c r="K675" s="31">
        <f t="shared" si="4"/>
        <v>1800</v>
      </c>
      <c r="L675" s="31">
        <f t="shared" si="5"/>
        <v>540</v>
      </c>
      <c r="M675" s="32">
        <v>0.3</v>
      </c>
      <c r="O675" s="37"/>
      <c r="P675" s="35"/>
      <c r="Q675" s="33"/>
      <c r="R675" s="34"/>
    </row>
    <row r="676" spans="1:18" ht="15.75" customHeight="1" x14ac:dyDescent="0.2">
      <c r="A676" s="22"/>
      <c r="B676" s="27" t="s">
        <v>34</v>
      </c>
      <c r="C676" s="27">
        <v>1128299</v>
      </c>
      <c r="D676" s="28">
        <v>44289</v>
      </c>
      <c r="E676" s="27" t="s">
        <v>35</v>
      </c>
      <c r="F676" s="27" t="s">
        <v>51</v>
      </c>
      <c r="G676" s="27" t="s">
        <v>52</v>
      </c>
      <c r="H676" s="27" t="s">
        <v>28</v>
      </c>
      <c r="I676" s="29">
        <v>0.65</v>
      </c>
      <c r="J676" s="30">
        <v>2000</v>
      </c>
      <c r="K676" s="31">
        <f t="shared" si="4"/>
        <v>1300</v>
      </c>
      <c r="L676" s="31">
        <f t="shared" si="5"/>
        <v>325</v>
      </c>
      <c r="M676" s="32">
        <v>0.25</v>
      </c>
      <c r="O676" s="37"/>
      <c r="P676" s="35"/>
      <c r="Q676" s="33"/>
      <c r="R676" s="34"/>
    </row>
    <row r="677" spans="1:18" ht="15.75" customHeight="1" x14ac:dyDescent="0.2">
      <c r="A677" s="22"/>
      <c r="B677" s="27" t="s">
        <v>34</v>
      </c>
      <c r="C677" s="27">
        <v>1128299</v>
      </c>
      <c r="D677" s="28">
        <v>44289</v>
      </c>
      <c r="E677" s="27" t="s">
        <v>35</v>
      </c>
      <c r="F677" s="27" t="s">
        <v>51</v>
      </c>
      <c r="G677" s="27" t="s">
        <v>52</v>
      </c>
      <c r="H677" s="27" t="s">
        <v>29</v>
      </c>
      <c r="I677" s="29">
        <v>0.8</v>
      </c>
      <c r="J677" s="30">
        <v>3500</v>
      </c>
      <c r="K677" s="31">
        <f t="shared" si="4"/>
        <v>2800</v>
      </c>
      <c r="L677" s="31">
        <f t="shared" si="5"/>
        <v>560</v>
      </c>
      <c r="M677" s="32">
        <v>0.2</v>
      </c>
      <c r="O677" s="37"/>
      <c r="P677" s="35"/>
      <c r="Q677" s="33"/>
      <c r="R677" s="34"/>
    </row>
    <row r="678" spans="1:18" ht="15.75" customHeight="1" x14ac:dyDescent="0.2">
      <c r="A678" s="22"/>
      <c r="B678" s="27" t="s">
        <v>34</v>
      </c>
      <c r="C678" s="27">
        <v>1128299</v>
      </c>
      <c r="D678" s="28">
        <v>44320</v>
      </c>
      <c r="E678" s="27" t="s">
        <v>35</v>
      </c>
      <c r="F678" s="27" t="s">
        <v>51</v>
      </c>
      <c r="G678" s="27" t="s">
        <v>52</v>
      </c>
      <c r="H678" s="27" t="s">
        <v>24</v>
      </c>
      <c r="I678" s="29">
        <v>0.6</v>
      </c>
      <c r="J678" s="30">
        <v>5500</v>
      </c>
      <c r="K678" s="31">
        <f t="shared" si="4"/>
        <v>3300</v>
      </c>
      <c r="L678" s="31">
        <f t="shared" si="5"/>
        <v>990</v>
      </c>
      <c r="M678" s="32">
        <v>0.3</v>
      </c>
      <c r="O678" s="37"/>
      <c r="P678" s="35"/>
      <c r="Q678" s="33"/>
      <c r="R678" s="34"/>
    </row>
    <row r="679" spans="1:18" ht="15.75" customHeight="1" x14ac:dyDescent="0.2">
      <c r="A679" s="22"/>
      <c r="B679" s="27" t="s">
        <v>34</v>
      </c>
      <c r="C679" s="27">
        <v>1128299</v>
      </c>
      <c r="D679" s="28">
        <v>44320</v>
      </c>
      <c r="E679" s="27" t="s">
        <v>35</v>
      </c>
      <c r="F679" s="27" t="s">
        <v>51</v>
      </c>
      <c r="G679" s="27" t="s">
        <v>52</v>
      </c>
      <c r="H679" s="27" t="s">
        <v>25</v>
      </c>
      <c r="I679" s="29">
        <v>0.65</v>
      </c>
      <c r="J679" s="30">
        <v>4000</v>
      </c>
      <c r="K679" s="31">
        <f t="shared" si="4"/>
        <v>2600</v>
      </c>
      <c r="L679" s="31">
        <f t="shared" si="5"/>
        <v>650</v>
      </c>
      <c r="M679" s="32">
        <v>0.25</v>
      </c>
      <c r="O679" s="37"/>
      <c r="P679" s="35"/>
      <c r="Q679" s="33"/>
      <c r="R679" s="34"/>
    </row>
    <row r="680" spans="1:18" ht="15.75" customHeight="1" x14ac:dyDescent="0.2">
      <c r="A680" s="22"/>
      <c r="B680" s="27" t="s">
        <v>34</v>
      </c>
      <c r="C680" s="27">
        <v>1128299</v>
      </c>
      <c r="D680" s="28">
        <v>44320</v>
      </c>
      <c r="E680" s="27" t="s">
        <v>35</v>
      </c>
      <c r="F680" s="27" t="s">
        <v>51</v>
      </c>
      <c r="G680" s="27" t="s">
        <v>52</v>
      </c>
      <c r="H680" s="27" t="s">
        <v>26</v>
      </c>
      <c r="I680" s="29">
        <v>0.65</v>
      </c>
      <c r="J680" s="30">
        <v>4000</v>
      </c>
      <c r="K680" s="31">
        <f t="shared" si="4"/>
        <v>2600</v>
      </c>
      <c r="L680" s="31">
        <f t="shared" si="5"/>
        <v>650</v>
      </c>
      <c r="M680" s="32">
        <v>0.25</v>
      </c>
      <c r="O680" s="37"/>
      <c r="P680" s="35"/>
      <c r="Q680" s="33"/>
      <c r="R680" s="34"/>
    </row>
    <row r="681" spans="1:18" ht="15.75" customHeight="1" x14ac:dyDescent="0.2">
      <c r="A681" s="22"/>
      <c r="B681" s="27" t="s">
        <v>34</v>
      </c>
      <c r="C681" s="27">
        <v>1128299</v>
      </c>
      <c r="D681" s="28">
        <v>44320</v>
      </c>
      <c r="E681" s="27" t="s">
        <v>35</v>
      </c>
      <c r="F681" s="27" t="s">
        <v>51</v>
      </c>
      <c r="G681" s="27" t="s">
        <v>52</v>
      </c>
      <c r="H681" s="27" t="s">
        <v>27</v>
      </c>
      <c r="I681" s="29">
        <v>0.6</v>
      </c>
      <c r="J681" s="30">
        <v>3000</v>
      </c>
      <c r="K681" s="31">
        <f t="shared" si="4"/>
        <v>1800</v>
      </c>
      <c r="L681" s="31">
        <f t="shared" si="5"/>
        <v>540</v>
      </c>
      <c r="M681" s="32">
        <v>0.3</v>
      </c>
      <c r="O681" s="37"/>
      <c r="P681" s="35"/>
      <c r="Q681" s="33"/>
      <c r="R681" s="34"/>
    </row>
    <row r="682" spans="1:18" ht="15.75" customHeight="1" x14ac:dyDescent="0.2">
      <c r="A682" s="22"/>
      <c r="B682" s="27" t="s">
        <v>34</v>
      </c>
      <c r="C682" s="27">
        <v>1128299</v>
      </c>
      <c r="D682" s="28">
        <v>44320</v>
      </c>
      <c r="E682" s="27" t="s">
        <v>35</v>
      </c>
      <c r="F682" s="27" t="s">
        <v>51</v>
      </c>
      <c r="G682" s="27" t="s">
        <v>52</v>
      </c>
      <c r="H682" s="27" t="s">
        <v>28</v>
      </c>
      <c r="I682" s="29">
        <v>0.65</v>
      </c>
      <c r="J682" s="30">
        <v>2000</v>
      </c>
      <c r="K682" s="31">
        <f t="shared" si="4"/>
        <v>1300</v>
      </c>
      <c r="L682" s="31">
        <f t="shared" si="5"/>
        <v>325</v>
      </c>
      <c r="M682" s="32">
        <v>0.25</v>
      </c>
      <c r="O682" s="37"/>
      <c r="P682" s="35"/>
      <c r="Q682" s="33"/>
      <c r="R682" s="34"/>
    </row>
    <row r="683" spans="1:18" ht="15.75" customHeight="1" x14ac:dyDescent="0.2">
      <c r="A683" s="22"/>
      <c r="B683" s="27" t="s">
        <v>34</v>
      </c>
      <c r="C683" s="27">
        <v>1128299</v>
      </c>
      <c r="D683" s="28">
        <v>44320</v>
      </c>
      <c r="E683" s="27" t="s">
        <v>35</v>
      </c>
      <c r="F683" s="27" t="s">
        <v>51</v>
      </c>
      <c r="G683" s="27" t="s">
        <v>52</v>
      </c>
      <c r="H683" s="27" t="s">
        <v>29</v>
      </c>
      <c r="I683" s="29">
        <v>0.8</v>
      </c>
      <c r="J683" s="30">
        <v>5000</v>
      </c>
      <c r="K683" s="31">
        <f t="shared" si="4"/>
        <v>4000</v>
      </c>
      <c r="L683" s="31">
        <f t="shared" si="5"/>
        <v>800</v>
      </c>
      <c r="M683" s="32">
        <v>0.2</v>
      </c>
      <c r="O683" s="37"/>
      <c r="P683" s="35"/>
      <c r="Q683" s="33"/>
      <c r="R683" s="34"/>
    </row>
    <row r="684" spans="1:18" ht="15.75" customHeight="1" x14ac:dyDescent="0.2">
      <c r="A684" s="22"/>
      <c r="B684" s="27" t="s">
        <v>34</v>
      </c>
      <c r="C684" s="27">
        <v>1128299</v>
      </c>
      <c r="D684" s="28">
        <v>44350</v>
      </c>
      <c r="E684" s="27" t="s">
        <v>35</v>
      </c>
      <c r="F684" s="27" t="s">
        <v>51</v>
      </c>
      <c r="G684" s="27" t="s">
        <v>52</v>
      </c>
      <c r="H684" s="27" t="s">
        <v>24</v>
      </c>
      <c r="I684" s="29">
        <v>0.75</v>
      </c>
      <c r="J684" s="30">
        <v>7500</v>
      </c>
      <c r="K684" s="31">
        <f t="shared" si="4"/>
        <v>5625</v>
      </c>
      <c r="L684" s="31">
        <f t="shared" si="5"/>
        <v>1687.5</v>
      </c>
      <c r="M684" s="32">
        <v>0.3</v>
      </c>
      <c r="O684" s="37"/>
      <c r="P684" s="35"/>
      <c r="Q684" s="33"/>
      <c r="R684" s="34"/>
    </row>
    <row r="685" spans="1:18" ht="15.75" customHeight="1" x14ac:dyDescent="0.2">
      <c r="A685" s="22"/>
      <c r="B685" s="27" t="s">
        <v>34</v>
      </c>
      <c r="C685" s="27">
        <v>1128299</v>
      </c>
      <c r="D685" s="28">
        <v>44350</v>
      </c>
      <c r="E685" s="27" t="s">
        <v>35</v>
      </c>
      <c r="F685" s="27" t="s">
        <v>51</v>
      </c>
      <c r="G685" s="27" t="s">
        <v>52</v>
      </c>
      <c r="H685" s="27" t="s">
        <v>25</v>
      </c>
      <c r="I685" s="29">
        <v>0.8</v>
      </c>
      <c r="J685" s="30">
        <v>6250</v>
      </c>
      <c r="K685" s="31">
        <f t="shared" si="4"/>
        <v>5000</v>
      </c>
      <c r="L685" s="31">
        <f t="shared" si="5"/>
        <v>1250</v>
      </c>
      <c r="M685" s="32">
        <v>0.25</v>
      </c>
      <c r="O685" s="37"/>
      <c r="P685" s="35"/>
      <c r="Q685" s="33"/>
      <c r="R685" s="34"/>
    </row>
    <row r="686" spans="1:18" ht="15.75" customHeight="1" x14ac:dyDescent="0.2">
      <c r="A686" s="22"/>
      <c r="B686" s="27" t="s">
        <v>34</v>
      </c>
      <c r="C686" s="27">
        <v>1128299</v>
      </c>
      <c r="D686" s="28">
        <v>44350</v>
      </c>
      <c r="E686" s="27" t="s">
        <v>35</v>
      </c>
      <c r="F686" s="27" t="s">
        <v>51</v>
      </c>
      <c r="G686" s="27" t="s">
        <v>52</v>
      </c>
      <c r="H686" s="27" t="s">
        <v>26</v>
      </c>
      <c r="I686" s="29">
        <v>0.8</v>
      </c>
      <c r="J686" s="30">
        <v>6250</v>
      </c>
      <c r="K686" s="31">
        <f t="shared" si="4"/>
        <v>5000</v>
      </c>
      <c r="L686" s="31">
        <f t="shared" si="5"/>
        <v>1250</v>
      </c>
      <c r="M686" s="32">
        <v>0.25</v>
      </c>
      <c r="O686" s="37"/>
      <c r="P686" s="35"/>
      <c r="Q686" s="33"/>
      <c r="R686" s="34"/>
    </row>
    <row r="687" spans="1:18" ht="15.75" customHeight="1" x14ac:dyDescent="0.2">
      <c r="A687" s="22"/>
      <c r="B687" s="27" t="s">
        <v>34</v>
      </c>
      <c r="C687" s="27">
        <v>1128299</v>
      </c>
      <c r="D687" s="28">
        <v>44350</v>
      </c>
      <c r="E687" s="27" t="s">
        <v>35</v>
      </c>
      <c r="F687" s="27" t="s">
        <v>51</v>
      </c>
      <c r="G687" s="27" t="s">
        <v>52</v>
      </c>
      <c r="H687" s="27" t="s">
        <v>27</v>
      </c>
      <c r="I687" s="29">
        <v>0.8</v>
      </c>
      <c r="J687" s="30">
        <v>5000</v>
      </c>
      <c r="K687" s="31">
        <f t="shared" si="4"/>
        <v>4000</v>
      </c>
      <c r="L687" s="31">
        <f t="shared" si="5"/>
        <v>1200</v>
      </c>
      <c r="M687" s="32">
        <v>0.3</v>
      </c>
      <c r="O687" s="37"/>
      <c r="P687" s="35"/>
      <c r="Q687" s="33"/>
      <c r="R687" s="34"/>
    </row>
    <row r="688" spans="1:18" ht="15.75" customHeight="1" x14ac:dyDescent="0.2">
      <c r="A688" s="22"/>
      <c r="B688" s="27" t="s">
        <v>34</v>
      </c>
      <c r="C688" s="27">
        <v>1128299</v>
      </c>
      <c r="D688" s="28">
        <v>44350</v>
      </c>
      <c r="E688" s="27" t="s">
        <v>35</v>
      </c>
      <c r="F688" s="27" t="s">
        <v>51</v>
      </c>
      <c r="G688" s="27" t="s">
        <v>52</v>
      </c>
      <c r="H688" s="27" t="s">
        <v>28</v>
      </c>
      <c r="I688" s="29">
        <v>0.85000000000000009</v>
      </c>
      <c r="J688" s="30">
        <v>3750</v>
      </c>
      <c r="K688" s="31">
        <f t="shared" si="4"/>
        <v>3187.5000000000005</v>
      </c>
      <c r="L688" s="31">
        <f t="shared" si="5"/>
        <v>796.87500000000011</v>
      </c>
      <c r="M688" s="32">
        <v>0.25</v>
      </c>
      <c r="O688" s="37"/>
      <c r="P688" s="35"/>
      <c r="Q688" s="33"/>
      <c r="R688" s="34"/>
    </row>
    <row r="689" spans="1:18" ht="15.75" customHeight="1" x14ac:dyDescent="0.2">
      <c r="A689" s="22"/>
      <c r="B689" s="27" t="s">
        <v>34</v>
      </c>
      <c r="C689" s="27">
        <v>1128299</v>
      </c>
      <c r="D689" s="28">
        <v>44350</v>
      </c>
      <c r="E689" s="27" t="s">
        <v>35</v>
      </c>
      <c r="F689" s="27" t="s">
        <v>51</v>
      </c>
      <c r="G689" s="27" t="s">
        <v>52</v>
      </c>
      <c r="H689" s="27" t="s">
        <v>29</v>
      </c>
      <c r="I689" s="29">
        <v>1</v>
      </c>
      <c r="J689" s="30">
        <v>6750</v>
      </c>
      <c r="K689" s="31">
        <f t="shared" si="4"/>
        <v>6750</v>
      </c>
      <c r="L689" s="31">
        <f t="shared" si="5"/>
        <v>1350</v>
      </c>
      <c r="M689" s="32">
        <v>0.2</v>
      </c>
      <c r="O689" s="37"/>
      <c r="P689" s="35"/>
      <c r="Q689" s="33"/>
      <c r="R689" s="34"/>
    </row>
    <row r="690" spans="1:18" ht="15.75" customHeight="1" x14ac:dyDescent="0.2">
      <c r="A690" s="22"/>
      <c r="B690" s="27" t="s">
        <v>34</v>
      </c>
      <c r="C690" s="27">
        <v>1128299</v>
      </c>
      <c r="D690" s="28">
        <v>44379</v>
      </c>
      <c r="E690" s="27" t="s">
        <v>35</v>
      </c>
      <c r="F690" s="27" t="s">
        <v>51</v>
      </c>
      <c r="G690" s="27" t="s">
        <v>52</v>
      </c>
      <c r="H690" s="27" t="s">
        <v>24</v>
      </c>
      <c r="I690" s="29">
        <v>0.8</v>
      </c>
      <c r="J690" s="30">
        <v>8250</v>
      </c>
      <c r="K690" s="31">
        <f t="shared" si="4"/>
        <v>6600</v>
      </c>
      <c r="L690" s="31">
        <f t="shared" si="5"/>
        <v>1980</v>
      </c>
      <c r="M690" s="32">
        <v>0.3</v>
      </c>
      <c r="O690" s="37"/>
      <c r="P690" s="35"/>
      <c r="Q690" s="33"/>
      <c r="R690" s="34"/>
    </row>
    <row r="691" spans="1:18" ht="15.75" customHeight="1" x14ac:dyDescent="0.2">
      <c r="A691" s="22"/>
      <c r="B691" s="27" t="s">
        <v>34</v>
      </c>
      <c r="C691" s="27">
        <v>1128299</v>
      </c>
      <c r="D691" s="28">
        <v>44379</v>
      </c>
      <c r="E691" s="27" t="s">
        <v>35</v>
      </c>
      <c r="F691" s="27" t="s">
        <v>51</v>
      </c>
      <c r="G691" s="27" t="s">
        <v>52</v>
      </c>
      <c r="H691" s="27" t="s">
        <v>25</v>
      </c>
      <c r="I691" s="29">
        <v>0.85000000000000009</v>
      </c>
      <c r="J691" s="30">
        <v>6750</v>
      </c>
      <c r="K691" s="31">
        <f t="shared" si="4"/>
        <v>5737.5000000000009</v>
      </c>
      <c r="L691" s="31">
        <f t="shared" si="5"/>
        <v>1434.3750000000002</v>
      </c>
      <c r="M691" s="32">
        <v>0.25</v>
      </c>
      <c r="O691" s="37"/>
      <c r="P691" s="35"/>
      <c r="Q691" s="33"/>
      <c r="R691" s="34"/>
    </row>
    <row r="692" spans="1:18" ht="15.75" customHeight="1" x14ac:dyDescent="0.2">
      <c r="A692" s="22"/>
      <c r="B692" s="27" t="s">
        <v>34</v>
      </c>
      <c r="C692" s="27">
        <v>1128299</v>
      </c>
      <c r="D692" s="28">
        <v>44379</v>
      </c>
      <c r="E692" s="27" t="s">
        <v>35</v>
      </c>
      <c r="F692" s="27" t="s">
        <v>51</v>
      </c>
      <c r="G692" s="27" t="s">
        <v>52</v>
      </c>
      <c r="H692" s="27" t="s">
        <v>26</v>
      </c>
      <c r="I692" s="29">
        <v>0.85000000000000009</v>
      </c>
      <c r="J692" s="30">
        <v>6250</v>
      </c>
      <c r="K692" s="31">
        <f t="shared" si="4"/>
        <v>5312.5000000000009</v>
      </c>
      <c r="L692" s="31">
        <f t="shared" si="5"/>
        <v>1328.1250000000002</v>
      </c>
      <c r="M692" s="32">
        <v>0.25</v>
      </c>
      <c r="O692" s="37"/>
      <c r="P692" s="35"/>
      <c r="Q692" s="33"/>
      <c r="R692" s="34"/>
    </row>
    <row r="693" spans="1:18" ht="15.75" customHeight="1" x14ac:dyDescent="0.2">
      <c r="A693" s="22"/>
      <c r="B693" s="27" t="s">
        <v>34</v>
      </c>
      <c r="C693" s="27">
        <v>1128299</v>
      </c>
      <c r="D693" s="28">
        <v>44379</v>
      </c>
      <c r="E693" s="27" t="s">
        <v>35</v>
      </c>
      <c r="F693" s="27" t="s">
        <v>51</v>
      </c>
      <c r="G693" s="27" t="s">
        <v>52</v>
      </c>
      <c r="H693" s="27" t="s">
        <v>27</v>
      </c>
      <c r="I693" s="29">
        <v>0.8</v>
      </c>
      <c r="J693" s="30">
        <v>5250</v>
      </c>
      <c r="K693" s="31">
        <f t="shared" si="4"/>
        <v>4200</v>
      </c>
      <c r="L693" s="31">
        <f t="shared" si="5"/>
        <v>1260</v>
      </c>
      <c r="M693" s="32">
        <v>0.3</v>
      </c>
      <c r="O693" s="37"/>
      <c r="P693" s="35"/>
      <c r="Q693" s="33"/>
      <c r="R693" s="34"/>
    </row>
    <row r="694" spans="1:18" ht="15.75" customHeight="1" x14ac:dyDescent="0.2">
      <c r="A694" s="22"/>
      <c r="B694" s="27" t="s">
        <v>34</v>
      </c>
      <c r="C694" s="27">
        <v>1128299</v>
      </c>
      <c r="D694" s="28">
        <v>44379</v>
      </c>
      <c r="E694" s="27" t="s">
        <v>35</v>
      </c>
      <c r="F694" s="27" t="s">
        <v>51</v>
      </c>
      <c r="G694" s="27" t="s">
        <v>52</v>
      </c>
      <c r="H694" s="27" t="s">
        <v>28</v>
      </c>
      <c r="I694" s="29">
        <v>0.85000000000000009</v>
      </c>
      <c r="J694" s="30">
        <v>5750</v>
      </c>
      <c r="K694" s="31">
        <f t="shared" si="4"/>
        <v>4887.5000000000009</v>
      </c>
      <c r="L694" s="31">
        <f t="shared" si="5"/>
        <v>1221.8750000000002</v>
      </c>
      <c r="M694" s="32">
        <v>0.25</v>
      </c>
      <c r="O694" s="37"/>
      <c r="P694" s="35"/>
      <c r="Q694" s="33"/>
      <c r="R694" s="34"/>
    </row>
    <row r="695" spans="1:18" ht="15.75" customHeight="1" x14ac:dyDescent="0.2">
      <c r="A695" s="22"/>
      <c r="B695" s="27" t="s">
        <v>34</v>
      </c>
      <c r="C695" s="27">
        <v>1128299</v>
      </c>
      <c r="D695" s="28">
        <v>44379</v>
      </c>
      <c r="E695" s="27" t="s">
        <v>35</v>
      </c>
      <c r="F695" s="27" t="s">
        <v>51</v>
      </c>
      <c r="G695" s="27" t="s">
        <v>52</v>
      </c>
      <c r="H695" s="27" t="s">
        <v>29</v>
      </c>
      <c r="I695" s="29">
        <v>1</v>
      </c>
      <c r="J695" s="30">
        <v>5750</v>
      </c>
      <c r="K695" s="31">
        <f t="shared" si="4"/>
        <v>5750</v>
      </c>
      <c r="L695" s="31">
        <f t="shared" si="5"/>
        <v>1150</v>
      </c>
      <c r="M695" s="32">
        <v>0.2</v>
      </c>
      <c r="O695" s="37"/>
      <c r="P695" s="35"/>
      <c r="Q695" s="33"/>
      <c r="R695" s="34"/>
    </row>
    <row r="696" spans="1:18" ht="15.75" customHeight="1" x14ac:dyDescent="0.2">
      <c r="A696" s="22"/>
      <c r="B696" s="27" t="s">
        <v>34</v>
      </c>
      <c r="C696" s="27">
        <v>1128299</v>
      </c>
      <c r="D696" s="28">
        <v>44411</v>
      </c>
      <c r="E696" s="27" t="s">
        <v>35</v>
      </c>
      <c r="F696" s="27" t="s">
        <v>51</v>
      </c>
      <c r="G696" s="27" t="s">
        <v>52</v>
      </c>
      <c r="H696" s="27" t="s">
        <v>24</v>
      </c>
      <c r="I696" s="29">
        <v>0.85000000000000009</v>
      </c>
      <c r="J696" s="30">
        <v>7750</v>
      </c>
      <c r="K696" s="31">
        <f t="shared" si="4"/>
        <v>6587.5000000000009</v>
      </c>
      <c r="L696" s="31">
        <f t="shared" si="5"/>
        <v>1976.2500000000002</v>
      </c>
      <c r="M696" s="32">
        <v>0.3</v>
      </c>
      <c r="O696" s="37"/>
      <c r="P696" s="35"/>
      <c r="Q696" s="33"/>
      <c r="R696" s="34"/>
    </row>
    <row r="697" spans="1:18" ht="15.75" customHeight="1" x14ac:dyDescent="0.2">
      <c r="A697" s="22"/>
      <c r="B697" s="27" t="s">
        <v>34</v>
      </c>
      <c r="C697" s="27">
        <v>1128299</v>
      </c>
      <c r="D697" s="28">
        <v>44411</v>
      </c>
      <c r="E697" s="27" t="s">
        <v>35</v>
      </c>
      <c r="F697" s="27" t="s">
        <v>51</v>
      </c>
      <c r="G697" s="27" t="s">
        <v>52</v>
      </c>
      <c r="H697" s="27" t="s">
        <v>25</v>
      </c>
      <c r="I697" s="29">
        <v>0.80000000000000016</v>
      </c>
      <c r="J697" s="30">
        <v>7500</v>
      </c>
      <c r="K697" s="31">
        <f t="shared" si="4"/>
        <v>6000.0000000000009</v>
      </c>
      <c r="L697" s="31">
        <f t="shared" si="5"/>
        <v>1500.0000000000002</v>
      </c>
      <c r="M697" s="32">
        <v>0.25</v>
      </c>
      <c r="O697" s="37"/>
      <c r="P697" s="35"/>
      <c r="Q697" s="33"/>
      <c r="R697" s="34"/>
    </row>
    <row r="698" spans="1:18" ht="15.75" customHeight="1" x14ac:dyDescent="0.2">
      <c r="A698" s="22"/>
      <c r="B698" s="27" t="s">
        <v>34</v>
      </c>
      <c r="C698" s="27">
        <v>1128299</v>
      </c>
      <c r="D698" s="28">
        <v>44411</v>
      </c>
      <c r="E698" s="27" t="s">
        <v>35</v>
      </c>
      <c r="F698" s="27" t="s">
        <v>51</v>
      </c>
      <c r="G698" s="27" t="s">
        <v>52</v>
      </c>
      <c r="H698" s="27" t="s">
        <v>26</v>
      </c>
      <c r="I698" s="29">
        <v>0.75000000000000011</v>
      </c>
      <c r="J698" s="30">
        <v>6250</v>
      </c>
      <c r="K698" s="31">
        <f t="shared" si="4"/>
        <v>4687.5000000000009</v>
      </c>
      <c r="L698" s="31">
        <f t="shared" si="5"/>
        <v>1171.8750000000002</v>
      </c>
      <c r="M698" s="32">
        <v>0.25</v>
      </c>
      <c r="O698" s="37"/>
      <c r="P698" s="35"/>
      <c r="Q698" s="33"/>
      <c r="R698" s="34"/>
    </row>
    <row r="699" spans="1:18" ht="15.75" customHeight="1" x14ac:dyDescent="0.2">
      <c r="A699" s="22"/>
      <c r="B699" s="27" t="s">
        <v>34</v>
      </c>
      <c r="C699" s="27">
        <v>1128299</v>
      </c>
      <c r="D699" s="28">
        <v>44411</v>
      </c>
      <c r="E699" s="27" t="s">
        <v>35</v>
      </c>
      <c r="F699" s="27" t="s">
        <v>51</v>
      </c>
      <c r="G699" s="27" t="s">
        <v>52</v>
      </c>
      <c r="H699" s="27" t="s">
        <v>27</v>
      </c>
      <c r="I699" s="29">
        <v>0.75000000000000011</v>
      </c>
      <c r="J699" s="30">
        <v>5750</v>
      </c>
      <c r="K699" s="31">
        <f t="shared" si="4"/>
        <v>4312.5000000000009</v>
      </c>
      <c r="L699" s="31">
        <f t="shared" si="5"/>
        <v>1293.7500000000002</v>
      </c>
      <c r="M699" s="32">
        <v>0.3</v>
      </c>
      <c r="O699" s="37"/>
      <c r="P699" s="35"/>
      <c r="Q699" s="33"/>
      <c r="R699" s="34"/>
    </row>
    <row r="700" spans="1:18" ht="15.75" customHeight="1" x14ac:dyDescent="0.2">
      <c r="A700" s="22"/>
      <c r="B700" s="27" t="s">
        <v>34</v>
      </c>
      <c r="C700" s="27">
        <v>1128299</v>
      </c>
      <c r="D700" s="28">
        <v>44411</v>
      </c>
      <c r="E700" s="27" t="s">
        <v>35</v>
      </c>
      <c r="F700" s="27" t="s">
        <v>51</v>
      </c>
      <c r="G700" s="27" t="s">
        <v>52</v>
      </c>
      <c r="H700" s="27" t="s">
        <v>28</v>
      </c>
      <c r="I700" s="29">
        <v>0.75</v>
      </c>
      <c r="J700" s="30">
        <v>5750</v>
      </c>
      <c r="K700" s="31">
        <f t="shared" si="4"/>
        <v>4312.5</v>
      </c>
      <c r="L700" s="31">
        <f t="shared" si="5"/>
        <v>1078.125</v>
      </c>
      <c r="M700" s="32">
        <v>0.25</v>
      </c>
      <c r="O700" s="37"/>
      <c r="P700" s="35"/>
      <c r="Q700" s="33"/>
      <c r="R700" s="34"/>
    </row>
    <row r="701" spans="1:18" ht="15.75" customHeight="1" x14ac:dyDescent="0.2">
      <c r="A701" s="22"/>
      <c r="B701" s="27" t="s">
        <v>34</v>
      </c>
      <c r="C701" s="27">
        <v>1128299</v>
      </c>
      <c r="D701" s="28">
        <v>44411</v>
      </c>
      <c r="E701" s="27" t="s">
        <v>35</v>
      </c>
      <c r="F701" s="27" t="s">
        <v>51</v>
      </c>
      <c r="G701" s="27" t="s">
        <v>52</v>
      </c>
      <c r="H701" s="27" t="s">
        <v>29</v>
      </c>
      <c r="I701" s="29">
        <v>0.8</v>
      </c>
      <c r="J701" s="30">
        <v>4000</v>
      </c>
      <c r="K701" s="31">
        <f t="shared" si="4"/>
        <v>3200</v>
      </c>
      <c r="L701" s="31">
        <f t="shared" si="5"/>
        <v>640</v>
      </c>
      <c r="M701" s="32">
        <v>0.2</v>
      </c>
      <c r="O701" s="37"/>
      <c r="P701" s="35"/>
      <c r="Q701" s="33"/>
      <c r="R701" s="34"/>
    </row>
    <row r="702" spans="1:18" ht="15.75" customHeight="1" x14ac:dyDescent="0.2">
      <c r="A702" s="22"/>
      <c r="B702" s="27" t="s">
        <v>34</v>
      </c>
      <c r="C702" s="27">
        <v>1128299</v>
      </c>
      <c r="D702" s="28">
        <v>44443</v>
      </c>
      <c r="E702" s="27" t="s">
        <v>35</v>
      </c>
      <c r="F702" s="27" t="s">
        <v>51</v>
      </c>
      <c r="G702" s="27" t="s">
        <v>52</v>
      </c>
      <c r="H702" s="27" t="s">
        <v>24</v>
      </c>
      <c r="I702" s="29">
        <v>0.70000000000000018</v>
      </c>
      <c r="J702" s="30">
        <v>6000</v>
      </c>
      <c r="K702" s="31">
        <f t="shared" si="4"/>
        <v>4200.0000000000009</v>
      </c>
      <c r="L702" s="31">
        <f t="shared" si="5"/>
        <v>1260.0000000000002</v>
      </c>
      <c r="M702" s="32">
        <v>0.3</v>
      </c>
      <c r="O702" s="37"/>
      <c r="P702" s="35"/>
      <c r="Q702" s="33"/>
      <c r="R702" s="34"/>
    </row>
    <row r="703" spans="1:18" ht="15.75" customHeight="1" x14ac:dyDescent="0.2">
      <c r="A703" s="22"/>
      <c r="B703" s="27" t="s">
        <v>34</v>
      </c>
      <c r="C703" s="27">
        <v>1128299</v>
      </c>
      <c r="D703" s="28">
        <v>44443</v>
      </c>
      <c r="E703" s="27" t="s">
        <v>35</v>
      </c>
      <c r="F703" s="27" t="s">
        <v>51</v>
      </c>
      <c r="G703" s="27" t="s">
        <v>52</v>
      </c>
      <c r="H703" s="27" t="s">
        <v>25</v>
      </c>
      <c r="I703" s="29">
        <v>0.75000000000000022</v>
      </c>
      <c r="J703" s="30">
        <v>6000</v>
      </c>
      <c r="K703" s="31">
        <f t="shared" si="4"/>
        <v>4500.0000000000009</v>
      </c>
      <c r="L703" s="31">
        <f t="shared" si="5"/>
        <v>1125.0000000000002</v>
      </c>
      <c r="M703" s="32">
        <v>0.25</v>
      </c>
      <c r="O703" s="37"/>
      <c r="P703" s="35"/>
      <c r="Q703" s="33"/>
      <c r="R703" s="34"/>
    </row>
    <row r="704" spans="1:18" ht="15.75" customHeight="1" x14ac:dyDescent="0.2">
      <c r="A704" s="22"/>
      <c r="B704" s="27" t="s">
        <v>34</v>
      </c>
      <c r="C704" s="27">
        <v>1128299</v>
      </c>
      <c r="D704" s="28">
        <v>44443</v>
      </c>
      <c r="E704" s="27" t="s">
        <v>35</v>
      </c>
      <c r="F704" s="27" t="s">
        <v>51</v>
      </c>
      <c r="G704" s="27" t="s">
        <v>52</v>
      </c>
      <c r="H704" s="27" t="s">
        <v>26</v>
      </c>
      <c r="I704" s="29">
        <v>0.70000000000000018</v>
      </c>
      <c r="J704" s="30">
        <v>4500</v>
      </c>
      <c r="K704" s="31">
        <f t="shared" si="4"/>
        <v>3150.0000000000009</v>
      </c>
      <c r="L704" s="31">
        <f t="shared" si="5"/>
        <v>787.50000000000023</v>
      </c>
      <c r="M704" s="32">
        <v>0.25</v>
      </c>
      <c r="O704" s="37"/>
      <c r="P704" s="35"/>
      <c r="Q704" s="33"/>
      <c r="R704" s="34"/>
    </row>
    <row r="705" spans="1:18" ht="15.75" customHeight="1" x14ac:dyDescent="0.2">
      <c r="A705" s="22"/>
      <c r="B705" s="27" t="s">
        <v>34</v>
      </c>
      <c r="C705" s="27">
        <v>1128299</v>
      </c>
      <c r="D705" s="28">
        <v>44443</v>
      </c>
      <c r="E705" s="27" t="s">
        <v>35</v>
      </c>
      <c r="F705" s="27" t="s">
        <v>51</v>
      </c>
      <c r="G705" s="27" t="s">
        <v>52</v>
      </c>
      <c r="H705" s="27" t="s">
        <v>27</v>
      </c>
      <c r="I705" s="29">
        <v>0.70000000000000018</v>
      </c>
      <c r="J705" s="30">
        <v>4000</v>
      </c>
      <c r="K705" s="31">
        <f t="shared" si="4"/>
        <v>2800.0000000000009</v>
      </c>
      <c r="L705" s="31">
        <f t="shared" si="5"/>
        <v>840.00000000000023</v>
      </c>
      <c r="M705" s="32">
        <v>0.3</v>
      </c>
      <c r="O705" s="37"/>
      <c r="P705" s="35"/>
      <c r="Q705" s="33"/>
      <c r="R705" s="34"/>
    </row>
    <row r="706" spans="1:18" ht="15.75" customHeight="1" x14ac:dyDescent="0.2">
      <c r="A706" s="22"/>
      <c r="B706" s="27" t="s">
        <v>34</v>
      </c>
      <c r="C706" s="27">
        <v>1128299</v>
      </c>
      <c r="D706" s="28">
        <v>44443</v>
      </c>
      <c r="E706" s="27" t="s">
        <v>35</v>
      </c>
      <c r="F706" s="27" t="s">
        <v>51</v>
      </c>
      <c r="G706" s="27" t="s">
        <v>52</v>
      </c>
      <c r="H706" s="27" t="s">
        <v>28</v>
      </c>
      <c r="I706" s="29">
        <v>0.80000000000000016</v>
      </c>
      <c r="J706" s="30">
        <v>4250</v>
      </c>
      <c r="K706" s="31">
        <f t="shared" si="4"/>
        <v>3400.0000000000005</v>
      </c>
      <c r="L706" s="31">
        <f t="shared" si="5"/>
        <v>850.00000000000011</v>
      </c>
      <c r="M706" s="32">
        <v>0.25</v>
      </c>
      <c r="O706" s="37"/>
      <c r="P706" s="35"/>
      <c r="Q706" s="33"/>
      <c r="R706" s="34"/>
    </row>
    <row r="707" spans="1:18" ht="15.75" customHeight="1" x14ac:dyDescent="0.2">
      <c r="A707" s="22"/>
      <c r="B707" s="27" t="s">
        <v>34</v>
      </c>
      <c r="C707" s="27">
        <v>1128299</v>
      </c>
      <c r="D707" s="28">
        <v>44443</v>
      </c>
      <c r="E707" s="27" t="s">
        <v>35</v>
      </c>
      <c r="F707" s="27" t="s">
        <v>51</v>
      </c>
      <c r="G707" s="27" t="s">
        <v>52</v>
      </c>
      <c r="H707" s="27" t="s">
        <v>29</v>
      </c>
      <c r="I707" s="29">
        <v>0.65</v>
      </c>
      <c r="J707" s="30">
        <v>4500</v>
      </c>
      <c r="K707" s="31">
        <f t="shared" si="4"/>
        <v>2925</v>
      </c>
      <c r="L707" s="31">
        <f t="shared" si="5"/>
        <v>585</v>
      </c>
      <c r="M707" s="32">
        <v>0.2</v>
      </c>
      <c r="O707" s="37"/>
      <c r="P707" s="35"/>
      <c r="Q707" s="33"/>
      <c r="R707" s="34"/>
    </row>
    <row r="708" spans="1:18" ht="15.75" customHeight="1" x14ac:dyDescent="0.2">
      <c r="A708" s="22"/>
      <c r="B708" s="27" t="s">
        <v>34</v>
      </c>
      <c r="C708" s="27">
        <v>1128299</v>
      </c>
      <c r="D708" s="28">
        <v>44472</v>
      </c>
      <c r="E708" s="27" t="s">
        <v>35</v>
      </c>
      <c r="F708" s="27" t="s">
        <v>51</v>
      </c>
      <c r="G708" s="27" t="s">
        <v>52</v>
      </c>
      <c r="H708" s="27" t="s">
        <v>24</v>
      </c>
      <c r="I708" s="29">
        <v>0.60000000000000009</v>
      </c>
      <c r="J708" s="30">
        <v>5500</v>
      </c>
      <c r="K708" s="31">
        <f t="shared" si="4"/>
        <v>3300.0000000000005</v>
      </c>
      <c r="L708" s="31">
        <f t="shared" si="5"/>
        <v>990.00000000000011</v>
      </c>
      <c r="M708" s="32">
        <v>0.3</v>
      </c>
      <c r="O708" s="37"/>
      <c r="P708" s="35"/>
      <c r="Q708" s="33"/>
      <c r="R708" s="34"/>
    </row>
    <row r="709" spans="1:18" ht="15.75" customHeight="1" x14ac:dyDescent="0.2">
      <c r="A709" s="22"/>
      <c r="B709" s="27" t="s">
        <v>34</v>
      </c>
      <c r="C709" s="27">
        <v>1128299</v>
      </c>
      <c r="D709" s="28">
        <v>44472</v>
      </c>
      <c r="E709" s="27" t="s">
        <v>35</v>
      </c>
      <c r="F709" s="27" t="s">
        <v>51</v>
      </c>
      <c r="G709" s="27" t="s">
        <v>52</v>
      </c>
      <c r="H709" s="27" t="s">
        <v>25</v>
      </c>
      <c r="I709" s="29">
        <v>0.65000000000000013</v>
      </c>
      <c r="J709" s="30">
        <v>5500</v>
      </c>
      <c r="K709" s="31">
        <f t="shared" si="4"/>
        <v>3575.0000000000009</v>
      </c>
      <c r="L709" s="31">
        <f t="shared" si="5"/>
        <v>893.75000000000023</v>
      </c>
      <c r="M709" s="32">
        <v>0.25</v>
      </c>
      <c r="O709" s="37"/>
      <c r="P709" s="35"/>
      <c r="Q709" s="33"/>
      <c r="R709" s="34"/>
    </row>
    <row r="710" spans="1:18" ht="15.75" customHeight="1" x14ac:dyDescent="0.2">
      <c r="A710" s="22"/>
      <c r="B710" s="27" t="s">
        <v>34</v>
      </c>
      <c r="C710" s="27">
        <v>1128299</v>
      </c>
      <c r="D710" s="28">
        <v>44472</v>
      </c>
      <c r="E710" s="27" t="s">
        <v>35</v>
      </c>
      <c r="F710" s="27" t="s">
        <v>51</v>
      </c>
      <c r="G710" s="27" t="s">
        <v>52</v>
      </c>
      <c r="H710" s="27" t="s">
        <v>26</v>
      </c>
      <c r="I710" s="29">
        <v>0.60000000000000009</v>
      </c>
      <c r="J710" s="30">
        <v>3750</v>
      </c>
      <c r="K710" s="31">
        <f t="shared" si="4"/>
        <v>2250.0000000000005</v>
      </c>
      <c r="L710" s="31">
        <f t="shared" si="5"/>
        <v>562.50000000000011</v>
      </c>
      <c r="M710" s="32">
        <v>0.25</v>
      </c>
      <c r="O710" s="37"/>
      <c r="P710" s="35"/>
      <c r="Q710" s="33"/>
      <c r="R710" s="34"/>
    </row>
    <row r="711" spans="1:18" ht="15.75" customHeight="1" x14ac:dyDescent="0.2">
      <c r="A711" s="22"/>
      <c r="B711" s="27" t="s">
        <v>34</v>
      </c>
      <c r="C711" s="27">
        <v>1128299</v>
      </c>
      <c r="D711" s="28">
        <v>44472</v>
      </c>
      <c r="E711" s="27" t="s">
        <v>35</v>
      </c>
      <c r="F711" s="27" t="s">
        <v>51</v>
      </c>
      <c r="G711" s="27" t="s">
        <v>52</v>
      </c>
      <c r="H711" s="27" t="s">
        <v>27</v>
      </c>
      <c r="I711" s="29">
        <v>0.60000000000000009</v>
      </c>
      <c r="J711" s="30">
        <v>3500</v>
      </c>
      <c r="K711" s="31">
        <f t="shared" si="4"/>
        <v>2100.0000000000005</v>
      </c>
      <c r="L711" s="31">
        <f t="shared" si="5"/>
        <v>630.00000000000011</v>
      </c>
      <c r="M711" s="32">
        <v>0.3</v>
      </c>
      <c r="O711" s="37"/>
      <c r="P711" s="35"/>
      <c r="Q711" s="33"/>
      <c r="R711" s="34"/>
    </row>
    <row r="712" spans="1:18" ht="15.75" customHeight="1" x14ac:dyDescent="0.2">
      <c r="A712" s="22"/>
      <c r="B712" s="27" t="s">
        <v>34</v>
      </c>
      <c r="C712" s="27">
        <v>1128299</v>
      </c>
      <c r="D712" s="28">
        <v>44472</v>
      </c>
      <c r="E712" s="27" t="s">
        <v>35</v>
      </c>
      <c r="F712" s="27" t="s">
        <v>51</v>
      </c>
      <c r="G712" s="27" t="s">
        <v>52</v>
      </c>
      <c r="H712" s="27" t="s">
        <v>28</v>
      </c>
      <c r="I712" s="29">
        <v>0.70000000000000007</v>
      </c>
      <c r="J712" s="30">
        <v>3250</v>
      </c>
      <c r="K712" s="31">
        <f t="shared" si="4"/>
        <v>2275</v>
      </c>
      <c r="L712" s="31">
        <f t="shared" si="5"/>
        <v>568.75</v>
      </c>
      <c r="M712" s="32">
        <v>0.25</v>
      </c>
      <c r="O712" s="37"/>
      <c r="P712" s="35"/>
      <c r="Q712" s="33"/>
      <c r="R712" s="34"/>
    </row>
    <row r="713" spans="1:18" ht="15.75" customHeight="1" x14ac:dyDescent="0.2">
      <c r="A713" s="22"/>
      <c r="B713" s="27" t="s">
        <v>34</v>
      </c>
      <c r="C713" s="27">
        <v>1128299</v>
      </c>
      <c r="D713" s="28">
        <v>44472</v>
      </c>
      <c r="E713" s="27" t="s">
        <v>35</v>
      </c>
      <c r="F713" s="27" t="s">
        <v>51</v>
      </c>
      <c r="G713" s="27" t="s">
        <v>52</v>
      </c>
      <c r="H713" s="27" t="s">
        <v>29</v>
      </c>
      <c r="I713" s="29">
        <v>0.75000000000000011</v>
      </c>
      <c r="J713" s="30">
        <v>3750</v>
      </c>
      <c r="K713" s="31">
        <f t="shared" si="4"/>
        <v>2812.5000000000005</v>
      </c>
      <c r="L713" s="31">
        <f t="shared" si="5"/>
        <v>562.50000000000011</v>
      </c>
      <c r="M713" s="32">
        <v>0.2</v>
      </c>
      <c r="O713" s="37"/>
      <c r="P713" s="35"/>
      <c r="Q713" s="33"/>
      <c r="R713" s="34"/>
    </row>
    <row r="714" spans="1:18" ht="15.75" customHeight="1" x14ac:dyDescent="0.2">
      <c r="A714" s="22"/>
      <c r="B714" s="27" t="s">
        <v>34</v>
      </c>
      <c r="C714" s="27">
        <v>1128299</v>
      </c>
      <c r="D714" s="28">
        <v>44503</v>
      </c>
      <c r="E714" s="27" t="s">
        <v>35</v>
      </c>
      <c r="F714" s="27" t="s">
        <v>51</v>
      </c>
      <c r="G714" s="27" t="s">
        <v>52</v>
      </c>
      <c r="H714" s="27" t="s">
        <v>24</v>
      </c>
      <c r="I714" s="29">
        <v>0.60000000000000009</v>
      </c>
      <c r="J714" s="30">
        <v>6000</v>
      </c>
      <c r="K714" s="31">
        <f t="shared" si="4"/>
        <v>3600.0000000000005</v>
      </c>
      <c r="L714" s="31">
        <f t="shared" si="5"/>
        <v>1080</v>
      </c>
      <c r="M714" s="32">
        <v>0.3</v>
      </c>
      <c r="O714" s="37"/>
      <c r="P714" s="35"/>
      <c r="Q714" s="33"/>
      <c r="R714" s="34"/>
    </row>
    <row r="715" spans="1:18" ht="15.75" customHeight="1" x14ac:dyDescent="0.2">
      <c r="A715" s="22"/>
      <c r="B715" s="27" t="s">
        <v>34</v>
      </c>
      <c r="C715" s="27">
        <v>1128299</v>
      </c>
      <c r="D715" s="28">
        <v>44503</v>
      </c>
      <c r="E715" s="27" t="s">
        <v>35</v>
      </c>
      <c r="F715" s="27" t="s">
        <v>51</v>
      </c>
      <c r="G715" s="27" t="s">
        <v>52</v>
      </c>
      <c r="H715" s="27" t="s">
        <v>25</v>
      </c>
      <c r="I715" s="29">
        <v>0.65000000000000013</v>
      </c>
      <c r="J715" s="30">
        <v>6250</v>
      </c>
      <c r="K715" s="31">
        <f t="shared" si="4"/>
        <v>4062.5000000000009</v>
      </c>
      <c r="L715" s="31">
        <f t="shared" si="5"/>
        <v>1015.6250000000002</v>
      </c>
      <c r="M715" s="32">
        <v>0.25</v>
      </c>
      <c r="O715" s="37"/>
      <c r="P715" s="35"/>
      <c r="Q715" s="33"/>
      <c r="R715" s="34"/>
    </row>
    <row r="716" spans="1:18" ht="15.75" customHeight="1" x14ac:dyDescent="0.2">
      <c r="A716" s="22"/>
      <c r="B716" s="27" t="s">
        <v>34</v>
      </c>
      <c r="C716" s="27">
        <v>1128299</v>
      </c>
      <c r="D716" s="28">
        <v>44503</v>
      </c>
      <c r="E716" s="27" t="s">
        <v>35</v>
      </c>
      <c r="F716" s="27" t="s">
        <v>51</v>
      </c>
      <c r="G716" s="27" t="s">
        <v>52</v>
      </c>
      <c r="H716" s="27" t="s">
        <v>26</v>
      </c>
      <c r="I716" s="29">
        <v>0.60000000000000009</v>
      </c>
      <c r="J716" s="30">
        <v>4750</v>
      </c>
      <c r="K716" s="31">
        <f t="shared" si="4"/>
        <v>2850.0000000000005</v>
      </c>
      <c r="L716" s="31">
        <f t="shared" si="5"/>
        <v>712.50000000000011</v>
      </c>
      <c r="M716" s="32">
        <v>0.25</v>
      </c>
      <c r="O716" s="37"/>
      <c r="P716" s="35"/>
      <c r="Q716" s="33"/>
      <c r="R716" s="34"/>
    </row>
    <row r="717" spans="1:18" ht="15.75" customHeight="1" x14ac:dyDescent="0.2">
      <c r="A717" s="22"/>
      <c r="B717" s="27" t="s">
        <v>34</v>
      </c>
      <c r="C717" s="27">
        <v>1128299</v>
      </c>
      <c r="D717" s="28">
        <v>44503</v>
      </c>
      <c r="E717" s="27" t="s">
        <v>35</v>
      </c>
      <c r="F717" s="27" t="s">
        <v>51</v>
      </c>
      <c r="G717" s="27" t="s">
        <v>52</v>
      </c>
      <c r="H717" s="27" t="s">
        <v>27</v>
      </c>
      <c r="I717" s="29">
        <v>0.70000000000000018</v>
      </c>
      <c r="J717" s="30">
        <v>4500</v>
      </c>
      <c r="K717" s="31">
        <f t="shared" si="4"/>
        <v>3150.0000000000009</v>
      </c>
      <c r="L717" s="31">
        <f t="shared" si="5"/>
        <v>945.00000000000023</v>
      </c>
      <c r="M717" s="32">
        <v>0.3</v>
      </c>
      <c r="O717" s="37"/>
      <c r="P717" s="35"/>
      <c r="Q717" s="33"/>
      <c r="R717" s="34"/>
    </row>
    <row r="718" spans="1:18" ht="15.75" customHeight="1" x14ac:dyDescent="0.2">
      <c r="A718" s="22"/>
      <c r="B718" s="27" t="s">
        <v>34</v>
      </c>
      <c r="C718" s="27">
        <v>1128299</v>
      </c>
      <c r="D718" s="28">
        <v>44503</v>
      </c>
      <c r="E718" s="27" t="s">
        <v>35</v>
      </c>
      <c r="F718" s="27" t="s">
        <v>51</v>
      </c>
      <c r="G718" s="27" t="s">
        <v>52</v>
      </c>
      <c r="H718" s="27" t="s">
        <v>28</v>
      </c>
      <c r="I718" s="29">
        <v>0.90000000000000013</v>
      </c>
      <c r="J718" s="30">
        <v>4250</v>
      </c>
      <c r="K718" s="31">
        <f t="shared" si="4"/>
        <v>3825.0000000000005</v>
      </c>
      <c r="L718" s="31">
        <f t="shared" si="5"/>
        <v>956.25000000000011</v>
      </c>
      <c r="M718" s="32">
        <v>0.25</v>
      </c>
      <c r="O718" s="37"/>
      <c r="P718" s="35"/>
      <c r="Q718" s="33"/>
      <c r="R718" s="34"/>
    </row>
    <row r="719" spans="1:18" ht="15.75" customHeight="1" x14ac:dyDescent="0.2">
      <c r="A719" s="22"/>
      <c r="B719" s="27" t="s">
        <v>34</v>
      </c>
      <c r="C719" s="27">
        <v>1128299</v>
      </c>
      <c r="D719" s="28">
        <v>44503</v>
      </c>
      <c r="E719" s="27" t="s">
        <v>35</v>
      </c>
      <c r="F719" s="27" t="s">
        <v>51</v>
      </c>
      <c r="G719" s="27" t="s">
        <v>52</v>
      </c>
      <c r="H719" s="27" t="s">
        <v>29</v>
      </c>
      <c r="I719" s="29">
        <v>0.95000000000000018</v>
      </c>
      <c r="J719" s="30">
        <v>5500</v>
      </c>
      <c r="K719" s="31">
        <f t="shared" si="4"/>
        <v>5225.0000000000009</v>
      </c>
      <c r="L719" s="31">
        <f t="shared" si="5"/>
        <v>1045.0000000000002</v>
      </c>
      <c r="M719" s="32">
        <v>0.2</v>
      </c>
      <c r="O719" s="37"/>
      <c r="P719" s="35"/>
      <c r="Q719" s="33"/>
      <c r="R719" s="34"/>
    </row>
    <row r="720" spans="1:18" ht="15.75" customHeight="1" x14ac:dyDescent="0.2">
      <c r="A720" s="22"/>
      <c r="B720" s="27" t="s">
        <v>34</v>
      </c>
      <c r="C720" s="27">
        <v>1128299</v>
      </c>
      <c r="D720" s="28">
        <v>44532</v>
      </c>
      <c r="E720" s="27" t="s">
        <v>35</v>
      </c>
      <c r="F720" s="27" t="s">
        <v>51</v>
      </c>
      <c r="G720" s="27" t="s">
        <v>52</v>
      </c>
      <c r="H720" s="27" t="s">
        <v>24</v>
      </c>
      <c r="I720" s="29">
        <v>0.80000000000000016</v>
      </c>
      <c r="J720" s="30">
        <v>7500</v>
      </c>
      <c r="K720" s="31">
        <f t="shared" si="4"/>
        <v>6000.0000000000009</v>
      </c>
      <c r="L720" s="31">
        <f t="shared" si="5"/>
        <v>1800.0000000000002</v>
      </c>
      <c r="M720" s="32">
        <v>0.3</v>
      </c>
      <c r="O720" s="37"/>
      <c r="P720" s="35"/>
      <c r="Q720" s="33"/>
      <c r="R720" s="34"/>
    </row>
    <row r="721" spans="1:18" ht="15.75" customHeight="1" x14ac:dyDescent="0.2">
      <c r="A721" s="22"/>
      <c r="B721" s="27" t="s">
        <v>34</v>
      </c>
      <c r="C721" s="27">
        <v>1128299</v>
      </c>
      <c r="D721" s="28">
        <v>44532</v>
      </c>
      <c r="E721" s="27" t="s">
        <v>35</v>
      </c>
      <c r="F721" s="27" t="s">
        <v>51</v>
      </c>
      <c r="G721" s="27" t="s">
        <v>52</v>
      </c>
      <c r="H721" s="27" t="s">
        <v>25</v>
      </c>
      <c r="I721" s="29">
        <v>0.8500000000000002</v>
      </c>
      <c r="J721" s="30">
        <v>7500</v>
      </c>
      <c r="K721" s="31">
        <f t="shared" si="4"/>
        <v>6375.0000000000018</v>
      </c>
      <c r="L721" s="31">
        <f t="shared" si="5"/>
        <v>1593.7500000000005</v>
      </c>
      <c r="M721" s="32">
        <v>0.25</v>
      </c>
      <c r="O721" s="37"/>
      <c r="P721" s="35"/>
      <c r="Q721" s="33"/>
      <c r="R721" s="34"/>
    </row>
    <row r="722" spans="1:18" ht="15.75" customHeight="1" x14ac:dyDescent="0.2">
      <c r="A722" s="22"/>
      <c r="B722" s="27" t="s">
        <v>34</v>
      </c>
      <c r="C722" s="27">
        <v>1128299</v>
      </c>
      <c r="D722" s="28">
        <v>44532</v>
      </c>
      <c r="E722" s="27" t="s">
        <v>35</v>
      </c>
      <c r="F722" s="27" t="s">
        <v>51</v>
      </c>
      <c r="G722" s="27" t="s">
        <v>52</v>
      </c>
      <c r="H722" s="27" t="s">
        <v>26</v>
      </c>
      <c r="I722" s="29">
        <v>0.80000000000000016</v>
      </c>
      <c r="J722" s="30">
        <v>5500</v>
      </c>
      <c r="K722" s="31">
        <f t="shared" si="4"/>
        <v>4400.0000000000009</v>
      </c>
      <c r="L722" s="31">
        <f t="shared" si="5"/>
        <v>1100.0000000000002</v>
      </c>
      <c r="M722" s="32">
        <v>0.25</v>
      </c>
      <c r="O722" s="37"/>
      <c r="P722" s="35"/>
      <c r="Q722" s="33"/>
      <c r="R722" s="34"/>
    </row>
    <row r="723" spans="1:18" ht="15.75" customHeight="1" x14ac:dyDescent="0.2">
      <c r="A723" s="22"/>
      <c r="B723" s="27" t="s">
        <v>34</v>
      </c>
      <c r="C723" s="27">
        <v>1128299</v>
      </c>
      <c r="D723" s="28">
        <v>44532</v>
      </c>
      <c r="E723" s="27" t="s">
        <v>35</v>
      </c>
      <c r="F723" s="27" t="s">
        <v>51</v>
      </c>
      <c r="G723" s="27" t="s">
        <v>52</v>
      </c>
      <c r="H723" s="27" t="s">
        <v>27</v>
      </c>
      <c r="I723" s="29">
        <v>0.80000000000000016</v>
      </c>
      <c r="J723" s="30">
        <v>5500</v>
      </c>
      <c r="K723" s="31">
        <f t="shared" si="4"/>
        <v>4400.0000000000009</v>
      </c>
      <c r="L723" s="31">
        <f t="shared" si="5"/>
        <v>1320.0000000000002</v>
      </c>
      <c r="M723" s="32">
        <v>0.3</v>
      </c>
      <c r="O723" s="37"/>
      <c r="P723" s="35"/>
      <c r="Q723" s="33"/>
      <c r="R723" s="34"/>
    </row>
    <row r="724" spans="1:18" ht="15.75" customHeight="1" x14ac:dyDescent="0.2">
      <c r="A724" s="22"/>
      <c r="B724" s="27" t="s">
        <v>34</v>
      </c>
      <c r="C724" s="27">
        <v>1128299</v>
      </c>
      <c r="D724" s="28">
        <v>44532</v>
      </c>
      <c r="E724" s="27" t="s">
        <v>35</v>
      </c>
      <c r="F724" s="27" t="s">
        <v>51</v>
      </c>
      <c r="G724" s="27" t="s">
        <v>52</v>
      </c>
      <c r="H724" s="27" t="s">
        <v>28</v>
      </c>
      <c r="I724" s="29">
        <v>0.90000000000000013</v>
      </c>
      <c r="J724" s="30">
        <v>4750</v>
      </c>
      <c r="K724" s="31">
        <f t="shared" si="4"/>
        <v>4275.0000000000009</v>
      </c>
      <c r="L724" s="31">
        <f t="shared" si="5"/>
        <v>1068.7500000000002</v>
      </c>
      <c r="M724" s="32">
        <v>0.25</v>
      </c>
      <c r="O724" s="37"/>
      <c r="P724" s="35"/>
      <c r="Q724" s="33"/>
      <c r="R724" s="34"/>
    </row>
    <row r="725" spans="1:18" ht="15.75" customHeight="1" x14ac:dyDescent="0.2">
      <c r="A725" s="22"/>
      <c r="B725" s="27" t="s">
        <v>34</v>
      </c>
      <c r="C725" s="27">
        <v>1128299</v>
      </c>
      <c r="D725" s="28">
        <v>44532</v>
      </c>
      <c r="E725" s="27" t="s">
        <v>35</v>
      </c>
      <c r="F725" s="27" t="s">
        <v>51</v>
      </c>
      <c r="G725" s="27" t="s">
        <v>52</v>
      </c>
      <c r="H725" s="27" t="s">
        <v>29</v>
      </c>
      <c r="I725" s="29">
        <v>0.95000000000000018</v>
      </c>
      <c r="J725" s="30">
        <v>5750</v>
      </c>
      <c r="K725" s="31">
        <f t="shared" si="4"/>
        <v>5462.5000000000009</v>
      </c>
      <c r="L725" s="31">
        <f t="shared" si="5"/>
        <v>1092.5000000000002</v>
      </c>
      <c r="M725" s="32">
        <v>0.2</v>
      </c>
      <c r="O725" s="37"/>
      <c r="P725" s="35"/>
      <c r="Q725" s="33"/>
      <c r="R725" s="34"/>
    </row>
    <row r="726" spans="1:18" ht="15.75" customHeight="1" x14ac:dyDescent="0.2">
      <c r="A726" s="22" t="s">
        <v>46</v>
      </c>
      <c r="B726" s="27" t="s">
        <v>21</v>
      </c>
      <c r="C726" s="27">
        <v>1185732</v>
      </c>
      <c r="D726" s="28">
        <v>44208</v>
      </c>
      <c r="E726" s="27" t="s">
        <v>53</v>
      </c>
      <c r="F726" s="27" t="s">
        <v>54</v>
      </c>
      <c r="G726" s="27" t="s">
        <v>55</v>
      </c>
      <c r="H726" s="27" t="s">
        <v>24</v>
      </c>
      <c r="I726" s="29">
        <v>0.45</v>
      </c>
      <c r="J726" s="30">
        <v>10500</v>
      </c>
      <c r="K726" s="31">
        <f t="shared" si="4"/>
        <v>4725</v>
      </c>
      <c r="L726" s="31">
        <f t="shared" si="5"/>
        <v>2126.25</v>
      </c>
      <c r="M726" s="32">
        <v>0.45</v>
      </c>
      <c r="O726" s="33"/>
      <c r="P726" s="38">
        <f>Data!$I726+0.05</f>
        <v>0.5</v>
      </c>
      <c r="Q726" s="33"/>
      <c r="R726" s="34"/>
    </row>
    <row r="727" spans="1:18" ht="15.75" customHeight="1" x14ac:dyDescent="0.2">
      <c r="A727" s="22"/>
      <c r="B727" s="27" t="s">
        <v>21</v>
      </c>
      <c r="C727" s="27">
        <v>1185732</v>
      </c>
      <c r="D727" s="28">
        <v>44208</v>
      </c>
      <c r="E727" s="27" t="s">
        <v>53</v>
      </c>
      <c r="F727" s="27" t="s">
        <v>54</v>
      </c>
      <c r="G727" s="27" t="s">
        <v>55</v>
      </c>
      <c r="H727" s="27" t="s">
        <v>25</v>
      </c>
      <c r="I727" s="29">
        <v>0.45</v>
      </c>
      <c r="J727" s="30">
        <v>8500</v>
      </c>
      <c r="K727" s="31">
        <f t="shared" si="4"/>
        <v>3825</v>
      </c>
      <c r="L727" s="31">
        <f t="shared" si="5"/>
        <v>1338.75</v>
      </c>
      <c r="M727" s="32">
        <v>0.35</v>
      </c>
      <c r="O727" s="33"/>
      <c r="P727" s="38">
        <f>Data!$I727+0.05</f>
        <v>0.5</v>
      </c>
      <c r="Q727" s="33"/>
      <c r="R727" s="34"/>
    </row>
    <row r="728" spans="1:18" ht="15.75" customHeight="1" x14ac:dyDescent="0.2">
      <c r="A728" s="22"/>
      <c r="B728" s="27" t="s">
        <v>21</v>
      </c>
      <c r="C728" s="27">
        <v>1185732</v>
      </c>
      <c r="D728" s="28">
        <v>44208</v>
      </c>
      <c r="E728" s="27" t="s">
        <v>53</v>
      </c>
      <c r="F728" s="27" t="s">
        <v>54</v>
      </c>
      <c r="G728" s="27" t="s">
        <v>55</v>
      </c>
      <c r="H728" s="27" t="s">
        <v>26</v>
      </c>
      <c r="I728" s="29">
        <v>0.35000000000000003</v>
      </c>
      <c r="J728" s="30">
        <v>8500</v>
      </c>
      <c r="K728" s="31">
        <f t="shared" si="4"/>
        <v>2975.0000000000005</v>
      </c>
      <c r="L728" s="31">
        <f t="shared" si="5"/>
        <v>743.75000000000011</v>
      </c>
      <c r="M728" s="32">
        <v>0.25</v>
      </c>
      <c r="O728" s="33"/>
      <c r="P728" s="38">
        <f>Data!$I728+0.05</f>
        <v>0.4</v>
      </c>
      <c r="Q728" s="33"/>
      <c r="R728" s="34"/>
    </row>
    <row r="729" spans="1:18" ht="15.75" customHeight="1" x14ac:dyDescent="0.2">
      <c r="A729" s="22"/>
      <c r="B729" s="27" t="s">
        <v>21</v>
      </c>
      <c r="C729" s="27">
        <v>1185732</v>
      </c>
      <c r="D729" s="28">
        <v>44208</v>
      </c>
      <c r="E729" s="27" t="s">
        <v>53</v>
      </c>
      <c r="F729" s="27" t="s">
        <v>54</v>
      </c>
      <c r="G729" s="27" t="s">
        <v>55</v>
      </c>
      <c r="H729" s="27" t="s">
        <v>27</v>
      </c>
      <c r="I729" s="29">
        <v>0.39999999999999997</v>
      </c>
      <c r="J729" s="30">
        <v>7000</v>
      </c>
      <c r="K729" s="31">
        <f t="shared" si="4"/>
        <v>2799.9999999999995</v>
      </c>
      <c r="L729" s="31">
        <f t="shared" si="5"/>
        <v>839.99999999999989</v>
      </c>
      <c r="M729" s="32">
        <v>0.3</v>
      </c>
      <c r="O729" s="33"/>
      <c r="P729" s="38">
        <f>Data!$I729+0.05</f>
        <v>0.44999999999999996</v>
      </c>
      <c r="Q729" s="33"/>
      <c r="R729" s="34"/>
    </row>
    <row r="730" spans="1:18" ht="15.75" customHeight="1" x14ac:dyDescent="0.2">
      <c r="A730" s="22"/>
      <c r="B730" s="27" t="s">
        <v>21</v>
      </c>
      <c r="C730" s="27">
        <v>1185732</v>
      </c>
      <c r="D730" s="28">
        <v>44208</v>
      </c>
      <c r="E730" s="27" t="s">
        <v>53</v>
      </c>
      <c r="F730" s="27" t="s">
        <v>54</v>
      </c>
      <c r="G730" s="27" t="s">
        <v>55</v>
      </c>
      <c r="H730" s="27" t="s">
        <v>28</v>
      </c>
      <c r="I730" s="29">
        <v>0.55000000000000004</v>
      </c>
      <c r="J730" s="30">
        <v>7500</v>
      </c>
      <c r="K730" s="31">
        <f t="shared" si="4"/>
        <v>4125</v>
      </c>
      <c r="L730" s="31">
        <f t="shared" si="5"/>
        <v>1443.75</v>
      </c>
      <c r="M730" s="32">
        <v>0.35</v>
      </c>
      <c r="O730" s="33"/>
      <c r="P730" s="38">
        <f>Data!$I730+0.05</f>
        <v>0.60000000000000009</v>
      </c>
      <c r="Q730" s="33"/>
      <c r="R730" s="34"/>
    </row>
    <row r="731" spans="1:18" ht="15.75" customHeight="1" x14ac:dyDescent="0.2">
      <c r="A731" s="22"/>
      <c r="B731" s="27" t="s">
        <v>21</v>
      </c>
      <c r="C731" s="27">
        <v>1185732</v>
      </c>
      <c r="D731" s="28">
        <v>44208</v>
      </c>
      <c r="E731" s="27" t="s">
        <v>53</v>
      </c>
      <c r="F731" s="27" t="s">
        <v>54</v>
      </c>
      <c r="G731" s="27" t="s">
        <v>55</v>
      </c>
      <c r="H731" s="27" t="s">
        <v>29</v>
      </c>
      <c r="I731" s="29">
        <v>0.45</v>
      </c>
      <c r="J731" s="30">
        <v>8500</v>
      </c>
      <c r="K731" s="31">
        <f t="shared" si="4"/>
        <v>3825</v>
      </c>
      <c r="L731" s="31">
        <f t="shared" si="5"/>
        <v>1912.5</v>
      </c>
      <c r="M731" s="32">
        <v>0.5</v>
      </c>
      <c r="O731" s="33"/>
      <c r="P731" s="38">
        <f>Data!$I731+0.05</f>
        <v>0.5</v>
      </c>
      <c r="Q731" s="33"/>
      <c r="R731" s="34"/>
    </row>
    <row r="732" spans="1:18" ht="15.75" customHeight="1" x14ac:dyDescent="0.2">
      <c r="A732" s="22"/>
      <c r="B732" s="27" t="s">
        <v>21</v>
      </c>
      <c r="C732" s="27">
        <v>1185732</v>
      </c>
      <c r="D732" s="28">
        <v>44237</v>
      </c>
      <c r="E732" s="27" t="s">
        <v>53</v>
      </c>
      <c r="F732" s="27" t="s">
        <v>54</v>
      </c>
      <c r="G732" s="27" t="s">
        <v>55</v>
      </c>
      <c r="H732" s="27" t="s">
        <v>24</v>
      </c>
      <c r="I732" s="29">
        <v>0.45</v>
      </c>
      <c r="J732" s="30">
        <v>11000</v>
      </c>
      <c r="K732" s="31">
        <f t="shared" si="4"/>
        <v>4950</v>
      </c>
      <c r="L732" s="31">
        <f t="shared" si="5"/>
        <v>2227.5</v>
      </c>
      <c r="M732" s="32">
        <v>0.45</v>
      </c>
      <c r="O732" s="33"/>
      <c r="P732" s="38">
        <f>Data!$I732+0.05</f>
        <v>0.5</v>
      </c>
      <c r="Q732" s="33"/>
      <c r="R732" s="34"/>
    </row>
    <row r="733" spans="1:18" ht="15.75" customHeight="1" x14ac:dyDescent="0.2">
      <c r="A733" s="22"/>
      <c r="B733" s="27" t="s">
        <v>21</v>
      </c>
      <c r="C733" s="27">
        <v>1185732</v>
      </c>
      <c r="D733" s="28">
        <v>44237</v>
      </c>
      <c r="E733" s="27" t="s">
        <v>53</v>
      </c>
      <c r="F733" s="27" t="s">
        <v>54</v>
      </c>
      <c r="G733" s="27" t="s">
        <v>55</v>
      </c>
      <c r="H733" s="27" t="s">
        <v>25</v>
      </c>
      <c r="I733" s="29">
        <v>0.45</v>
      </c>
      <c r="J733" s="30">
        <v>7500</v>
      </c>
      <c r="K733" s="31">
        <f t="shared" si="4"/>
        <v>3375</v>
      </c>
      <c r="L733" s="31">
        <f t="shared" si="5"/>
        <v>1181.25</v>
      </c>
      <c r="M733" s="32">
        <v>0.35</v>
      </c>
      <c r="O733" s="33"/>
      <c r="P733" s="38">
        <f>Data!$I733+0.05</f>
        <v>0.5</v>
      </c>
      <c r="Q733" s="33"/>
      <c r="R733" s="34"/>
    </row>
    <row r="734" spans="1:18" ht="15.75" customHeight="1" x14ac:dyDescent="0.2">
      <c r="A734" s="22"/>
      <c r="B734" s="27" t="s">
        <v>21</v>
      </c>
      <c r="C734" s="27">
        <v>1185732</v>
      </c>
      <c r="D734" s="28">
        <v>44237</v>
      </c>
      <c r="E734" s="27" t="s">
        <v>53</v>
      </c>
      <c r="F734" s="27" t="s">
        <v>54</v>
      </c>
      <c r="G734" s="27" t="s">
        <v>55</v>
      </c>
      <c r="H734" s="27" t="s">
        <v>26</v>
      </c>
      <c r="I734" s="29">
        <v>0.35000000000000003</v>
      </c>
      <c r="J734" s="30">
        <v>8000</v>
      </c>
      <c r="K734" s="31">
        <f t="shared" si="4"/>
        <v>2800.0000000000005</v>
      </c>
      <c r="L734" s="31">
        <f t="shared" si="5"/>
        <v>700.00000000000011</v>
      </c>
      <c r="M734" s="32">
        <v>0.25</v>
      </c>
      <c r="O734" s="33"/>
      <c r="P734" s="38">
        <f>Data!$I734+0.05</f>
        <v>0.4</v>
      </c>
      <c r="Q734" s="33"/>
      <c r="R734" s="34"/>
    </row>
    <row r="735" spans="1:18" ht="15.75" customHeight="1" x14ac:dyDescent="0.2">
      <c r="A735" s="22"/>
      <c r="B735" s="27" t="s">
        <v>21</v>
      </c>
      <c r="C735" s="27">
        <v>1185732</v>
      </c>
      <c r="D735" s="28">
        <v>44237</v>
      </c>
      <c r="E735" s="27" t="s">
        <v>53</v>
      </c>
      <c r="F735" s="27" t="s">
        <v>54</v>
      </c>
      <c r="G735" s="27" t="s">
        <v>55</v>
      </c>
      <c r="H735" s="27" t="s">
        <v>27</v>
      </c>
      <c r="I735" s="29">
        <v>0.39999999999999997</v>
      </c>
      <c r="J735" s="30">
        <v>6750</v>
      </c>
      <c r="K735" s="31">
        <f t="shared" si="4"/>
        <v>2700</v>
      </c>
      <c r="L735" s="31">
        <f t="shared" si="5"/>
        <v>810</v>
      </c>
      <c r="M735" s="32">
        <v>0.3</v>
      </c>
      <c r="O735" s="33"/>
      <c r="P735" s="38">
        <f>Data!$I735+0.05</f>
        <v>0.44999999999999996</v>
      </c>
      <c r="Q735" s="33"/>
      <c r="R735" s="34"/>
    </row>
    <row r="736" spans="1:18" ht="15.75" customHeight="1" x14ac:dyDescent="0.2">
      <c r="A736" s="22"/>
      <c r="B736" s="27" t="s">
        <v>21</v>
      </c>
      <c r="C736" s="27">
        <v>1185732</v>
      </c>
      <c r="D736" s="28">
        <v>44237</v>
      </c>
      <c r="E736" s="27" t="s">
        <v>53</v>
      </c>
      <c r="F736" s="27" t="s">
        <v>54</v>
      </c>
      <c r="G736" s="27" t="s">
        <v>55</v>
      </c>
      <c r="H736" s="27" t="s">
        <v>28</v>
      </c>
      <c r="I736" s="29">
        <v>0.55000000000000004</v>
      </c>
      <c r="J736" s="30">
        <v>7500</v>
      </c>
      <c r="K736" s="31">
        <f t="shared" si="4"/>
        <v>4125</v>
      </c>
      <c r="L736" s="31">
        <f t="shared" si="5"/>
        <v>1443.75</v>
      </c>
      <c r="M736" s="32">
        <v>0.35</v>
      </c>
      <c r="O736" s="33"/>
      <c r="P736" s="38">
        <f>Data!$I736+0.05</f>
        <v>0.60000000000000009</v>
      </c>
      <c r="Q736" s="33"/>
      <c r="R736" s="34"/>
    </row>
    <row r="737" spans="1:18" ht="15.75" customHeight="1" x14ac:dyDescent="0.2">
      <c r="A737" s="22"/>
      <c r="B737" s="27" t="s">
        <v>21</v>
      </c>
      <c r="C737" s="27">
        <v>1185732</v>
      </c>
      <c r="D737" s="28">
        <v>44237</v>
      </c>
      <c r="E737" s="27" t="s">
        <v>53</v>
      </c>
      <c r="F737" s="27" t="s">
        <v>54</v>
      </c>
      <c r="G737" s="27" t="s">
        <v>55</v>
      </c>
      <c r="H737" s="27" t="s">
        <v>29</v>
      </c>
      <c r="I737" s="29">
        <v>0.45</v>
      </c>
      <c r="J737" s="30">
        <v>8500</v>
      </c>
      <c r="K737" s="31">
        <f t="shared" si="4"/>
        <v>3825</v>
      </c>
      <c r="L737" s="31">
        <f t="shared" si="5"/>
        <v>1912.5</v>
      </c>
      <c r="M737" s="32">
        <v>0.5</v>
      </c>
      <c r="O737" s="33"/>
      <c r="P737" s="38">
        <f>Data!$I737+0.05</f>
        <v>0.5</v>
      </c>
      <c r="Q737" s="33"/>
      <c r="R737" s="34"/>
    </row>
    <row r="738" spans="1:18" ht="15.75" customHeight="1" x14ac:dyDescent="0.2">
      <c r="A738" s="22"/>
      <c r="B738" s="27" t="s">
        <v>21</v>
      </c>
      <c r="C738" s="27">
        <v>1185732</v>
      </c>
      <c r="D738" s="28">
        <v>44263</v>
      </c>
      <c r="E738" s="27" t="s">
        <v>53</v>
      </c>
      <c r="F738" s="27" t="s">
        <v>54</v>
      </c>
      <c r="G738" s="27" t="s">
        <v>55</v>
      </c>
      <c r="H738" s="27" t="s">
        <v>24</v>
      </c>
      <c r="I738" s="29">
        <v>0.45</v>
      </c>
      <c r="J738" s="30">
        <v>10700</v>
      </c>
      <c r="K738" s="31">
        <f t="shared" si="4"/>
        <v>4815</v>
      </c>
      <c r="L738" s="31">
        <f t="shared" si="5"/>
        <v>2166.75</v>
      </c>
      <c r="M738" s="32">
        <v>0.45</v>
      </c>
      <c r="O738" s="33"/>
      <c r="P738" s="38">
        <f>Data!$I738+0.05</f>
        <v>0.5</v>
      </c>
      <c r="Q738" s="33"/>
      <c r="R738" s="34"/>
    </row>
    <row r="739" spans="1:18" ht="15.75" customHeight="1" x14ac:dyDescent="0.2">
      <c r="A739" s="22"/>
      <c r="B739" s="27" t="s">
        <v>21</v>
      </c>
      <c r="C739" s="27">
        <v>1185732</v>
      </c>
      <c r="D739" s="28">
        <v>44263</v>
      </c>
      <c r="E739" s="27" t="s">
        <v>53</v>
      </c>
      <c r="F739" s="27" t="s">
        <v>54</v>
      </c>
      <c r="G739" s="27" t="s">
        <v>55</v>
      </c>
      <c r="H739" s="27" t="s">
        <v>25</v>
      </c>
      <c r="I739" s="29">
        <v>0.45</v>
      </c>
      <c r="J739" s="30">
        <v>7500</v>
      </c>
      <c r="K739" s="31">
        <f t="shared" si="4"/>
        <v>3375</v>
      </c>
      <c r="L739" s="31">
        <f t="shared" si="5"/>
        <v>1181.25</v>
      </c>
      <c r="M739" s="32">
        <v>0.35</v>
      </c>
      <c r="O739" s="33"/>
      <c r="P739" s="38">
        <f>Data!$I739+0.05</f>
        <v>0.5</v>
      </c>
      <c r="Q739" s="33"/>
      <c r="R739" s="34"/>
    </row>
    <row r="740" spans="1:18" ht="15.75" customHeight="1" x14ac:dyDescent="0.2">
      <c r="A740" s="22"/>
      <c r="B740" s="27" t="s">
        <v>21</v>
      </c>
      <c r="C740" s="27">
        <v>1185732</v>
      </c>
      <c r="D740" s="28">
        <v>44263</v>
      </c>
      <c r="E740" s="27" t="s">
        <v>53</v>
      </c>
      <c r="F740" s="27" t="s">
        <v>54</v>
      </c>
      <c r="G740" s="27" t="s">
        <v>55</v>
      </c>
      <c r="H740" s="27" t="s">
        <v>26</v>
      </c>
      <c r="I740" s="29">
        <v>0.35000000000000003</v>
      </c>
      <c r="J740" s="30">
        <v>7750</v>
      </c>
      <c r="K740" s="31">
        <f t="shared" si="4"/>
        <v>2712.5000000000005</v>
      </c>
      <c r="L740" s="31">
        <f t="shared" si="5"/>
        <v>678.12500000000011</v>
      </c>
      <c r="M740" s="32">
        <v>0.25</v>
      </c>
      <c r="O740" s="33"/>
      <c r="P740" s="38">
        <f>Data!$I740+0.05</f>
        <v>0.4</v>
      </c>
      <c r="Q740" s="33"/>
      <c r="R740" s="34"/>
    </row>
    <row r="741" spans="1:18" ht="15.75" customHeight="1" x14ac:dyDescent="0.2">
      <c r="A741" s="22"/>
      <c r="B741" s="27" t="s">
        <v>21</v>
      </c>
      <c r="C741" s="27">
        <v>1185732</v>
      </c>
      <c r="D741" s="28">
        <v>44263</v>
      </c>
      <c r="E741" s="27" t="s">
        <v>53</v>
      </c>
      <c r="F741" s="27" t="s">
        <v>54</v>
      </c>
      <c r="G741" s="27" t="s">
        <v>55</v>
      </c>
      <c r="H741" s="27" t="s">
        <v>27</v>
      </c>
      <c r="I741" s="29">
        <v>0.39999999999999997</v>
      </c>
      <c r="J741" s="30">
        <v>6250</v>
      </c>
      <c r="K741" s="31">
        <f t="shared" si="4"/>
        <v>2500</v>
      </c>
      <c r="L741" s="31">
        <f t="shared" si="5"/>
        <v>750</v>
      </c>
      <c r="M741" s="32">
        <v>0.3</v>
      </c>
      <c r="O741" s="33"/>
      <c r="P741" s="38">
        <f>Data!$I741+0.05</f>
        <v>0.44999999999999996</v>
      </c>
      <c r="Q741" s="33"/>
      <c r="R741" s="34"/>
    </row>
    <row r="742" spans="1:18" ht="15.75" customHeight="1" x14ac:dyDescent="0.2">
      <c r="A742" s="22"/>
      <c r="B742" s="27" t="s">
        <v>21</v>
      </c>
      <c r="C742" s="27">
        <v>1185732</v>
      </c>
      <c r="D742" s="28">
        <v>44263</v>
      </c>
      <c r="E742" s="27" t="s">
        <v>53</v>
      </c>
      <c r="F742" s="27" t="s">
        <v>54</v>
      </c>
      <c r="G742" s="27" t="s">
        <v>55</v>
      </c>
      <c r="H742" s="27" t="s">
        <v>28</v>
      </c>
      <c r="I742" s="29">
        <v>0.55000000000000004</v>
      </c>
      <c r="J742" s="30">
        <v>6750</v>
      </c>
      <c r="K742" s="31">
        <f t="shared" si="4"/>
        <v>3712.5000000000005</v>
      </c>
      <c r="L742" s="31">
        <f t="shared" si="5"/>
        <v>1299.375</v>
      </c>
      <c r="M742" s="32">
        <v>0.35</v>
      </c>
      <c r="O742" s="33"/>
      <c r="P742" s="38">
        <f>Data!$I742+0.05</f>
        <v>0.60000000000000009</v>
      </c>
      <c r="Q742" s="33"/>
      <c r="R742" s="34"/>
    </row>
    <row r="743" spans="1:18" ht="15.75" customHeight="1" x14ac:dyDescent="0.2">
      <c r="A743" s="22"/>
      <c r="B743" s="27" t="s">
        <v>21</v>
      </c>
      <c r="C743" s="27">
        <v>1185732</v>
      </c>
      <c r="D743" s="28">
        <v>44263</v>
      </c>
      <c r="E743" s="27" t="s">
        <v>53</v>
      </c>
      <c r="F743" s="27" t="s">
        <v>54</v>
      </c>
      <c r="G743" s="27" t="s">
        <v>55</v>
      </c>
      <c r="H743" s="27" t="s">
        <v>29</v>
      </c>
      <c r="I743" s="29">
        <v>0.45</v>
      </c>
      <c r="J743" s="30">
        <v>7750</v>
      </c>
      <c r="K743" s="31">
        <f t="shared" si="4"/>
        <v>3487.5</v>
      </c>
      <c r="L743" s="31">
        <f t="shared" si="5"/>
        <v>1743.75</v>
      </c>
      <c r="M743" s="32">
        <v>0.5</v>
      </c>
      <c r="O743" s="33"/>
      <c r="P743" s="38">
        <f>Data!$I743+0.05</f>
        <v>0.5</v>
      </c>
      <c r="Q743" s="33"/>
      <c r="R743" s="34"/>
    </row>
    <row r="744" spans="1:18" ht="15.75" customHeight="1" x14ac:dyDescent="0.2">
      <c r="A744" s="22"/>
      <c r="B744" s="27" t="s">
        <v>21</v>
      </c>
      <c r="C744" s="27">
        <v>1185732</v>
      </c>
      <c r="D744" s="28">
        <v>44295</v>
      </c>
      <c r="E744" s="27" t="s">
        <v>53</v>
      </c>
      <c r="F744" s="27" t="s">
        <v>54</v>
      </c>
      <c r="G744" s="27" t="s">
        <v>55</v>
      </c>
      <c r="H744" s="27" t="s">
        <v>24</v>
      </c>
      <c r="I744" s="29">
        <v>0.45</v>
      </c>
      <c r="J744" s="30">
        <v>10250</v>
      </c>
      <c r="K744" s="31">
        <f t="shared" si="4"/>
        <v>4612.5</v>
      </c>
      <c r="L744" s="31">
        <f t="shared" si="5"/>
        <v>2075.625</v>
      </c>
      <c r="M744" s="32">
        <v>0.45</v>
      </c>
      <c r="O744" s="33"/>
      <c r="P744" s="38">
        <f>Data!$I744+0.05</f>
        <v>0.5</v>
      </c>
      <c r="Q744" s="33"/>
      <c r="R744" s="34"/>
    </row>
    <row r="745" spans="1:18" ht="15.75" customHeight="1" x14ac:dyDescent="0.2">
      <c r="A745" s="22"/>
      <c r="B745" s="27" t="s">
        <v>21</v>
      </c>
      <c r="C745" s="27">
        <v>1185732</v>
      </c>
      <c r="D745" s="28">
        <v>44295</v>
      </c>
      <c r="E745" s="27" t="s">
        <v>53</v>
      </c>
      <c r="F745" s="27" t="s">
        <v>54</v>
      </c>
      <c r="G745" s="27" t="s">
        <v>55</v>
      </c>
      <c r="H745" s="27" t="s">
        <v>25</v>
      </c>
      <c r="I745" s="29">
        <v>0.45</v>
      </c>
      <c r="J745" s="30">
        <v>7250</v>
      </c>
      <c r="K745" s="31">
        <f t="shared" si="4"/>
        <v>3262.5</v>
      </c>
      <c r="L745" s="31">
        <f t="shared" si="5"/>
        <v>1141.875</v>
      </c>
      <c r="M745" s="32">
        <v>0.35</v>
      </c>
      <c r="O745" s="33"/>
      <c r="P745" s="38">
        <f>Data!$I745+0.05</f>
        <v>0.5</v>
      </c>
      <c r="Q745" s="33"/>
      <c r="R745" s="34"/>
    </row>
    <row r="746" spans="1:18" ht="15.75" customHeight="1" x14ac:dyDescent="0.2">
      <c r="A746" s="22"/>
      <c r="B746" s="27" t="s">
        <v>21</v>
      </c>
      <c r="C746" s="27">
        <v>1185732</v>
      </c>
      <c r="D746" s="28">
        <v>44295</v>
      </c>
      <c r="E746" s="27" t="s">
        <v>53</v>
      </c>
      <c r="F746" s="27" t="s">
        <v>54</v>
      </c>
      <c r="G746" s="27" t="s">
        <v>55</v>
      </c>
      <c r="H746" s="27" t="s">
        <v>26</v>
      </c>
      <c r="I746" s="29">
        <v>0.35000000000000003</v>
      </c>
      <c r="J746" s="30">
        <v>7250</v>
      </c>
      <c r="K746" s="31">
        <f t="shared" si="4"/>
        <v>2537.5000000000005</v>
      </c>
      <c r="L746" s="31">
        <f t="shared" si="5"/>
        <v>634.37500000000011</v>
      </c>
      <c r="M746" s="32">
        <v>0.25</v>
      </c>
      <c r="O746" s="33"/>
      <c r="P746" s="38">
        <f>Data!$I746+0.05</f>
        <v>0.4</v>
      </c>
      <c r="Q746" s="33"/>
      <c r="R746" s="34"/>
    </row>
    <row r="747" spans="1:18" ht="15.75" customHeight="1" x14ac:dyDescent="0.2">
      <c r="A747" s="22"/>
      <c r="B747" s="27" t="s">
        <v>21</v>
      </c>
      <c r="C747" s="27">
        <v>1185732</v>
      </c>
      <c r="D747" s="28">
        <v>44295</v>
      </c>
      <c r="E747" s="27" t="s">
        <v>53</v>
      </c>
      <c r="F747" s="27" t="s">
        <v>54</v>
      </c>
      <c r="G747" s="27" t="s">
        <v>55</v>
      </c>
      <c r="H747" s="27" t="s">
        <v>27</v>
      </c>
      <c r="I747" s="29">
        <v>0.39999999999999997</v>
      </c>
      <c r="J747" s="30">
        <v>6500</v>
      </c>
      <c r="K747" s="31">
        <f t="shared" si="4"/>
        <v>2600</v>
      </c>
      <c r="L747" s="31">
        <f t="shared" si="5"/>
        <v>780</v>
      </c>
      <c r="M747" s="32">
        <v>0.3</v>
      </c>
      <c r="O747" s="33"/>
      <c r="P747" s="38">
        <f>Data!$I747+0.05</f>
        <v>0.44999999999999996</v>
      </c>
      <c r="Q747" s="33"/>
      <c r="R747" s="34"/>
    </row>
    <row r="748" spans="1:18" ht="15.75" customHeight="1" x14ac:dyDescent="0.2">
      <c r="A748" s="22"/>
      <c r="B748" s="27" t="s">
        <v>21</v>
      </c>
      <c r="C748" s="27">
        <v>1185732</v>
      </c>
      <c r="D748" s="28">
        <v>44295</v>
      </c>
      <c r="E748" s="27" t="s">
        <v>53</v>
      </c>
      <c r="F748" s="27" t="s">
        <v>54</v>
      </c>
      <c r="G748" s="27" t="s">
        <v>55</v>
      </c>
      <c r="H748" s="27" t="s">
        <v>28</v>
      </c>
      <c r="I748" s="29">
        <v>0.55000000000000004</v>
      </c>
      <c r="J748" s="30">
        <v>6750</v>
      </c>
      <c r="K748" s="31">
        <f t="shared" si="4"/>
        <v>3712.5000000000005</v>
      </c>
      <c r="L748" s="31">
        <f t="shared" si="5"/>
        <v>1299.375</v>
      </c>
      <c r="M748" s="32">
        <v>0.35</v>
      </c>
      <c r="O748" s="33"/>
      <c r="P748" s="38">
        <f>Data!$I748+0.05</f>
        <v>0.60000000000000009</v>
      </c>
      <c r="Q748" s="33"/>
      <c r="R748" s="34"/>
    </row>
    <row r="749" spans="1:18" ht="15.75" customHeight="1" x14ac:dyDescent="0.2">
      <c r="A749" s="22"/>
      <c r="B749" s="27" t="s">
        <v>21</v>
      </c>
      <c r="C749" s="27">
        <v>1185732</v>
      </c>
      <c r="D749" s="28">
        <v>44295</v>
      </c>
      <c r="E749" s="27" t="s">
        <v>53</v>
      </c>
      <c r="F749" s="27" t="s">
        <v>54</v>
      </c>
      <c r="G749" s="27" t="s">
        <v>55</v>
      </c>
      <c r="H749" s="27" t="s">
        <v>29</v>
      </c>
      <c r="I749" s="29">
        <v>0.45</v>
      </c>
      <c r="J749" s="30">
        <v>8000</v>
      </c>
      <c r="K749" s="31">
        <f t="shared" si="4"/>
        <v>3600</v>
      </c>
      <c r="L749" s="31">
        <f t="shared" si="5"/>
        <v>1800</v>
      </c>
      <c r="M749" s="32">
        <v>0.5</v>
      </c>
      <c r="O749" s="33"/>
      <c r="P749" s="38">
        <f>Data!$I749+0.05</f>
        <v>0.5</v>
      </c>
      <c r="Q749" s="33"/>
      <c r="R749" s="34"/>
    </row>
    <row r="750" spans="1:18" ht="15.75" customHeight="1" x14ac:dyDescent="0.2">
      <c r="A750" s="22"/>
      <c r="B750" s="27" t="s">
        <v>21</v>
      </c>
      <c r="C750" s="27">
        <v>1185732</v>
      </c>
      <c r="D750" s="28">
        <v>44324</v>
      </c>
      <c r="E750" s="27" t="s">
        <v>53</v>
      </c>
      <c r="F750" s="27" t="s">
        <v>54</v>
      </c>
      <c r="G750" s="27" t="s">
        <v>55</v>
      </c>
      <c r="H750" s="27" t="s">
        <v>24</v>
      </c>
      <c r="I750" s="29">
        <v>0.55000000000000004</v>
      </c>
      <c r="J750" s="30">
        <v>10700</v>
      </c>
      <c r="K750" s="31">
        <f t="shared" si="4"/>
        <v>5885.0000000000009</v>
      </c>
      <c r="L750" s="31">
        <f t="shared" si="5"/>
        <v>2648.2500000000005</v>
      </c>
      <c r="M750" s="32">
        <v>0.45</v>
      </c>
      <c r="O750" s="33"/>
      <c r="P750" s="38">
        <f>Data!$I750+0.05</f>
        <v>0.60000000000000009</v>
      </c>
      <c r="Q750" s="33"/>
      <c r="R750" s="34"/>
    </row>
    <row r="751" spans="1:18" ht="15.75" customHeight="1" x14ac:dyDescent="0.2">
      <c r="A751" s="22"/>
      <c r="B751" s="27" t="s">
        <v>21</v>
      </c>
      <c r="C751" s="27">
        <v>1185732</v>
      </c>
      <c r="D751" s="28">
        <v>44324</v>
      </c>
      <c r="E751" s="27" t="s">
        <v>53</v>
      </c>
      <c r="F751" s="27" t="s">
        <v>54</v>
      </c>
      <c r="G751" s="27" t="s">
        <v>55</v>
      </c>
      <c r="H751" s="27" t="s">
        <v>25</v>
      </c>
      <c r="I751" s="29">
        <v>0.55000000000000004</v>
      </c>
      <c r="J751" s="30">
        <v>7750</v>
      </c>
      <c r="K751" s="31">
        <f t="shared" si="4"/>
        <v>4262.5</v>
      </c>
      <c r="L751" s="31">
        <f t="shared" si="5"/>
        <v>1491.875</v>
      </c>
      <c r="M751" s="32">
        <v>0.35</v>
      </c>
      <c r="O751" s="33"/>
      <c r="P751" s="38">
        <f>Data!$I751+0.05</f>
        <v>0.60000000000000009</v>
      </c>
      <c r="Q751" s="33"/>
      <c r="R751" s="34"/>
    </row>
    <row r="752" spans="1:18" ht="15.75" customHeight="1" x14ac:dyDescent="0.2">
      <c r="A752" s="22"/>
      <c r="B752" s="27" t="s">
        <v>21</v>
      </c>
      <c r="C752" s="27">
        <v>1185732</v>
      </c>
      <c r="D752" s="28">
        <v>44324</v>
      </c>
      <c r="E752" s="27" t="s">
        <v>53</v>
      </c>
      <c r="F752" s="27" t="s">
        <v>54</v>
      </c>
      <c r="G752" s="27" t="s">
        <v>55</v>
      </c>
      <c r="H752" s="27" t="s">
        <v>26</v>
      </c>
      <c r="I752" s="29">
        <v>0.5</v>
      </c>
      <c r="J752" s="30">
        <v>7500</v>
      </c>
      <c r="K752" s="31">
        <f t="shared" si="4"/>
        <v>3750</v>
      </c>
      <c r="L752" s="31">
        <f t="shared" si="5"/>
        <v>937.5</v>
      </c>
      <c r="M752" s="32">
        <v>0.25</v>
      </c>
      <c r="O752" s="33"/>
      <c r="P752" s="38">
        <f>Data!$I752+0.05</f>
        <v>0.55000000000000004</v>
      </c>
      <c r="Q752" s="33"/>
      <c r="R752" s="34"/>
    </row>
    <row r="753" spans="1:18" ht="15.75" customHeight="1" x14ac:dyDescent="0.2">
      <c r="A753" s="22"/>
      <c r="B753" s="27" t="s">
        <v>21</v>
      </c>
      <c r="C753" s="27">
        <v>1185732</v>
      </c>
      <c r="D753" s="28">
        <v>44324</v>
      </c>
      <c r="E753" s="27" t="s">
        <v>53</v>
      </c>
      <c r="F753" s="27" t="s">
        <v>54</v>
      </c>
      <c r="G753" s="27" t="s">
        <v>55</v>
      </c>
      <c r="H753" s="27" t="s">
        <v>27</v>
      </c>
      <c r="I753" s="29">
        <v>0.5</v>
      </c>
      <c r="J753" s="30">
        <v>7000</v>
      </c>
      <c r="K753" s="31">
        <f t="shared" si="4"/>
        <v>3500</v>
      </c>
      <c r="L753" s="31">
        <f t="shared" si="5"/>
        <v>1050</v>
      </c>
      <c r="M753" s="32">
        <v>0.3</v>
      </c>
      <c r="O753" s="33"/>
      <c r="P753" s="38">
        <f>Data!$I753+0.05</f>
        <v>0.55000000000000004</v>
      </c>
      <c r="Q753" s="33"/>
      <c r="R753" s="34"/>
    </row>
    <row r="754" spans="1:18" ht="15.75" customHeight="1" x14ac:dyDescent="0.2">
      <c r="A754" s="22"/>
      <c r="B754" s="27" t="s">
        <v>21</v>
      </c>
      <c r="C754" s="27">
        <v>1185732</v>
      </c>
      <c r="D754" s="28">
        <v>44324</v>
      </c>
      <c r="E754" s="27" t="s">
        <v>53</v>
      </c>
      <c r="F754" s="27" t="s">
        <v>54</v>
      </c>
      <c r="G754" s="27" t="s">
        <v>55</v>
      </c>
      <c r="H754" s="27" t="s">
        <v>28</v>
      </c>
      <c r="I754" s="29">
        <v>0.6</v>
      </c>
      <c r="J754" s="30">
        <v>7250</v>
      </c>
      <c r="K754" s="31">
        <f t="shared" si="4"/>
        <v>4350</v>
      </c>
      <c r="L754" s="31">
        <f t="shared" si="5"/>
        <v>1522.5</v>
      </c>
      <c r="M754" s="32">
        <v>0.35</v>
      </c>
      <c r="O754" s="33"/>
      <c r="P754" s="38">
        <f>Data!$I754+0.05</f>
        <v>0.65</v>
      </c>
      <c r="Q754" s="33"/>
      <c r="R754" s="34"/>
    </row>
    <row r="755" spans="1:18" ht="15.75" customHeight="1" x14ac:dyDescent="0.2">
      <c r="A755" s="22"/>
      <c r="B755" s="27" t="s">
        <v>21</v>
      </c>
      <c r="C755" s="27">
        <v>1185732</v>
      </c>
      <c r="D755" s="28">
        <v>44324</v>
      </c>
      <c r="E755" s="27" t="s">
        <v>53</v>
      </c>
      <c r="F755" s="27" t="s">
        <v>54</v>
      </c>
      <c r="G755" s="27" t="s">
        <v>55</v>
      </c>
      <c r="H755" s="27" t="s">
        <v>29</v>
      </c>
      <c r="I755" s="29">
        <v>0.65</v>
      </c>
      <c r="J755" s="30">
        <v>8250</v>
      </c>
      <c r="K755" s="31">
        <f t="shared" si="4"/>
        <v>5362.5</v>
      </c>
      <c r="L755" s="31">
        <f t="shared" si="5"/>
        <v>2681.25</v>
      </c>
      <c r="M755" s="32">
        <v>0.5</v>
      </c>
      <c r="O755" s="33"/>
      <c r="P755" s="38">
        <f>Data!$I755+0.05</f>
        <v>0.70000000000000007</v>
      </c>
      <c r="Q755" s="33"/>
      <c r="R755" s="34"/>
    </row>
    <row r="756" spans="1:18" ht="15.75" customHeight="1" x14ac:dyDescent="0.2">
      <c r="A756" s="22"/>
      <c r="B756" s="27" t="s">
        <v>21</v>
      </c>
      <c r="C756" s="27">
        <v>1185732</v>
      </c>
      <c r="D756" s="28">
        <v>44357</v>
      </c>
      <c r="E756" s="27" t="s">
        <v>53</v>
      </c>
      <c r="F756" s="27" t="s">
        <v>54</v>
      </c>
      <c r="G756" s="27" t="s">
        <v>55</v>
      </c>
      <c r="H756" s="27" t="s">
        <v>24</v>
      </c>
      <c r="I756" s="29">
        <v>0.6</v>
      </c>
      <c r="J756" s="30">
        <v>10750</v>
      </c>
      <c r="K756" s="31">
        <f t="shared" si="4"/>
        <v>6450</v>
      </c>
      <c r="L756" s="31">
        <f t="shared" si="5"/>
        <v>2902.5</v>
      </c>
      <c r="M756" s="32">
        <v>0.45</v>
      </c>
      <c r="O756" s="33"/>
      <c r="P756" s="38">
        <f>Data!$I756+0.05</f>
        <v>0.65</v>
      </c>
      <c r="Q756" s="33"/>
      <c r="R756" s="34"/>
    </row>
    <row r="757" spans="1:18" ht="15.75" customHeight="1" x14ac:dyDescent="0.2">
      <c r="A757" s="22"/>
      <c r="B757" s="27" t="s">
        <v>21</v>
      </c>
      <c r="C757" s="27">
        <v>1185732</v>
      </c>
      <c r="D757" s="28">
        <v>44357</v>
      </c>
      <c r="E757" s="27" t="s">
        <v>53</v>
      </c>
      <c r="F757" s="27" t="s">
        <v>54</v>
      </c>
      <c r="G757" s="27" t="s">
        <v>55</v>
      </c>
      <c r="H757" s="27" t="s">
        <v>25</v>
      </c>
      <c r="I757" s="29">
        <v>0.55000000000000004</v>
      </c>
      <c r="J757" s="30">
        <v>8250</v>
      </c>
      <c r="K757" s="31">
        <f t="shared" si="4"/>
        <v>4537.5</v>
      </c>
      <c r="L757" s="31">
        <f t="shared" si="5"/>
        <v>1588.125</v>
      </c>
      <c r="M757" s="32">
        <v>0.35</v>
      </c>
      <c r="O757" s="33"/>
      <c r="P757" s="38">
        <f>Data!$I757+0.05</f>
        <v>0.60000000000000009</v>
      </c>
      <c r="Q757" s="33"/>
      <c r="R757" s="34"/>
    </row>
    <row r="758" spans="1:18" ht="15.75" customHeight="1" x14ac:dyDescent="0.2">
      <c r="A758" s="22"/>
      <c r="B758" s="27" t="s">
        <v>21</v>
      </c>
      <c r="C758" s="27">
        <v>1185732</v>
      </c>
      <c r="D758" s="28">
        <v>44357</v>
      </c>
      <c r="E758" s="27" t="s">
        <v>53</v>
      </c>
      <c r="F758" s="27" t="s">
        <v>54</v>
      </c>
      <c r="G758" s="27" t="s">
        <v>55</v>
      </c>
      <c r="H758" s="27" t="s">
        <v>26</v>
      </c>
      <c r="I758" s="29">
        <v>0.5</v>
      </c>
      <c r="J758" s="30">
        <v>8000</v>
      </c>
      <c r="K758" s="31">
        <f t="shared" si="4"/>
        <v>4000</v>
      </c>
      <c r="L758" s="31">
        <f t="shared" si="5"/>
        <v>1000</v>
      </c>
      <c r="M758" s="32">
        <v>0.25</v>
      </c>
      <c r="O758" s="33"/>
      <c r="P758" s="38">
        <f>Data!$I758+0.05</f>
        <v>0.55000000000000004</v>
      </c>
      <c r="Q758" s="33"/>
      <c r="R758" s="34"/>
    </row>
    <row r="759" spans="1:18" ht="15.75" customHeight="1" x14ac:dyDescent="0.2">
      <c r="A759" s="22"/>
      <c r="B759" s="27" t="s">
        <v>21</v>
      </c>
      <c r="C759" s="27">
        <v>1185732</v>
      </c>
      <c r="D759" s="28">
        <v>44357</v>
      </c>
      <c r="E759" s="27" t="s">
        <v>53</v>
      </c>
      <c r="F759" s="27" t="s">
        <v>54</v>
      </c>
      <c r="G759" s="27" t="s">
        <v>55</v>
      </c>
      <c r="H759" s="27" t="s">
        <v>27</v>
      </c>
      <c r="I759" s="29">
        <v>0.5</v>
      </c>
      <c r="J759" s="30">
        <v>7750</v>
      </c>
      <c r="K759" s="31">
        <f t="shared" si="4"/>
        <v>3875</v>
      </c>
      <c r="L759" s="31">
        <f t="shared" si="5"/>
        <v>1162.5</v>
      </c>
      <c r="M759" s="32">
        <v>0.3</v>
      </c>
      <c r="O759" s="33"/>
      <c r="P759" s="38">
        <f>Data!$I759+0.05</f>
        <v>0.55000000000000004</v>
      </c>
      <c r="Q759" s="33"/>
      <c r="R759" s="34"/>
    </row>
    <row r="760" spans="1:18" ht="15.75" customHeight="1" x14ac:dyDescent="0.2">
      <c r="A760" s="22"/>
      <c r="B760" s="27" t="s">
        <v>21</v>
      </c>
      <c r="C760" s="27">
        <v>1185732</v>
      </c>
      <c r="D760" s="28">
        <v>44357</v>
      </c>
      <c r="E760" s="27" t="s">
        <v>53</v>
      </c>
      <c r="F760" s="27" t="s">
        <v>54</v>
      </c>
      <c r="G760" s="27" t="s">
        <v>55</v>
      </c>
      <c r="H760" s="27" t="s">
        <v>28</v>
      </c>
      <c r="I760" s="29">
        <v>0.65</v>
      </c>
      <c r="J760" s="30">
        <v>7750</v>
      </c>
      <c r="K760" s="31">
        <f t="shared" si="4"/>
        <v>5037.5</v>
      </c>
      <c r="L760" s="31">
        <f t="shared" si="5"/>
        <v>1763.125</v>
      </c>
      <c r="M760" s="32">
        <v>0.35</v>
      </c>
      <c r="O760" s="33"/>
      <c r="P760" s="38">
        <f>Data!$I760+0.05</f>
        <v>0.70000000000000007</v>
      </c>
      <c r="Q760" s="33"/>
      <c r="R760" s="34"/>
    </row>
    <row r="761" spans="1:18" ht="15.75" customHeight="1" x14ac:dyDescent="0.2">
      <c r="A761" s="22"/>
      <c r="B761" s="27" t="s">
        <v>21</v>
      </c>
      <c r="C761" s="27">
        <v>1185732</v>
      </c>
      <c r="D761" s="28">
        <v>44357</v>
      </c>
      <c r="E761" s="27" t="s">
        <v>53</v>
      </c>
      <c r="F761" s="27" t="s">
        <v>54</v>
      </c>
      <c r="G761" s="27" t="s">
        <v>55</v>
      </c>
      <c r="H761" s="27" t="s">
        <v>29</v>
      </c>
      <c r="I761" s="29">
        <v>0.70000000000000007</v>
      </c>
      <c r="J761" s="30">
        <v>9250</v>
      </c>
      <c r="K761" s="31">
        <f t="shared" si="4"/>
        <v>6475.0000000000009</v>
      </c>
      <c r="L761" s="31">
        <f t="shared" si="5"/>
        <v>3237.5000000000005</v>
      </c>
      <c r="M761" s="32">
        <v>0.5</v>
      </c>
      <c r="O761" s="33"/>
      <c r="P761" s="38">
        <f>Data!$I761+0.05</f>
        <v>0.75000000000000011</v>
      </c>
      <c r="Q761" s="33"/>
      <c r="R761" s="34"/>
    </row>
    <row r="762" spans="1:18" ht="15.75" customHeight="1" x14ac:dyDescent="0.2">
      <c r="A762" s="22"/>
      <c r="B762" s="27" t="s">
        <v>21</v>
      </c>
      <c r="C762" s="27">
        <v>1185732</v>
      </c>
      <c r="D762" s="28">
        <v>44385</v>
      </c>
      <c r="E762" s="27" t="s">
        <v>53</v>
      </c>
      <c r="F762" s="27" t="s">
        <v>54</v>
      </c>
      <c r="G762" s="27" t="s">
        <v>55</v>
      </c>
      <c r="H762" s="27" t="s">
        <v>24</v>
      </c>
      <c r="I762" s="29">
        <v>0.65</v>
      </c>
      <c r="J762" s="30">
        <v>11500</v>
      </c>
      <c r="K762" s="31">
        <f t="shared" si="4"/>
        <v>7475</v>
      </c>
      <c r="L762" s="31">
        <f t="shared" si="5"/>
        <v>3363.75</v>
      </c>
      <c r="M762" s="32">
        <v>0.45</v>
      </c>
      <c r="O762" s="33"/>
      <c r="P762" s="38">
        <f>Data!$I762+0.05</f>
        <v>0.70000000000000007</v>
      </c>
      <c r="Q762" s="33"/>
      <c r="R762" s="34"/>
    </row>
    <row r="763" spans="1:18" ht="15.75" customHeight="1" x14ac:dyDescent="0.2">
      <c r="A763" s="22"/>
      <c r="B763" s="27" t="s">
        <v>21</v>
      </c>
      <c r="C763" s="27">
        <v>1185732</v>
      </c>
      <c r="D763" s="28">
        <v>44385</v>
      </c>
      <c r="E763" s="27" t="s">
        <v>53</v>
      </c>
      <c r="F763" s="27" t="s">
        <v>54</v>
      </c>
      <c r="G763" s="27" t="s">
        <v>55</v>
      </c>
      <c r="H763" s="27" t="s">
        <v>25</v>
      </c>
      <c r="I763" s="29">
        <v>0.60000000000000009</v>
      </c>
      <c r="J763" s="30">
        <v>9000</v>
      </c>
      <c r="K763" s="31">
        <f t="shared" si="4"/>
        <v>5400.0000000000009</v>
      </c>
      <c r="L763" s="31">
        <f t="shared" si="5"/>
        <v>1890.0000000000002</v>
      </c>
      <c r="M763" s="32">
        <v>0.35</v>
      </c>
      <c r="O763" s="33"/>
      <c r="P763" s="38">
        <f>Data!$I763+0.05</f>
        <v>0.65000000000000013</v>
      </c>
      <c r="Q763" s="33"/>
      <c r="R763" s="34"/>
    </row>
    <row r="764" spans="1:18" ht="15.75" customHeight="1" x14ac:dyDescent="0.2">
      <c r="A764" s="22"/>
      <c r="B764" s="27" t="s">
        <v>21</v>
      </c>
      <c r="C764" s="27">
        <v>1185732</v>
      </c>
      <c r="D764" s="28">
        <v>44385</v>
      </c>
      <c r="E764" s="27" t="s">
        <v>53</v>
      </c>
      <c r="F764" s="27" t="s">
        <v>54</v>
      </c>
      <c r="G764" s="27" t="s">
        <v>55</v>
      </c>
      <c r="H764" s="27" t="s">
        <v>26</v>
      </c>
      <c r="I764" s="29">
        <v>0.55000000000000004</v>
      </c>
      <c r="J764" s="30">
        <v>8250</v>
      </c>
      <c r="K764" s="31">
        <f t="shared" si="4"/>
        <v>4537.5</v>
      </c>
      <c r="L764" s="31">
        <f t="shared" si="5"/>
        <v>1134.375</v>
      </c>
      <c r="M764" s="32">
        <v>0.25</v>
      </c>
      <c r="O764" s="33"/>
      <c r="P764" s="38">
        <f>Data!$I764+0.05</f>
        <v>0.60000000000000009</v>
      </c>
      <c r="Q764" s="33"/>
      <c r="R764" s="34"/>
    </row>
    <row r="765" spans="1:18" ht="15.75" customHeight="1" x14ac:dyDescent="0.2">
      <c r="A765" s="22"/>
      <c r="B765" s="27" t="s">
        <v>21</v>
      </c>
      <c r="C765" s="27">
        <v>1185732</v>
      </c>
      <c r="D765" s="28">
        <v>44385</v>
      </c>
      <c r="E765" s="27" t="s">
        <v>53</v>
      </c>
      <c r="F765" s="27" t="s">
        <v>54</v>
      </c>
      <c r="G765" s="27" t="s">
        <v>55</v>
      </c>
      <c r="H765" s="27" t="s">
        <v>27</v>
      </c>
      <c r="I765" s="29">
        <v>0.55000000000000004</v>
      </c>
      <c r="J765" s="30">
        <v>7750</v>
      </c>
      <c r="K765" s="31">
        <f t="shared" si="4"/>
        <v>4262.5</v>
      </c>
      <c r="L765" s="31">
        <f t="shared" si="5"/>
        <v>1278.75</v>
      </c>
      <c r="M765" s="32">
        <v>0.3</v>
      </c>
      <c r="O765" s="33"/>
      <c r="P765" s="38">
        <f>Data!$I765+0.05</f>
        <v>0.60000000000000009</v>
      </c>
      <c r="Q765" s="33"/>
      <c r="R765" s="34"/>
    </row>
    <row r="766" spans="1:18" ht="15.75" customHeight="1" x14ac:dyDescent="0.2">
      <c r="A766" s="22"/>
      <c r="B766" s="27" t="s">
        <v>21</v>
      </c>
      <c r="C766" s="27">
        <v>1185732</v>
      </c>
      <c r="D766" s="28">
        <v>44385</v>
      </c>
      <c r="E766" s="27" t="s">
        <v>53</v>
      </c>
      <c r="F766" s="27" t="s">
        <v>54</v>
      </c>
      <c r="G766" s="27" t="s">
        <v>55</v>
      </c>
      <c r="H766" s="27" t="s">
        <v>28</v>
      </c>
      <c r="I766" s="29">
        <v>0.65</v>
      </c>
      <c r="J766" s="30">
        <v>8000</v>
      </c>
      <c r="K766" s="31">
        <f t="shared" si="4"/>
        <v>5200</v>
      </c>
      <c r="L766" s="31">
        <f t="shared" si="5"/>
        <v>1819.9999999999998</v>
      </c>
      <c r="M766" s="32">
        <v>0.35</v>
      </c>
      <c r="O766" s="33"/>
      <c r="P766" s="38">
        <f>Data!$I766+0.05</f>
        <v>0.70000000000000007</v>
      </c>
      <c r="Q766" s="33"/>
      <c r="R766" s="34"/>
    </row>
    <row r="767" spans="1:18" ht="15.75" customHeight="1" x14ac:dyDescent="0.2">
      <c r="A767" s="22"/>
      <c r="B767" s="27" t="s">
        <v>21</v>
      </c>
      <c r="C767" s="27">
        <v>1185732</v>
      </c>
      <c r="D767" s="28">
        <v>44385</v>
      </c>
      <c r="E767" s="27" t="s">
        <v>53</v>
      </c>
      <c r="F767" s="27" t="s">
        <v>54</v>
      </c>
      <c r="G767" s="27" t="s">
        <v>55</v>
      </c>
      <c r="H767" s="27" t="s">
        <v>29</v>
      </c>
      <c r="I767" s="29">
        <v>0.70000000000000007</v>
      </c>
      <c r="J767" s="30">
        <v>9750</v>
      </c>
      <c r="K767" s="31">
        <f t="shared" si="4"/>
        <v>6825.0000000000009</v>
      </c>
      <c r="L767" s="31">
        <f t="shared" si="5"/>
        <v>3412.5000000000005</v>
      </c>
      <c r="M767" s="32">
        <v>0.5</v>
      </c>
      <c r="O767" s="33"/>
      <c r="P767" s="38">
        <f>Data!$I767+0.05</f>
        <v>0.75000000000000011</v>
      </c>
      <c r="Q767" s="33"/>
      <c r="R767" s="34"/>
    </row>
    <row r="768" spans="1:18" ht="15.75" customHeight="1" x14ac:dyDescent="0.2">
      <c r="A768" s="22"/>
      <c r="B768" s="27" t="s">
        <v>21</v>
      </c>
      <c r="C768" s="27">
        <v>1185732</v>
      </c>
      <c r="D768" s="28">
        <v>44417</v>
      </c>
      <c r="E768" s="27" t="s">
        <v>53</v>
      </c>
      <c r="F768" s="27" t="s">
        <v>54</v>
      </c>
      <c r="G768" s="27" t="s">
        <v>55</v>
      </c>
      <c r="H768" s="27" t="s">
        <v>24</v>
      </c>
      <c r="I768" s="29">
        <v>0.65</v>
      </c>
      <c r="J768" s="30">
        <v>11250</v>
      </c>
      <c r="K768" s="31">
        <f t="shared" si="4"/>
        <v>7312.5</v>
      </c>
      <c r="L768" s="31">
        <f t="shared" si="5"/>
        <v>3290.625</v>
      </c>
      <c r="M768" s="32">
        <v>0.45</v>
      </c>
      <c r="O768" s="33"/>
      <c r="P768" s="38">
        <f>Data!$I768+0.05</f>
        <v>0.70000000000000007</v>
      </c>
      <c r="Q768" s="33"/>
      <c r="R768" s="34"/>
    </row>
    <row r="769" spans="1:18" ht="15.75" customHeight="1" x14ac:dyDescent="0.2">
      <c r="A769" s="22"/>
      <c r="B769" s="27" t="s">
        <v>21</v>
      </c>
      <c r="C769" s="27">
        <v>1185732</v>
      </c>
      <c r="D769" s="28">
        <v>44417</v>
      </c>
      <c r="E769" s="27" t="s">
        <v>53</v>
      </c>
      <c r="F769" s="27" t="s">
        <v>54</v>
      </c>
      <c r="G769" s="27" t="s">
        <v>55</v>
      </c>
      <c r="H769" s="27" t="s">
        <v>25</v>
      </c>
      <c r="I769" s="29">
        <v>0.60000000000000009</v>
      </c>
      <c r="J769" s="30">
        <v>9000</v>
      </c>
      <c r="K769" s="31">
        <f t="shared" si="4"/>
        <v>5400.0000000000009</v>
      </c>
      <c r="L769" s="31">
        <f t="shared" si="5"/>
        <v>1890.0000000000002</v>
      </c>
      <c r="M769" s="32">
        <v>0.35</v>
      </c>
      <c r="O769" s="33"/>
      <c r="P769" s="38">
        <f>Data!$I769+0.05</f>
        <v>0.65000000000000013</v>
      </c>
      <c r="Q769" s="33"/>
      <c r="R769" s="34"/>
    </row>
    <row r="770" spans="1:18" ht="15.75" customHeight="1" x14ac:dyDescent="0.2">
      <c r="A770" s="22"/>
      <c r="B770" s="27" t="s">
        <v>21</v>
      </c>
      <c r="C770" s="27">
        <v>1185732</v>
      </c>
      <c r="D770" s="28">
        <v>44417</v>
      </c>
      <c r="E770" s="27" t="s">
        <v>53</v>
      </c>
      <c r="F770" s="27" t="s">
        <v>54</v>
      </c>
      <c r="G770" s="27" t="s">
        <v>55</v>
      </c>
      <c r="H770" s="27" t="s">
        <v>26</v>
      </c>
      <c r="I770" s="29">
        <v>0.55000000000000004</v>
      </c>
      <c r="J770" s="30">
        <v>8250</v>
      </c>
      <c r="K770" s="31">
        <f t="shared" si="4"/>
        <v>4537.5</v>
      </c>
      <c r="L770" s="31">
        <f t="shared" si="5"/>
        <v>1134.375</v>
      </c>
      <c r="M770" s="32">
        <v>0.25</v>
      </c>
      <c r="O770" s="33"/>
      <c r="P770" s="38">
        <f>Data!$I770+0.05</f>
        <v>0.60000000000000009</v>
      </c>
      <c r="Q770" s="33"/>
      <c r="R770" s="34"/>
    </row>
    <row r="771" spans="1:18" ht="15.75" customHeight="1" x14ac:dyDescent="0.2">
      <c r="A771" s="22"/>
      <c r="B771" s="27" t="s">
        <v>21</v>
      </c>
      <c r="C771" s="27">
        <v>1185732</v>
      </c>
      <c r="D771" s="28">
        <v>44417</v>
      </c>
      <c r="E771" s="27" t="s">
        <v>53</v>
      </c>
      <c r="F771" s="27" t="s">
        <v>54</v>
      </c>
      <c r="G771" s="27" t="s">
        <v>55</v>
      </c>
      <c r="H771" s="27" t="s">
        <v>27</v>
      </c>
      <c r="I771" s="29">
        <v>0.45</v>
      </c>
      <c r="J771" s="30">
        <v>7750</v>
      </c>
      <c r="K771" s="31">
        <f t="shared" ref="K771:K1025" si="6">I771*J771</f>
        <v>3487.5</v>
      </c>
      <c r="L771" s="31">
        <f t="shared" ref="L771:L1025" si="7">K771*M771</f>
        <v>1046.25</v>
      </c>
      <c r="M771" s="32">
        <v>0.3</v>
      </c>
      <c r="O771" s="33"/>
      <c r="P771" s="38">
        <f>Data!$I771+0.05</f>
        <v>0.5</v>
      </c>
      <c r="Q771" s="33"/>
      <c r="R771" s="34"/>
    </row>
    <row r="772" spans="1:18" ht="15.75" customHeight="1" x14ac:dyDescent="0.2">
      <c r="A772" s="22"/>
      <c r="B772" s="27" t="s">
        <v>21</v>
      </c>
      <c r="C772" s="27">
        <v>1185732</v>
      </c>
      <c r="D772" s="28">
        <v>44417</v>
      </c>
      <c r="E772" s="27" t="s">
        <v>53</v>
      </c>
      <c r="F772" s="27" t="s">
        <v>54</v>
      </c>
      <c r="G772" s="27" t="s">
        <v>55</v>
      </c>
      <c r="H772" s="27" t="s">
        <v>28</v>
      </c>
      <c r="I772" s="29">
        <v>0.55000000000000004</v>
      </c>
      <c r="J772" s="30">
        <v>7500</v>
      </c>
      <c r="K772" s="31">
        <f t="shared" si="6"/>
        <v>4125</v>
      </c>
      <c r="L772" s="31">
        <f t="shared" si="7"/>
        <v>1443.75</v>
      </c>
      <c r="M772" s="32">
        <v>0.35</v>
      </c>
      <c r="O772" s="33"/>
      <c r="P772" s="38">
        <f>Data!$I772+0.05</f>
        <v>0.60000000000000009</v>
      </c>
      <c r="Q772" s="33"/>
      <c r="R772" s="34"/>
    </row>
    <row r="773" spans="1:18" ht="15.75" customHeight="1" x14ac:dyDescent="0.2">
      <c r="A773" s="22"/>
      <c r="B773" s="27" t="s">
        <v>21</v>
      </c>
      <c r="C773" s="27">
        <v>1185732</v>
      </c>
      <c r="D773" s="28">
        <v>44417</v>
      </c>
      <c r="E773" s="27" t="s">
        <v>53</v>
      </c>
      <c r="F773" s="27" t="s">
        <v>54</v>
      </c>
      <c r="G773" s="27" t="s">
        <v>55</v>
      </c>
      <c r="H773" s="27" t="s">
        <v>29</v>
      </c>
      <c r="I773" s="29">
        <v>0.60000000000000009</v>
      </c>
      <c r="J773" s="30">
        <v>9250</v>
      </c>
      <c r="K773" s="31">
        <f t="shared" si="6"/>
        <v>5550.0000000000009</v>
      </c>
      <c r="L773" s="31">
        <f t="shared" si="7"/>
        <v>2775.0000000000005</v>
      </c>
      <c r="M773" s="32">
        <v>0.5</v>
      </c>
      <c r="O773" s="33"/>
      <c r="P773" s="38">
        <f>Data!$I773+0.05</f>
        <v>0.65000000000000013</v>
      </c>
      <c r="Q773" s="33"/>
      <c r="R773" s="34"/>
    </row>
    <row r="774" spans="1:18" ht="15.75" customHeight="1" x14ac:dyDescent="0.2">
      <c r="A774" s="22"/>
      <c r="B774" s="27" t="s">
        <v>21</v>
      </c>
      <c r="C774" s="27">
        <v>1185732</v>
      </c>
      <c r="D774" s="28">
        <v>44447</v>
      </c>
      <c r="E774" s="27" t="s">
        <v>53</v>
      </c>
      <c r="F774" s="27" t="s">
        <v>54</v>
      </c>
      <c r="G774" s="27" t="s">
        <v>55</v>
      </c>
      <c r="H774" s="27" t="s">
        <v>24</v>
      </c>
      <c r="I774" s="29">
        <v>0.55000000000000004</v>
      </c>
      <c r="J774" s="30">
        <v>10500</v>
      </c>
      <c r="K774" s="31">
        <f t="shared" si="6"/>
        <v>5775.0000000000009</v>
      </c>
      <c r="L774" s="31">
        <f t="shared" si="7"/>
        <v>2598.7500000000005</v>
      </c>
      <c r="M774" s="32">
        <v>0.45</v>
      </c>
      <c r="O774" s="33"/>
      <c r="P774" s="38">
        <f>Data!$I774+0.05</f>
        <v>0.60000000000000009</v>
      </c>
      <c r="Q774" s="33"/>
      <c r="R774" s="34"/>
    </row>
    <row r="775" spans="1:18" ht="15.75" customHeight="1" x14ac:dyDescent="0.2">
      <c r="A775" s="22"/>
      <c r="B775" s="27" t="s">
        <v>21</v>
      </c>
      <c r="C775" s="27">
        <v>1185732</v>
      </c>
      <c r="D775" s="28">
        <v>44447</v>
      </c>
      <c r="E775" s="27" t="s">
        <v>53</v>
      </c>
      <c r="F775" s="27" t="s">
        <v>54</v>
      </c>
      <c r="G775" s="27" t="s">
        <v>55</v>
      </c>
      <c r="H775" s="27" t="s">
        <v>25</v>
      </c>
      <c r="I775" s="29">
        <v>0.50000000000000011</v>
      </c>
      <c r="J775" s="30">
        <v>8500</v>
      </c>
      <c r="K775" s="31">
        <f t="shared" si="6"/>
        <v>4250.0000000000009</v>
      </c>
      <c r="L775" s="31">
        <f t="shared" si="7"/>
        <v>1487.5000000000002</v>
      </c>
      <c r="M775" s="32">
        <v>0.35</v>
      </c>
      <c r="O775" s="33"/>
      <c r="P775" s="38">
        <f>Data!$I775+0.05</f>
        <v>0.55000000000000016</v>
      </c>
      <c r="Q775" s="33"/>
      <c r="R775" s="34"/>
    </row>
    <row r="776" spans="1:18" ht="15.75" customHeight="1" x14ac:dyDescent="0.2">
      <c r="A776" s="22"/>
      <c r="B776" s="27" t="s">
        <v>21</v>
      </c>
      <c r="C776" s="27">
        <v>1185732</v>
      </c>
      <c r="D776" s="28">
        <v>44447</v>
      </c>
      <c r="E776" s="27" t="s">
        <v>53</v>
      </c>
      <c r="F776" s="27" t="s">
        <v>54</v>
      </c>
      <c r="G776" s="27" t="s">
        <v>55</v>
      </c>
      <c r="H776" s="27" t="s">
        <v>26</v>
      </c>
      <c r="I776" s="29">
        <v>0.45</v>
      </c>
      <c r="J776" s="30">
        <v>7500</v>
      </c>
      <c r="K776" s="31">
        <f t="shared" si="6"/>
        <v>3375</v>
      </c>
      <c r="L776" s="31">
        <f t="shared" si="7"/>
        <v>843.75</v>
      </c>
      <c r="M776" s="32">
        <v>0.25</v>
      </c>
      <c r="O776" s="33"/>
      <c r="P776" s="38">
        <f>Data!$I776+0.05</f>
        <v>0.5</v>
      </c>
      <c r="Q776" s="33"/>
      <c r="R776" s="34"/>
    </row>
    <row r="777" spans="1:18" ht="15.75" customHeight="1" x14ac:dyDescent="0.2">
      <c r="A777" s="22"/>
      <c r="B777" s="27" t="s">
        <v>21</v>
      </c>
      <c r="C777" s="27">
        <v>1185732</v>
      </c>
      <c r="D777" s="28">
        <v>44447</v>
      </c>
      <c r="E777" s="27" t="s">
        <v>53</v>
      </c>
      <c r="F777" s="27" t="s">
        <v>54</v>
      </c>
      <c r="G777" s="27" t="s">
        <v>55</v>
      </c>
      <c r="H777" s="27" t="s">
        <v>27</v>
      </c>
      <c r="I777" s="29">
        <v>0.45</v>
      </c>
      <c r="J777" s="30">
        <v>7250</v>
      </c>
      <c r="K777" s="31">
        <f t="shared" si="6"/>
        <v>3262.5</v>
      </c>
      <c r="L777" s="31">
        <f t="shared" si="7"/>
        <v>978.75</v>
      </c>
      <c r="M777" s="32">
        <v>0.3</v>
      </c>
      <c r="O777" s="33"/>
      <c r="P777" s="38">
        <f>Data!$I777+0.05</f>
        <v>0.5</v>
      </c>
      <c r="Q777" s="33"/>
      <c r="R777" s="34"/>
    </row>
    <row r="778" spans="1:18" ht="15.75" customHeight="1" x14ac:dyDescent="0.2">
      <c r="A778" s="22"/>
      <c r="B778" s="27" t="s">
        <v>21</v>
      </c>
      <c r="C778" s="27">
        <v>1185732</v>
      </c>
      <c r="D778" s="28">
        <v>44447</v>
      </c>
      <c r="E778" s="27" t="s">
        <v>53</v>
      </c>
      <c r="F778" s="27" t="s">
        <v>54</v>
      </c>
      <c r="G778" s="27" t="s">
        <v>55</v>
      </c>
      <c r="H778" s="27" t="s">
        <v>28</v>
      </c>
      <c r="I778" s="29">
        <v>0.55000000000000004</v>
      </c>
      <c r="J778" s="30">
        <v>7250</v>
      </c>
      <c r="K778" s="31">
        <f t="shared" si="6"/>
        <v>3987.5000000000005</v>
      </c>
      <c r="L778" s="31">
        <f t="shared" si="7"/>
        <v>1395.625</v>
      </c>
      <c r="M778" s="32">
        <v>0.35</v>
      </c>
      <c r="O778" s="33"/>
      <c r="P778" s="38">
        <f>Data!$I778+0.05</f>
        <v>0.60000000000000009</v>
      </c>
      <c r="Q778" s="33"/>
      <c r="R778" s="34"/>
    </row>
    <row r="779" spans="1:18" ht="15.75" customHeight="1" x14ac:dyDescent="0.2">
      <c r="A779" s="22"/>
      <c r="B779" s="27" t="s">
        <v>21</v>
      </c>
      <c r="C779" s="27">
        <v>1185732</v>
      </c>
      <c r="D779" s="28">
        <v>44447</v>
      </c>
      <c r="E779" s="27" t="s">
        <v>53</v>
      </c>
      <c r="F779" s="27" t="s">
        <v>54</v>
      </c>
      <c r="G779" s="27" t="s">
        <v>55</v>
      </c>
      <c r="H779" s="27" t="s">
        <v>29</v>
      </c>
      <c r="I779" s="29">
        <v>0.60000000000000009</v>
      </c>
      <c r="J779" s="30">
        <v>8250</v>
      </c>
      <c r="K779" s="31">
        <f t="shared" si="6"/>
        <v>4950.0000000000009</v>
      </c>
      <c r="L779" s="31">
        <f t="shared" si="7"/>
        <v>2475.0000000000005</v>
      </c>
      <c r="M779" s="32">
        <v>0.5</v>
      </c>
      <c r="O779" s="33"/>
      <c r="P779" s="38">
        <f>Data!$I779+0.05</f>
        <v>0.65000000000000013</v>
      </c>
      <c r="Q779" s="33"/>
      <c r="R779" s="34"/>
    </row>
    <row r="780" spans="1:18" ht="15.75" customHeight="1" x14ac:dyDescent="0.2">
      <c r="A780" s="22"/>
      <c r="B780" s="27" t="s">
        <v>21</v>
      </c>
      <c r="C780" s="27">
        <v>1185732</v>
      </c>
      <c r="D780" s="28">
        <v>44479</v>
      </c>
      <c r="E780" s="27" t="s">
        <v>53</v>
      </c>
      <c r="F780" s="27" t="s">
        <v>54</v>
      </c>
      <c r="G780" s="27" t="s">
        <v>55</v>
      </c>
      <c r="H780" s="27" t="s">
        <v>24</v>
      </c>
      <c r="I780" s="29">
        <v>0.60000000000000009</v>
      </c>
      <c r="J780" s="30">
        <v>10000</v>
      </c>
      <c r="K780" s="31">
        <f t="shared" si="6"/>
        <v>6000.0000000000009</v>
      </c>
      <c r="L780" s="31">
        <f t="shared" si="7"/>
        <v>2700.0000000000005</v>
      </c>
      <c r="M780" s="32">
        <v>0.45</v>
      </c>
      <c r="O780" s="33"/>
      <c r="P780" s="38">
        <f>Data!$I780+0.05</f>
        <v>0.65000000000000013</v>
      </c>
      <c r="Q780" s="33"/>
      <c r="R780" s="34"/>
    </row>
    <row r="781" spans="1:18" ht="15.75" customHeight="1" x14ac:dyDescent="0.2">
      <c r="A781" s="22"/>
      <c r="B781" s="27" t="s">
        <v>21</v>
      </c>
      <c r="C781" s="27">
        <v>1185732</v>
      </c>
      <c r="D781" s="28">
        <v>44479</v>
      </c>
      <c r="E781" s="27" t="s">
        <v>53</v>
      </c>
      <c r="F781" s="27" t="s">
        <v>54</v>
      </c>
      <c r="G781" s="27" t="s">
        <v>55</v>
      </c>
      <c r="H781" s="27" t="s">
        <v>25</v>
      </c>
      <c r="I781" s="29">
        <v>0.50000000000000011</v>
      </c>
      <c r="J781" s="30">
        <v>8250</v>
      </c>
      <c r="K781" s="31">
        <f t="shared" si="6"/>
        <v>4125.0000000000009</v>
      </c>
      <c r="L781" s="31">
        <f t="shared" si="7"/>
        <v>1443.7500000000002</v>
      </c>
      <c r="M781" s="32">
        <v>0.35</v>
      </c>
      <c r="O781" s="33"/>
      <c r="P781" s="38">
        <f>Data!$I781+0.05</f>
        <v>0.55000000000000016</v>
      </c>
      <c r="Q781" s="33"/>
      <c r="R781" s="34"/>
    </row>
    <row r="782" spans="1:18" ht="15.75" customHeight="1" x14ac:dyDescent="0.2">
      <c r="A782" s="22"/>
      <c r="B782" s="27" t="s">
        <v>21</v>
      </c>
      <c r="C782" s="27">
        <v>1185732</v>
      </c>
      <c r="D782" s="28">
        <v>44479</v>
      </c>
      <c r="E782" s="27" t="s">
        <v>53</v>
      </c>
      <c r="F782" s="27" t="s">
        <v>54</v>
      </c>
      <c r="G782" s="27" t="s">
        <v>55</v>
      </c>
      <c r="H782" s="27" t="s">
        <v>26</v>
      </c>
      <c r="I782" s="29">
        <v>0.50000000000000011</v>
      </c>
      <c r="J782" s="30">
        <v>7250</v>
      </c>
      <c r="K782" s="31">
        <f t="shared" si="6"/>
        <v>3625.0000000000009</v>
      </c>
      <c r="L782" s="31">
        <f t="shared" si="7"/>
        <v>906.25000000000023</v>
      </c>
      <c r="M782" s="32">
        <v>0.25</v>
      </c>
      <c r="O782" s="33"/>
      <c r="P782" s="38">
        <f>Data!$I782+0.05</f>
        <v>0.55000000000000016</v>
      </c>
      <c r="Q782" s="33"/>
      <c r="R782" s="34"/>
    </row>
    <row r="783" spans="1:18" ht="15.75" customHeight="1" x14ac:dyDescent="0.2">
      <c r="A783" s="22"/>
      <c r="B783" s="27" t="s">
        <v>21</v>
      </c>
      <c r="C783" s="27">
        <v>1185732</v>
      </c>
      <c r="D783" s="28">
        <v>44479</v>
      </c>
      <c r="E783" s="27" t="s">
        <v>53</v>
      </c>
      <c r="F783" s="27" t="s">
        <v>54</v>
      </c>
      <c r="G783" s="27" t="s">
        <v>55</v>
      </c>
      <c r="H783" s="27" t="s">
        <v>27</v>
      </c>
      <c r="I783" s="29">
        <v>0.50000000000000011</v>
      </c>
      <c r="J783" s="30">
        <v>7000</v>
      </c>
      <c r="K783" s="31">
        <f t="shared" si="6"/>
        <v>3500.0000000000009</v>
      </c>
      <c r="L783" s="31">
        <f t="shared" si="7"/>
        <v>1050.0000000000002</v>
      </c>
      <c r="M783" s="32">
        <v>0.3</v>
      </c>
      <c r="O783" s="33"/>
      <c r="P783" s="38">
        <f>Data!$I783+0.05</f>
        <v>0.55000000000000016</v>
      </c>
      <c r="Q783" s="33"/>
      <c r="R783" s="34"/>
    </row>
    <row r="784" spans="1:18" ht="15.75" customHeight="1" x14ac:dyDescent="0.2">
      <c r="A784" s="22"/>
      <c r="B784" s="27" t="s">
        <v>21</v>
      </c>
      <c r="C784" s="27">
        <v>1185732</v>
      </c>
      <c r="D784" s="28">
        <v>44479</v>
      </c>
      <c r="E784" s="27" t="s">
        <v>53</v>
      </c>
      <c r="F784" s="27" t="s">
        <v>54</v>
      </c>
      <c r="G784" s="27" t="s">
        <v>55</v>
      </c>
      <c r="H784" s="27" t="s">
        <v>28</v>
      </c>
      <c r="I784" s="29">
        <v>0.60000000000000009</v>
      </c>
      <c r="J784" s="30">
        <v>7000</v>
      </c>
      <c r="K784" s="31">
        <f t="shared" si="6"/>
        <v>4200.0000000000009</v>
      </c>
      <c r="L784" s="31">
        <f t="shared" si="7"/>
        <v>1470.0000000000002</v>
      </c>
      <c r="M784" s="32">
        <v>0.35</v>
      </c>
      <c r="O784" s="33"/>
      <c r="P784" s="38">
        <f>Data!$I784+0.05</f>
        <v>0.65000000000000013</v>
      </c>
      <c r="Q784" s="33"/>
      <c r="R784" s="34"/>
    </row>
    <row r="785" spans="1:18" ht="15.75" customHeight="1" x14ac:dyDescent="0.2">
      <c r="A785" s="22"/>
      <c r="B785" s="27" t="s">
        <v>21</v>
      </c>
      <c r="C785" s="27">
        <v>1185732</v>
      </c>
      <c r="D785" s="28">
        <v>44479</v>
      </c>
      <c r="E785" s="27" t="s">
        <v>53</v>
      </c>
      <c r="F785" s="27" t="s">
        <v>54</v>
      </c>
      <c r="G785" s="27" t="s">
        <v>55</v>
      </c>
      <c r="H785" s="27" t="s">
        <v>29</v>
      </c>
      <c r="I785" s="29">
        <v>0.65</v>
      </c>
      <c r="J785" s="30">
        <v>8250</v>
      </c>
      <c r="K785" s="31">
        <f t="shared" si="6"/>
        <v>5362.5</v>
      </c>
      <c r="L785" s="31">
        <f t="shared" si="7"/>
        <v>2681.25</v>
      </c>
      <c r="M785" s="32">
        <v>0.5</v>
      </c>
      <c r="O785" s="33"/>
      <c r="P785" s="38">
        <f>Data!$I785+0.05</f>
        <v>0.70000000000000007</v>
      </c>
      <c r="Q785" s="33"/>
      <c r="R785" s="34"/>
    </row>
    <row r="786" spans="1:18" ht="15.75" customHeight="1" x14ac:dyDescent="0.2">
      <c r="A786" s="22"/>
      <c r="B786" s="27" t="s">
        <v>21</v>
      </c>
      <c r="C786" s="27">
        <v>1185732</v>
      </c>
      <c r="D786" s="28">
        <v>44509</v>
      </c>
      <c r="E786" s="27" t="s">
        <v>53</v>
      </c>
      <c r="F786" s="27" t="s">
        <v>54</v>
      </c>
      <c r="G786" s="27" t="s">
        <v>55</v>
      </c>
      <c r="H786" s="27" t="s">
        <v>24</v>
      </c>
      <c r="I786" s="29">
        <v>0.60000000000000009</v>
      </c>
      <c r="J786" s="30">
        <v>9750</v>
      </c>
      <c r="K786" s="31">
        <f t="shared" si="6"/>
        <v>5850.0000000000009</v>
      </c>
      <c r="L786" s="31">
        <f t="shared" si="7"/>
        <v>2632.5000000000005</v>
      </c>
      <c r="M786" s="32">
        <v>0.45</v>
      </c>
      <c r="O786" s="33"/>
      <c r="P786" s="38">
        <f>Data!$I786+0.05</f>
        <v>0.65000000000000013</v>
      </c>
      <c r="Q786" s="33"/>
      <c r="R786" s="34"/>
    </row>
    <row r="787" spans="1:18" ht="15.75" customHeight="1" x14ac:dyDescent="0.2">
      <c r="A787" s="22"/>
      <c r="B787" s="27" t="s">
        <v>21</v>
      </c>
      <c r="C787" s="27">
        <v>1185732</v>
      </c>
      <c r="D787" s="28">
        <v>44509</v>
      </c>
      <c r="E787" s="27" t="s">
        <v>53</v>
      </c>
      <c r="F787" s="27" t="s">
        <v>54</v>
      </c>
      <c r="G787" s="27" t="s">
        <v>55</v>
      </c>
      <c r="H787" s="27" t="s">
        <v>25</v>
      </c>
      <c r="I787" s="29">
        <v>0.50000000000000011</v>
      </c>
      <c r="J787" s="30">
        <v>8000</v>
      </c>
      <c r="K787" s="31">
        <f t="shared" si="6"/>
        <v>4000.0000000000009</v>
      </c>
      <c r="L787" s="31">
        <f t="shared" si="7"/>
        <v>1400.0000000000002</v>
      </c>
      <c r="M787" s="32">
        <v>0.35</v>
      </c>
      <c r="O787" s="33"/>
      <c r="P787" s="38">
        <f>Data!$I787+0.05</f>
        <v>0.55000000000000016</v>
      </c>
      <c r="Q787" s="33"/>
      <c r="R787" s="34"/>
    </row>
    <row r="788" spans="1:18" ht="15.75" customHeight="1" x14ac:dyDescent="0.2">
      <c r="A788" s="22"/>
      <c r="B788" s="27" t="s">
        <v>21</v>
      </c>
      <c r="C788" s="27">
        <v>1185732</v>
      </c>
      <c r="D788" s="28">
        <v>44509</v>
      </c>
      <c r="E788" s="27" t="s">
        <v>53</v>
      </c>
      <c r="F788" s="27" t="s">
        <v>54</v>
      </c>
      <c r="G788" s="27" t="s">
        <v>55</v>
      </c>
      <c r="H788" s="27" t="s">
        <v>26</v>
      </c>
      <c r="I788" s="29">
        <v>0.50000000000000011</v>
      </c>
      <c r="J788" s="30">
        <v>7450</v>
      </c>
      <c r="K788" s="31">
        <f t="shared" si="6"/>
        <v>3725.0000000000009</v>
      </c>
      <c r="L788" s="31">
        <f t="shared" si="7"/>
        <v>931.25000000000023</v>
      </c>
      <c r="M788" s="32">
        <v>0.25</v>
      </c>
      <c r="O788" s="33"/>
      <c r="P788" s="38">
        <f>Data!$I788+0.05</f>
        <v>0.55000000000000016</v>
      </c>
      <c r="Q788" s="33"/>
      <c r="R788" s="34"/>
    </row>
    <row r="789" spans="1:18" ht="15.75" customHeight="1" x14ac:dyDescent="0.2">
      <c r="A789" s="22"/>
      <c r="B789" s="27" t="s">
        <v>21</v>
      </c>
      <c r="C789" s="27">
        <v>1185732</v>
      </c>
      <c r="D789" s="28">
        <v>44509</v>
      </c>
      <c r="E789" s="27" t="s">
        <v>53</v>
      </c>
      <c r="F789" s="27" t="s">
        <v>54</v>
      </c>
      <c r="G789" s="27" t="s">
        <v>55</v>
      </c>
      <c r="H789" s="27" t="s">
        <v>27</v>
      </c>
      <c r="I789" s="29">
        <v>0.50000000000000011</v>
      </c>
      <c r="J789" s="30">
        <v>7750</v>
      </c>
      <c r="K789" s="31">
        <f t="shared" si="6"/>
        <v>3875.0000000000009</v>
      </c>
      <c r="L789" s="31">
        <f t="shared" si="7"/>
        <v>1162.5000000000002</v>
      </c>
      <c r="M789" s="32">
        <v>0.3</v>
      </c>
      <c r="O789" s="33"/>
      <c r="P789" s="38">
        <f>Data!$I789+0.05</f>
        <v>0.55000000000000016</v>
      </c>
      <c r="Q789" s="33"/>
      <c r="R789" s="34"/>
    </row>
    <row r="790" spans="1:18" ht="15.75" customHeight="1" x14ac:dyDescent="0.2">
      <c r="A790" s="22"/>
      <c r="B790" s="27" t="s">
        <v>21</v>
      </c>
      <c r="C790" s="27">
        <v>1185732</v>
      </c>
      <c r="D790" s="28">
        <v>44509</v>
      </c>
      <c r="E790" s="27" t="s">
        <v>53</v>
      </c>
      <c r="F790" s="27" t="s">
        <v>54</v>
      </c>
      <c r="G790" s="27" t="s">
        <v>55</v>
      </c>
      <c r="H790" s="27" t="s">
        <v>28</v>
      </c>
      <c r="I790" s="29">
        <v>0.65</v>
      </c>
      <c r="J790" s="30">
        <v>7500</v>
      </c>
      <c r="K790" s="31">
        <f t="shared" si="6"/>
        <v>4875</v>
      </c>
      <c r="L790" s="31">
        <f t="shared" si="7"/>
        <v>1706.25</v>
      </c>
      <c r="M790" s="32">
        <v>0.35</v>
      </c>
      <c r="O790" s="33"/>
      <c r="P790" s="38">
        <f>Data!$I790+0.05</f>
        <v>0.70000000000000007</v>
      </c>
      <c r="Q790" s="33"/>
      <c r="R790" s="34"/>
    </row>
    <row r="791" spans="1:18" ht="15.75" customHeight="1" x14ac:dyDescent="0.2">
      <c r="A791" s="22"/>
      <c r="B791" s="27" t="s">
        <v>21</v>
      </c>
      <c r="C791" s="27">
        <v>1185732</v>
      </c>
      <c r="D791" s="28">
        <v>44509</v>
      </c>
      <c r="E791" s="27" t="s">
        <v>53</v>
      </c>
      <c r="F791" s="27" t="s">
        <v>54</v>
      </c>
      <c r="G791" s="27" t="s">
        <v>55</v>
      </c>
      <c r="H791" s="27" t="s">
        <v>29</v>
      </c>
      <c r="I791" s="29">
        <v>0.7</v>
      </c>
      <c r="J791" s="30">
        <v>8500</v>
      </c>
      <c r="K791" s="31">
        <f t="shared" si="6"/>
        <v>5950</v>
      </c>
      <c r="L791" s="31">
        <f t="shared" si="7"/>
        <v>2975</v>
      </c>
      <c r="M791" s="32">
        <v>0.5</v>
      </c>
      <c r="O791" s="33"/>
      <c r="P791" s="38">
        <f>Data!$I791+0.05</f>
        <v>0.75</v>
      </c>
      <c r="Q791" s="33"/>
      <c r="R791" s="34"/>
    </row>
    <row r="792" spans="1:18" ht="15.75" customHeight="1" x14ac:dyDescent="0.2">
      <c r="A792" s="22"/>
      <c r="B792" s="27" t="s">
        <v>21</v>
      </c>
      <c r="C792" s="27">
        <v>1185732</v>
      </c>
      <c r="D792" s="28">
        <v>44538</v>
      </c>
      <c r="E792" s="27" t="s">
        <v>53</v>
      </c>
      <c r="F792" s="27" t="s">
        <v>54</v>
      </c>
      <c r="G792" s="27" t="s">
        <v>55</v>
      </c>
      <c r="H792" s="27" t="s">
        <v>24</v>
      </c>
      <c r="I792" s="29">
        <v>0.65</v>
      </c>
      <c r="J792" s="30">
        <v>10750</v>
      </c>
      <c r="K792" s="31">
        <f t="shared" si="6"/>
        <v>6987.5</v>
      </c>
      <c r="L792" s="31">
        <f t="shared" si="7"/>
        <v>3144.375</v>
      </c>
      <c r="M792" s="32">
        <v>0.45</v>
      </c>
      <c r="O792" s="33"/>
      <c r="P792" s="38">
        <f>Data!$I792+0.05</f>
        <v>0.70000000000000007</v>
      </c>
      <c r="Q792" s="33"/>
      <c r="R792" s="34"/>
    </row>
    <row r="793" spans="1:18" ht="15.75" customHeight="1" x14ac:dyDescent="0.2">
      <c r="A793" s="22"/>
      <c r="B793" s="27" t="s">
        <v>21</v>
      </c>
      <c r="C793" s="27">
        <v>1185732</v>
      </c>
      <c r="D793" s="28">
        <v>44538</v>
      </c>
      <c r="E793" s="27" t="s">
        <v>53</v>
      </c>
      <c r="F793" s="27" t="s">
        <v>54</v>
      </c>
      <c r="G793" s="27" t="s">
        <v>55</v>
      </c>
      <c r="H793" s="27" t="s">
        <v>25</v>
      </c>
      <c r="I793" s="29">
        <v>0.55000000000000004</v>
      </c>
      <c r="J793" s="30">
        <v>8750</v>
      </c>
      <c r="K793" s="31">
        <f t="shared" si="6"/>
        <v>4812.5</v>
      </c>
      <c r="L793" s="31">
        <f t="shared" si="7"/>
        <v>1684.375</v>
      </c>
      <c r="M793" s="32">
        <v>0.35</v>
      </c>
      <c r="O793" s="33"/>
      <c r="P793" s="38">
        <f>Data!$I793+0.05</f>
        <v>0.60000000000000009</v>
      </c>
      <c r="Q793" s="33"/>
      <c r="R793" s="34"/>
    </row>
    <row r="794" spans="1:18" ht="15.75" customHeight="1" x14ac:dyDescent="0.2">
      <c r="A794" s="22"/>
      <c r="B794" s="27" t="s">
        <v>21</v>
      </c>
      <c r="C794" s="27">
        <v>1185732</v>
      </c>
      <c r="D794" s="28">
        <v>44538</v>
      </c>
      <c r="E794" s="27" t="s">
        <v>53</v>
      </c>
      <c r="F794" s="27" t="s">
        <v>54</v>
      </c>
      <c r="G794" s="27" t="s">
        <v>55</v>
      </c>
      <c r="H794" s="27" t="s">
        <v>26</v>
      </c>
      <c r="I794" s="29">
        <v>0.55000000000000004</v>
      </c>
      <c r="J794" s="30">
        <v>8250</v>
      </c>
      <c r="K794" s="31">
        <f t="shared" si="6"/>
        <v>4537.5</v>
      </c>
      <c r="L794" s="31">
        <f t="shared" si="7"/>
        <v>1134.375</v>
      </c>
      <c r="M794" s="32">
        <v>0.25</v>
      </c>
      <c r="O794" s="33"/>
      <c r="P794" s="38">
        <f>Data!$I794+0.05</f>
        <v>0.60000000000000009</v>
      </c>
      <c r="Q794" s="33"/>
      <c r="R794" s="34"/>
    </row>
    <row r="795" spans="1:18" ht="15.75" customHeight="1" x14ac:dyDescent="0.2">
      <c r="A795" s="22"/>
      <c r="B795" s="27" t="s">
        <v>21</v>
      </c>
      <c r="C795" s="27">
        <v>1185732</v>
      </c>
      <c r="D795" s="28">
        <v>44538</v>
      </c>
      <c r="E795" s="27" t="s">
        <v>53</v>
      </c>
      <c r="F795" s="27" t="s">
        <v>54</v>
      </c>
      <c r="G795" s="27" t="s">
        <v>55</v>
      </c>
      <c r="H795" s="27" t="s">
        <v>27</v>
      </c>
      <c r="I795" s="29">
        <v>0.55000000000000004</v>
      </c>
      <c r="J795" s="30">
        <v>7750</v>
      </c>
      <c r="K795" s="31">
        <f t="shared" si="6"/>
        <v>4262.5</v>
      </c>
      <c r="L795" s="31">
        <f t="shared" si="7"/>
        <v>1278.75</v>
      </c>
      <c r="M795" s="32">
        <v>0.3</v>
      </c>
      <c r="O795" s="33"/>
      <c r="P795" s="38">
        <f>Data!$I795+0.05</f>
        <v>0.60000000000000009</v>
      </c>
      <c r="Q795" s="33"/>
      <c r="R795" s="34"/>
    </row>
    <row r="796" spans="1:18" ht="15.75" customHeight="1" x14ac:dyDescent="0.2">
      <c r="A796" s="22"/>
      <c r="B796" s="27" t="s">
        <v>21</v>
      </c>
      <c r="C796" s="27">
        <v>1185732</v>
      </c>
      <c r="D796" s="28">
        <v>44538</v>
      </c>
      <c r="E796" s="27" t="s">
        <v>53</v>
      </c>
      <c r="F796" s="27" t="s">
        <v>54</v>
      </c>
      <c r="G796" s="27" t="s">
        <v>55</v>
      </c>
      <c r="H796" s="27" t="s">
        <v>28</v>
      </c>
      <c r="I796" s="29">
        <v>0.65</v>
      </c>
      <c r="J796" s="30">
        <v>7750</v>
      </c>
      <c r="K796" s="31">
        <f t="shared" si="6"/>
        <v>5037.5</v>
      </c>
      <c r="L796" s="31">
        <f t="shared" si="7"/>
        <v>1763.125</v>
      </c>
      <c r="M796" s="32">
        <v>0.35</v>
      </c>
      <c r="O796" s="33"/>
      <c r="P796" s="38">
        <f>Data!$I796+0.05</f>
        <v>0.70000000000000007</v>
      </c>
      <c r="Q796" s="33"/>
      <c r="R796" s="34"/>
    </row>
    <row r="797" spans="1:18" ht="15.75" customHeight="1" x14ac:dyDescent="0.2">
      <c r="A797" s="22"/>
      <c r="B797" s="27" t="s">
        <v>21</v>
      </c>
      <c r="C797" s="27">
        <v>1185732</v>
      </c>
      <c r="D797" s="28">
        <v>44538</v>
      </c>
      <c r="E797" s="27" t="s">
        <v>53</v>
      </c>
      <c r="F797" s="27" t="s">
        <v>54</v>
      </c>
      <c r="G797" s="27" t="s">
        <v>55</v>
      </c>
      <c r="H797" s="27" t="s">
        <v>29</v>
      </c>
      <c r="I797" s="29">
        <v>0.7</v>
      </c>
      <c r="J797" s="30">
        <v>8750</v>
      </c>
      <c r="K797" s="31">
        <f t="shared" si="6"/>
        <v>6125</v>
      </c>
      <c r="L797" s="31">
        <f t="shared" si="7"/>
        <v>3062.5</v>
      </c>
      <c r="M797" s="32">
        <v>0.5</v>
      </c>
      <c r="O797" s="33"/>
      <c r="P797" s="38">
        <f>Data!$I797+0.05</f>
        <v>0.75</v>
      </c>
      <c r="Q797" s="33"/>
      <c r="R797" s="34"/>
    </row>
    <row r="798" spans="1:18" ht="15.75" customHeight="1" x14ac:dyDescent="0.2">
      <c r="A798" s="22" t="s">
        <v>46</v>
      </c>
      <c r="B798" s="27" t="s">
        <v>21</v>
      </c>
      <c r="C798" s="27">
        <v>1185732</v>
      </c>
      <c r="D798" s="28">
        <v>44209</v>
      </c>
      <c r="E798" s="27" t="s">
        <v>40</v>
      </c>
      <c r="F798" s="27" t="s">
        <v>56</v>
      </c>
      <c r="G798" s="27" t="s">
        <v>57</v>
      </c>
      <c r="H798" s="27" t="s">
        <v>24</v>
      </c>
      <c r="I798" s="29">
        <v>0.35</v>
      </c>
      <c r="J798" s="30">
        <v>4500</v>
      </c>
      <c r="K798" s="31">
        <f t="shared" si="6"/>
        <v>1575</v>
      </c>
      <c r="L798" s="31">
        <f t="shared" si="7"/>
        <v>551.25</v>
      </c>
      <c r="M798" s="32">
        <v>0.35000000000000003</v>
      </c>
      <c r="O798" s="37"/>
      <c r="P798" s="38"/>
      <c r="Q798" s="33"/>
      <c r="R798" s="34"/>
    </row>
    <row r="799" spans="1:18" ht="15.75" customHeight="1" x14ac:dyDescent="0.2">
      <c r="A799" s="22"/>
      <c r="B799" s="27" t="s">
        <v>21</v>
      </c>
      <c r="C799" s="27">
        <v>1185732</v>
      </c>
      <c r="D799" s="28">
        <v>44209</v>
      </c>
      <c r="E799" s="27" t="s">
        <v>40</v>
      </c>
      <c r="F799" s="27" t="s">
        <v>56</v>
      </c>
      <c r="G799" s="27" t="s">
        <v>57</v>
      </c>
      <c r="H799" s="27" t="s">
        <v>25</v>
      </c>
      <c r="I799" s="29">
        <v>0.35</v>
      </c>
      <c r="J799" s="30">
        <v>2500</v>
      </c>
      <c r="K799" s="31">
        <f t="shared" si="6"/>
        <v>875</v>
      </c>
      <c r="L799" s="31">
        <f t="shared" si="7"/>
        <v>262.5</v>
      </c>
      <c r="M799" s="32">
        <v>0.3</v>
      </c>
      <c r="O799" s="37"/>
      <c r="P799" s="38"/>
      <c r="Q799" s="33"/>
      <c r="R799" s="34"/>
    </row>
    <row r="800" spans="1:18" ht="15.75" customHeight="1" x14ac:dyDescent="0.2">
      <c r="A800" s="22"/>
      <c r="B800" s="27" t="s">
        <v>21</v>
      </c>
      <c r="C800" s="27">
        <v>1185732</v>
      </c>
      <c r="D800" s="28">
        <v>44209</v>
      </c>
      <c r="E800" s="27" t="s">
        <v>40</v>
      </c>
      <c r="F800" s="27" t="s">
        <v>56</v>
      </c>
      <c r="G800" s="27" t="s">
        <v>57</v>
      </c>
      <c r="H800" s="27" t="s">
        <v>26</v>
      </c>
      <c r="I800" s="29">
        <v>0.25</v>
      </c>
      <c r="J800" s="30">
        <v>2500</v>
      </c>
      <c r="K800" s="31">
        <f t="shared" si="6"/>
        <v>625</v>
      </c>
      <c r="L800" s="31">
        <f t="shared" si="7"/>
        <v>187.5</v>
      </c>
      <c r="M800" s="32">
        <v>0.3</v>
      </c>
      <c r="O800" s="37"/>
      <c r="P800" s="38"/>
      <c r="Q800" s="33"/>
      <c r="R800" s="34"/>
    </row>
    <row r="801" spans="1:18" ht="15.75" customHeight="1" x14ac:dyDescent="0.2">
      <c r="A801" s="22"/>
      <c r="B801" s="27" t="s">
        <v>21</v>
      </c>
      <c r="C801" s="27">
        <v>1185732</v>
      </c>
      <c r="D801" s="28">
        <v>44209</v>
      </c>
      <c r="E801" s="27" t="s">
        <v>40</v>
      </c>
      <c r="F801" s="27" t="s">
        <v>56</v>
      </c>
      <c r="G801" s="27" t="s">
        <v>57</v>
      </c>
      <c r="H801" s="27" t="s">
        <v>27</v>
      </c>
      <c r="I801" s="29">
        <v>0.30000000000000004</v>
      </c>
      <c r="J801" s="30">
        <v>1000</v>
      </c>
      <c r="K801" s="31">
        <f t="shared" si="6"/>
        <v>300.00000000000006</v>
      </c>
      <c r="L801" s="31">
        <f t="shared" si="7"/>
        <v>105.00000000000003</v>
      </c>
      <c r="M801" s="32">
        <v>0.35000000000000003</v>
      </c>
      <c r="O801" s="37"/>
      <c r="P801" s="38"/>
      <c r="Q801" s="33"/>
      <c r="R801" s="34"/>
    </row>
    <row r="802" spans="1:18" ht="15.75" customHeight="1" x14ac:dyDescent="0.2">
      <c r="A802" s="22"/>
      <c r="B802" s="27" t="s">
        <v>21</v>
      </c>
      <c r="C802" s="27">
        <v>1185732</v>
      </c>
      <c r="D802" s="28">
        <v>44209</v>
      </c>
      <c r="E802" s="27" t="s">
        <v>40</v>
      </c>
      <c r="F802" s="27" t="s">
        <v>56</v>
      </c>
      <c r="G802" s="27" t="s">
        <v>57</v>
      </c>
      <c r="H802" s="27" t="s">
        <v>28</v>
      </c>
      <c r="I802" s="29">
        <v>0.44999999999999996</v>
      </c>
      <c r="J802" s="30">
        <v>1500</v>
      </c>
      <c r="K802" s="31">
        <f t="shared" si="6"/>
        <v>674.99999999999989</v>
      </c>
      <c r="L802" s="31">
        <f t="shared" si="7"/>
        <v>202.49999999999997</v>
      </c>
      <c r="M802" s="32">
        <v>0.3</v>
      </c>
      <c r="O802" s="37"/>
      <c r="P802" s="38"/>
      <c r="Q802" s="33"/>
      <c r="R802" s="34"/>
    </row>
    <row r="803" spans="1:18" ht="15.75" customHeight="1" x14ac:dyDescent="0.2">
      <c r="A803" s="22"/>
      <c r="B803" s="27" t="s">
        <v>21</v>
      </c>
      <c r="C803" s="27">
        <v>1185732</v>
      </c>
      <c r="D803" s="28">
        <v>44209</v>
      </c>
      <c r="E803" s="27" t="s">
        <v>40</v>
      </c>
      <c r="F803" s="27" t="s">
        <v>56</v>
      </c>
      <c r="G803" s="27" t="s">
        <v>57</v>
      </c>
      <c r="H803" s="27" t="s">
        <v>29</v>
      </c>
      <c r="I803" s="29">
        <v>0.35</v>
      </c>
      <c r="J803" s="30">
        <v>2500</v>
      </c>
      <c r="K803" s="31">
        <f t="shared" si="6"/>
        <v>875</v>
      </c>
      <c r="L803" s="31">
        <f t="shared" si="7"/>
        <v>393.75</v>
      </c>
      <c r="M803" s="32">
        <v>0.45</v>
      </c>
      <c r="O803" s="37"/>
      <c r="P803" s="38"/>
      <c r="Q803" s="33"/>
      <c r="R803" s="34"/>
    </row>
    <row r="804" spans="1:18" ht="15.75" customHeight="1" x14ac:dyDescent="0.2">
      <c r="A804" s="22"/>
      <c r="B804" s="27" t="s">
        <v>21</v>
      </c>
      <c r="C804" s="27">
        <v>1185732</v>
      </c>
      <c r="D804" s="28">
        <v>44240</v>
      </c>
      <c r="E804" s="27" t="s">
        <v>40</v>
      </c>
      <c r="F804" s="27" t="s">
        <v>56</v>
      </c>
      <c r="G804" s="27" t="s">
        <v>57</v>
      </c>
      <c r="H804" s="27" t="s">
        <v>24</v>
      </c>
      <c r="I804" s="29">
        <v>0.35</v>
      </c>
      <c r="J804" s="30">
        <v>5000</v>
      </c>
      <c r="K804" s="31">
        <f t="shared" si="6"/>
        <v>1750</v>
      </c>
      <c r="L804" s="31">
        <f t="shared" si="7"/>
        <v>612.50000000000011</v>
      </c>
      <c r="M804" s="32">
        <v>0.35000000000000003</v>
      </c>
      <c r="O804" s="37"/>
      <c r="P804" s="38"/>
      <c r="Q804" s="33"/>
      <c r="R804" s="34"/>
    </row>
    <row r="805" spans="1:18" ht="15.75" customHeight="1" x14ac:dyDescent="0.2">
      <c r="A805" s="22"/>
      <c r="B805" s="27" t="s">
        <v>21</v>
      </c>
      <c r="C805" s="27">
        <v>1185732</v>
      </c>
      <c r="D805" s="28">
        <v>44240</v>
      </c>
      <c r="E805" s="27" t="s">
        <v>40</v>
      </c>
      <c r="F805" s="27" t="s">
        <v>56</v>
      </c>
      <c r="G805" s="27" t="s">
        <v>57</v>
      </c>
      <c r="H805" s="27" t="s">
        <v>25</v>
      </c>
      <c r="I805" s="29">
        <v>0.35</v>
      </c>
      <c r="J805" s="30">
        <v>1500</v>
      </c>
      <c r="K805" s="31">
        <f t="shared" si="6"/>
        <v>525</v>
      </c>
      <c r="L805" s="31">
        <f t="shared" si="7"/>
        <v>157.5</v>
      </c>
      <c r="M805" s="32">
        <v>0.3</v>
      </c>
      <c r="O805" s="37"/>
      <c r="P805" s="38"/>
      <c r="Q805" s="33"/>
      <c r="R805" s="34"/>
    </row>
    <row r="806" spans="1:18" ht="15.75" customHeight="1" x14ac:dyDescent="0.2">
      <c r="A806" s="22"/>
      <c r="B806" s="27" t="s">
        <v>21</v>
      </c>
      <c r="C806" s="27">
        <v>1185732</v>
      </c>
      <c r="D806" s="28">
        <v>44240</v>
      </c>
      <c r="E806" s="27" t="s">
        <v>40</v>
      </c>
      <c r="F806" s="27" t="s">
        <v>56</v>
      </c>
      <c r="G806" s="27" t="s">
        <v>57</v>
      </c>
      <c r="H806" s="27" t="s">
        <v>26</v>
      </c>
      <c r="I806" s="29">
        <v>0.25</v>
      </c>
      <c r="J806" s="30">
        <v>2000</v>
      </c>
      <c r="K806" s="31">
        <f t="shared" si="6"/>
        <v>500</v>
      </c>
      <c r="L806" s="31">
        <f t="shared" si="7"/>
        <v>150</v>
      </c>
      <c r="M806" s="32">
        <v>0.3</v>
      </c>
      <c r="O806" s="37"/>
      <c r="P806" s="38"/>
      <c r="Q806" s="33"/>
      <c r="R806" s="34"/>
    </row>
    <row r="807" spans="1:18" ht="15.75" customHeight="1" x14ac:dyDescent="0.2">
      <c r="A807" s="22"/>
      <c r="B807" s="27" t="s">
        <v>21</v>
      </c>
      <c r="C807" s="27">
        <v>1185732</v>
      </c>
      <c r="D807" s="28">
        <v>44240</v>
      </c>
      <c r="E807" s="27" t="s">
        <v>40</v>
      </c>
      <c r="F807" s="27" t="s">
        <v>56</v>
      </c>
      <c r="G807" s="27" t="s">
        <v>57</v>
      </c>
      <c r="H807" s="27" t="s">
        <v>27</v>
      </c>
      <c r="I807" s="29">
        <v>0.30000000000000004</v>
      </c>
      <c r="J807" s="30">
        <v>750</v>
      </c>
      <c r="K807" s="31">
        <f t="shared" si="6"/>
        <v>225.00000000000003</v>
      </c>
      <c r="L807" s="31">
        <f t="shared" si="7"/>
        <v>78.750000000000014</v>
      </c>
      <c r="M807" s="32">
        <v>0.35000000000000003</v>
      </c>
      <c r="O807" s="37"/>
      <c r="P807" s="38"/>
      <c r="Q807" s="33"/>
      <c r="R807" s="34"/>
    </row>
    <row r="808" spans="1:18" ht="15.75" customHeight="1" x14ac:dyDescent="0.2">
      <c r="A808" s="22"/>
      <c r="B808" s="27" t="s">
        <v>21</v>
      </c>
      <c r="C808" s="27">
        <v>1185732</v>
      </c>
      <c r="D808" s="28">
        <v>44240</v>
      </c>
      <c r="E808" s="27" t="s">
        <v>40</v>
      </c>
      <c r="F808" s="27" t="s">
        <v>56</v>
      </c>
      <c r="G808" s="27" t="s">
        <v>57</v>
      </c>
      <c r="H808" s="27" t="s">
        <v>28</v>
      </c>
      <c r="I808" s="29">
        <v>0.44999999999999996</v>
      </c>
      <c r="J808" s="30">
        <v>1500</v>
      </c>
      <c r="K808" s="31">
        <f t="shared" si="6"/>
        <v>674.99999999999989</v>
      </c>
      <c r="L808" s="31">
        <f t="shared" si="7"/>
        <v>202.49999999999997</v>
      </c>
      <c r="M808" s="32">
        <v>0.3</v>
      </c>
      <c r="O808" s="37"/>
      <c r="P808" s="38"/>
      <c r="Q808" s="33"/>
      <c r="R808" s="34"/>
    </row>
    <row r="809" spans="1:18" ht="15.75" customHeight="1" x14ac:dyDescent="0.2">
      <c r="A809" s="22"/>
      <c r="B809" s="27" t="s">
        <v>21</v>
      </c>
      <c r="C809" s="27">
        <v>1185732</v>
      </c>
      <c r="D809" s="28">
        <v>44240</v>
      </c>
      <c r="E809" s="27" t="s">
        <v>40</v>
      </c>
      <c r="F809" s="27" t="s">
        <v>56</v>
      </c>
      <c r="G809" s="27" t="s">
        <v>57</v>
      </c>
      <c r="H809" s="27" t="s">
        <v>29</v>
      </c>
      <c r="I809" s="29">
        <v>0.35</v>
      </c>
      <c r="J809" s="30">
        <v>2250</v>
      </c>
      <c r="K809" s="31">
        <f t="shared" si="6"/>
        <v>787.5</v>
      </c>
      <c r="L809" s="31">
        <f t="shared" si="7"/>
        <v>354.375</v>
      </c>
      <c r="M809" s="32">
        <v>0.45</v>
      </c>
      <c r="O809" s="37"/>
      <c r="P809" s="38"/>
      <c r="Q809" s="33"/>
      <c r="R809" s="34"/>
    </row>
    <row r="810" spans="1:18" ht="15.75" customHeight="1" x14ac:dyDescent="0.2">
      <c r="A810" s="22"/>
      <c r="B810" s="27" t="s">
        <v>21</v>
      </c>
      <c r="C810" s="27">
        <v>1185732</v>
      </c>
      <c r="D810" s="28">
        <v>44267</v>
      </c>
      <c r="E810" s="27" t="s">
        <v>40</v>
      </c>
      <c r="F810" s="27" t="s">
        <v>56</v>
      </c>
      <c r="G810" s="27" t="s">
        <v>57</v>
      </c>
      <c r="H810" s="27" t="s">
        <v>24</v>
      </c>
      <c r="I810" s="29">
        <v>0.4</v>
      </c>
      <c r="J810" s="30">
        <v>4450</v>
      </c>
      <c r="K810" s="31">
        <f t="shared" si="6"/>
        <v>1780</v>
      </c>
      <c r="L810" s="31">
        <f t="shared" si="7"/>
        <v>623.00000000000011</v>
      </c>
      <c r="M810" s="32">
        <v>0.35000000000000003</v>
      </c>
      <c r="O810" s="37"/>
      <c r="P810" s="38"/>
      <c r="Q810" s="33"/>
      <c r="R810" s="34"/>
    </row>
    <row r="811" spans="1:18" ht="15.75" customHeight="1" x14ac:dyDescent="0.2">
      <c r="A811" s="22"/>
      <c r="B811" s="27" t="s">
        <v>21</v>
      </c>
      <c r="C811" s="27">
        <v>1185732</v>
      </c>
      <c r="D811" s="28">
        <v>44267</v>
      </c>
      <c r="E811" s="27" t="s">
        <v>40</v>
      </c>
      <c r="F811" s="27" t="s">
        <v>56</v>
      </c>
      <c r="G811" s="27" t="s">
        <v>57</v>
      </c>
      <c r="H811" s="27" t="s">
        <v>25</v>
      </c>
      <c r="I811" s="29">
        <v>0.4</v>
      </c>
      <c r="J811" s="30">
        <v>1250</v>
      </c>
      <c r="K811" s="31">
        <f t="shared" si="6"/>
        <v>500</v>
      </c>
      <c r="L811" s="31">
        <f t="shared" si="7"/>
        <v>150</v>
      </c>
      <c r="M811" s="32">
        <v>0.3</v>
      </c>
      <c r="O811" s="37"/>
      <c r="P811" s="38"/>
      <c r="Q811" s="33"/>
      <c r="R811" s="34"/>
    </row>
    <row r="812" spans="1:18" ht="15.75" customHeight="1" x14ac:dyDescent="0.2">
      <c r="A812" s="22"/>
      <c r="B812" s="27" t="s">
        <v>21</v>
      </c>
      <c r="C812" s="27">
        <v>1185732</v>
      </c>
      <c r="D812" s="28">
        <v>44267</v>
      </c>
      <c r="E812" s="27" t="s">
        <v>40</v>
      </c>
      <c r="F812" s="27" t="s">
        <v>56</v>
      </c>
      <c r="G812" s="27" t="s">
        <v>57</v>
      </c>
      <c r="H812" s="27" t="s">
        <v>26</v>
      </c>
      <c r="I812" s="29">
        <v>0.30000000000000004</v>
      </c>
      <c r="J812" s="30">
        <v>1750</v>
      </c>
      <c r="K812" s="31">
        <f t="shared" si="6"/>
        <v>525.00000000000011</v>
      </c>
      <c r="L812" s="31">
        <f t="shared" si="7"/>
        <v>157.50000000000003</v>
      </c>
      <c r="M812" s="32">
        <v>0.3</v>
      </c>
      <c r="O812" s="37"/>
      <c r="P812" s="38"/>
      <c r="Q812" s="33"/>
      <c r="R812" s="34"/>
    </row>
    <row r="813" spans="1:18" ht="15.75" customHeight="1" x14ac:dyDescent="0.2">
      <c r="A813" s="22"/>
      <c r="B813" s="27" t="s">
        <v>21</v>
      </c>
      <c r="C813" s="27">
        <v>1185732</v>
      </c>
      <c r="D813" s="28">
        <v>44267</v>
      </c>
      <c r="E813" s="27" t="s">
        <v>40</v>
      </c>
      <c r="F813" s="27" t="s">
        <v>56</v>
      </c>
      <c r="G813" s="27" t="s">
        <v>57</v>
      </c>
      <c r="H813" s="27" t="s">
        <v>27</v>
      </c>
      <c r="I813" s="29">
        <v>0.35</v>
      </c>
      <c r="J813" s="30">
        <v>250</v>
      </c>
      <c r="K813" s="31">
        <f t="shared" si="6"/>
        <v>87.5</v>
      </c>
      <c r="L813" s="31">
        <f t="shared" si="7"/>
        <v>30.625000000000004</v>
      </c>
      <c r="M813" s="32">
        <v>0.35000000000000003</v>
      </c>
      <c r="O813" s="37"/>
      <c r="P813" s="38"/>
      <c r="Q813" s="33"/>
      <c r="R813" s="34"/>
    </row>
    <row r="814" spans="1:18" ht="15.75" customHeight="1" x14ac:dyDescent="0.2">
      <c r="A814" s="22"/>
      <c r="B814" s="27" t="s">
        <v>21</v>
      </c>
      <c r="C814" s="27">
        <v>1185732</v>
      </c>
      <c r="D814" s="28">
        <v>44267</v>
      </c>
      <c r="E814" s="27" t="s">
        <v>40</v>
      </c>
      <c r="F814" s="27" t="s">
        <v>56</v>
      </c>
      <c r="G814" s="27" t="s">
        <v>57</v>
      </c>
      <c r="H814" s="27" t="s">
        <v>28</v>
      </c>
      <c r="I814" s="29">
        <v>0.5</v>
      </c>
      <c r="J814" s="30">
        <v>750</v>
      </c>
      <c r="K814" s="31">
        <f t="shared" si="6"/>
        <v>375</v>
      </c>
      <c r="L814" s="31">
        <f t="shared" si="7"/>
        <v>112.5</v>
      </c>
      <c r="M814" s="32">
        <v>0.3</v>
      </c>
      <c r="O814" s="37"/>
      <c r="P814" s="38"/>
      <c r="Q814" s="33"/>
      <c r="R814" s="34"/>
    </row>
    <row r="815" spans="1:18" ht="15.75" customHeight="1" x14ac:dyDescent="0.2">
      <c r="A815" s="22"/>
      <c r="B815" s="27" t="s">
        <v>21</v>
      </c>
      <c r="C815" s="27">
        <v>1185732</v>
      </c>
      <c r="D815" s="28">
        <v>44267</v>
      </c>
      <c r="E815" s="27" t="s">
        <v>40</v>
      </c>
      <c r="F815" s="27" t="s">
        <v>56</v>
      </c>
      <c r="G815" s="27" t="s">
        <v>57</v>
      </c>
      <c r="H815" s="27" t="s">
        <v>29</v>
      </c>
      <c r="I815" s="29">
        <v>0.4</v>
      </c>
      <c r="J815" s="30">
        <v>1750</v>
      </c>
      <c r="K815" s="31">
        <f t="shared" si="6"/>
        <v>700</v>
      </c>
      <c r="L815" s="31">
        <f t="shared" si="7"/>
        <v>315</v>
      </c>
      <c r="M815" s="32">
        <v>0.45</v>
      </c>
      <c r="O815" s="37"/>
      <c r="P815" s="38"/>
      <c r="Q815" s="33"/>
      <c r="R815" s="34"/>
    </row>
    <row r="816" spans="1:18" ht="15.75" customHeight="1" x14ac:dyDescent="0.2">
      <c r="A816" s="22"/>
      <c r="B816" s="27" t="s">
        <v>21</v>
      </c>
      <c r="C816" s="27">
        <v>1185732</v>
      </c>
      <c r="D816" s="28">
        <v>44299</v>
      </c>
      <c r="E816" s="27" t="s">
        <v>40</v>
      </c>
      <c r="F816" s="27" t="s">
        <v>56</v>
      </c>
      <c r="G816" s="27" t="s">
        <v>57</v>
      </c>
      <c r="H816" s="27" t="s">
        <v>24</v>
      </c>
      <c r="I816" s="29">
        <v>0.4</v>
      </c>
      <c r="J816" s="30">
        <v>4000</v>
      </c>
      <c r="K816" s="31">
        <f t="shared" si="6"/>
        <v>1600</v>
      </c>
      <c r="L816" s="31">
        <f t="shared" si="7"/>
        <v>560</v>
      </c>
      <c r="M816" s="32">
        <v>0.35000000000000003</v>
      </c>
      <c r="O816" s="37"/>
      <c r="P816" s="38"/>
      <c r="Q816" s="33"/>
      <c r="R816" s="34"/>
    </row>
    <row r="817" spans="1:18" ht="15.75" customHeight="1" x14ac:dyDescent="0.2">
      <c r="A817" s="22"/>
      <c r="B817" s="27" t="s">
        <v>21</v>
      </c>
      <c r="C817" s="27">
        <v>1185732</v>
      </c>
      <c r="D817" s="28">
        <v>44299</v>
      </c>
      <c r="E817" s="27" t="s">
        <v>40</v>
      </c>
      <c r="F817" s="27" t="s">
        <v>56</v>
      </c>
      <c r="G817" s="27" t="s">
        <v>57</v>
      </c>
      <c r="H817" s="27" t="s">
        <v>25</v>
      </c>
      <c r="I817" s="29">
        <v>0.4</v>
      </c>
      <c r="J817" s="30">
        <v>1000</v>
      </c>
      <c r="K817" s="31">
        <f t="shared" si="6"/>
        <v>400</v>
      </c>
      <c r="L817" s="31">
        <f t="shared" si="7"/>
        <v>120</v>
      </c>
      <c r="M817" s="32">
        <v>0.3</v>
      </c>
      <c r="O817" s="37"/>
      <c r="P817" s="38"/>
      <c r="Q817" s="33"/>
      <c r="R817" s="34"/>
    </row>
    <row r="818" spans="1:18" ht="15.75" customHeight="1" x14ac:dyDescent="0.2">
      <c r="A818" s="22"/>
      <c r="B818" s="27" t="s">
        <v>21</v>
      </c>
      <c r="C818" s="27">
        <v>1185732</v>
      </c>
      <c r="D818" s="28">
        <v>44299</v>
      </c>
      <c r="E818" s="27" t="s">
        <v>40</v>
      </c>
      <c r="F818" s="27" t="s">
        <v>56</v>
      </c>
      <c r="G818" s="27" t="s">
        <v>57</v>
      </c>
      <c r="H818" s="27" t="s">
        <v>26</v>
      </c>
      <c r="I818" s="29">
        <v>0.30000000000000004</v>
      </c>
      <c r="J818" s="30">
        <v>1000</v>
      </c>
      <c r="K818" s="31">
        <f t="shared" si="6"/>
        <v>300.00000000000006</v>
      </c>
      <c r="L818" s="31">
        <f t="shared" si="7"/>
        <v>90.000000000000014</v>
      </c>
      <c r="M818" s="32">
        <v>0.3</v>
      </c>
      <c r="O818" s="37"/>
      <c r="P818" s="38"/>
      <c r="Q818" s="33"/>
      <c r="R818" s="34"/>
    </row>
    <row r="819" spans="1:18" ht="15.75" customHeight="1" x14ac:dyDescent="0.2">
      <c r="A819" s="22"/>
      <c r="B819" s="27" t="s">
        <v>21</v>
      </c>
      <c r="C819" s="27">
        <v>1185732</v>
      </c>
      <c r="D819" s="28">
        <v>44299</v>
      </c>
      <c r="E819" s="27" t="s">
        <v>40</v>
      </c>
      <c r="F819" s="27" t="s">
        <v>56</v>
      </c>
      <c r="G819" s="27" t="s">
        <v>57</v>
      </c>
      <c r="H819" s="27" t="s">
        <v>27</v>
      </c>
      <c r="I819" s="29">
        <v>0.35</v>
      </c>
      <c r="J819" s="30">
        <v>250</v>
      </c>
      <c r="K819" s="31">
        <f t="shared" si="6"/>
        <v>87.5</v>
      </c>
      <c r="L819" s="31">
        <f t="shared" si="7"/>
        <v>30.625000000000004</v>
      </c>
      <c r="M819" s="32">
        <v>0.35000000000000003</v>
      </c>
      <c r="O819" s="37"/>
      <c r="P819" s="38"/>
      <c r="Q819" s="33"/>
      <c r="R819" s="34"/>
    </row>
    <row r="820" spans="1:18" ht="15.75" customHeight="1" x14ac:dyDescent="0.2">
      <c r="A820" s="22"/>
      <c r="B820" s="27" t="s">
        <v>21</v>
      </c>
      <c r="C820" s="27">
        <v>1185732</v>
      </c>
      <c r="D820" s="28">
        <v>44299</v>
      </c>
      <c r="E820" s="27" t="s">
        <v>40</v>
      </c>
      <c r="F820" s="27" t="s">
        <v>56</v>
      </c>
      <c r="G820" s="27" t="s">
        <v>57</v>
      </c>
      <c r="H820" s="27" t="s">
        <v>28</v>
      </c>
      <c r="I820" s="29">
        <v>0.5</v>
      </c>
      <c r="J820" s="30">
        <v>500</v>
      </c>
      <c r="K820" s="31">
        <f t="shared" si="6"/>
        <v>250</v>
      </c>
      <c r="L820" s="31">
        <f t="shared" si="7"/>
        <v>75</v>
      </c>
      <c r="M820" s="32">
        <v>0.3</v>
      </c>
      <c r="O820" s="37"/>
      <c r="P820" s="38"/>
      <c r="Q820" s="33"/>
      <c r="R820" s="34"/>
    </row>
    <row r="821" spans="1:18" ht="15.75" customHeight="1" x14ac:dyDescent="0.2">
      <c r="A821" s="22"/>
      <c r="B821" s="27" t="s">
        <v>21</v>
      </c>
      <c r="C821" s="27">
        <v>1185732</v>
      </c>
      <c r="D821" s="28">
        <v>44299</v>
      </c>
      <c r="E821" s="27" t="s">
        <v>40</v>
      </c>
      <c r="F821" s="27" t="s">
        <v>56</v>
      </c>
      <c r="G821" s="27" t="s">
        <v>57</v>
      </c>
      <c r="H821" s="27" t="s">
        <v>29</v>
      </c>
      <c r="I821" s="29">
        <v>0.4</v>
      </c>
      <c r="J821" s="30">
        <v>1750</v>
      </c>
      <c r="K821" s="31">
        <f t="shared" si="6"/>
        <v>700</v>
      </c>
      <c r="L821" s="31">
        <f t="shared" si="7"/>
        <v>315</v>
      </c>
      <c r="M821" s="32">
        <v>0.45</v>
      </c>
      <c r="O821" s="37"/>
      <c r="P821" s="38"/>
      <c r="Q821" s="33"/>
      <c r="R821" s="34"/>
    </row>
    <row r="822" spans="1:18" ht="15.75" customHeight="1" x14ac:dyDescent="0.2">
      <c r="A822" s="22"/>
      <c r="B822" s="27" t="s">
        <v>21</v>
      </c>
      <c r="C822" s="27">
        <v>1185732</v>
      </c>
      <c r="D822" s="28">
        <v>44330</v>
      </c>
      <c r="E822" s="27" t="s">
        <v>40</v>
      </c>
      <c r="F822" s="27" t="s">
        <v>56</v>
      </c>
      <c r="G822" s="27" t="s">
        <v>57</v>
      </c>
      <c r="H822" s="27" t="s">
        <v>24</v>
      </c>
      <c r="I822" s="29">
        <v>0.5</v>
      </c>
      <c r="J822" s="30">
        <v>4450</v>
      </c>
      <c r="K822" s="31">
        <f t="shared" si="6"/>
        <v>2225</v>
      </c>
      <c r="L822" s="31">
        <f t="shared" si="7"/>
        <v>778.75000000000011</v>
      </c>
      <c r="M822" s="32">
        <v>0.35000000000000003</v>
      </c>
      <c r="O822" s="37"/>
      <c r="P822" s="38"/>
      <c r="Q822" s="33"/>
      <c r="R822" s="34"/>
    </row>
    <row r="823" spans="1:18" ht="15.75" customHeight="1" x14ac:dyDescent="0.2">
      <c r="A823" s="22"/>
      <c r="B823" s="27" t="s">
        <v>21</v>
      </c>
      <c r="C823" s="27">
        <v>1185732</v>
      </c>
      <c r="D823" s="28">
        <v>44330</v>
      </c>
      <c r="E823" s="27" t="s">
        <v>40</v>
      </c>
      <c r="F823" s="27" t="s">
        <v>56</v>
      </c>
      <c r="G823" s="27" t="s">
        <v>57</v>
      </c>
      <c r="H823" s="27" t="s">
        <v>25</v>
      </c>
      <c r="I823" s="29">
        <v>0.45000000000000007</v>
      </c>
      <c r="J823" s="30">
        <v>1500</v>
      </c>
      <c r="K823" s="31">
        <f t="shared" si="6"/>
        <v>675.00000000000011</v>
      </c>
      <c r="L823" s="31">
        <f t="shared" si="7"/>
        <v>202.50000000000003</v>
      </c>
      <c r="M823" s="32">
        <v>0.3</v>
      </c>
      <c r="O823" s="37"/>
      <c r="P823" s="38"/>
      <c r="Q823" s="33"/>
      <c r="R823" s="34"/>
    </row>
    <row r="824" spans="1:18" ht="15.75" customHeight="1" x14ac:dyDescent="0.2">
      <c r="A824" s="22"/>
      <c r="B824" s="27" t="s">
        <v>21</v>
      </c>
      <c r="C824" s="27">
        <v>1185732</v>
      </c>
      <c r="D824" s="28">
        <v>44330</v>
      </c>
      <c r="E824" s="27" t="s">
        <v>40</v>
      </c>
      <c r="F824" s="27" t="s">
        <v>56</v>
      </c>
      <c r="G824" s="27" t="s">
        <v>57</v>
      </c>
      <c r="H824" s="27" t="s">
        <v>26</v>
      </c>
      <c r="I824" s="29">
        <v>0.4</v>
      </c>
      <c r="J824" s="30">
        <v>1250</v>
      </c>
      <c r="K824" s="31">
        <f t="shared" si="6"/>
        <v>500</v>
      </c>
      <c r="L824" s="31">
        <f t="shared" si="7"/>
        <v>150</v>
      </c>
      <c r="M824" s="32">
        <v>0.3</v>
      </c>
      <c r="O824" s="37"/>
      <c r="P824" s="38"/>
      <c r="Q824" s="33"/>
      <c r="R824" s="34"/>
    </row>
    <row r="825" spans="1:18" ht="15.75" customHeight="1" x14ac:dyDescent="0.2">
      <c r="A825" s="22"/>
      <c r="B825" s="27" t="s">
        <v>21</v>
      </c>
      <c r="C825" s="27">
        <v>1185732</v>
      </c>
      <c r="D825" s="28">
        <v>44330</v>
      </c>
      <c r="E825" s="27" t="s">
        <v>40</v>
      </c>
      <c r="F825" s="27" t="s">
        <v>56</v>
      </c>
      <c r="G825" s="27" t="s">
        <v>57</v>
      </c>
      <c r="H825" s="27" t="s">
        <v>27</v>
      </c>
      <c r="I825" s="29">
        <v>0.4</v>
      </c>
      <c r="J825" s="30">
        <v>500</v>
      </c>
      <c r="K825" s="31">
        <f t="shared" si="6"/>
        <v>200</v>
      </c>
      <c r="L825" s="31">
        <f t="shared" si="7"/>
        <v>70</v>
      </c>
      <c r="M825" s="32">
        <v>0.35000000000000003</v>
      </c>
      <c r="O825" s="37"/>
      <c r="P825" s="38"/>
      <c r="Q825" s="33"/>
      <c r="R825" s="34"/>
    </row>
    <row r="826" spans="1:18" ht="15.75" customHeight="1" x14ac:dyDescent="0.2">
      <c r="A826" s="22"/>
      <c r="B826" s="27" t="s">
        <v>21</v>
      </c>
      <c r="C826" s="27">
        <v>1185732</v>
      </c>
      <c r="D826" s="28">
        <v>44330</v>
      </c>
      <c r="E826" s="27" t="s">
        <v>40</v>
      </c>
      <c r="F826" s="27" t="s">
        <v>56</v>
      </c>
      <c r="G826" s="27" t="s">
        <v>57</v>
      </c>
      <c r="H826" s="27" t="s">
        <v>28</v>
      </c>
      <c r="I826" s="29">
        <v>0.54999999999999993</v>
      </c>
      <c r="J826" s="30">
        <v>750</v>
      </c>
      <c r="K826" s="31">
        <f t="shared" si="6"/>
        <v>412.49999999999994</v>
      </c>
      <c r="L826" s="31">
        <f t="shared" si="7"/>
        <v>123.74999999999997</v>
      </c>
      <c r="M826" s="32">
        <v>0.3</v>
      </c>
      <c r="O826" s="37"/>
      <c r="P826" s="38"/>
      <c r="Q826" s="33"/>
      <c r="R826" s="34"/>
    </row>
    <row r="827" spans="1:18" ht="15.75" customHeight="1" x14ac:dyDescent="0.2">
      <c r="A827" s="22"/>
      <c r="B827" s="27" t="s">
        <v>21</v>
      </c>
      <c r="C827" s="27">
        <v>1185732</v>
      </c>
      <c r="D827" s="28">
        <v>44330</v>
      </c>
      <c r="E827" s="27" t="s">
        <v>40</v>
      </c>
      <c r="F827" s="27" t="s">
        <v>56</v>
      </c>
      <c r="G827" s="27" t="s">
        <v>57</v>
      </c>
      <c r="H827" s="27" t="s">
        <v>29</v>
      </c>
      <c r="I827" s="29">
        <v>0.6</v>
      </c>
      <c r="J827" s="30">
        <v>1750</v>
      </c>
      <c r="K827" s="31">
        <f t="shared" si="6"/>
        <v>1050</v>
      </c>
      <c r="L827" s="31">
        <f t="shared" si="7"/>
        <v>472.5</v>
      </c>
      <c r="M827" s="32">
        <v>0.45</v>
      </c>
      <c r="O827" s="37"/>
      <c r="P827" s="38"/>
      <c r="Q827" s="33"/>
      <c r="R827" s="34"/>
    </row>
    <row r="828" spans="1:18" ht="15.75" customHeight="1" x14ac:dyDescent="0.2">
      <c r="A828" s="22"/>
      <c r="B828" s="27" t="s">
        <v>21</v>
      </c>
      <c r="C828" s="27">
        <v>1185732</v>
      </c>
      <c r="D828" s="28">
        <v>44360</v>
      </c>
      <c r="E828" s="27" t="s">
        <v>40</v>
      </c>
      <c r="F828" s="27" t="s">
        <v>56</v>
      </c>
      <c r="G828" s="27" t="s">
        <v>57</v>
      </c>
      <c r="H828" s="27" t="s">
        <v>24</v>
      </c>
      <c r="I828" s="29">
        <v>0.45</v>
      </c>
      <c r="J828" s="30">
        <v>4250</v>
      </c>
      <c r="K828" s="31">
        <f t="shared" si="6"/>
        <v>1912.5</v>
      </c>
      <c r="L828" s="31">
        <f t="shared" si="7"/>
        <v>669.37500000000011</v>
      </c>
      <c r="M828" s="32">
        <v>0.35000000000000003</v>
      </c>
      <c r="O828" s="37"/>
      <c r="P828" s="38"/>
      <c r="Q828" s="33"/>
      <c r="R828" s="34"/>
    </row>
    <row r="829" spans="1:18" ht="15.75" customHeight="1" x14ac:dyDescent="0.2">
      <c r="A829" s="22"/>
      <c r="B829" s="27" t="s">
        <v>21</v>
      </c>
      <c r="C829" s="27">
        <v>1185732</v>
      </c>
      <c r="D829" s="28">
        <v>44360</v>
      </c>
      <c r="E829" s="27" t="s">
        <v>40</v>
      </c>
      <c r="F829" s="27" t="s">
        <v>56</v>
      </c>
      <c r="G829" s="27" t="s">
        <v>57</v>
      </c>
      <c r="H829" s="27" t="s">
        <v>25</v>
      </c>
      <c r="I829" s="29">
        <v>0.40000000000000008</v>
      </c>
      <c r="J829" s="30">
        <v>1750</v>
      </c>
      <c r="K829" s="31">
        <f t="shared" si="6"/>
        <v>700.00000000000011</v>
      </c>
      <c r="L829" s="31">
        <f t="shared" si="7"/>
        <v>210.00000000000003</v>
      </c>
      <c r="M829" s="32">
        <v>0.3</v>
      </c>
      <c r="O829" s="37"/>
      <c r="P829" s="38"/>
      <c r="Q829" s="33"/>
      <c r="R829" s="34"/>
    </row>
    <row r="830" spans="1:18" ht="15.75" customHeight="1" x14ac:dyDescent="0.2">
      <c r="A830" s="22"/>
      <c r="B830" s="27" t="s">
        <v>21</v>
      </c>
      <c r="C830" s="27">
        <v>1185732</v>
      </c>
      <c r="D830" s="28">
        <v>44360</v>
      </c>
      <c r="E830" s="27" t="s">
        <v>40</v>
      </c>
      <c r="F830" s="27" t="s">
        <v>56</v>
      </c>
      <c r="G830" s="27" t="s">
        <v>57</v>
      </c>
      <c r="H830" s="27" t="s">
        <v>26</v>
      </c>
      <c r="I830" s="29">
        <v>0.35000000000000003</v>
      </c>
      <c r="J830" s="30">
        <v>1750</v>
      </c>
      <c r="K830" s="31">
        <f t="shared" si="6"/>
        <v>612.50000000000011</v>
      </c>
      <c r="L830" s="31">
        <f t="shared" si="7"/>
        <v>183.75000000000003</v>
      </c>
      <c r="M830" s="32">
        <v>0.3</v>
      </c>
      <c r="O830" s="37"/>
      <c r="P830" s="38"/>
      <c r="Q830" s="33"/>
      <c r="R830" s="34"/>
    </row>
    <row r="831" spans="1:18" ht="15.75" customHeight="1" x14ac:dyDescent="0.2">
      <c r="A831" s="22"/>
      <c r="B831" s="27" t="s">
        <v>21</v>
      </c>
      <c r="C831" s="27">
        <v>1185732</v>
      </c>
      <c r="D831" s="28">
        <v>44360</v>
      </c>
      <c r="E831" s="27" t="s">
        <v>40</v>
      </c>
      <c r="F831" s="27" t="s">
        <v>56</v>
      </c>
      <c r="G831" s="27" t="s">
        <v>57</v>
      </c>
      <c r="H831" s="27" t="s">
        <v>27</v>
      </c>
      <c r="I831" s="29">
        <v>0.35000000000000003</v>
      </c>
      <c r="J831" s="30">
        <v>1500</v>
      </c>
      <c r="K831" s="31">
        <f t="shared" si="6"/>
        <v>525</v>
      </c>
      <c r="L831" s="31">
        <f t="shared" si="7"/>
        <v>183.75000000000003</v>
      </c>
      <c r="M831" s="32">
        <v>0.35000000000000003</v>
      </c>
      <c r="O831" s="37"/>
      <c r="P831" s="38"/>
      <c r="Q831" s="33"/>
      <c r="R831" s="34"/>
    </row>
    <row r="832" spans="1:18" ht="15.75" customHeight="1" x14ac:dyDescent="0.2">
      <c r="A832" s="22"/>
      <c r="B832" s="27" t="s">
        <v>21</v>
      </c>
      <c r="C832" s="27">
        <v>1185732</v>
      </c>
      <c r="D832" s="28">
        <v>44360</v>
      </c>
      <c r="E832" s="27" t="s">
        <v>40</v>
      </c>
      <c r="F832" s="27" t="s">
        <v>56</v>
      </c>
      <c r="G832" s="27" t="s">
        <v>57</v>
      </c>
      <c r="H832" s="27" t="s">
        <v>28</v>
      </c>
      <c r="I832" s="29">
        <v>0.5</v>
      </c>
      <c r="J832" s="30">
        <v>1500</v>
      </c>
      <c r="K832" s="31">
        <f t="shared" si="6"/>
        <v>750</v>
      </c>
      <c r="L832" s="31">
        <f t="shared" si="7"/>
        <v>225</v>
      </c>
      <c r="M832" s="32">
        <v>0.3</v>
      </c>
      <c r="O832" s="37"/>
      <c r="P832" s="38"/>
      <c r="Q832" s="33"/>
      <c r="R832" s="34"/>
    </row>
    <row r="833" spans="1:18" ht="15.75" customHeight="1" x14ac:dyDescent="0.2">
      <c r="A833" s="22"/>
      <c r="B833" s="27" t="s">
        <v>21</v>
      </c>
      <c r="C833" s="27">
        <v>1185732</v>
      </c>
      <c r="D833" s="28">
        <v>44360</v>
      </c>
      <c r="E833" s="27" t="s">
        <v>40</v>
      </c>
      <c r="F833" s="27" t="s">
        <v>56</v>
      </c>
      <c r="G833" s="27" t="s">
        <v>57</v>
      </c>
      <c r="H833" s="27" t="s">
        <v>29</v>
      </c>
      <c r="I833" s="29">
        <v>0.55000000000000004</v>
      </c>
      <c r="J833" s="30">
        <v>3250</v>
      </c>
      <c r="K833" s="31">
        <f t="shared" si="6"/>
        <v>1787.5000000000002</v>
      </c>
      <c r="L833" s="31">
        <f t="shared" si="7"/>
        <v>804.37500000000011</v>
      </c>
      <c r="M833" s="32">
        <v>0.45</v>
      </c>
      <c r="O833" s="37"/>
      <c r="P833" s="38"/>
      <c r="Q833" s="33"/>
      <c r="R833" s="34"/>
    </row>
    <row r="834" spans="1:18" ht="15.75" customHeight="1" x14ac:dyDescent="0.2">
      <c r="A834" s="22"/>
      <c r="B834" s="27" t="s">
        <v>21</v>
      </c>
      <c r="C834" s="27">
        <v>1185732</v>
      </c>
      <c r="D834" s="28">
        <v>44389</v>
      </c>
      <c r="E834" s="27" t="s">
        <v>40</v>
      </c>
      <c r="F834" s="27" t="s">
        <v>56</v>
      </c>
      <c r="G834" s="27" t="s">
        <v>57</v>
      </c>
      <c r="H834" s="27" t="s">
        <v>24</v>
      </c>
      <c r="I834" s="29">
        <v>0.5</v>
      </c>
      <c r="J834" s="30">
        <v>5500</v>
      </c>
      <c r="K834" s="31">
        <f t="shared" si="6"/>
        <v>2750</v>
      </c>
      <c r="L834" s="31">
        <f t="shared" si="7"/>
        <v>962.50000000000011</v>
      </c>
      <c r="M834" s="32">
        <v>0.35000000000000003</v>
      </c>
      <c r="O834" s="37"/>
      <c r="P834" s="38"/>
      <c r="Q834" s="33"/>
      <c r="R834" s="34"/>
    </row>
    <row r="835" spans="1:18" ht="15.75" customHeight="1" x14ac:dyDescent="0.2">
      <c r="A835" s="22"/>
      <c r="B835" s="27" t="s">
        <v>21</v>
      </c>
      <c r="C835" s="27">
        <v>1185732</v>
      </c>
      <c r="D835" s="28">
        <v>44389</v>
      </c>
      <c r="E835" s="27" t="s">
        <v>40</v>
      </c>
      <c r="F835" s="27" t="s">
        <v>56</v>
      </c>
      <c r="G835" s="27" t="s">
        <v>57</v>
      </c>
      <c r="H835" s="27" t="s">
        <v>25</v>
      </c>
      <c r="I835" s="29">
        <v>0.45000000000000007</v>
      </c>
      <c r="J835" s="30">
        <v>3000</v>
      </c>
      <c r="K835" s="31">
        <f t="shared" si="6"/>
        <v>1350.0000000000002</v>
      </c>
      <c r="L835" s="31">
        <f t="shared" si="7"/>
        <v>405.00000000000006</v>
      </c>
      <c r="M835" s="32">
        <v>0.3</v>
      </c>
      <c r="O835" s="37"/>
      <c r="P835" s="38"/>
      <c r="Q835" s="33"/>
      <c r="R835" s="34"/>
    </row>
    <row r="836" spans="1:18" ht="15.75" customHeight="1" x14ac:dyDescent="0.2">
      <c r="A836" s="22"/>
      <c r="B836" s="27" t="s">
        <v>21</v>
      </c>
      <c r="C836" s="27">
        <v>1185732</v>
      </c>
      <c r="D836" s="28">
        <v>44389</v>
      </c>
      <c r="E836" s="27" t="s">
        <v>40</v>
      </c>
      <c r="F836" s="27" t="s">
        <v>56</v>
      </c>
      <c r="G836" s="27" t="s">
        <v>57</v>
      </c>
      <c r="H836" s="27" t="s">
        <v>26</v>
      </c>
      <c r="I836" s="29">
        <v>0.4</v>
      </c>
      <c r="J836" s="30">
        <v>2250</v>
      </c>
      <c r="K836" s="31">
        <f t="shared" si="6"/>
        <v>900</v>
      </c>
      <c r="L836" s="31">
        <f t="shared" si="7"/>
        <v>270</v>
      </c>
      <c r="M836" s="32">
        <v>0.3</v>
      </c>
      <c r="O836" s="37"/>
      <c r="P836" s="38"/>
      <c r="Q836" s="33"/>
      <c r="R836" s="34"/>
    </row>
    <row r="837" spans="1:18" ht="15.75" customHeight="1" x14ac:dyDescent="0.2">
      <c r="A837" s="22"/>
      <c r="B837" s="27" t="s">
        <v>21</v>
      </c>
      <c r="C837" s="27">
        <v>1185732</v>
      </c>
      <c r="D837" s="28">
        <v>44389</v>
      </c>
      <c r="E837" s="27" t="s">
        <v>40</v>
      </c>
      <c r="F837" s="27" t="s">
        <v>56</v>
      </c>
      <c r="G837" s="27" t="s">
        <v>57</v>
      </c>
      <c r="H837" s="27" t="s">
        <v>27</v>
      </c>
      <c r="I837" s="29">
        <v>0.4</v>
      </c>
      <c r="J837" s="30">
        <v>1750</v>
      </c>
      <c r="K837" s="31">
        <f t="shared" si="6"/>
        <v>700</v>
      </c>
      <c r="L837" s="31">
        <f t="shared" si="7"/>
        <v>245.00000000000003</v>
      </c>
      <c r="M837" s="32">
        <v>0.35000000000000003</v>
      </c>
      <c r="O837" s="37"/>
      <c r="P837" s="38"/>
      <c r="Q837" s="33"/>
      <c r="R837" s="34"/>
    </row>
    <row r="838" spans="1:18" ht="15.75" customHeight="1" x14ac:dyDescent="0.2">
      <c r="A838" s="22"/>
      <c r="B838" s="27" t="s">
        <v>21</v>
      </c>
      <c r="C838" s="27">
        <v>1185732</v>
      </c>
      <c r="D838" s="28">
        <v>44389</v>
      </c>
      <c r="E838" s="27" t="s">
        <v>40</v>
      </c>
      <c r="F838" s="27" t="s">
        <v>56</v>
      </c>
      <c r="G838" s="27" t="s">
        <v>57</v>
      </c>
      <c r="H838" s="27" t="s">
        <v>28</v>
      </c>
      <c r="I838" s="29">
        <v>0.5</v>
      </c>
      <c r="J838" s="30">
        <v>2000</v>
      </c>
      <c r="K838" s="31">
        <f t="shared" si="6"/>
        <v>1000</v>
      </c>
      <c r="L838" s="31">
        <f t="shared" si="7"/>
        <v>300</v>
      </c>
      <c r="M838" s="32">
        <v>0.3</v>
      </c>
      <c r="O838" s="37"/>
      <c r="P838" s="38"/>
      <c r="Q838" s="33"/>
      <c r="R838" s="34"/>
    </row>
    <row r="839" spans="1:18" ht="15.75" customHeight="1" x14ac:dyDescent="0.2">
      <c r="A839" s="22"/>
      <c r="B839" s="27" t="s">
        <v>21</v>
      </c>
      <c r="C839" s="27">
        <v>1185732</v>
      </c>
      <c r="D839" s="28">
        <v>44389</v>
      </c>
      <c r="E839" s="27" t="s">
        <v>40</v>
      </c>
      <c r="F839" s="27" t="s">
        <v>56</v>
      </c>
      <c r="G839" s="27" t="s">
        <v>57</v>
      </c>
      <c r="H839" s="27" t="s">
        <v>29</v>
      </c>
      <c r="I839" s="29">
        <v>0.55000000000000004</v>
      </c>
      <c r="J839" s="30">
        <v>3750</v>
      </c>
      <c r="K839" s="31">
        <f t="shared" si="6"/>
        <v>2062.5</v>
      </c>
      <c r="L839" s="31">
        <f t="shared" si="7"/>
        <v>928.125</v>
      </c>
      <c r="M839" s="32">
        <v>0.45</v>
      </c>
      <c r="O839" s="37"/>
      <c r="P839" s="38"/>
      <c r="Q839" s="33"/>
      <c r="R839" s="34"/>
    </row>
    <row r="840" spans="1:18" ht="15.75" customHeight="1" x14ac:dyDescent="0.2">
      <c r="A840" s="22"/>
      <c r="B840" s="27" t="s">
        <v>21</v>
      </c>
      <c r="C840" s="27">
        <v>1185732</v>
      </c>
      <c r="D840" s="28">
        <v>44421</v>
      </c>
      <c r="E840" s="27" t="s">
        <v>40</v>
      </c>
      <c r="F840" s="27" t="s">
        <v>56</v>
      </c>
      <c r="G840" s="27" t="s">
        <v>57</v>
      </c>
      <c r="H840" s="27" t="s">
        <v>24</v>
      </c>
      <c r="I840" s="29">
        <v>0.5</v>
      </c>
      <c r="J840" s="30">
        <v>5250</v>
      </c>
      <c r="K840" s="31">
        <f t="shared" si="6"/>
        <v>2625</v>
      </c>
      <c r="L840" s="31">
        <f t="shared" si="7"/>
        <v>918.75000000000011</v>
      </c>
      <c r="M840" s="32">
        <v>0.35000000000000003</v>
      </c>
      <c r="O840" s="37"/>
      <c r="P840" s="38"/>
      <c r="Q840" s="33"/>
      <c r="R840" s="34"/>
    </row>
    <row r="841" spans="1:18" ht="15.75" customHeight="1" x14ac:dyDescent="0.2">
      <c r="A841" s="22"/>
      <c r="B841" s="27" t="s">
        <v>21</v>
      </c>
      <c r="C841" s="27">
        <v>1185732</v>
      </c>
      <c r="D841" s="28">
        <v>44421</v>
      </c>
      <c r="E841" s="27" t="s">
        <v>40</v>
      </c>
      <c r="F841" s="27" t="s">
        <v>56</v>
      </c>
      <c r="G841" s="27" t="s">
        <v>57</v>
      </c>
      <c r="H841" s="27" t="s">
        <v>25</v>
      </c>
      <c r="I841" s="29">
        <v>0.45000000000000007</v>
      </c>
      <c r="J841" s="30">
        <v>3000</v>
      </c>
      <c r="K841" s="31">
        <f t="shared" si="6"/>
        <v>1350.0000000000002</v>
      </c>
      <c r="L841" s="31">
        <f t="shared" si="7"/>
        <v>405.00000000000006</v>
      </c>
      <c r="M841" s="32">
        <v>0.3</v>
      </c>
      <c r="O841" s="37"/>
      <c r="P841" s="38"/>
      <c r="Q841" s="33"/>
      <c r="R841" s="34"/>
    </row>
    <row r="842" spans="1:18" ht="15.75" customHeight="1" x14ac:dyDescent="0.2">
      <c r="A842" s="22"/>
      <c r="B842" s="27" t="s">
        <v>21</v>
      </c>
      <c r="C842" s="27">
        <v>1185732</v>
      </c>
      <c r="D842" s="28">
        <v>44421</v>
      </c>
      <c r="E842" s="27" t="s">
        <v>40</v>
      </c>
      <c r="F842" s="27" t="s">
        <v>56</v>
      </c>
      <c r="G842" s="27" t="s">
        <v>57</v>
      </c>
      <c r="H842" s="27" t="s">
        <v>26</v>
      </c>
      <c r="I842" s="29">
        <v>0.4</v>
      </c>
      <c r="J842" s="30">
        <v>2250</v>
      </c>
      <c r="K842" s="31">
        <f t="shared" si="6"/>
        <v>900</v>
      </c>
      <c r="L842" s="31">
        <f t="shared" si="7"/>
        <v>270</v>
      </c>
      <c r="M842" s="32">
        <v>0.3</v>
      </c>
      <c r="O842" s="37"/>
      <c r="P842" s="38"/>
      <c r="Q842" s="33"/>
      <c r="R842" s="34"/>
    </row>
    <row r="843" spans="1:18" ht="15.75" customHeight="1" x14ac:dyDescent="0.2">
      <c r="A843" s="22"/>
      <c r="B843" s="27" t="s">
        <v>21</v>
      </c>
      <c r="C843" s="27">
        <v>1185732</v>
      </c>
      <c r="D843" s="28">
        <v>44421</v>
      </c>
      <c r="E843" s="27" t="s">
        <v>40</v>
      </c>
      <c r="F843" s="27" t="s">
        <v>56</v>
      </c>
      <c r="G843" s="27" t="s">
        <v>57</v>
      </c>
      <c r="H843" s="27" t="s">
        <v>27</v>
      </c>
      <c r="I843" s="29">
        <v>0.35000000000000003</v>
      </c>
      <c r="J843" s="30">
        <v>1750</v>
      </c>
      <c r="K843" s="31">
        <f t="shared" si="6"/>
        <v>612.50000000000011</v>
      </c>
      <c r="L843" s="31">
        <f t="shared" si="7"/>
        <v>214.37500000000006</v>
      </c>
      <c r="M843" s="32">
        <v>0.35000000000000003</v>
      </c>
      <c r="O843" s="37"/>
      <c r="P843" s="38"/>
      <c r="Q843" s="33"/>
      <c r="R843" s="34"/>
    </row>
    <row r="844" spans="1:18" ht="15.75" customHeight="1" x14ac:dyDescent="0.2">
      <c r="A844" s="22"/>
      <c r="B844" s="27" t="s">
        <v>21</v>
      </c>
      <c r="C844" s="27">
        <v>1185732</v>
      </c>
      <c r="D844" s="28">
        <v>44421</v>
      </c>
      <c r="E844" s="27" t="s">
        <v>40</v>
      </c>
      <c r="F844" s="27" t="s">
        <v>56</v>
      </c>
      <c r="G844" s="27" t="s">
        <v>57</v>
      </c>
      <c r="H844" s="27" t="s">
        <v>28</v>
      </c>
      <c r="I844" s="29">
        <v>0.45</v>
      </c>
      <c r="J844" s="30">
        <v>1500</v>
      </c>
      <c r="K844" s="31">
        <f t="shared" si="6"/>
        <v>675</v>
      </c>
      <c r="L844" s="31">
        <f t="shared" si="7"/>
        <v>202.5</v>
      </c>
      <c r="M844" s="32">
        <v>0.3</v>
      </c>
      <c r="O844" s="37"/>
      <c r="P844" s="38"/>
      <c r="Q844" s="33"/>
      <c r="R844" s="34"/>
    </row>
    <row r="845" spans="1:18" ht="15.75" customHeight="1" x14ac:dyDescent="0.2">
      <c r="A845" s="22"/>
      <c r="B845" s="27" t="s">
        <v>21</v>
      </c>
      <c r="C845" s="27">
        <v>1185732</v>
      </c>
      <c r="D845" s="28">
        <v>44421</v>
      </c>
      <c r="E845" s="27" t="s">
        <v>40</v>
      </c>
      <c r="F845" s="27" t="s">
        <v>56</v>
      </c>
      <c r="G845" s="27" t="s">
        <v>57</v>
      </c>
      <c r="H845" s="27" t="s">
        <v>29</v>
      </c>
      <c r="I845" s="29">
        <v>0.5</v>
      </c>
      <c r="J845" s="30">
        <v>3250</v>
      </c>
      <c r="K845" s="31">
        <f t="shared" si="6"/>
        <v>1625</v>
      </c>
      <c r="L845" s="31">
        <f t="shared" si="7"/>
        <v>731.25</v>
      </c>
      <c r="M845" s="32">
        <v>0.45</v>
      </c>
      <c r="O845" s="37"/>
      <c r="P845" s="38"/>
      <c r="Q845" s="33"/>
      <c r="R845" s="34"/>
    </row>
    <row r="846" spans="1:18" ht="15.75" customHeight="1" x14ac:dyDescent="0.2">
      <c r="A846" s="22"/>
      <c r="B846" s="27" t="s">
        <v>21</v>
      </c>
      <c r="C846" s="27">
        <v>1185732</v>
      </c>
      <c r="D846" s="28">
        <v>44453</v>
      </c>
      <c r="E846" s="27" t="s">
        <v>40</v>
      </c>
      <c r="F846" s="27" t="s">
        <v>56</v>
      </c>
      <c r="G846" s="27" t="s">
        <v>57</v>
      </c>
      <c r="H846" s="27" t="s">
        <v>24</v>
      </c>
      <c r="I846" s="29">
        <v>0.45</v>
      </c>
      <c r="J846" s="30">
        <v>4500</v>
      </c>
      <c r="K846" s="31">
        <f t="shared" si="6"/>
        <v>2025</v>
      </c>
      <c r="L846" s="31">
        <f t="shared" si="7"/>
        <v>708.75000000000011</v>
      </c>
      <c r="M846" s="32">
        <v>0.35000000000000003</v>
      </c>
      <c r="O846" s="37"/>
      <c r="P846" s="38"/>
      <c r="Q846" s="33"/>
      <c r="R846" s="34"/>
    </row>
    <row r="847" spans="1:18" ht="15.75" customHeight="1" x14ac:dyDescent="0.2">
      <c r="A847" s="22"/>
      <c r="B847" s="27" t="s">
        <v>21</v>
      </c>
      <c r="C847" s="27">
        <v>1185732</v>
      </c>
      <c r="D847" s="28">
        <v>44453</v>
      </c>
      <c r="E847" s="27" t="s">
        <v>40</v>
      </c>
      <c r="F847" s="27" t="s">
        <v>56</v>
      </c>
      <c r="G847" s="27" t="s">
        <v>57</v>
      </c>
      <c r="H847" s="27" t="s">
        <v>25</v>
      </c>
      <c r="I847" s="29">
        <v>0.40000000000000008</v>
      </c>
      <c r="J847" s="30">
        <v>2500</v>
      </c>
      <c r="K847" s="31">
        <f t="shared" si="6"/>
        <v>1000.0000000000002</v>
      </c>
      <c r="L847" s="31">
        <f t="shared" si="7"/>
        <v>300.00000000000006</v>
      </c>
      <c r="M847" s="32">
        <v>0.3</v>
      </c>
      <c r="O847" s="37"/>
      <c r="P847" s="38"/>
      <c r="Q847" s="33"/>
      <c r="R847" s="34"/>
    </row>
    <row r="848" spans="1:18" ht="15.75" customHeight="1" x14ac:dyDescent="0.2">
      <c r="A848" s="22"/>
      <c r="B848" s="27" t="s">
        <v>21</v>
      </c>
      <c r="C848" s="27">
        <v>1185732</v>
      </c>
      <c r="D848" s="28">
        <v>44453</v>
      </c>
      <c r="E848" s="27" t="s">
        <v>40</v>
      </c>
      <c r="F848" s="27" t="s">
        <v>56</v>
      </c>
      <c r="G848" s="27" t="s">
        <v>57</v>
      </c>
      <c r="H848" s="27" t="s">
        <v>26</v>
      </c>
      <c r="I848" s="29">
        <v>0.25</v>
      </c>
      <c r="J848" s="30">
        <v>1500</v>
      </c>
      <c r="K848" s="31">
        <f t="shared" si="6"/>
        <v>375</v>
      </c>
      <c r="L848" s="31">
        <f t="shared" si="7"/>
        <v>112.5</v>
      </c>
      <c r="M848" s="32">
        <v>0.3</v>
      </c>
      <c r="O848" s="37"/>
      <c r="P848" s="38"/>
      <c r="Q848" s="33"/>
      <c r="R848" s="34"/>
    </row>
    <row r="849" spans="1:18" ht="15.75" customHeight="1" x14ac:dyDescent="0.2">
      <c r="A849" s="22"/>
      <c r="B849" s="27" t="s">
        <v>21</v>
      </c>
      <c r="C849" s="27">
        <v>1185732</v>
      </c>
      <c r="D849" s="28">
        <v>44453</v>
      </c>
      <c r="E849" s="27" t="s">
        <v>40</v>
      </c>
      <c r="F849" s="27" t="s">
        <v>56</v>
      </c>
      <c r="G849" s="27" t="s">
        <v>57</v>
      </c>
      <c r="H849" s="27" t="s">
        <v>27</v>
      </c>
      <c r="I849" s="29">
        <v>0.25</v>
      </c>
      <c r="J849" s="30">
        <v>1250</v>
      </c>
      <c r="K849" s="31">
        <f t="shared" si="6"/>
        <v>312.5</v>
      </c>
      <c r="L849" s="31">
        <f t="shared" si="7"/>
        <v>109.37500000000001</v>
      </c>
      <c r="M849" s="32">
        <v>0.35000000000000003</v>
      </c>
      <c r="O849" s="37"/>
      <c r="P849" s="38"/>
      <c r="Q849" s="33"/>
      <c r="R849" s="34"/>
    </row>
    <row r="850" spans="1:18" ht="15.75" customHeight="1" x14ac:dyDescent="0.2">
      <c r="A850" s="22"/>
      <c r="B850" s="27" t="s">
        <v>21</v>
      </c>
      <c r="C850" s="27">
        <v>1185732</v>
      </c>
      <c r="D850" s="28">
        <v>44453</v>
      </c>
      <c r="E850" s="27" t="s">
        <v>40</v>
      </c>
      <c r="F850" s="27" t="s">
        <v>56</v>
      </c>
      <c r="G850" s="27" t="s">
        <v>57</v>
      </c>
      <c r="H850" s="27" t="s">
        <v>28</v>
      </c>
      <c r="I850" s="29">
        <v>0.35</v>
      </c>
      <c r="J850" s="30">
        <v>1250</v>
      </c>
      <c r="K850" s="31">
        <f t="shared" si="6"/>
        <v>437.5</v>
      </c>
      <c r="L850" s="31">
        <f t="shared" si="7"/>
        <v>131.25</v>
      </c>
      <c r="M850" s="32">
        <v>0.3</v>
      </c>
      <c r="O850" s="37"/>
      <c r="P850" s="38"/>
      <c r="Q850" s="33"/>
      <c r="R850" s="34"/>
    </row>
    <row r="851" spans="1:18" ht="15.75" customHeight="1" x14ac:dyDescent="0.2">
      <c r="A851" s="22"/>
      <c r="B851" s="27" t="s">
        <v>21</v>
      </c>
      <c r="C851" s="27">
        <v>1185732</v>
      </c>
      <c r="D851" s="28">
        <v>44453</v>
      </c>
      <c r="E851" s="27" t="s">
        <v>40</v>
      </c>
      <c r="F851" s="27" t="s">
        <v>56</v>
      </c>
      <c r="G851" s="27" t="s">
        <v>57</v>
      </c>
      <c r="H851" s="27" t="s">
        <v>29</v>
      </c>
      <c r="I851" s="29">
        <v>0.4</v>
      </c>
      <c r="J851" s="30">
        <v>2000</v>
      </c>
      <c r="K851" s="31">
        <f t="shared" si="6"/>
        <v>800</v>
      </c>
      <c r="L851" s="31">
        <f t="shared" si="7"/>
        <v>360</v>
      </c>
      <c r="M851" s="32">
        <v>0.45</v>
      </c>
      <c r="O851" s="37"/>
      <c r="P851" s="38"/>
      <c r="Q851" s="33"/>
      <c r="R851" s="34"/>
    </row>
    <row r="852" spans="1:18" ht="15.75" customHeight="1" x14ac:dyDescent="0.2">
      <c r="A852" s="22"/>
      <c r="B852" s="27" t="s">
        <v>21</v>
      </c>
      <c r="C852" s="27">
        <v>1185732</v>
      </c>
      <c r="D852" s="28">
        <v>44482</v>
      </c>
      <c r="E852" s="27" t="s">
        <v>40</v>
      </c>
      <c r="F852" s="27" t="s">
        <v>56</v>
      </c>
      <c r="G852" s="27" t="s">
        <v>57</v>
      </c>
      <c r="H852" s="27" t="s">
        <v>24</v>
      </c>
      <c r="I852" s="29">
        <v>0.44999999999999996</v>
      </c>
      <c r="J852" s="30">
        <v>3750</v>
      </c>
      <c r="K852" s="31">
        <f t="shared" si="6"/>
        <v>1687.4999999999998</v>
      </c>
      <c r="L852" s="31">
        <f t="shared" si="7"/>
        <v>590.625</v>
      </c>
      <c r="M852" s="32">
        <v>0.35000000000000003</v>
      </c>
      <c r="O852" s="37"/>
      <c r="P852" s="38"/>
      <c r="Q852" s="33"/>
      <c r="R852" s="34"/>
    </row>
    <row r="853" spans="1:18" ht="15.75" customHeight="1" x14ac:dyDescent="0.2">
      <c r="A853" s="22"/>
      <c r="B853" s="27" t="s">
        <v>21</v>
      </c>
      <c r="C853" s="27">
        <v>1185732</v>
      </c>
      <c r="D853" s="28">
        <v>44482</v>
      </c>
      <c r="E853" s="27" t="s">
        <v>40</v>
      </c>
      <c r="F853" s="27" t="s">
        <v>56</v>
      </c>
      <c r="G853" s="27" t="s">
        <v>57</v>
      </c>
      <c r="H853" s="27" t="s">
        <v>25</v>
      </c>
      <c r="I853" s="29">
        <v>0.35</v>
      </c>
      <c r="J853" s="30">
        <v>2000</v>
      </c>
      <c r="K853" s="31">
        <f t="shared" si="6"/>
        <v>700</v>
      </c>
      <c r="L853" s="31">
        <f t="shared" si="7"/>
        <v>210</v>
      </c>
      <c r="M853" s="32">
        <v>0.3</v>
      </c>
      <c r="O853" s="37"/>
      <c r="P853" s="38"/>
      <c r="Q853" s="33"/>
      <c r="R853" s="34"/>
    </row>
    <row r="854" spans="1:18" ht="15.75" customHeight="1" x14ac:dyDescent="0.2">
      <c r="A854" s="22"/>
      <c r="B854" s="27" t="s">
        <v>21</v>
      </c>
      <c r="C854" s="27">
        <v>1185732</v>
      </c>
      <c r="D854" s="28">
        <v>44482</v>
      </c>
      <c r="E854" s="27" t="s">
        <v>40</v>
      </c>
      <c r="F854" s="27" t="s">
        <v>56</v>
      </c>
      <c r="G854" s="27" t="s">
        <v>57</v>
      </c>
      <c r="H854" s="27" t="s">
        <v>26</v>
      </c>
      <c r="I854" s="29">
        <v>0.35</v>
      </c>
      <c r="J854" s="30">
        <v>1000</v>
      </c>
      <c r="K854" s="31">
        <f t="shared" si="6"/>
        <v>350</v>
      </c>
      <c r="L854" s="31">
        <f t="shared" si="7"/>
        <v>105</v>
      </c>
      <c r="M854" s="32">
        <v>0.3</v>
      </c>
      <c r="O854" s="37"/>
      <c r="P854" s="38"/>
      <c r="Q854" s="33"/>
      <c r="R854" s="34"/>
    </row>
    <row r="855" spans="1:18" ht="15.75" customHeight="1" x14ac:dyDescent="0.2">
      <c r="A855" s="22"/>
      <c r="B855" s="27" t="s">
        <v>21</v>
      </c>
      <c r="C855" s="27">
        <v>1185732</v>
      </c>
      <c r="D855" s="28">
        <v>44482</v>
      </c>
      <c r="E855" s="27" t="s">
        <v>40</v>
      </c>
      <c r="F855" s="27" t="s">
        <v>56</v>
      </c>
      <c r="G855" s="27" t="s">
        <v>57</v>
      </c>
      <c r="H855" s="27" t="s">
        <v>27</v>
      </c>
      <c r="I855" s="29">
        <v>0.35</v>
      </c>
      <c r="J855" s="30">
        <v>750</v>
      </c>
      <c r="K855" s="31">
        <f t="shared" si="6"/>
        <v>262.5</v>
      </c>
      <c r="L855" s="31">
        <f t="shared" si="7"/>
        <v>91.875000000000014</v>
      </c>
      <c r="M855" s="32">
        <v>0.35000000000000003</v>
      </c>
      <c r="O855" s="37"/>
      <c r="P855" s="38"/>
      <c r="Q855" s="33"/>
      <c r="R855" s="34"/>
    </row>
    <row r="856" spans="1:18" ht="15.75" customHeight="1" x14ac:dyDescent="0.2">
      <c r="A856" s="22"/>
      <c r="B856" s="27" t="s">
        <v>21</v>
      </c>
      <c r="C856" s="27">
        <v>1185732</v>
      </c>
      <c r="D856" s="28">
        <v>44482</v>
      </c>
      <c r="E856" s="27" t="s">
        <v>40</v>
      </c>
      <c r="F856" s="27" t="s">
        <v>56</v>
      </c>
      <c r="G856" s="27" t="s">
        <v>57</v>
      </c>
      <c r="H856" s="27" t="s">
        <v>28</v>
      </c>
      <c r="I856" s="29">
        <v>0.44999999999999996</v>
      </c>
      <c r="J856" s="30">
        <v>750</v>
      </c>
      <c r="K856" s="31">
        <f t="shared" si="6"/>
        <v>337.49999999999994</v>
      </c>
      <c r="L856" s="31">
        <f t="shared" si="7"/>
        <v>101.24999999999999</v>
      </c>
      <c r="M856" s="32">
        <v>0.3</v>
      </c>
      <c r="O856" s="37"/>
      <c r="P856" s="38"/>
      <c r="Q856" s="33"/>
      <c r="R856" s="34"/>
    </row>
    <row r="857" spans="1:18" ht="15.75" customHeight="1" x14ac:dyDescent="0.2">
      <c r="A857" s="22"/>
      <c r="B857" s="27" t="s">
        <v>21</v>
      </c>
      <c r="C857" s="27">
        <v>1185732</v>
      </c>
      <c r="D857" s="28">
        <v>44482</v>
      </c>
      <c r="E857" s="27" t="s">
        <v>40</v>
      </c>
      <c r="F857" s="27" t="s">
        <v>56</v>
      </c>
      <c r="G857" s="27" t="s">
        <v>57</v>
      </c>
      <c r="H857" s="27" t="s">
        <v>29</v>
      </c>
      <c r="I857" s="29">
        <v>0.49999999999999989</v>
      </c>
      <c r="J857" s="30">
        <v>2000</v>
      </c>
      <c r="K857" s="31">
        <f t="shared" si="6"/>
        <v>999.99999999999977</v>
      </c>
      <c r="L857" s="31">
        <f t="shared" si="7"/>
        <v>449.99999999999989</v>
      </c>
      <c r="M857" s="32">
        <v>0.45</v>
      </c>
      <c r="O857" s="37"/>
      <c r="P857" s="38"/>
      <c r="Q857" s="33"/>
      <c r="R857" s="34"/>
    </row>
    <row r="858" spans="1:18" ht="15.75" customHeight="1" x14ac:dyDescent="0.2">
      <c r="A858" s="22"/>
      <c r="B858" s="27" t="s">
        <v>21</v>
      </c>
      <c r="C858" s="27">
        <v>1185732</v>
      </c>
      <c r="D858" s="28">
        <v>44513</v>
      </c>
      <c r="E858" s="27" t="s">
        <v>40</v>
      </c>
      <c r="F858" s="27" t="s">
        <v>56</v>
      </c>
      <c r="G858" s="27" t="s">
        <v>57</v>
      </c>
      <c r="H858" s="27" t="s">
        <v>24</v>
      </c>
      <c r="I858" s="29">
        <v>0.5</v>
      </c>
      <c r="J858" s="30">
        <v>3500</v>
      </c>
      <c r="K858" s="31">
        <f t="shared" si="6"/>
        <v>1750</v>
      </c>
      <c r="L858" s="31">
        <f t="shared" si="7"/>
        <v>612.50000000000011</v>
      </c>
      <c r="M858" s="32">
        <v>0.35000000000000003</v>
      </c>
      <c r="O858" s="37"/>
      <c r="P858" s="38"/>
      <c r="Q858" s="33"/>
      <c r="R858" s="34"/>
    </row>
    <row r="859" spans="1:18" ht="15.75" customHeight="1" x14ac:dyDescent="0.2">
      <c r="A859" s="22"/>
      <c r="B859" s="27" t="s">
        <v>21</v>
      </c>
      <c r="C859" s="27">
        <v>1185732</v>
      </c>
      <c r="D859" s="28">
        <v>44513</v>
      </c>
      <c r="E859" s="27" t="s">
        <v>40</v>
      </c>
      <c r="F859" s="27" t="s">
        <v>56</v>
      </c>
      <c r="G859" s="27" t="s">
        <v>57</v>
      </c>
      <c r="H859" s="27" t="s">
        <v>25</v>
      </c>
      <c r="I859" s="29">
        <v>0.4</v>
      </c>
      <c r="J859" s="30">
        <v>2000</v>
      </c>
      <c r="K859" s="31">
        <f t="shared" si="6"/>
        <v>800</v>
      </c>
      <c r="L859" s="31">
        <f t="shared" si="7"/>
        <v>240</v>
      </c>
      <c r="M859" s="32">
        <v>0.3</v>
      </c>
      <c r="O859" s="37"/>
      <c r="P859" s="38"/>
      <c r="Q859" s="33"/>
      <c r="R859" s="34"/>
    </row>
    <row r="860" spans="1:18" ht="15.75" customHeight="1" x14ac:dyDescent="0.2">
      <c r="A860" s="22"/>
      <c r="B860" s="27" t="s">
        <v>21</v>
      </c>
      <c r="C860" s="27">
        <v>1185732</v>
      </c>
      <c r="D860" s="28">
        <v>44513</v>
      </c>
      <c r="E860" s="27" t="s">
        <v>40</v>
      </c>
      <c r="F860" s="27" t="s">
        <v>56</v>
      </c>
      <c r="G860" s="27" t="s">
        <v>57</v>
      </c>
      <c r="H860" s="27" t="s">
        <v>26</v>
      </c>
      <c r="I860" s="29">
        <v>0.4</v>
      </c>
      <c r="J860" s="30">
        <v>1450</v>
      </c>
      <c r="K860" s="31">
        <f t="shared" si="6"/>
        <v>580</v>
      </c>
      <c r="L860" s="31">
        <f t="shared" si="7"/>
        <v>174</v>
      </c>
      <c r="M860" s="32">
        <v>0.3</v>
      </c>
      <c r="O860" s="37"/>
      <c r="P860" s="38"/>
      <c r="Q860" s="33"/>
      <c r="R860" s="34"/>
    </row>
    <row r="861" spans="1:18" ht="15.75" customHeight="1" x14ac:dyDescent="0.2">
      <c r="A861" s="22"/>
      <c r="B861" s="27" t="s">
        <v>21</v>
      </c>
      <c r="C861" s="27">
        <v>1185732</v>
      </c>
      <c r="D861" s="28">
        <v>44513</v>
      </c>
      <c r="E861" s="27" t="s">
        <v>40</v>
      </c>
      <c r="F861" s="27" t="s">
        <v>56</v>
      </c>
      <c r="G861" s="27" t="s">
        <v>57</v>
      </c>
      <c r="H861" s="27" t="s">
        <v>27</v>
      </c>
      <c r="I861" s="29">
        <v>0.4</v>
      </c>
      <c r="J861" s="30">
        <v>1500</v>
      </c>
      <c r="K861" s="31">
        <f t="shared" si="6"/>
        <v>600</v>
      </c>
      <c r="L861" s="31">
        <f t="shared" si="7"/>
        <v>210.00000000000003</v>
      </c>
      <c r="M861" s="32">
        <v>0.35000000000000003</v>
      </c>
      <c r="O861" s="37"/>
      <c r="P861" s="38"/>
      <c r="Q861" s="33"/>
      <c r="R861" s="34"/>
    </row>
    <row r="862" spans="1:18" ht="15.75" customHeight="1" x14ac:dyDescent="0.2">
      <c r="A862" s="22"/>
      <c r="B862" s="27" t="s">
        <v>21</v>
      </c>
      <c r="C862" s="27">
        <v>1185732</v>
      </c>
      <c r="D862" s="28">
        <v>44513</v>
      </c>
      <c r="E862" s="27" t="s">
        <v>40</v>
      </c>
      <c r="F862" s="27" t="s">
        <v>56</v>
      </c>
      <c r="G862" s="27" t="s">
        <v>57</v>
      </c>
      <c r="H862" s="27" t="s">
        <v>28</v>
      </c>
      <c r="I862" s="29">
        <v>0.54999999999999993</v>
      </c>
      <c r="J862" s="30">
        <v>1250</v>
      </c>
      <c r="K862" s="31">
        <f t="shared" si="6"/>
        <v>687.49999999999989</v>
      </c>
      <c r="L862" s="31">
        <f t="shared" si="7"/>
        <v>206.24999999999997</v>
      </c>
      <c r="M862" s="32">
        <v>0.3</v>
      </c>
      <c r="O862" s="37"/>
      <c r="P862" s="38"/>
      <c r="Q862" s="33"/>
      <c r="R862" s="34"/>
    </row>
    <row r="863" spans="1:18" ht="15.75" customHeight="1" x14ac:dyDescent="0.2">
      <c r="A863" s="22"/>
      <c r="B863" s="27" t="s">
        <v>21</v>
      </c>
      <c r="C863" s="27">
        <v>1185732</v>
      </c>
      <c r="D863" s="28">
        <v>44513</v>
      </c>
      <c r="E863" s="27" t="s">
        <v>40</v>
      </c>
      <c r="F863" s="27" t="s">
        <v>56</v>
      </c>
      <c r="G863" s="27" t="s">
        <v>57</v>
      </c>
      <c r="H863" s="27" t="s">
        <v>29</v>
      </c>
      <c r="I863" s="29">
        <v>0.59999999999999987</v>
      </c>
      <c r="J863" s="30">
        <v>2250</v>
      </c>
      <c r="K863" s="31">
        <f t="shared" si="6"/>
        <v>1349.9999999999998</v>
      </c>
      <c r="L863" s="31">
        <f t="shared" si="7"/>
        <v>607.49999999999989</v>
      </c>
      <c r="M863" s="32">
        <v>0.45</v>
      </c>
      <c r="O863" s="37"/>
      <c r="P863" s="38"/>
      <c r="Q863" s="33"/>
      <c r="R863" s="34"/>
    </row>
    <row r="864" spans="1:18" ht="15.75" customHeight="1" x14ac:dyDescent="0.2">
      <c r="A864" s="22"/>
      <c r="B864" s="27" t="s">
        <v>21</v>
      </c>
      <c r="C864" s="27">
        <v>1185732</v>
      </c>
      <c r="D864" s="28">
        <v>44542</v>
      </c>
      <c r="E864" s="27" t="s">
        <v>40</v>
      </c>
      <c r="F864" s="27" t="s">
        <v>56</v>
      </c>
      <c r="G864" s="27" t="s">
        <v>57</v>
      </c>
      <c r="H864" s="27" t="s">
        <v>24</v>
      </c>
      <c r="I864" s="29">
        <v>0.54999999999999993</v>
      </c>
      <c r="J864" s="30">
        <v>4750</v>
      </c>
      <c r="K864" s="31">
        <f t="shared" si="6"/>
        <v>2612.4999999999995</v>
      </c>
      <c r="L864" s="31">
        <f t="shared" si="7"/>
        <v>914.37499999999989</v>
      </c>
      <c r="M864" s="32">
        <v>0.35000000000000003</v>
      </c>
      <c r="O864" s="37"/>
      <c r="P864" s="38"/>
      <c r="Q864" s="33"/>
      <c r="R864" s="34"/>
    </row>
    <row r="865" spans="1:18" ht="15.75" customHeight="1" x14ac:dyDescent="0.2">
      <c r="A865" s="22"/>
      <c r="B865" s="27" t="s">
        <v>21</v>
      </c>
      <c r="C865" s="27">
        <v>1185732</v>
      </c>
      <c r="D865" s="28">
        <v>44542</v>
      </c>
      <c r="E865" s="27" t="s">
        <v>40</v>
      </c>
      <c r="F865" s="27" t="s">
        <v>56</v>
      </c>
      <c r="G865" s="27" t="s">
        <v>57</v>
      </c>
      <c r="H865" s="27" t="s">
        <v>25</v>
      </c>
      <c r="I865" s="29">
        <v>0.45</v>
      </c>
      <c r="J865" s="30">
        <v>2750</v>
      </c>
      <c r="K865" s="31">
        <f t="shared" si="6"/>
        <v>1237.5</v>
      </c>
      <c r="L865" s="31">
        <f t="shared" si="7"/>
        <v>371.25</v>
      </c>
      <c r="M865" s="32">
        <v>0.3</v>
      </c>
      <c r="O865" s="37"/>
      <c r="P865" s="38"/>
      <c r="Q865" s="33"/>
      <c r="R865" s="34"/>
    </row>
    <row r="866" spans="1:18" ht="15.75" customHeight="1" x14ac:dyDescent="0.2">
      <c r="A866" s="22"/>
      <c r="B866" s="27" t="s">
        <v>21</v>
      </c>
      <c r="C866" s="27">
        <v>1185732</v>
      </c>
      <c r="D866" s="28">
        <v>44542</v>
      </c>
      <c r="E866" s="27" t="s">
        <v>40</v>
      </c>
      <c r="F866" s="27" t="s">
        <v>56</v>
      </c>
      <c r="G866" s="27" t="s">
        <v>57</v>
      </c>
      <c r="H866" s="27" t="s">
        <v>26</v>
      </c>
      <c r="I866" s="29">
        <v>0.45</v>
      </c>
      <c r="J866" s="30">
        <v>2250</v>
      </c>
      <c r="K866" s="31">
        <f t="shared" si="6"/>
        <v>1012.5</v>
      </c>
      <c r="L866" s="31">
        <f t="shared" si="7"/>
        <v>303.75</v>
      </c>
      <c r="M866" s="32">
        <v>0.3</v>
      </c>
      <c r="O866" s="37"/>
      <c r="P866" s="38"/>
      <c r="Q866" s="33"/>
      <c r="R866" s="34"/>
    </row>
    <row r="867" spans="1:18" ht="15.75" customHeight="1" x14ac:dyDescent="0.2">
      <c r="A867" s="22"/>
      <c r="B867" s="27" t="s">
        <v>21</v>
      </c>
      <c r="C867" s="27">
        <v>1185732</v>
      </c>
      <c r="D867" s="28">
        <v>44542</v>
      </c>
      <c r="E867" s="27" t="s">
        <v>40</v>
      </c>
      <c r="F867" s="27" t="s">
        <v>56</v>
      </c>
      <c r="G867" s="27" t="s">
        <v>57</v>
      </c>
      <c r="H867" s="27" t="s">
        <v>27</v>
      </c>
      <c r="I867" s="29">
        <v>0.45</v>
      </c>
      <c r="J867" s="30">
        <v>1750</v>
      </c>
      <c r="K867" s="31">
        <f t="shared" si="6"/>
        <v>787.5</v>
      </c>
      <c r="L867" s="31">
        <f t="shared" si="7"/>
        <v>275.625</v>
      </c>
      <c r="M867" s="32">
        <v>0.35000000000000003</v>
      </c>
      <c r="O867" s="37"/>
      <c r="P867" s="38"/>
      <c r="Q867" s="33"/>
      <c r="R867" s="34"/>
    </row>
    <row r="868" spans="1:18" ht="15.75" customHeight="1" x14ac:dyDescent="0.2">
      <c r="A868" s="22"/>
      <c r="B868" s="27" t="s">
        <v>21</v>
      </c>
      <c r="C868" s="27">
        <v>1185732</v>
      </c>
      <c r="D868" s="28">
        <v>44542</v>
      </c>
      <c r="E868" s="27" t="s">
        <v>40</v>
      </c>
      <c r="F868" s="27" t="s">
        <v>56</v>
      </c>
      <c r="G868" s="27" t="s">
        <v>57</v>
      </c>
      <c r="H868" s="27" t="s">
        <v>28</v>
      </c>
      <c r="I868" s="29">
        <v>0.54999999999999993</v>
      </c>
      <c r="J868" s="30">
        <v>1750</v>
      </c>
      <c r="K868" s="31">
        <f t="shared" si="6"/>
        <v>962.49999999999989</v>
      </c>
      <c r="L868" s="31">
        <f t="shared" si="7"/>
        <v>288.74999999999994</v>
      </c>
      <c r="M868" s="32">
        <v>0.3</v>
      </c>
      <c r="O868" s="37"/>
      <c r="P868" s="38"/>
      <c r="Q868" s="33"/>
      <c r="R868" s="34"/>
    </row>
    <row r="869" spans="1:18" ht="15.75" customHeight="1" x14ac:dyDescent="0.2">
      <c r="A869" s="22"/>
      <c r="B869" s="27" t="s">
        <v>21</v>
      </c>
      <c r="C869" s="27">
        <v>1185732</v>
      </c>
      <c r="D869" s="28">
        <v>44542</v>
      </c>
      <c r="E869" s="27" t="s">
        <v>40</v>
      </c>
      <c r="F869" s="27" t="s">
        <v>56</v>
      </c>
      <c r="G869" s="27" t="s">
        <v>57</v>
      </c>
      <c r="H869" s="27" t="s">
        <v>29</v>
      </c>
      <c r="I869" s="29">
        <v>0.59999999999999987</v>
      </c>
      <c r="J869" s="30">
        <v>2750</v>
      </c>
      <c r="K869" s="31">
        <f t="shared" si="6"/>
        <v>1649.9999999999995</v>
      </c>
      <c r="L869" s="31">
        <f t="shared" si="7"/>
        <v>742.49999999999977</v>
      </c>
      <c r="M869" s="32">
        <v>0.45</v>
      </c>
      <c r="O869" s="37"/>
      <c r="P869" s="38"/>
      <c r="Q869" s="33"/>
      <c r="R869" s="34"/>
    </row>
    <row r="870" spans="1:18" ht="15.75" customHeight="1" x14ac:dyDescent="0.2">
      <c r="A870" s="22" t="s">
        <v>46</v>
      </c>
      <c r="B870" s="27" t="s">
        <v>38</v>
      </c>
      <c r="C870" s="27">
        <v>1189833</v>
      </c>
      <c r="D870" s="28">
        <v>44213</v>
      </c>
      <c r="E870" s="27" t="s">
        <v>40</v>
      </c>
      <c r="F870" s="27" t="s">
        <v>58</v>
      </c>
      <c r="G870" s="27" t="s">
        <v>59</v>
      </c>
      <c r="H870" s="27" t="s">
        <v>24</v>
      </c>
      <c r="I870" s="29">
        <v>0.35</v>
      </c>
      <c r="J870" s="30">
        <v>4750</v>
      </c>
      <c r="K870" s="31">
        <f t="shared" si="6"/>
        <v>1662.5</v>
      </c>
      <c r="L870" s="31">
        <f t="shared" si="7"/>
        <v>748.125</v>
      </c>
      <c r="M870" s="32">
        <v>0.45</v>
      </c>
      <c r="O870" s="37"/>
      <c r="P870" s="38"/>
      <c r="Q870" s="33"/>
      <c r="R870" s="34"/>
    </row>
    <row r="871" spans="1:18" ht="15.75" customHeight="1" x14ac:dyDescent="0.2">
      <c r="A871" s="22"/>
      <c r="B871" s="27" t="s">
        <v>38</v>
      </c>
      <c r="C871" s="27">
        <v>1189833</v>
      </c>
      <c r="D871" s="28">
        <v>44213</v>
      </c>
      <c r="E871" s="27" t="s">
        <v>40</v>
      </c>
      <c r="F871" s="27" t="s">
        <v>58</v>
      </c>
      <c r="G871" s="27" t="s">
        <v>59</v>
      </c>
      <c r="H871" s="27" t="s">
        <v>25</v>
      </c>
      <c r="I871" s="29">
        <v>0.45</v>
      </c>
      <c r="J871" s="30">
        <v>4750</v>
      </c>
      <c r="K871" s="31">
        <f t="shared" si="6"/>
        <v>2137.5</v>
      </c>
      <c r="L871" s="31">
        <f t="shared" si="7"/>
        <v>641.25</v>
      </c>
      <c r="M871" s="32">
        <v>0.3</v>
      </c>
      <c r="O871" s="37"/>
      <c r="P871" s="38"/>
      <c r="Q871" s="33"/>
      <c r="R871" s="34"/>
    </row>
    <row r="872" spans="1:18" ht="15.75" customHeight="1" x14ac:dyDescent="0.2">
      <c r="A872" s="22"/>
      <c r="B872" s="27" t="s">
        <v>38</v>
      </c>
      <c r="C872" s="27">
        <v>1189833</v>
      </c>
      <c r="D872" s="28">
        <v>44213</v>
      </c>
      <c r="E872" s="27" t="s">
        <v>40</v>
      </c>
      <c r="F872" s="27" t="s">
        <v>58</v>
      </c>
      <c r="G872" s="27" t="s">
        <v>59</v>
      </c>
      <c r="H872" s="27" t="s">
        <v>26</v>
      </c>
      <c r="I872" s="29">
        <v>0.45</v>
      </c>
      <c r="J872" s="30">
        <v>4750</v>
      </c>
      <c r="K872" s="31">
        <f t="shared" si="6"/>
        <v>2137.5</v>
      </c>
      <c r="L872" s="31">
        <f t="shared" si="7"/>
        <v>961.875</v>
      </c>
      <c r="M872" s="32">
        <v>0.45</v>
      </c>
      <c r="O872" s="37"/>
      <c r="P872" s="38"/>
      <c r="Q872" s="33"/>
      <c r="R872" s="34"/>
    </row>
    <row r="873" spans="1:18" ht="15.75" customHeight="1" x14ac:dyDescent="0.2">
      <c r="A873" s="22"/>
      <c r="B873" s="27" t="s">
        <v>38</v>
      </c>
      <c r="C873" s="27">
        <v>1189833</v>
      </c>
      <c r="D873" s="28">
        <v>44213</v>
      </c>
      <c r="E873" s="27" t="s">
        <v>40</v>
      </c>
      <c r="F873" s="27" t="s">
        <v>58</v>
      </c>
      <c r="G873" s="27" t="s">
        <v>59</v>
      </c>
      <c r="H873" s="27" t="s">
        <v>27</v>
      </c>
      <c r="I873" s="29">
        <v>0.45</v>
      </c>
      <c r="J873" s="30">
        <v>3250</v>
      </c>
      <c r="K873" s="31">
        <f t="shared" si="6"/>
        <v>1462.5</v>
      </c>
      <c r="L873" s="31">
        <f t="shared" si="7"/>
        <v>585</v>
      </c>
      <c r="M873" s="32">
        <v>0.39999999999999997</v>
      </c>
      <c r="O873" s="37"/>
      <c r="P873" s="38"/>
      <c r="Q873" s="33"/>
      <c r="R873" s="34"/>
    </row>
    <row r="874" spans="1:18" ht="15.75" customHeight="1" x14ac:dyDescent="0.2">
      <c r="A874" s="22"/>
      <c r="B874" s="27" t="s">
        <v>38</v>
      </c>
      <c r="C874" s="27">
        <v>1189833</v>
      </c>
      <c r="D874" s="28">
        <v>44213</v>
      </c>
      <c r="E874" s="27" t="s">
        <v>40</v>
      </c>
      <c r="F874" s="27" t="s">
        <v>58</v>
      </c>
      <c r="G874" s="27" t="s">
        <v>59</v>
      </c>
      <c r="H874" s="27" t="s">
        <v>28</v>
      </c>
      <c r="I874" s="29">
        <v>0.5</v>
      </c>
      <c r="J874" s="30">
        <v>2750</v>
      </c>
      <c r="K874" s="31">
        <f t="shared" si="6"/>
        <v>1375</v>
      </c>
      <c r="L874" s="31">
        <f t="shared" si="7"/>
        <v>825.00000000000011</v>
      </c>
      <c r="M874" s="32">
        <v>0.60000000000000009</v>
      </c>
      <c r="O874" s="37"/>
      <c r="P874" s="38"/>
      <c r="Q874" s="33"/>
      <c r="R874" s="34"/>
    </row>
    <row r="875" spans="1:18" ht="15.75" customHeight="1" x14ac:dyDescent="0.2">
      <c r="A875" s="22"/>
      <c r="B875" s="27" t="s">
        <v>38</v>
      </c>
      <c r="C875" s="27">
        <v>1189833</v>
      </c>
      <c r="D875" s="28">
        <v>44213</v>
      </c>
      <c r="E875" s="27" t="s">
        <v>40</v>
      </c>
      <c r="F875" s="27" t="s">
        <v>58</v>
      </c>
      <c r="G875" s="27" t="s">
        <v>59</v>
      </c>
      <c r="H875" s="27" t="s">
        <v>29</v>
      </c>
      <c r="I875" s="29">
        <v>0.45</v>
      </c>
      <c r="J875" s="30">
        <v>4750</v>
      </c>
      <c r="K875" s="31">
        <f t="shared" si="6"/>
        <v>2137.5</v>
      </c>
      <c r="L875" s="31">
        <f t="shared" si="7"/>
        <v>534.375</v>
      </c>
      <c r="M875" s="32">
        <v>0.25</v>
      </c>
      <c r="O875" s="37"/>
      <c r="P875" s="38"/>
      <c r="Q875" s="33"/>
      <c r="R875" s="34"/>
    </row>
    <row r="876" spans="1:18" ht="15.75" customHeight="1" x14ac:dyDescent="0.2">
      <c r="A876" s="22"/>
      <c r="B876" s="27" t="s">
        <v>38</v>
      </c>
      <c r="C876" s="27">
        <v>1189833</v>
      </c>
      <c r="D876" s="28">
        <v>44244</v>
      </c>
      <c r="E876" s="27" t="s">
        <v>40</v>
      </c>
      <c r="F876" s="27" t="s">
        <v>58</v>
      </c>
      <c r="G876" s="27" t="s">
        <v>59</v>
      </c>
      <c r="H876" s="27" t="s">
        <v>24</v>
      </c>
      <c r="I876" s="29">
        <v>0.35</v>
      </c>
      <c r="J876" s="30">
        <v>5250</v>
      </c>
      <c r="K876" s="31">
        <f t="shared" si="6"/>
        <v>1837.4999999999998</v>
      </c>
      <c r="L876" s="31">
        <f t="shared" si="7"/>
        <v>826.87499999999989</v>
      </c>
      <c r="M876" s="32">
        <v>0.45</v>
      </c>
      <c r="O876" s="37"/>
      <c r="P876" s="38"/>
      <c r="Q876" s="33"/>
      <c r="R876" s="34"/>
    </row>
    <row r="877" spans="1:18" ht="15.75" customHeight="1" x14ac:dyDescent="0.2">
      <c r="A877" s="22"/>
      <c r="B877" s="27" t="s">
        <v>38</v>
      </c>
      <c r="C877" s="27">
        <v>1189833</v>
      </c>
      <c r="D877" s="28">
        <v>44244</v>
      </c>
      <c r="E877" s="27" t="s">
        <v>40</v>
      </c>
      <c r="F877" s="27" t="s">
        <v>58</v>
      </c>
      <c r="G877" s="27" t="s">
        <v>59</v>
      </c>
      <c r="H877" s="27" t="s">
        <v>25</v>
      </c>
      <c r="I877" s="29">
        <v>0.45</v>
      </c>
      <c r="J877" s="30">
        <v>4250</v>
      </c>
      <c r="K877" s="31">
        <f t="shared" si="6"/>
        <v>1912.5</v>
      </c>
      <c r="L877" s="31">
        <f t="shared" si="7"/>
        <v>573.75</v>
      </c>
      <c r="M877" s="32">
        <v>0.3</v>
      </c>
      <c r="O877" s="37"/>
      <c r="P877" s="38"/>
      <c r="Q877" s="33"/>
      <c r="R877" s="34"/>
    </row>
    <row r="878" spans="1:18" ht="15.75" customHeight="1" x14ac:dyDescent="0.2">
      <c r="A878" s="22"/>
      <c r="B878" s="27" t="s">
        <v>38</v>
      </c>
      <c r="C878" s="27">
        <v>1189833</v>
      </c>
      <c r="D878" s="28">
        <v>44244</v>
      </c>
      <c r="E878" s="27" t="s">
        <v>40</v>
      </c>
      <c r="F878" s="27" t="s">
        <v>58</v>
      </c>
      <c r="G878" s="27" t="s">
        <v>59</v>
      </c>
      <c r="H878" s="27" t="s">
        <v>26</v>
      </c>
      <c r="I878" s="29">
        <v>0.45</v>
      </c>
      <c r="J878" s="30">
        <v>4500</v>
      </c>
      <c r="K878" s="31">
        <f t="shared" si="6"/>
        <v>2025</v>
      </c>
      <c r="L878" s="31">
        <f t="shared" si="7"/>
        <v>911.25</v>
      </c>
      <c r="M878" s="32">
        <v>0.45</v>
      </c>
      <c r="O878" s="37"/>
      <c r="P878" s="38"/>
      <c r="Q878" s="33"/>
      <c r="R878" s="34"/>
    </row>
    <row r="879" spans="1:18" ht="15.75" customHeight="1" x14ac:dyDescent="0.2">
      <c r="A879" s="22"/>
      <c r="B879" s="27" t="s">
        <v>38</v>
      </c>
      <c r="C879" s="27">
        <v>1189833</v>
      </c>
      <c r="D879" s="28">
        <v>44244</v>
      </c>
      <c r="E879" s="27" t="s">
        <v>40</v>
      </c>
      <c r="F879" s="27" t="s">
        <v>58</v>
      </c>
      <c r="G879" s="27" t="s">
        <v>59</v>
      </c>
      <c r="H879" s="27" t="s">
        <v>27</v>
      </c>
      <c r="I879" s="29">
        <v>0.45</v>
      </c>
      <c r="J879" s="30">
        <v>3000</v>
      </c>
      <c r="K879" s="31">
        <f t="shared" si="6"/>
        <v>1350</v>
      </c>
      <c r="L879" s="31">
        <f t="shared" si="7"/>
        <v>540</v>
      </c>
      <c r="M879" s="32">
        <v>0.39999999999999997</v>
      </c>
      <c r="O879" s="37"/>
      <c r="P879" s="38"/>
      <c r="Q879" s="33"/>
      <c r="R879" s="34"/>
    </row>
    <row r="880" spans="1:18" ht="15.75" customHeight="1" x14ac:dyDescent="0.2">
      <c r="A880" s="22"/>
      <c r="B880" s="27" t="s">
        <v>38</v>
      </c>
      <c r="C880" s="27">
        <v>1189833</v>
      </c>
      <c r="D880" s="28">
        <v>44244</v>
      </c>
      <c r="E880" s="27" t="s">
        <v>40</v>
      </c>
      <c r="F880" s="27" t="s">
        <v>58</v>
      </c>
      <c r="G880" s="27" t="s">
        <v>59</v>
      </c>
      <c r="H880" s="27" t="s">
        <v>28</v>
      </c>
      <c r="I880" s="29">
        <v>0.5</v>
      </c>
      <c r="J880" s="30">
        <v>2250</v>
      </c>
      <c r="K880" s="31">
        <f t="shared" si="6"/>
        <v>1125</v>
      </c>
      <c r="L880" s="31">
        <f t="shared" si="7"/>
        <v>675.00000000000011</v>
      </c>
      <c r="M880" s="32">
        <v>0.60000000000000009</v>
      </c>
      <c r="O880" s="37"/>
      <c r="P880" s="38"/>
      <c r="Q880" s="33"/>
      <c r="R880" s="34"/>
    </row>
    <row r="881" spans="1:18" ht="15.75" customHeight="1" x14ac:dyDescent="0.2">
      <c r="A881" s="22"/>
      <c r="B881" s="27" t="s">
        <v>38</v>
      </c>
      <c r="C881" s="27">
        <v>1189833</v>
      </c>
      <c r="D881" s="28">
        <v>44244</v>
      </c>
      <c r="E881" s="27" t="s">
        <v>40</v>
      </c>
      <c r="F881" s="27" t="s">
        <v>58</v>
      </c>
      <c r="G881" s="27" t="s">
        <v>59</v>
      </c>
      <c r="H881" s="27" t="s">
        <v>29</v>
      </c>
      <c r="I881" s="29">
        <v>0.45</v>
      </c>
      <c r="J881" s="30">
        <v>4250</v>
      </c>
      <c r="K881" s="31">
        <f t="shared" si="6"/>
        <v>1912.5</v>
      </c>
      <c r="L881" s="31">
        <f t="shared" si="7"/>
        <v>478.125</v>
      </c>
      <c r="M881" s="32">
        <v>0.25</v>
      </c>
      <c r="O881" s="37"/>
      <c r="P881" s="38"/>
      <c r="Q881" s="33"/>
      <c r="R881" s="34"/>
    </row>
    <row r="882" spans="1:18" ht="15.75" customHeight="1" x14ac:dyDescent="0.2">
      <c r="A882" s="22"/>
      <c r="B882" s="27" t="s">
        <v>38</v>
      </c>
      <c r="C882" s="27">
        <v>1189833</v>
      </c>
      <c r="D882" s="28">
        <v>44271</v>
      </c>
      <c r="E882" s="27" t="s">
        <v>40</v>
      </c>
      <c r="F882" s="27" t="s">
        <v>58</v>
      </c>
      <c r="G882" s="27" t="s">
        <v>59</v>
      </c>
      <c r="H882" s="27" t="s">
        <v>24</v>
      </c>
      <c r="I882" s="29">
        <v>0.35</v>
      </c>
      <c r="J882" s="30">
        <v>5750</v>
      </c>
      <c r="K882" s="31">
        <f t="shared" si="6"/>
        <v>2012.4999999999998</v>
      </c>
      <c r="L882" s="31">
        <f t="shared" si="7"/>
        <v>905.62499999999989</v>
      </c>
      <c r="M882" s="32">
        <v>0.45</v>
      </c>
      <c r="O882" s="37"/>
      <c r="P882" s="38"/>
      <c r="Q882" s="33"/>
      <c r="R882" s="34"/>
    </row>
    <row r="883" spans="1:18" ht="15.75" customHeight="1" x14ac:dyDescent="0.2">
      <c r="A883" s="22"/>
      <c r="B883" s="27" t="s">
        <v>38</v>
      </c>
      <c r="C883" s="27">
        <v>1189833</v>
      </c>
      <c r="D883" s="28">
        <v>44271</v>
      </c>
      <c r="E883" s="27" t="s">
        <v>40</v>
      </c>
      <c r="F883" s="27" t="s">
        <v>58</v>
      </c>
      <c r="G883" s="27" t="s">
        <v>59</v>
      </c>
      <c r="H883" s="27" t="s">
        <v>25</v>
      </c>
      <c r="I883" s="29">
        <v>0.45</v>
      </c>
      <c r="J883" s="30">
        <v>4250</v>
      </c>
      <c r="K883" s="31">
        <f t="shared" si="6"/>
        <v>1912.5</v>
      </c>
      <c r="L883" s="31">
        <f t="shared" si="7"/>
        <v>573.75</v>
      </c>
      <c r="M883" s="32">
        <v>0.3</v>
      </c>
      <c r="O883" s="37"/>
      <c r="P883" s="38"/>
      <c r="Q883" s="33"/>
      <c r="R883" s="34"/>
    </row>
    <row r="884" spans="1:18" ht="15.75" customHeight="1" x14ac:dyDescent="0.2">
      <c r="A884" s="22"/>
      <c r="B884" s="27" t="s">
        <v>38</v>
      </c>
      <c r="C884" s="27">
        <v>1189833</v>
      </c>
      <c r="D884" s="28">
        <v>44271</v>
      </c>
      <c r="E884" s="27" t="s">
        <v>40</v>
      </c>
      <c r="F884" s="27" t="s">
        <v>58</v>
      </c>
      <c r="G884" s="27" t="s">
        <v>59</v>
      </c>
      <c r="H884" s="27" t="s">
        <v>26</v>
      </c>
      <c r="I884" s="29">
        <v>0.45</v>
      </c>
      <c r="J884" s="30">
        <v>4250</v>
      </c>
      <c r="K884" s="31">
        <f t="shared" si="6"/>
        <v>1912.5</v>
      </c>
      <c r="L884" s="31">
        <f t="shared" si="7"/>
        <v>860.625</v>
      </c>
      <c r="M884" s="32">
        <v>0.45</v>
      </c>
      <c r="O884" s="37"/>
      <c r="P884" s="38"/>
      <c r="Q884" s="33"/>
      <c r="R884" s="34"/>
    </row>
    <row r="885" spans="1:18" ht="15.75" customHeight="1" x14ac:dyDescent="0.2">
      <c r="A885" s="22"/>
      <c r="B885" s="27" t="s">
        <v>38</v>
      </c>
      <c r="C885" s="27">
        <v>1189833</v>
      </c>
      <c r="D885" s="28">
        <v>44271</v>
      </c>
      <c r="E885" s="27" t="s">
        <v>40</v>
      </c>
      <c r="F885" s="27" t="s">
        <v>58</v>
      </c>
      <c r="G885" s="27" t="s">
        <v>59</v>
      </c>
      <c r="H885" s="27" t="s">
        <v>27</v>
      </c>
      <c r="I885" s="29">
        <v>0.45</v>
      </c>
      <c r="J885" s="30">
        <v>3250</v>
      </c>
      <c r="K885" s="31">
        <f t="shared" si="6"/>
        <v>1462.5</v>
      </c>
      <c r="L885" s="31">
        <f t="shared" si="7"/>
        <v>585</v>
      </c>
      <c r="M885" s="32">
        <v>0.39999999999999997</v>
      </c>
      <c r="O885" s="37"/>
      <c r="P885" s="38"/>
      <c r="Q885" s="33"/>
      <c r="R885" s="34"/>
    </row>
    <row r="886" spans="1:18" ht="15.75" customHeight="1" x14ac:dyDescent="0.2">
      <c r="A886" s="22"/>
      <c r="B886" s="27" t="s">
        <v>38</v>
      </c>
      <c r="C886" s="27">
        <v>1189833</v>
      </c>
      <c r="D886" s="28">
        <v>44271</v>
      </c>
      <c r="E886" s="27" t="s">
        <v>40</v>
      </c>
      <c r="F886" s="27" t="s">
        <v>58</v>
      </c>
      <c r="G886" s="27" t="s">
        <v>59</v>
      </c>
      <c r="H886" s="27" t="s">
        <v>28</v>
      </c>
      <c r="I886" s="29">
        <v>0.5</v>
      </c>
      <c r="J886" s="30">
        <v>2000</v>
      </c>
      <c r="K886" s="31">
        <f t="shared" si="6"/>
        <v>1000</v>
      </c>
      <c r="L886" s="31">
        <f t="shared" si="7"/>
        <v>600.00000000000011</v>
      </c>
      <c r="M886" s="32">
        <v>0.60000000000000009</v>
      </c>
      <c r="O886" s="37"/>
      <c r="P886" s="38"/>
      <c r="Q886" s="33"/>
      <c r="R886" s="34"/>
    </row>
    <row r="887" spans="1:18" ht="15.75" customHeight="1" x14ac:dyDescent="0.2">
      <c r="A887" s="22"/>
      <c r="B887" s="27" t="s">
        <v>38</v>
      </c>
      <c r="C887" s="27">
        <v>1189833</v>
      </c>
      <c r="D887" s="28">
        <v>44271</v>
      </c>
      <c r="E887" s="27" t="s">
        <v>40</v>
      </c>
      <c r="F887" s="27" t="s">
        <v>58</v>
      </c>
      <c r="G887" s="27" t="s">
        <v>59</v>
      </c>
      <c r="H887" s="27" t="s">
        <v>29</v>
      </c>
      <c r="I887" s="29">
        <v>0.45</v>
      </c>
      <c r="J887" s="30">
        <v>4000</v>
      </c>
      <c r="K887" s="31">
        <f t="shared" si="6"/>
        <v>1800</v>
      </c>
      <c r="L887" s="31">
        <f t="shared" si="7"/>
        <v>450</v>
      </c>
      <c r="M887" s="32">
        <v>0.25</v>
      </c>
      <c r="O887" s="37"/>
      <c r="P887" s="38"/>
      <c r="Q887" s="33"/>
      <c r="R887" s="34"/>
    </row>
    <row r="888" spans="1:18" ht="15.75" customHeight="1" x14ac:dyDescent="0.2">
      <c r="A888" s="22"/>
      <c r="B888" s="27" t="s">
        <v>38</v>
      </c>
      <c r="C888" s="27">
        <v>1189833</v>
      </c>
      <c r="D888" s="28">
        <v>44303</v>
      </c>
      <c r="E888" s="27" t="s">
        <v>40</v>
      </c>
      <c r="F888" s="27" t="s">
        <v>58</v>
      </c>
      <c r="G888" s="27" t="s">
        <v>59</v>
      </c>
      <c r="H888" s="27" t="s">
        <v>24</v>
      </c>
      <c r="I888" s="29">
        <v>0.45</v>
      </c>
      <c r="J888" s="30">
        <v>5750</v>
      </c>
      <c r="K888" s="31">
        <f t="shared" si="6"/>
        <v>2587.5</v>
      </c>
      <c r="L888" s="31">
        <f t="shared" si="7"/>
        <v>1164.375</v>
      </c>
      <c r="M888" s="32">
        <v>0.45</v>
      </c>
      <c r="O888" s="37"/>
      <c r="P888" s="38"/>
      <c r="Q888" s="33"/>
      <c r="R888" s="34"/>
    </row>
    <row r="889" spans="1:18" ht="15.75" customHeight="1" x14ac:dyDescent="0.2">
      <c r="A889" s="22"/>
      <c r="B889" s="27" t="s">
        <v>38</v>
      </c>
      <c r="C889" s="27">
        <v>1189833</v>
      </c>
      <c r="D889" s="28">
        <v>44303</v>
      </c>
      <c r="E889" s="27" t="s">
        <v>40</v>
      </c>
      <c r="F889" s="27" t="s">
        <v>58</v>
      </c>
      <c r="G889" s="27" t="s">
        <v>59</v>
      </c>
      <c r="H889" s="27" t="s">
        <v>25</v>
      </c>
      <c r="I889" s="29">
        <v>0.45</v>
      </c>
      <c r="J889" s="30">
        <v>3750</v>
      </c>
      <c r="K889" s="31">
        <f t="shared" si="6"/>
        <v>1687.5</v>
      </c>
      <c r="L889" s="31">
        <f t="shared" si="7"/>
        <v>506.25</v>
      </c>
      <c r="M889" s="32">
        <v>0.3</v>
      </c>
      <c r="O889" s="37"/>
      <c r="P889" s="38"/>
      <c r="Q889" s="33"/>
      <c r="R889" s="34"/>
    </row>
    <row r="890" spans="1:18" ht="15.75" customHeight="1" x14ac:dyDescent="0.2">
      <c r="A890" s="22"/>
      <c r="B890" s="27" t="s">
        <v>38</v>
      </c>
      <c r="C890" s="27">
        <v>1189833</v>
      </c>
      <c r="D890" s="28">
        <v>44303</v>
      </c>
      <c r="E890" s="27" t="s">
        <v>40</v>
      </c>
      <c r="F890" s="27" t="s">
        <v>58</v>
      </c>
      <c r="G890" s="27" t="s">
        <v>59</v>
      </c>
      <c r="H890" s="27" t="s">
        <v>26</v>
      </c>
      <c r="I890" s="29">
        <v>0.45</v>
      </c>
      <c r="J890" s="30">
        <v>4000</v>
      </c>
      <c r="K890" s="31">
        <f t="shared" si="6"/>
        <v>1800</v>
      </c>
      <c r="L890" s="31">
        <f t="shared" si="7"/>
        <v>810</v>
      </c>
      <c r="M890" s="32">
        <v>0.45</v>
      </c>
      <c r="O890" s="37"/>
      <c r="P890" s="38"/>
      <c r="Q890" s="33"/>
      <c r="R890" s="34"/>
    </row>
    <row r="891" spans="1:18" ht="15.75" customHeight="1" x14ac:dyDescent="0.2">
      <c r="A891" s="22"/>
      <c r="B891" s="27" t="s">
        <v>38</v>
      </c>
      <c r="C891" s="27">
        <v>1189833</v>
      </c>
      <c r="D891" s="28">
        <v>44303</v>
      </c>
      <c r="E891" s="27" t="s">
        <v>40</v>
      </c>
      <c r="F891" s="27" t="s">
        <v>58</v>
      </c>
      <c r="G891" s="27" t="s">
        <v>59</v>
      </c>
      <c r="H891" s="27" t="s">
        <v>27</v>
      </c>
      <c r="I891" s="29">
        <v>0.4</v>
      </c>
      <c r="J891" s="30">
        <v>3000</v>
      </c>
      <c r="K891" s="31">
        <f t="shared" si="6"/>
        <v>1200</v>
      </c>
      <c r="L891" s="31">
        <f t="shared" si="7"/>
        <v>479.99999999999994</v>
      </c>
      <c r="M891" s="32">
        <v>0.39999999999999997</v>
      </c>
      <c r="O891" s="37"/>
      <c r="P891" s="38"/>
      <c r="Q891" s="33"/>
      <c r="R891" s="34"/>
    </row>
    <row r="892" spans="1:18" ht="15.75" customHeight="1" x14ac:dyDescent="0.2">
      <c r="A892" s="22"/>
      <c r="B892" s="27" t="s">
        <v>38</v>
      </c>
      <c r="C892" s="27">
        <v>1189833</v>
      </c>
      <c r="D892" s="28">
        <v>44303</v>
      </c>
      <c r="E892" s="27" t="s">
        <v>40</v>
      </c>
      <c r="F892" s="27" t="s">
        <v>58</v>
      </c>
      <c r="G892" s="27" t="s">
        <v>59</v>
      </c>
      <c r="H892" s="27" t="s">
        <v>28</v>
      </c>
      <c r="I892" s="29">
        <v>0.45</v>
      </c>
      <c r="J892" s="30">
        <v>2000</v>
      </c>
      <c r="K892" s="31">
        <f t="shared" si="6"/>
        <v>900</v>
      </c>
      <c r="L892" s="31">
        <f t="shared" si="7"/>
        <v>540.00000000000011</v>
      </c>
      <c r="M892" s="32">
        <v>0.60000000000000009</v>
      </c>
      <c r="O892" s="37"/>
      <c r="P892" s="38"/>
      <c r="Q892" s="33"/>
      <c r="R892" s="34"/>
    </row>
    <row r="893" spans="1:18" ht="15.75" customHeight="1" x14ac:dyDescent="0.2">
      <c r="A893" s="22"/>
      <c r="B893" s="27" t="s">
        <v>38</v>
      </c>
      <c r="C893" s="27">
        <v>1189833</v>
      </c>
      <c r="D893" s="28">
        <v>44303</v>
      </c>
      <c r="E893" s="27" t="s">
        <v>40</v>
      </c>
      <c r="F893" s="27" t="s">
        <v>58</v>
      </c>
      <c r="G893" s="27" t="s">
        <v>59</v>
      </c>
      <c r="H893" s="27" t="s">
        <v>29</v>
      </c>
      <c r="I893" s="29">
        <v>0.6</v>
      </c>
      <c r="J893" s="30">
        <v>3750</v>
      </c>
      <c r="K893" s="31">
        <f t="shared" si="6"/>
        <v>2250</v>
      </c>
      <c r="L893" s="31">
        <f t="shared" si="7"/>
        <v>562.5</v>
      </c>
      <c r="M893" s="32">
        <v>0.25</v>
      </c>
      <c r="O893" s="37"/>
      <c r="P893" s="38"/>
      <c r="Q893" s="33"/>
      <c r="R893" s="34"/>
    </row>
    <row r="894" spans="1:18" ht="15.75" customHeight="1" x14ac:dyDescent="0.2">
      <c r="A894" s="22"/>
      <c r="B894" s="27" t="s">
        <v>38</v>
      </c>
      <c r="C894" s="27">
        <v>1189833</v>
      </c>
      <c r="D894" s="28">
        <v>44334</v>
      </c>
      <c r="E894" s="27" t="s">
        <v>40</v>
      </c>
      <c r="F894" s="27" t="s">
        <v>58</v>
      </c>
      <c r="G894" s="27" t="s">
        <v>59</v>
      </c>
      <c r="H894" s="27" t="s">
        <v>24</v>
      </c>
      <c r="I894" s="29">
        <v>0.4</v>
      </c>
      <c r="J894" s="30">
        <v>5750</v>
      </c>
      <c r="K894" s="31">
        <f t="shared" si="6"/>
        <v>2300</v>
      </c>
      <c r="L894" s="31">
        <f t="shared" si="7"/>
        <v>1035</v>
      </c>
      <c r="M894" s="32">
        <v>0.45</v>
      </c>
      <c r="O894" s="37"/>
      <c r="P894" s="38"/>
      <c r="Q894" s="33"/>
      <c r="R894" s="34"/>
    </row>
    <row r="895" spans="1:18" ht="15.75" customHeight="1" x14ac:dyDescent="0.2">
      <c r="A895" s="22"/>
      <c r="B895" s="27" t="s">
        <v>38</v>
      </c>
      <c r="C895" s="27">
        <v>1189833</v>
      </c>
      <c r="D895" s="28">
        <v>44334</v>
      </c>
      <c r="E895" s="27" t="s">
        <v>40</v>
      </c>
      <c r="F895" s="27" t="s">
        <v>58</v>
      </c>
      <c r="G895" s="27" t="s">
        <v>59</v>
      </c>
      <c r="H895" s="27" t="s">
        <v>25</v>
      </c>
      <c r="I895" s="29">
        <v>0.45</v>
      </c>
      <c r="J895" s="30">
        <v>4250</v>
      </c>
      <c r="K895" s="31">
        <f t="shared" si="6"/>
        <v>1912.5</v>
      </c>
      <c r="L895" s="31">
        <f t="shared" si="7"/>
        <v>573.75</v>
      </c>
      <c r="M895" s="32">
        <v>0.3</v>
      </c>
      <c r="O895" s="37"/>
      <c r="P895" s="38"/>
      <c r="Q895" s="33"/>
      <c r="R895" s="34"/>
    </row>
    <row r="896" spans="1:18" ht="15.75" customHeight="1" x14ac:dyDescent="0.2">
      <c r="A896" s="22"/>
      <c r="B896" s="27" t="s">
        <v>38</v>
      </c>
      <c r="C896" s="27">
        <v>1189833</v>
      </c>
      <c r="D896" s="28">
        <v>44334</v>
      </c>
      <c r="E896" s="27" t="s">
        <v>40</v>
      </c>
      <c r="F896" s="27" t="s">
        <v>58</v>
      </c>
      <c r="G896" s="27" t="s">
        <v>59</v>
      </c>
      <c r="H896" s="27" t="s">
        <v>26</v>
      </c>
      <c r="I896" s="29">
        <v>0.45</v>
      </c>
      <c r="J896" s="30">
        <v>4250</v>
      </c>
      <c r="K896" s="31">
        <f t="shared" si="6"/>
        <v>1912.5</v>
      </c>
      <c r="L896" s="31">
        <f t="shared" si="7"/>
        <v>860.625</v>
      </c>
      <c r="M896" s="32">
        <v>0.45</v>
      </c>
      <c r="O896" s="37"/>
      <c r="P896" s="38"/>
      <c r="Q896" s="33"/>
      <c r="R896" s="34"/>
    </row>
    <row r="897" spans="1:18" ht="15.75" customHeight="1" x14ac:dyDescent="0.2">
      <c r="A897" s="22"/>
      <c r="B897" s="27" t="s">
        <v>38</v>
      </c>
      <c r="C897" s="27">
        <v>1189833</v>
      </c>
      <c r="D897" s="28">
        <v>44334</v>
      </c>
      <c r="E897" s="27" t="s">
        <v>40</v>
      </c>
      <c r="F897" s="27" t="s">
        <v>58</v>
      </c>
      <c r="G897" s="27" t="s">
        <v>59</v>
      </c>
      <c r="H897" s="27" t="s">
        <v>27</v>
      </c>
      <c r="I897" s="29">
        <v>0.4</v>
      </c>
      <c r="J897" s="30">
        <v>3250</v>
      </c>
      <c r="K897" s="31">
        <f t="shared" si="6"/>
        <v>1300</v>
      </c>
      <c r="L897" s="31">
        <f t="shared" si="7"/>
        <v>520</v>
      </c>
      <c r="M897" s="32">
        <v>0.39999999999999997</v>
      </c>
      <c r="O897" s="37"/>
      <c r="P897" s="38"/>
      <c r="Q897" s="33"/>
      <c r="R897" s="34"/>
    </row>
    <row r="898" spans="1:18" ht="15.75" customHeight="1" x14ac:dyDescent="0.2">
      <c r="A898" s="22"/>
      <c r="B898" s="27" t="s">
        <v>38</v>
      </c>
      <c r="C898" s="27">
        <v>1189833</v>
      </c>
      <c r="D898" s="28">
        <v>44334</v>
      </c>
      <c r="E898" s="27" t="s">
        <v>40</v>
      </c>
      <c r="F898" s="27" t="s">
        <v>58</v>
      </c>
      <c r="G898" s="27" t="s">
        <v>59</v>
      </c>
      <c r="H898" s="27" t="s">
        <v>28</v>
      </c>
      <c r="I898" s="29">
        <v>0.45</v>
      </c>
      <c r="J898" s="30">
        <v>2250</v>
      </c>
      <c r="K898" s="31">
        <f t="shared" si="6"/>
        <v>1012.5</v>
      </c>
      <c r="L898" s="31">
        <f t="shared" si="7"/>
        <v>607.50000000000011</v>
      </c>
      <c r="M898" s="32">
        <v>0.60000000000000009</v>
      </c>
      <c r="O898" s="37"/>
      <c r="P898" s="38"/>
      <c r="Q898" s="33"/>
      <c r="R898" s="34"/>
    </row>
    <row r="899" spans="1:18" ht="15.75" customHeight="1" x14ac:dyDescent="0.2">
      <c r="A899" s="22"/>
      <c r="B899" s="27" t="s">
        <v>38</v>
      </c>
      <c r="C899" s="27">
        <v>1189833</v>
      </c>
      <c r="D899" s="28">
        <v>44334</v>
      </c>
      <c r="E899" s="27" t="s">
        <v>40</v>
      </c>
      <c r="F899" s="27" t="s">
        <v>58</v>
      </c>
      <c r="G899" s="27" t="s">
        <v>59</v>
      </c>
      <c r="H899" s="27" t="s">
        <v>29</v>
      </c>
      <c r="I899" s="29">
        <v>0.6</v>
      </c>
      <c r="J899" s="30">
        <v>4000</v>
      </c>
      <c r="K899" s="31">
        <f t="shared" si="6"/>
        <v>2400</v>
      </c>
      <c r="L899" s="31">
        <f t="shared" si="7"/>
        <v>600</v>
      </c>
      <c r="M899" s="32">
        <v>0.25</v>
      </c>
      <c r="O899" s="37"/>
      <c r="P899" s="38"/>
      <c r="Q899" s="33"/>
      <c r="R899" s="34"/>
    </row>
    <row r="900" spans="1:18" ht="15.75" customHeight="1" x14ac:dyDescent="0.2">
      <c r="A900" s="22"/>
      <c r="B900" s="27" t="s">
        <v>38</v>
      </c>
      <c r="C900" s="27">
        <v>1189833</v>
      </c>
      <c r="D900" s="28">
        <v>44364</v>
      </c>
      <c r="E900" s="27" t="s">
        <v>40</v>
      </c>
      <c r="F900" s="27" t="s">
        <v>58</v>
      </c>
      <c r="G900" s="27" t="s">
        <v>59</v>
      </c>
      <c r="H900" s="27" t="s">
        <v>24</v>
      </c>
      <c r="I900" s="29">
        <v>0.4</v>
      </c>
      <c r="J900" s="30">
        <v>6750</v>
      </c>
      <c r="K900" s="31">
        <f t="shared" si="6"/>
        <v>2700</v>
      </c>
      <c r="L900" s="31">
        <f t="shared" si="7"/>
        <v>1215</v>
      </c>
      <c r="M900" s="32">
        <v>0.45</v>
      </c>
      <c r="O900" s="37"/>
      <c r="P900" s="38"/>
      <c r="Q900" s="33"/>
      <c r="R900" s="34"/>
    </row>
    <row r="901" spans="1:18" ht="15.75" customHeight="1" x14ac:dyDescent="0.2">
      <c r="A901" s="22"/>
      <c r="B901" s="27" t="s">
        <v>38</v>
      </c>
      <c r="C901" s="27">
        <v>1189833</v>
      </c>
      <c r="D901" s="28">
        <v>44364</v>
      </c>
      <c r="E901" s="27" t="s">
        <v>40</v>
      </c>
      <c r="F901" s="27" t="s">
        <v>58</v>
      </c>
      <c r="G901" s="27" t="s">
        <v>59</v>
      </c>
      <c r="H901" s="27" t="s">
        <v>25</v>
      </c>
      <c r="I901" s="29">
        <v>0.45</v>
      </c>
      <c r="J901" s="30">
        <v>5250</v>
      </c>
      <c r="K901" s="31">
        <f t="shared" si="6"/>
        <v>2362.5</v>
      </c>
      <c r="L901" s="31">
        <f t="shared" si="7"/>
        <v>708.75</v>
      </c>
      <c r="M901" s="32">
        <v>0.3</v>
      </c>
      <c r="O901" s="37"/>
      <c r="P901" s="38"/>
      <c r="Q901" s="33"/>
      <c r="R901" s="34"/>
    </row>
    <row r="902" spans="1:18" ht="15.75" customHeight="1" x14ac:dyDescent="0.2">
      <c r="A902" s="22"/>
      <c r="B902" s="27" t="s">
        <v>38</v>
      </c>
      <c r="C902" s="27">
        <v>1189833</v>
      </c>
      <c r="D902" s="28">
        <v>44364</v>
      </c>
      <c r="E902" s="27" t="s">
        <v>40</v>
      </c>
      <c r="F902" s="27" t="s">
        <v>58</v>
      </c>
      <c r="G902" s="27" t="s">
        <v>59</v>
      </c>
      <c r="H902" s="27" t="s">
        <v>26</v>
      </c>
      <c r="I902" s="29">
        <v>0.45</v>
      </c>
      <c r="J902" s="30">
        <v>5500</v>
      </c>
      <c r="K902" s="31">
        <f t="shared" si="6"/>
        <v>2475</v>
      </c>
      <c r="L902" s="31">
        <f t="shared" si="7"/>
        <v>1113.75</v>
      </c>
      <c r="M902" s="32">
        <v>0.45</v>
      </c>
      <c r="O902" s="37"/>
      <c r="P902" s="38"/>
      <c r="Q902" s="33"/>
      <c r="R902" s="34"/>
    </row>
    <row r="903" spans="1:18" ht="15.75" customHeight="1" x14ac:dyDescent="0.2">
      <c r="A903" s="22"/>
      <c r="B903" s="27" t="s">
        <v>38</v>
      </c>
      <c r="C903" s="27">
        <v>1189833</v>
      </c>
      <c r="D903" s="28">
        <v>44364</v>
      </c>
      <c r="E903" s="27" t="s">
        <v>40</v>
      </c>
      <c r="F903" s="27" t="s">
        <v>58</v>
      </c>
      <c r="G903" s="27" t="s">
        <v>59</v>
      </c>
      <c r="H903" s="27" t="s">
        <v>27</v>
      </c>
      <c r="I903" s="29">
        <v>0.4</v>
      </c>
      <c r="J903" s="30">
        <v>4250</v>
      </c>
      <c r="K903" s="31">
        <f t="shared" si="6"/>
        <v>1700</v>
      </c>
      <c r="L903" s="31">
        <f t="shared" si="7"/>
        <v>680</v>
      </c>
      <c r="M903" s="32">
        <v>0.39999999999999997</v>
      </c>
      <c r="O903" s="37"/>
      <c r="P903" s="38"/>
      <c r="Q903" s="33"/>
      <c r="R903" s="34"/>
    </row>
    <row r="904" spans="1:18" ht="15.75" customHeight="1" x14ac:dyDescent="0.2">
      <c r="A904" s="22"/>
      <c r="B904" s="27" t="s">
        <v>38</v>
      </c>
      <c r="C904" s="27">
        <v>1189833</v>
      </c>
      <c r="D904" s="28">
        <v>44364</v>
      </c>
      <c r="E904" s="27" t="s">
        <v>40</v>
      </c>
      <c r="F904" s="27" t="s">
        <v>58</v>
      </c>
      <c r="G904" s="27" t="s">
        <v>59</v>
      </c>
      <c r="H904" s="27" t="s">
        <v>28</v>
      </c>
      <c r="I904" s="29">
        <v>0.45</v>
      </c>
      <c r="J904" s="30">
        <v>3000</v>
      </c>
      <c r="K904" s="31">
        <f t="shared" si="6"/>
        <v>1350</v>
      </c>
      <c r="L904" s="31">
        <f t="shared" si="7"/>
        <v>810.00000000000011</v>
      </c>
      <c r="M904" s="32">
        <v>0.60000000000000009</v>
      </c>
      <c r="O904" s="37"/>
      <c r="P904" s="38"/>
      <c r="Q904" s="33"/>
      <c r="R904" s="34"/>
    </row>
    <row r="905" spans="1:18" ht="15.75" customHeight="1" x14ac:dyDescent="0.2">
      <c r="A905" s="22"/>
      <c r="B905" s="27" t="s">
        <v>38</v>
      </c>
      <c r="C905" s="27">
        <v>1189833</v>
      </c>
      <c r="D905" s="28">
        <v>44364</v>
      </c>
      <c r="E905" s="27" t="s">
        <v>40</v>
      </c>
      <c r="F905" s="27" t="s">
        <v>58</v>
      </c>
      <c r="G905" s="27" t="s">
        <v>59</v>
      </c>
      <c r="H905" s="27" t="s">
        <v>29</v>
      </c>
      <c r="I905" s="29">
        <v>0.6</v>
      </c>
      <c r="J905" s="30">
        <v>6000</v>
      </c>
      <c r="K905" s="31">
        <f t="shared" si="6"/>
        <v>3600</v>
      </c>
      <c r="L905" s="31">
        <f t="shared" si="7"/>
        <v>900</v>
      </c>
      <c r="M905" s="32">
        <v>0.25</v>
      </c>
      <c r="O905" s="37"/>
      <c r="P905" s="38"/>
      <c r="Q905" s="33"/>
      <c r="R905" s="34"/>
    </row>
    <row r="906" spans="1:18" ht="15.75" customHeight="1" x14ac:dyDescent="0.2">
      <c r="A906" s="22"/>
      <c r="B906" s="27" t="s">
        <v>38</v>
      </c>
      <c r="C906" s="27">
        <v>1189833</v>
      </c>
      <c r="D906" s="28">
        <v>44393</v>
      </c>
      <c r="E906" s="27" t="s">
        <v>40</v>
      </c>
      <c r="F906" s="27" t="s">
        <v>58</v>
      </c>
      <c r="G906" s="27" t="s">
        <v>59</v>
      </c>
      <c r="H906" s="27" t="s">
        <v>24</v>
      </c>
      <c r="I906" s="29">
        <v>0.4</v>
      </c>
      <c r="J906" s="30">
        <v>7500</v>
      </c>
      <c r="K906" s="31">
        <f t="shared" si="6"/>
        <v>3000</v>
      </c>
      <c r="L906" s="31">
        <f t="shared" si="7"/>
        <v>1350</v>
      </c>
      <c r="M906" s="32">
        <v>0.45</v>
      </c>
      <c r="O906" s="37"/>
      <c r="P906" s="38"/>
      <c r="Q906" s="33"/>
      <c r="R906" s="34"/>
    </row>
    <row r="907" spans="1:18" ht="15.75" customHeight="1" x14ac:dyDescent="0.2">
      <c r="A907" s="22"/>
      <c r="B907" s="27" t="s">
        <v>38</v>
      </c>
      <c r="C907" s="27">
        <v>1189833</v>
      </c>
      <c r="D907" s="28">
        <v>44393</v>
      </c>
      <c r="E907" s="27" t="s">
        <v>40</v>
      </c>
      <c r="F907" s="27" t="s">
        <v>58</v>
      </c>
      <c r="G907" s="27" t="s">
        <v>59</v>
      </c>
      <c r="H907" s="27" t="s">
        <v>25</v>
      </c>
      <c r="I907" s="29">
        <v>0.45</v>
      </c>
      <c r="J907" s="30">
        <v>6000</v>
      </c>
      <c r="K907" s="31">
        <f t="shared" si="6"/>
        <v>2700</v>
      </c>
      <c r="L907" s="31">
        <f t="shared" si="7"/>
        <v>810</v>
      </c>
      <c r="M907" s="32">
        <v>0.3</v>
      </c>
      <c r="O907" s="37"/>
      <c r="P907" s="38"/>
      <c r="Q907" s="33"/>
      <c r="R907" s="34"/>
    </row>
    <row r="908" spans="1:18" ht="15.75" customHeight="1" x14ac:dyDescent="0.2">
      <c r="A908" s="22"/>
      <c r="B908" s="27" t="s">
        <v>38</v>
      </c>
      <c r="C908" s="27">
        <v>1189833</v>
      </c>
      <c r="D908" s="28">
        <v>44393</v>
      </c>
      <c r="E908" s="27" t="s">
        <v>40</v>
      </c>
      <c r="F908" s="27" t="s">
        <v>58</v>
      </c>
      <c r="G908" s="27" t="s">
        <v>59</v>
      </c>
      <c r="H908" s="27" t="s">
        <v>26</v>
      </c>
      <c r="I908" s="29">
        <v>0.45</v>
      </c>
      <c r="J908" s="30">
        <v>5500</v>
      </c>
      <c r="K908" s="31">
        <f t="shared" si="6"/>
        <v>2475</v>
      </c>
      <c r="L908" s="31">
        <f t="shared" si="7"/>
        <v>1113.75</v>
      </c>
      <c r="M908" s="32">
        <v>0.45</v>
      </c>
      <c r="O908" s="37"/>
      <c r="P908" s="38"/>
      <c r="Q908" s="33"/>
      <c r="R908" s="34"/>
    </row>
    <row r="909" spans="1:18" ht="15.75" customHeight="1" x14ac:dyDescent="0.2">
      <c r="A909" s="22"/>
      <c r="B909" s="27" t="s">
        <v>38</v>
      </c>
      <c r="C909" s="27">
        <v>1189833</v>
      </c>
      <c r="D909" s="28">
        <v>44393</v>
      </c>
      <c r="E909" s="27" t="s">
        <v>40</v>
      </c>
      <c r="F909" s="27" t="s">
        <v>58</v>
      </c>
      <c r="G909" s="27" t="s">
        <v>59</v>
      </c>
      <c r="H909" s="27" t="s">
        <v>27</v>
      </c>
      <c r="I909" s="29">
        <v>0.4</v>
      </c>
      <c r="J909" s="30">
        <v>4500</v>
      </c>
      <c r="K909" s="31">
        <f t="shared" si="6"/>
        <v>1800</v>
      </c>
      <c r="L909" s="31">
        <f t="shared" si="7"/>
        <v>719.99999999999989</v>
      </c>
      <c r="M909" s="32">
        <v>0.39999999999999997</v>
      </c>
      <c r="O909" s="37"/>
      <c r="P909" s="38"/>
      <c r="Q909" s="33"/>
      <c r="R909" s="34"/>
    </row>
    <row r="910" spans="1:18" ht="15.75" customHeight="1" x14ac:dyDescent="0.2">
      <c r="A910" s="22"/>
      <c r="B910" s="27" t="s">
        <v>38</v>
      </c>
      <c r="C910" s="27">
        <v>1189833</v>
      </c>
      <c r="D910" s="28">
        <v>44393</v>
      </c>
      <c r="E910" s="27" t="s">
        <v>40</v>
      </c>
      <c r="F910" s="27" t="s">
        <v>58</v>
      </c>
      <c r="G910" s="27" t="s">
        <v>59</v>
      </c>
      <c r="H910" s="27" t="s">
        <v>28</v>
      </c>
      <c r="I910" s="29">
        <v>0.45</v>
      </c>
      <c r="J910" s="30">
        <v>4750</v>
      </c>
      <c r="K910" s="31">
        <f t="shared" si="6"/>
        <v>2137.5</v>
      </c>
      <c r="L910" s="31">
        <f t="shared" si="7"/>
        <v>1282.5000000000002</v>
      </c>
      <c r="M910" s="32">
        <v>0.60000000000000009</v>
      </c>
      <c r="O910" s="37"/>
      <c r="P910" s="38"/>
      <c r="Q910" s="33"/>
      <c r="R910" s="34"/>
    </row>
    <row r="911" spans="1:18" ht="15.75" customHeight="1" x14ac:dyDescent="0.2">
      <c r="A911" s="22"/>
      <c r="B911" s="27" t="s">
        <v>38</v>
      </c>
      <c r="C911" s="27">
        <v>1189833</v>
      </c>
      <c r="D911" s="28">
        <v>44393</v>
      </c>
      <c r="E911" s="27" t="s">
        <v>40</v>
      </c>
      <c r="F911" s="27" t="s">
        <v>58</v>
      </c>
      <c r="G911" s="27" t="s">
        <v>59</v>
      </c>
      <c r="H911" s="27" t="s">
        <v>29</v>
      </c>
      <c r="I911" s="29">
        <v>0.6</v>
      </c>
      <c r="J911" s="30">
        <v>4750</v>
      </c>
      <c r="K911" s="31">
        <f t="shared" si="6"/>
        <v>2850</v>
      </c>
      <c r="L911" s="31">
        <f t="shared" si="7"/>
        <v>712.5</v>
      </c>
      <c r="M911" s="32">
        <v>0.25</v>
      </c>
      <c r="O911" s="37"/>
      <c r="P911" s="38"/>
      <c r="Q911" s="33"/>
      <c r="R911" s="34"/>
    </row>
    <row r="912" spans="1:18" ht="15.75" customHeight="1" x14ac:dyDescent="0.2">
      <c r="A912" s="22"/>
      <c r="B912" s="27" t="s">
        <v>38</v>
      </c>
      <c r="C912" s="27">
        <v>1189833</v>
      </c>
      <c r="D912" s="28">
        <v>44425</v>
      </c>
      <c r="E912" s="27" t="s">
        <v>40</v>
      </c>
      <c r="F912" s="27" t="s">
        <v>58</v>
      </c>
      <c r="G912" s="27" t="s">
        <v>59</v>
      </c>
      <c r="H912" s="27" t="s">
        <v>24</v>
      </c>
      <c r="I912" s="29">
        <v>0.45</v>
      </c>
      <c r="J912" s="30">
        <v>6750</v>
      </c>
      <c r="K912" s="31">
        <f t="shared" si="6"/>
        <v>3037.5</v>
      </c>
      <c r="L912" s="31">
        <f t="shared" si="7"/>
        <v>1366.875</v>
      </c>
      <c r="M912" s="32">
        <v>0.45</v>
      </c>
      <c r="O912" s="37"/>
      <c r="P912" s="38"/>
      <c r="Q912" s="33"/>
      <c r="R912" s="34"/>
    </row>
    <row r="913" spans="1:18" ht="15.75" customHeight="1" x14ac:dyDescent="0.2">
      <c r="A913" s="22"/>
      <c r="B913" s="27" t="s">
        <v>38</v>
      </c>
      <c r="C913" s="27">
        <v>1189833</v>
      </c>
      <c r="D913" s="28">
        <v>44425</v>
      </c>
      <c r="E913" s="27" t="s">
        <v>40</v>
      </c>
      <c r="F913" s="27" t="s">
        <v>58</v>
      </c>
      <c r="G913" s="27" t="s">
        <v>59</v>
      </c>
      <c r="H913" s="27" t="s">
        <v>25</v>
      </c>
      <c r="I913" s="29">
        <v>0.55000000000000004</v>
      </c>
      <c r="J913" s="30">
        <v>6250</v>
      </c>
      <c r="K913" s="31">
        <f t="shared" si="6"/>
        <v>3437.5000000000005</v>
      </c>
      <c r="L913" s="31">
        <f t="shared" si="7"/>
        <v>1031.25</v>
      </c>
      <c r="M913" s="32">
        <v>0.3</v>
      </c>
      <c r="O913" s="37"/>
      <c r="P913" s="38"/>
      <c r="Q913" s="33"/>
      <c r="R913" s="34"/>
    </row>
    <row r="914" spans="1:18" ht="15.75" customHeight="1" x14ac:dyDescent="0.2">
      <c r="A914" s="22"/>
      <c r="B914" s="27" t="s">
        <v>38</v>
      </c>
      <c r="C914" s="27">
        <v>1189833</v>
      </c>
      <c r="D914" s="28">
        <v>44425</v>
      </c>
      <c r="E914" s="27" t="s">
        <v>40</v>
      </c>
      <c r="F914" s="27" t="s">
        <v>58</v>
      </c>
      <c r="G914" s="27" t="s">
        <v>59</v>
      </c>
      <c r="H914" s="27" t="s">
        <v>26</v>
      </c>
      <c r="I914" s="29">
        <v>0.5</v>
      </c>
      <c r="J914" s="30">
        <v>5000</v>
      </c>
      <c r="K914" s="31">
        <f t="shared" si="6"/>
        <v>2500</v>
      </c>
      <c r="L914" s="31">
        <f t="shared" si="7"/>
        <v>1125</v>
      </c>
      <c r="M914" s="32">
        <v>0.45</v>
      </c>
      <c r="O914" s="37"/>
      <c r="P914" s="38"/>
      <c r="Q914" s="33"/>
      <c r="R914" s="34"/>
    </row>
    <row r="915" spans="1:18" ht="15.75" customHeight="1" x14ac:dyDescent="0.2">
      <c r="A915" s="22"/>
      <c r="B915" s="27" t="s">
        <v>38</v>
      </c>
      <c r="C915" s="27">
        <v>1189833</v>
      </c>
      <c r="D915" s="28">
        <v>44425</v>
      </c>
      <c r="E915" s="27" t="s">
        <v>40</v>
      </c>
      <c r="F915" s="27" t="s">
        <v>58</v>
      </c>
      <c r="G915" s="27" t="s">
        <v>59</v>
      </c>
      <c r="H915" s="27" t="s">
        <v>27</v>
      </c>
      <c r="I915" s="29">
        <v>0.45</v>
      </c>
      <c r="J915" s="30">
        <v>4250</v>
      </c>
      <c r="K915" s="31">
        <f t="shared" si="6"/>
        <v>1912.5</v>
      </c>
      <c r="L915" s="31">
        <f t="shared" si="7"/>
        <v>764.99999999999989</v>
      </c>
      <c r="M915" s="32">
        <v>0.39999999999999997</v>
      </c>
      <c r="O915" s="37"/>
      <c r="P915" s="38"/>
      <c r="Q915" s="33"/>
      <c r="R915" s="34"/>
    </row>
    <row r="916" spans="1:18" ht="15.75" customHeight="1" x14ac:dyDescent="0.2">
      <c r="A916" s="22"/>
      <c r="B916" s="27" t="s">
        <v>38</v>
      </c>
      <c r="C916" s="27">
        <v>1189833</v>
      </c>
      <c r="D916" s="28">
        <v>44425</v>
      </c>
      <c r="E916" s="27" t="s">
        <v>40</v>
      </c>
      <c r="F916" s="27" t="s">
        <v>58</v>
      </c>
      <c r="G916" s="27" t="s">
        <v>59</v>
      </c>
      <c r="H916" s="27" t="s">
        <v>28</v>
      </c>
      <c r="I916" s="29">
        <v>0.54999999999999993</v>
      </c>
      <c r="J916" s="30">
        <v>4250</v>
      </c>
      <c r="K916" s="31">
        <f t="shared" si="6"/>
        <v>2337.4999999999995</v>
      </c>
      <c r="L916" s="31">
        <f t="shared" si="7"/>
        <v>1402.5</v>
      </c>
      <c r="M916" s="32">
        <v>0.60000000000000009</v>
      </c>
      <c r="O916" s="37"/>
      <c r="P916" s="38"/>
      <c r="Q916" s="33"/>
      <c r="R916" s="34"/>
    </row>
    <row r="917" spans="1:18" ht="15.75" customHeight="1" x14ac:dyDescent="0.2">
      <c r="A917" s="22"/>
      <c r="B917" s="27" t="s">
        <v>38</v>
      </c>
      <c r="C917" s="27">
        <v>1189833</v>
      </c>
      <c r="D917" s="28">
        <v>44425</v>
      </c>
      <c r="E917" s="27" t="s">
        <v>40</v>
      </c>
      <c r="F917" s="27" t="s">
        <v>58</v>
      </c>
      <c r="G917" s="27" t="s">
        <v>59</v>
      </c>
      <c r="H917" s="27" t="s">
        <v>29</v>
      </c>
      <c r="I917" s="29">
        <v>0.6</v>
      </c>
      <c r="J917" s="30">
        <v>4000</v>
      </c>
      <c r="K917" s="31">
        <f t="shared" si="6"/>
        <v>2400</v>
      </c>
      <c r="L917" s="31">
        <f t="shared" si="7"/>
        <v>600</v>
      </c>
      <c r="M917" s="32">
        <v>0.25</v>
      </c>
      <c r="O917" s="37"/>
      <c r="P917" s="38"/>
      <c r="Q917" s="33"/>
      <c r="R917" s="34"/>
    </row>
    <row r="918" spans="1:18" ht="15.75" customHeight="1" x14ac:dyDescent="0.2">
      <c r="A918" s="22"/>
      <c r="B918" s="27" t="s">
        <v>38</v>
      </c>
      <c r="C918" s="27">
        <v>1189833</v>
      </c>
      <c r="D918" s="28">
        <v>44457</v>
      </c>
      <c r="E918" s="27" t="s">
        <v>40</v>
      </c>
      <c r="F918" s="27" t="s">
        <v>58</v>
      </c>
      <c r="G918" s="27" t="s">
        <v>59</v>
      </c>
      <c r="H918" s="27" t="s">
        <v>24</v>
      </c>
      <c r="I918" s="29">
        <v>0.45</v>
      </c>
      <c r="J918" s="30">
        <v>6000</v>
      </c>
      <c r="K918" s="31">
        <f t="shared" si="6"/>
        <v>2700</v>
      </c>
      <c r="L918" s="31">
        <f t="shared" si="7"/>
        <v>1215</v>
      </c>
      <c r="M918" s="32">
        <v>0.45</v>
      </c>
      <c r="O918" s="37"/>
      <c r="P918" s="38"/>
      <c r="Q918" s="33"/>
      <c r="R918" s="34"/>
    </row>
    <row r="919" spans="1:18" ht="15.75" customHeight="1" x14ac:dyDescent="0.2">
      <c r="A919" s="22"/>
      <c r="B919" s="27" t="s">
        <v>38</v>
      </c>
      <c r="C919" s="27">
        <v>1189833</v>
      </c>
      <c r="D919" s="28">
        <v>44457</v>
      </c>
      <c r="E919" s="27" t="s">
        <v>40</v>
      </c>
      <c r="F919" s="27" t="s">
        <v>58</v>
      </c>
      <c r="G919" s="27" t="s">
        <v>59</v>
      </c>
      <c r="H919" s="27" t="s">
        <v>25</v>
      </c>
      <c r="I919" s="29">
        <v>0.5</v>
      </c>
      <c r="J919" s="30">
        <v>6000</v>
      </c>
      <c r="K919" s="31">
        <f t="shared" si="6"/>
        <v>3000</v>
      </c>
      <c r="L919" s="31">
        <f t="shared" si="7"/>
        <v>900</v>
      </c>
      <c r="M919" s="32">
        <v>0.3</v>
      </c>
      <c r="O919" s="37"/>
      <c r="P919" s="38"/>
      <c r="Q919" s="33"/>
      <c r="R919" s="34"/>
    </row>
    <row r="920" spans="1:18" ht="15.75" customHeight="1" x14ac:dyDescent="0.2">
      <c r="A920" s="22"/>
      <c r="B920" s="27" t="s">
        <v>38</v>
      </c>
      <c r="C920" s="27">
        <v>1189833</v>
      </c>
      <c r="D920" s="28">
        <v>44457</v>
      </c>
      <c r="E920" s="27" t="s">
        <v>40</v>
      </c>
      <c r="F920" s="27" t="s">
        <v>58</v>
      </c>
      <c r="G920" s="27" t="s">
        <v>59</v>
      </c>
      <c r="H920" s="27" t="s">
        <v>26</v>
      </c>
      <c r="I920" s="29">
        <v>0.45</v>
      </c>
      <c r="J920" s="30">
        <v>4500</v>
      </c>
      <c r="K920" s="31">
        <f t="shared" si="6"/>
        <v>2025</v>
      </c>
      <c r="L920" s="31">
        <f t="shared" si="7"/>
        <v>911.25</v>
      </c>
      <c r="M920" s="32">
        <v>0.45</v>
      </c>
      <c r="O920" s="37"/>
      <c r="P920" s="38"/>
      <c r="Q920" s="33"/>
      <c r="R920" s="34"/>
    </row>
    <row r="921" spans="1:18" ht="15.75" customHeight="1" x14ac:dyDescent="0.2">
      <c r="A921" s="22"/>
      <c r="B921" s="27" t="s">
        <v>38</v>
      </c>
      <c r="C921" s="27">
        <v>1189833</v>
      </c>
      <c r="D921" s="28">
        <v>44457</v>
      </c>
      <c r="E921" s="27" t="s">
        <v>40</v>
      </c>
      <c r="F921" s="27" t="s">
        <v>58</v>
      </c>
      <c r="G921" s="27" t="s">
        <v>59</v>
      </c>
      <c r="H921" s="27" t="s">
        <v>27</v>
      </c>
      <c r="I921" s="29">
        <v>0.45</v>
      </c>
      <c r="J921" s="30">
        <v>4000</v>
      </c>
      <c r="K921" s="31">
        <f t="shared" si="6"/>
        <v>1800</v>
      </c>
      <c r="L921" s="31">
        <f t="shared" si="7"/>
        <v>719.99999999999989</v>
      </c>
      <c r="M921" s="32">
        <v>0.39999999999999997</v>
      </c>
      <c r="O921" s="37"/>
      <c r="P921" s="38"/>
      <c r="Q921" s="33"/>
      <c r="R921" s="34"/>
    </row>
    <row r="922" spans="1:18" ht="15.75" customHeight="1" x14ac:dyDescent="0.2">
      <c r="A922" s="22"/>
      <c r="B922" s="27" t="s">
        <v>38</v>
      </c>
      <c r="C922" s="27">
        <v>1189833</v>
      </c>
      <c r="D922" s="28">
        <v>44457</v>
      </c>
      <c r="E922" s="27" t="s">
        <v>40</v>
      </c>
      <c r="F922" s="27" t="s">
        <v>58</v>
      </c>
      <c r="G922" s="27" t="s">
        <v>59</v>
      </c>
      <c r="H922" s="27" t="s">
        <v>28</v>
      </c>
      <c r="I922" s="29">
        <v>0.54999999999999993</v>
      </c>
      <c r="J922" s="30">
        <v>4000</v>
      </c>
      <c r="K922" s="31">
        <f t="shared" si="6"/>
        <v>2199.9999999999995</v>
      </c>
      <c r="L922" s="31">
        <f t="shared" si="7"/>
        <v>1320</v>
      </c>
      <c r="M922" s="32">
        <v>0.60000000000000009</v>
      </c>
      <c r="O922" s="37"/>
      <c r="P922" s="38"/>
      <c r="Q922" s="33"/>
      <c r="R922" s="34"/>
    </row>
    <row r="923" spans="1:18" ht="15.75" customHeight="1" x14ac:dyDescent="0.2">
      <c r="A923" s="22"/>
      <c r="B923" s="27" t="s">
        <v>38</v>
      </c>
      <c r="C923" s="27">
        <v>1189833</v>
      </c>
      <c r="D923" s="28">
        <v>44457</v>
      </c>
      <c r="E923" s="27" t="s">
        <v>40</v>
      </c>
      <c r="F923" s="27" t="s">
        <v>58</v>
      </c>
      <c r="G923" s="27" t="s">
        <v>59</v>
      </c>
      <c r="H923" s="27" t="s">
        <v>29</v>
      </c>
      <c r="I923" s="29">
        <v>0.6</v>
      </c>
      <c r="J923" s="30">
        <v>4500</v>
      </c>
      <c r="K923" s="31">
        <f t="shared" si="6"/>
        <v>2700</v>
      </c>
      <c r="L923" s="31">
        <f t="shared" si="7"/>
        <v>675</v>
      </c>
      <c r="M923" s="32">
        <v>0.25</v>
      </c>
      <c r="O923" s="37"/>
      <c r="P923" s="38"/>
      <c r="Q923" s="33"/>
      <c r="R923" s="34"/>
    </row>
    <row r="924" spans="1:18" ht="15.75" customHeight="1" x14ac:dyDescent="0.2">
      <c r="A924" s="22"/>
      <c r="B924" s="27" t="s">
        <v>38</v>
      </c>
      <c r="C924" s="27">
        <v>1189833</v>
      </c>
      <c r="D924" s="28">
        <v>44486</v>
      </c>
      <c r="E924" s="27" t="s">
        <v>40</v>
      </c>
      <c r="F924" s="27" t="s">
        <v>58</v>
      </c>
      <c r="G924" s="27" t="s">
        <v>59</v>
      </c>
      <c r="H924" s="27" t="s">
        <v>24</v>
      </c>
      <c r="I924" s="29">
        <v>0.45</v>
      </c>
      <c r="J924" s="30">
        <v>5500</v>
      </c>
      <c r="K924" s="31">
        <f t="shared" si="6"/>
        <v>2475</v>
      </c>
      <c r="L924" s="31">
        <f t="shared" si="7"/>
        <v>1113.75</v>
      </c>
      <c r="M924" s="32">
        <v>0.45</v>
      </c>
      <c r="O924" s="37"/>
      <c r="P924" s="38"/>
      <c r="Q924" s="33"/>
      <c r="R924" s="34"/>
    </row>
    <row r="925" spans="1:18" ht="15.75" customHeight="1" x14ac:dyDescent="0.2">
      <c r="A925" s="22"/>
      <c r="B925" s="27" t="s">
        <v>38</v>
      </c>
      <c r="C925" s="27">
        <v>1189833</v>
      </c>
      <c r="D925" s="28">
        <v>44486</v>
      </c>
      <c r="E925" s="27" t="s">
        <v>40</v>
      </c>
      <c r="F925" s="27" t="s">
        <v>58</v>
      </c>
      <c r="G925" s="27" t="s">
        <v>59</v>
      </c>
      <c r="H925" s="27" t="s">
        <v>25</v>
      </c>
      <c r="I925" s="29">
        <v>0.5</v>
      </c>
      <c r="J925" s="30">
        <v>5500</v>
      </c>
      <c r="K925" s="31">
        <f t="shared" si="6"/>
        <v>2750</v>
      </c>
      <c r="L925" s="31">
        <f t="shared" si="7"/>
        <v>825</v>
      </c>
      <c r="M925" s="32">
        <v>0.3</v>
      </c>
      <c r="O925" s="37"/>
      <c r="P925" s="38"/>
      <c r="Q925" s="33"/>
      <c r="R925" s="34"/>
    </row>
    <row r="926" spans="1:18" ht="15.75" customHeight="1" x14ac:dyDescent="0.2">
      <c r="A926" s="22"/>
      <c r="B926" s="27" t="s">
        <v>38</v>
      </c>
      <c r="C926" s="27">
        <v>1189833</v>
      </c>
      <c r="D926" s="28">
        <v>44486</v>
      </c>
      <c r="E926" s="27" t="s">
        <v>40</v>
      </c>
      <c r="F926" s="27" t="s">
        <v>58</v>
      </c>
      <c r="G926" s="27" t="s">
        <v>59</v>
      </c>
      <c r="H926" s="27" t="s">
        <v>26</v>
      </c>
      <c r="I926" s="29">
        <v>0.45</v>
      </c>
      <c r="J926" s="30">
        <v>4000</v>
      </c>
      <c r="K926" s="31">
        <f t="shared" si="6"/>
        <v>1800</v>
      </c>
      <c r="L926" s="31">
        <f t="shared" si="7"/>
        <v>810</v>
      </c>
      <c r="M926" s="32">
        <v>0.45</v>
      </c>
      <c r="O926" s="37"/>
      <c r="P926" s="38"/>
      <c r="Q926" s="33"/>
      <c r="R926" s="34"/>
    </row>
    <row r="927" spans="1:18" ht="15.75" customHeight="1" x14ac:dyDescent="0.2">
      <c r="A927" s="22"/>
      <c r="B927" s="27" t="s">
        <v>38</v>
      </c>
      <c r="C927" s="27">
        <v>1189833</v>
      </c>
      <c r="D927" s="28">
        <v>44486</v>
      </c>
      <c r="E927" s="27" t="s">
        <v>40</v>
      </c>
      <c r="F927" s="27" t="s">
        <v>58</v>
      </c>
      <c r="G927" s="27" t="s">
        <v>59</v>
      </c>
      <c r="H927" s="27" t="s">
        <v>27</v>
      </c>
      <c r="I927" s="29">
        <v>0.45</v>
      </c>
      <c r="J927" s="30">
        <v>3750</v>
      </c>
      <c r="K927" s="31">
        <f t="shared" si="6"/>
        <v>1687.5</v>
      </c>
      <c r="L927" s="31">
        <f t="shared" si="7"/>
        <v>675</v>
      </c>
      <c r="M927" s="32">
        <v>0.39999999999999997</v>
      </c>
      <c r="O927" s="37"/>
      <c r="P927" s="38"/>
      <c r="Q927" s="33"/>
      <c r="R927" s="34"/>
    </row>
    <row r="928" spans="1:18" ht="15.75" customHeight="1" x14ac:dyDescent="0.2">
      <c r="A928" s="22"/>
      <c r="B928" s="27" t="s">
        <v>38</v>
      </c>
      <c r="C928" s="27">
        <v>1189833</v>
      </c>
      <c r="D928" s="28">
        <v>44486</v>
      </c>
      <c r="E928" s="27" t="s">
        <v>40</v>
      </c>
      <c r="F928" s="27" t="s">
        <v>58</v>
      </c>
      <c r="G928" s="27" t="s">
        <v>59</v>
      </c>
      <c r="H928" s="27" t="s">
        <v>28</v>
      </c>
      <c r="I928" s="29">
        <v>0.54999999999999993</v>
      </c>
      <c r="J928" s="30">
        <v>3500</v>
      </c>
      <c r="K928" s="31">
        <f t="shared" si="6"/>
        <v>1924.9999999999998</v>
      </c>
      <c r="L928" s="31">
        <f t="shared" si="7"/>
        <v>1155</v>
      </c>
      <c r="M928" s="32">
        <v>0.60000000000000009</v>
      </c>
      <c r="O928" s="37"/>
      <c r="P928" s="38"/>
      <c r="Q928" s="33"/>
      <c r="R928" s="34"/>
    </row>
    <row r="929" spans="1:18" ht="15.75" customHeight="1" x14ac:dyDescent="0.2">
      <c r="A929" s="22"/>
      <c r="B929" s="27" t="s">
        <v>38</v>
      </c>
      <c r="C929" s="27">
        <v>1189833</v>
      </c>
      <c r="D929" s="28">
        <v>44486</v>
      </c>
      <c r="E929" s="27" t="s">
        <v>40</v>
      </c>
      <c r="F929" s="27" t="s">
        <v>58</v>
      </c>
      <c r="G929" s="27" t="s">
        <v>59</v>
      </c>
      <c r="H929" s="27" t="s">
        <v>29</v>
      </c>
      <c r="I929" s="29">
        <v>0.6</v>
      </c>
      <c r="J929" s="30">
        <v>4000</v>
      </c>
      <c r="K929" s="31">
        <f t="shared" si="6"/>
        <v>2400</v>
      </c>
      <c r="L929" s="31">
        <f t="shared" si="7"/>
        <v>600</v>
      </c>
      <c r="M929" s="32">
        <v>0.25</v>
      </c>
      <c r="O929" s="37"/>
      <c r="P929" s="38"/>
      <c r="Q929" s="33"/>
      <c r="R929" s="34"/>
    </row>
    <row r="930" spans="1:18" ht="15.75" customHeight="1" x14ac:dyDescent="0.2">
      <c r="A930" s="22"/>
      <c r="B930" s="27" t="s">
        <v>38</v>
      </c>
      <c r="C930" s="27">
        <v>1189833</v>
      </c>
      <c r="D930" s="28">
        <v>44517</v>
      </c>
      <c r="E930" s="27" t="s">
        <v>40</v>
      </c>
      <c r="F930" s="27" t="s">
        <v>58</v>
      </c>
      <c r="G930" s="27" t="s">
        <v>59</v>
      </c>
      <c r="H930" s="27" t="s">
        <v>24</v>
      </c>
      <c r="I930" s="29">
        <v>0.4</v>
      </c>
      <c r="J930" s="30">
        <v>5750</v>
      </c>
      <c r="K930" s="31">
        <f t="shared" si="6"/>
        <v>2300</v>
      </c>
      <c r="L930" s="31">
        <f t="shared" si="7"/>
        <v>1035</v>
      </c>
      <c r="M930" s="32">
        <v>0.45</v>
      </c>
      <c r="O930" s="37"/>
      <c r="P930" s="38"/>
      <c r="Q930" s="33"/>
      <c r="R930" s="34"/>
    </row>
    <row r="931" spans="1:18" ht="15.75" customHeight="1" x14ac:dyDescent="0.2">
      <c r="A931" s="22"/>
      <c r="B931" s="27" t="s">
        <v>38</v>
      </c>
      <c r="C931" s="27">
        <v>1189833</v>
      </c>
      <c r="D931" s="28">
        <v>44517</v>
      </c>
      <c r="E931" s="27" t="s">
        <v>40</v>
      </c>
      <c r="F931" s="27" t="s">
        <v>58</v>
      </c>
      <c r="G931" s="27" t="s">
        <v>59</v>
      </c>
      <c r="H931" s="27" t="s">
        <v>25</v>
      </c>
      <c r="I931" s="29">
        <v>0.45000000000000007</v>
      </c>
      <c r="J931" s="30">
        <v>5750</v>
      </c>
      <c r="K931" s="31">
        <f t="shared" si="6"/>
        <v>2587.5000000000005</v>
      </c>
      <c r="L931" s="31">
        <f t="shared" si="7"/>
        <v>776.25000000000011</v>
      </c>
      <c r="M931" s="32">
        <v>0.3</v>
      </c>
      <c r="O931" s="37"/>
      <c r="P931" s="38"/>
      <c r="Q931" s="33"/>
      <c r="R931" s="34"/>
    </row>
    <row r="932" spans="1:18" ht="15.75" customHeight="1" x14ac:dyDescent="0.2">
      <c r="A932" s="22"/>
      <c r="B932" s="27" t="s">
        <v>38</v>
      </c>
      <c r="C932" s="27">
        <v>1189833</v>
      </c>
      <c r="D932" s="28">
        <v>44517</v>
      </c>
      <c r="E932" s="27" t="s">
        <v>40</v>
      </c>
      <c r="F932" s="27" t="s">
        <v>58</v>
      </c>
      <c r="G932" s="27" t="s">
        <v>59</v>
      </c>
      <c r="H932" s="27" t="s">
        <v>26</v>
      </c>
      <c r="I932" s="29">
        <v>0.4</v>
      </c>
      <c r="J932" s="30">
        <v>4250</v>
      </c>
      <c r="K932" s="31">
        <f t="shared" si="6"/>
        <v>1700</v>
      </c>
      <c r="L932" s="31">
        <f t="shared" si="7"/>
        <v>765</v>
      </c>
      <c r="M932" s="32">
        <v>0.45</v>
      </c>
      <c r="O932" s="37"/>
      <c r="P932" s="38"/>
      <c r="Q932" s="33"/>
      <c r="R932" s="34"/>
    </row>
    <row r="933" spans="1:18" ht="15.75" customHeight="1" x14ac:dyDescent="0.2">
      <c r="A933" s="22"/>
      <c r="B933" s="27" t="s">
        <v>38</v>
      </c>
      <c r="C933" s="27">
        <v>1189833</v>
      </c>
      <c r="D933" s="28">
        <v>44517</v>
      </c>
      <c r="E933" s="27" t="s">
        <v>40</v>
      </c>
      <c r="F933" s="27" t="s">
        <v>58</v>
      </c>
      <c r="G933" s="27" t="s">
        <v>59</v>
      </c>
      <c r="H933" s="27" t="s">
        <v>27</v>
      </c>
      <c r="I933" s="29">
        <v>0.4</v>
      </c>
      <c r="J933" s="30">
        <v>4250</v>
      </c>
      <c r="K933" s="31">
        <f t="shared" si="6"/>
        <v>1700</v>
      </c>
      <c r="L933" s="31">
        <f t="shared" si="7"/>
        <v>680</v>
      </c>
      <c r="M933" s="32">
        <v>0.39999999999999997</v>
      </c>
      <c r="O933" s="37"/>
      <c r="P933" s="38"/>
      <c r="Q933" s="33"/>
      <c r="R933" s="34"/>
    </row>
    <row r="934" spans="1:18" ht="15.75" customHeight="1" x14ac:dyDescent="0.2">
      <c r="A934" s="22"/>
      <c r="B934" s="27" t="s">
        <v>38</v>
      </c>
      <c r="C934" s="27">
        <v>1189833</v>
      </c>
      <c r="D934" s="28">
        <v>44517</v>
      </c>
      <c r="E934" s="27" t="s">
        <v>40</v>
      </c>
      <c r="F934" s="27" t="s">
        <v>58</v>
      </c>
      <c r="G934" s="27" t="s">
        <v>59</v>
      </c>
      <c r="H934" s="27" t="s">
        <v>28</v>
      </c>
      <c r="I934" s="29">
        <v>0.54999999999999993</v>
      </c>
      <c r="J934" s="30">
        <v>3750</v>
      </c>
      <c r="K934" s="31">
        <f t="shared" si="6"/>
        <v>2062.4999999999995</v>
      </c>
      <c r="L934" s="31">
        <f t="shared" si="7"/>
        <v>1237.5</v>
      </c>
      <c r="M934" s="32">
        <v>0.60000000000000009</v>
      </c>
      <c r="O934" s="37"/>
      <c r="P934" s="38"/>
      <c r="Q934" s="33"/>
      <c r="R934" s="34"/>
    </row>
    <row r="935" spans="1:18" ht="15.75" customHeight="1" x14ac:dyDescent="0.2">
      <c r="A935" s="22"/>
      <c r="B935" s="27" t="s">
        <v>38</v>
      </c>
      <c r="C935" s="27">
        <v>1189833</v>
      </c>
      <c r="D935" s="28">
        <v>44517</v>
      </c>
      <c r="E935" s="27" t="s">
        <v>40</v>
      </c>
      <c r="F935" s="27" t="s">
        <v>58</v>
      </c>
      <c r="G935" s="27" t="s">
        <v>59</v>
      </c>
      <c r="H935" s="27" t="s">
        <v>29</v>
      </c>
      <c r="I935" s="29">
        <v>0.6</v>
      </c>
      <c r="J935" s="30">
        <v>4750</v>
      </c>
      <c r="K935" s="31">
        <f t="shared" si="6"/>
        <v>2850</v>
      </c>
      <c r="L935" s="31">
        <f t="shared" si="7"/>
        <v>712.5</v>
      </c>
      <c r="M935" s="32">
        <v>0.25</v>
      </c>
      <c r="O935" s="37"/>
      <c r="P935" s="38"/>
      <c r="Q935" s="33"/>
      <c r="R935" s="34"/>
    </row>
    <row r="936" spans="1:18" ht="15.75" customHeight="1" x14ac:dyDescent="0.2">
      <c r="A936" s="22"/>
      <c r="B936" s="27" t="s">
        <v>38</v>
      </c>
      <c r="C936" s="27">
        <v>1189833</v>
      </c>
      <c r="D936" s="28">
        <v>44546</v>
      </c>
      <c r="E936" s="27" t="s">
        <v>40</v>
      </c>
      <c r="F936" s="27" t="s">
        <v>58</v>
      </c>
      <c r="G936" s="27" t="s">
        <v>59</v>
      </c>
      <c r="H936" s="27" t="s">
        <v>24</v>
      </c>
      <c r="I936" s="29">
        <v>0.45</v>
      </c>
      <c r="J936" s="30">
        <v>6750</v>
      </c>
      <c r="K936" s="31">
        <f t="shared" si="6"/>
        <v>3037.5</v>
      </c>
      <c r="L936" s="31">
        <f t="shared" si="7"/>
        <v>1366.875</v>
      </c>
      <c r="M936" s="32">
        <v>0.45</v>
      </c>
      <c r="O936" s="37"/>
      <c r="P936" s="38"/>
      <c r="Q936" s="33"/>
      <c r="R936" s="34"/>
    </row>
    <row r="937" spans="1:18" ht="15.75" customHeight="1" x14ac:dyDescent="0.2">
      <c r="A937" s="22"/>
      <c r="B937" s="27" t="s">
        <v>38</v>
      </c>
      <c r="C937" s="27">
        <v>1189833</v>
      </c>
      <c r="D937" s="28">
        <v>44546</v>
      </c>
      <c r="E937" s="27" t="s">
        <v>40</v>
      </c>
      <c r="F937" s="27" t="s">
        <v>58</v>
      </c>
      <c r="G937" s="27" t="s">
        <v>59</v>
      </c>
      <c r="H937" s="27" t="s">
        <v>25</v>
      </c>
      <c r="I937" s="29">
        <v>0.5</v>
      </c>
      <c r="J937" s="30">
        <v>6750</v>
      </c>
      <c r="K937" s="31">
        <f t="shared" si="6"/>
        <v>3375</v>
      </c>
      <c r="L937" s="31">
        <f t="shared" si="7"/>
        <v>1012.5</v>
      </c>
      <c r="M937" s="32">
        <v>0.3</v>
      </c>
      <c r="O937" s="37"/>
      <c r="P937" s="38"/>
      <c r="Q937" s="33"/>
      <c r="R937" s="34"/>
    </row>
    <row r="938" spans="1:18" ht="15.75" customHeight="1" x14ac:dyDescent="0.2">
      <c r="A938" s="22"/>
      <c r="B938" s="27" t="s">
        <v>38</v>
      </c>
      <c r="C938" s="27">
        <v>1189833</v>
      </c>
      <c r="D938" s="28">
        <v>44546</v>
      </c>
      <c r="E938" s="27" t="s">
        <v>40</v>
      </c>
      <c r="F938" s="27" t="s">
        <v>58</v>
      </c>
      <c r="G938" s="27" t="s">
        <v>59</v>
      </c>
      <c r="H938" s="27" t="s">
        <v>26</v>
      </c>
      <c r="I938" s="29">
        <v>0.45</v>
      </c>
      <c r="J938" s="30">
        <v>4750</v>
      </c>
      <c r="K938" s="31">
        <f t="shared" si="6"/>
        <v>2137.5</v>
      </c>
      <c r="L938" s="31">
        <f t="shared" si="7"/>
        <v>961.875</v>
      </c>
      <c r="M938" s="32">
        <v>0.45</v>
      </c>
      <c r="O938" s="37"/>
      <c r="P938" s="38"/>
      <c r="Q938" s="33"/>
      <c r="R938" s="34"/>
    </row>
    <row r="939" spans="1:18" ht="15.75" customHeight="1" x14ac:dyDescent="0.2">
      <c r="A939" s="22"/>
      <c r="B939" s="27" t="s">
        <v>38</v>
      </c>
      <c r="C939" s="27">
        <v>1189833</v>
      </c>
      <c r="D939" s="28">
        <v>44546</v>
      </c>
      <c r="E939" s="27" t="s">
        <v>40</v>
      </c>
      <c r="F939" s="27" t="s">
        <v>58</v>
      </c>
      <c r="G939" s="27" t="s">
        <v>59</v>
      </c>
      <c r="H939" s="27" t="s">
        <v>27</v>
      </c>
      <c r="I939" s="29">
        <v>0.45</v>
      </c>
      <c r="J939" s="30">
        <v>4750</v>
      </c>
      <c r="K939" s="31">
        <f t="shared" si="6"/>
        <v>2137.5</v>
      </c>
      <c r="L939" s="31">
        <f t="shared" si="7"/>
        <v>854.99999999999989</v>
      </c>
      <c r="M939" s="32">
        <v>0.39999999999999997</v>
      </c>
      <c r="O939" s="37"/>
      <c r="P939" s="38"/>
      <c r="Q939" s="33"/>
      <c r="R939" s="34"/>
    </row>
    <row r="940" spans="1:18" ht="15.75" customHeight="1" x14ac:dyDescent="0.2">
      <c r="A940" s="22"/>
      <c r="B940" s="27" t="s">
        <v>38</v>
      </c>
      <c r="C940" s="27">
        <v>1189833</v>
      </c>
      <c r="D940" s="28">
        <v>44546</v>
      </c>
      <c r="E940" s="27" t="s">
        <v>40</v>
      </c>
      <c r="F940" s="27" t="s">
        <v>58</v>
      </c>
      <c r="G940" s="27" t="s">
        <v>59</v>
      </c>
      <c r="H940" s="27" t="s">
        <v>28</v>
      </c>
      <c r="I940" s="29">
        <v>0.54999999999999993</v>
      </c>
      <c r="J940" s="30">
        <v>4000</v>
      </c>
      <c r="K940" s="31">
        <f t="shared" si="6"/>
        <v>2199.9999999999995</v>
      </c>
      <c r="L940" s="31">
        <f t="shared" si="7"/>
        <v>1320</v>
      </c>
      <c r="M940" s="32">
        <v>0.60000000000000009</v>
      </c>
      <c r="O940" s="37"/>
      <c r="P940" s="38"/>
      <c r="Q940" s="33"/>
      <c r="R940" s="34"/>
    </row>
    <row r="941" spans="1:18" ht="15.75" customHeight="1" x14ac:dyDescent="0.2">
      <c r="A941" s="22"/>
      <c r="B941" s="27" t="s">
        <v>38</v>
      </c>
      <c r="C941" s="27">
        <v>1189833</v>
      </c>
      <c r="D941" s="28">
        <v>44546</v>
      </c>
      <c r="E941" s="27" t="s">
        <v>40</v>
      </c>
      <c r="F941" s="27" t="s">
        <v>58</v>
      </c>
      <c r="G941" s="27" t="s">
        <v>59</v>
      </c>
      <c r="H941" s="27" t="s">
        <v>29</v>
      </c>
      <c r="I941" s="29">
        <v>0.6</v>
      </c>
      <c r="J941" s="30">
        <v>5000</v>
      </c>
      <c r="K941" s="31">
        <f t="shared" si="6"/>
        <v>3000</v>
      </c>
      <c r="L941" s="31">
        <f t="shared" si="7"/>
        <v>750</v>
      </c>
      <c r="M941" s="32">
        <v>0.25</v>
      </c>
      <c r="O941" s="37"/>
      <c r="P941" s="38"/>
      <c r="Q941" s="33"/>
      <c r="R941" s="34"/>
    </row>
    <row r="942" spans="1:18" ht="15.75" customHeight="1" x14ac:dyDescent="0.2">
      <c r="A942" s="22" t="s">
        <v>46</v>
      </c>
      <c r="B942" s="27" t="s">
        <v>30</v>
      </c>
      <c r="C942" s="27">
        <v>1197831</v>
      </c>
      <c r="D942" s="28">
        <v>44200</v>
      </c>
      <c r="E942" s="27" t="s">
        <v>31</v>
      </c>
      <c r="F942" s="27" t="s">
        <v>60</v>
      </c>
      <c r="G942" s="27" t="s">
        <v>61</v>
      </c>
      <c r="H942" s="27" t="s">
        <v>24</v>
      </c>
      <c r="I942" s="29">
        <v>0.2</v>
      </c>
      <c r="J942" s="30">
        <v>7000</v>
      </c>
      <c r="K942" s="31">
        <f t="shared" si="6"/>
        <v>1400</v>
      </c>
      <c r="L942" s="31">
        <f t="shared" si="7"/>
        <v>489.99999999999994</v>
      </c>
      <c r="M942" s="32">
        <v>0.35</v>
      </c>
      <c r="O942" s="37"/>
      <c r="P942" s="38"/>
      <c r="Q942" s="33"/>
      <c r="R942" s="34"/>
    </row>
    <row r="943" spans="1:18" ht="15.75" customHeight="1" x14ac:dyDescent="0.2">
      <c r="A943" s="22"/>
      <c r="B943" s="27" t="s">
        <v>30</v>
      </c>
      <c r="C943" s="27">
        <v>1197831</v>
      </c>
      <c r="D943" s="28">
        <v>44200</v>
      </c>
      <c r="E943" s="27" t="s">
        <v>31</v>
      </c>
      <c r="F943" s="27" t="s">
        <v>60</v>
      </c>
      <c r="G943" s="27" t="s">
        <v>61</v>
      </c>
      <c r="H943" s="27" t="s">
        <v>25</v>
      </c>
      <c r="I943" s="29">
        <v>0.3</v>
      </c>
      <c r="J943" s="30">
        <v>7000</v>
      </c>
      <c r="K943" s="31">
        <f t="shared" si="6"/>
        <v>2100</v>
      </c>
      <c r="L943" s="31">
        <f t="shared" si="7"/>
        <v>735</v>
      </c>
      <c r="M943" s="32">
        <v>0.35</v>
      </c>
      <c r="O943" s="37"/>
      <c r="P943" s="38"/>
      <c r="Q943" s="33"/>
      <c r="R943" s="34"/>
    </row>
    <row r="944" spans="1:18" ht="15.75" customHeight="1" x14ac:dyDescent="0.2">
      <c r="A944" s="22"/>
      <c r="B944" s="27" t="s">
        <v>30</v>
      </c>
      <c r="C944" s="27">
        <v>1197831</v>
      </c>
      <c r="D944" s="28">
        <v>44200</v>
      </c>
      <c r="E944" s="27" t="s">
        <v>31</v>
      </c>
      <c r="F944" s="27" t="s">
        <v>60</v>
      </c>
      <c r="G944" s="27" t="s">
        <v>61</v>
      </c>
      <c r="H944" s="27" t="s">
        <v>26</v>
      </c>
      <c r="I944" s="29">
        <v>0.3</v>
      </c>
      <c r="J944" s="30">
        <v>5000</v>
      </c>
      <c r="K944" s="31">
        <f t="shared" si="6"/>
        <v>1500</v>
      </c>
      <c r="L944" s="31">
        <f t="shared" si="7"/>
        <v>525</v>
      </c>
      <c r="M944" s="32">
        <v>0.35</v>
      </c>
      <c r="O944" s="37"/>
      <c r="P944" s="38"/>
      <c r="Q944" s="33"/>
      <c r="R944" s="34"/>
    </row>
    <row r="945" spans="1:18" ht="15.75" customHeight="1" x14ac:dyDescent="0.2">
      <c r="A945" s="22"/>
      <c r="B945" s="27" t="s">
        <v>30</v>
      </c>
      <c r="C945" s="27">
        <v>1197831</v>
      </c>
      <c r="D945" s="28">
        <v>44200</v>
      </c>
      <c r="E945" s="27" t="s">
        <v>31</v>
      </c>
      <c r="F945" s="27" t="s">
        <v>60</v>
      </c>
      <c r="G945" s="27" t="s">
        <v>61</v>
      </c>
      <c r="H945" s="27" t="s">
        <v>27</v>
      </c>
      <c r="I945" s="29">
        <v>0.35</v>
      </c>
      <c r="J945" s="30">
        <v>5000</v>
      </c>
      <c r="K945" s="31">
        <f t="shared" si="6"/>
        <v>1750</v>
      </c>
      <c r="L945" s="31">
        <f t="shared" si="7"/>
        <v>787.5</v>
      </c>
      <c r="M945" s="32">
        <v>0.45</v>
      </c>
      <c r="O945" s="37"/>
      <c r="P945" s="38"/>
      <c r="Q945" s="33"/>
      <c r="R945" s="34"/>
    </row>
    <row r="946" spans="1:18" ht="15.75" customHeight="1" x14ac:dyDescent="0.2">
      <c r="A946" s="22"/>
      <c r="B946" s="27" t="s">
        <v>30</v>
      </c>
      <c r="C946" s="27">
        <v>1197831</v>
      </c>
      <c r="D946" s="28">
        <v>44200</v>
      </c>
      <c r="E946" s="27" t="s">
        <v>31</v>
      </c>
      <c r="F946" s="27" t="s">
        <v>60</v>
      </c>
      <c r="G946" s="27" t="s">
        <v>61</v>
      </c>
      <c r="H946" s="27" t="s">
        <v>28</v>
      </c>
      <c r="I946" s="29">
        <v>0.4</v>
      </c>
      <c r="J946" s="30">
        <v>3500</v>
      </c>
      <c r="K946" s="31">
        <f t="shared" si="6"/>
        <v>1400</v>
      </c>
      <c r="L946" s="31">
        <f t="shared" si="7"/>
        <v>420</v>
      </c>
      <c r="M946" s="32">
        <v>0.3</v>
      </c>
      <c r="O946" s="37"/>
      <c r="P946" s="38"/>
      <c r="Q946" s="33"/>
      <c r="R946" s="34"/>
    </row>
    <row r="947" spans="1:18" ht="15.75" customHeight="1" x14ac:dyDescent="0.2">
      <c r="A947" s="22"/>
      <c r="B947" s="27" t="s">
        <v>30</v>
      </c>
      <c r="C947" s="27">
        <v>1197831</v>
      </c>
      <c r="D947" s="28">
        <v>44200</v>
      </c>
      <c r="E947" s="27" t="s">
        <v>31</v>
      </c>
      <c r="F947" s="27" t="s">
        <v>60</v>
      </c>
      <c r="G947" s="27" t="s">
        <v>61</v>
      </c>
      <c r="H947" s="27" t="s">
        <v>29</v>
      </c>
      <c r="I947" s="29">
        <v>0.35</v>
      </c>
      <c r="J947" s="30">
        <v>5000</v>
      </c>
      <c r="K947" s="31">
        <f t="shared" si="6"/>
        <v>1750</v>
      </c>
      <c r="L947" s="31">
        <f t="shared" si="7"/>
        <v>875</v>
      </c>
      <c r="M947" s="32">
        <v>0.5</v>
      </c>
      <c r="O947" s="37"/>
      <c r="P947" s="38"/>
      <c r="Q947" s="33"/>
      <c r="R947" s="34"/>
    </row>
    <row r="948" spans="1:18" ht="15.75" customHeight="1" x14ac:dyDescent="0.2">
      <c r="A948" s="22"/>
      <c r="B948" s="27" t="s">
        <v>30</v>
      </c>
      <c r="C948" s="27">
        <v>1197831</v>
      </c>
      <c r="D948" s="28">
        <v>44230</v>
      </c>
      <c r="E948" s="27" t="s">
        <v>31</v>
      </c>
      <c r="F948" s="27" t="s">
        <v>60</v>
      </c>
      <c r="G948" s="27" t="s">
        <v>61</v>
      </c>
      <c r="H948" s="27" t="s">
        <v>24</v>
      </c>
      <c r="I948" s="29">
        <v>0.25</v>
      </c>
      <c r="J948" s="30">
        <v>6500</v>
      </c>
      <c r="K948" s="31">
        <f t="shared" si="6"/>
        <v>1625</v>
      </c>
      <c r="L948" s="31">
        <f t="shared" si="7"/>
        <v>568.75</v>
      </c>
      <c r="M948" s="32">
        <v>0.35</v>
      </c>
      <c r="O948" s="37"/>
      <c r="P948" s="38"/>
      <c r="Q948" s="33"/>
      <c r="R948" s="34"/>
    </row>
    <row r="949" spans="1:18" ht="15.75" customHeight="1" x14ac:dyDescent="0.2">
      <c r="A949" s="22"/>
      <c r="B949" s="27" t="s">
        <v>30</v>
      </c>
      <c r="C949" s="27">
        <v>1197831</v>
      </c>
      <c r="D949" s="28">
        <v>44230</v>
      </c>
      <c r="E949" s="27" t="s">
        <v>31</v>
      </c>
      <c r="F949" s="27" t="s">
        <v>60</v>
      </c>
      <c r="G949" s="27" t="s">
        <v>61</v>
      </c>
      <c r="H949" s="27" t="s">
        <v>25</v>
      </c>
      <c r="I949" s="29">
        <v>0.35</v>
      </c>
      <c r="J949" s="30">
        <v>6250</v>
      </c>
      <c r="K949" s="31">
        <f t="shared" si="6"/>
        <v>2187.5</v>
      </c>
      <c r="L949" s="31">
        <f t="shared" si="7"/>
        <v>765.625</v>
      </c>
      <c r="M949" s="32">
        <v>0.35</v>
      </c>
      <c r="O949" s="37"/>
      <c r="P949" s="38"/>
      <c r="Q949" s="33"/>
      <c r="R949" s="34"/>
    </row>
    <row r="950" spans="1:18" ht="15.75" customHeight="1" x14ac:dyDescent="0.2">
      <c r="A950" s="22"/>
      <c r="B950" s="27" t="s">
        <v>30</v>
      </c>
      <c r="C950" s="27">
        <v>1197831</v>
      </c>
      <c r="D950" s="28">
        <v>44230</v>
      </c>
      <c r="E950" s="27" t="s">
        <v>31</v>
      </c>
      <c r="F950" s="27" t="s">
        <v>60</v>
      </c>
      <c r="G950" s="27" t="s">
        <v>61</v>
      </c>
      <c r="H950" s="27" t="s">
        <v>26</v>
      </c>
      <c r="I950" s="29">
        <v>0.35</v>
      </c>
      <c r="J950" s="30">
        <v>4500</v>
      </c>
      <c r="K950" s="31">
        <f t="shared" si="6"/>
        <v>1575</v>
      </c>
      <c r="L950" s="31">
        <f t="shared" si="7"/>
        <v>551.25</v>
      </c>
      <c r="M950" s="32">
        <v>0.35</v>
      </c>
      <c r="O950" s="37"/>
      <c r="P950" s="38"/>
      <c r="Q950" s="33"/>
      <c r="R950" s="34"/>
    </row>
    <row r="951" spans="1:18" ht="15.75" customHeight="1" x14ac:dyDescent="0.2">
      <c r="A951" s="22"/>
      <c r="B951" s="27" t="s">
        <v>30</v>
      </c>
      <c r="C951" s="27">
        <v>1197831</v>
      </c>
      <c r="D951" s="28">
        <v>44230</v>
      </c>
      <c r="E951" s="27" t="s">
        <v>31</v>
      </c>
      <c r="F951" s="27" t="s">
        <v>60</v>
      </c>
      <c r="G951" s="27" t="s">
        <v>61</v>
      </c>
      <c r="H951" s="27" t="s">
        <v>27</v>
      </c>
      <c r="I951" s="29">
        <v>0.35</v>
      </c>
      <c r="J951" s="30">
        <v>4000</v>
      </c>
      <c r="K951" s="31">
        <f t="shared" si="6"/>
        <v>1400</v>
      </c>
      <c r="L951" s="31">
        <f t="shared" si="7"/>
        <v>630</v>
      </c>
      <c r="M951" s="32">
        <v>0.45</v>
      </c>
      <c r="O951" s="37"/>
      <c r="P951" s="38"/>
      <c r="Q951" s="33"/>
      <c r="R951" s="34"/>
    </row>
    <row r="952" spans="1:18" ht="15.75" customHeight="1" x14ac:dyDescent="0.2">
      <c r="A952" s="22"/>
      <c r="B952" s="27" t="s">
        <v>30</v>
      </c>
      <c r="C952" s="27">
        <v>1197831</v>
      </c>
      <c r="D952" s="28">
        <v>44230</v>
      </c>
      <c r="E952" s="27" t="s">
        <v>31</v>
      </c>
      <c r="F952" s="27" t="s">
        <v>60</v>
      </c>
      <c r="G952" s="27" t="s">
        <v>61</v>
      </c>
      <c r="H952" s="27" t="s">
        <v>28</v>
      </c>
      <c r="I952" s="29">
        <v>0.4</v>
      </c>
      <c r="J952" s="30">
        <v>2750</v>
      </c>
      <c r="K952" s="31">
        <f t="shared" si="6"/>
        <v>1100</v>
      </c>
      <c r="L952" s="31">
        <f t="shared" si="7"/>
        <v>330</v>
      </c>
      <c r="M952" s="32">
        <v>0.3</v>
      </c>
      <c r="O952" s="37"/>
      <c r="P952" s="38"/>
      <c r="Q952" s="33"/>
      <c r="R952" s="34"/>
    </row>
    <row r="953" spans="1:18" ht="15.75" customHeight="1" x14ac:dyDescent="0.2">
      <c r="A953" s="22"/>
      <c r="B953" s="27" t="s">
        <v>30</v>
      </c>
      <c r="C953" s="27">
        <v>1197831</v>
      </c>
      <c r="D953" s="28">
        <v>44230</v>
      </c>
      <c r="E953" s="27" t="s">
        <v>31</v>
      </c>
      <c r="F953" s="27" t="s">
        <v>60</v>
      </c>
      <c r="G953" s="27" t="s">
        <v>61</v>
      </c>
      <c r="H953" s="27" t="s">
        <v>29</v>
      </c>
      <c r="I953" s="29">
        <v>0.35</v>
      </c>
      <c r="J953" s="30">
        <v>4750</v>
      </c>
      <c r="K953" s="31">
        <f t="shared" si="6"/>
        <v>1662.5</v>
      </c>
      <c r="L953" s="31">
        <f t="shared" si="7"/>
        <v>831.25</v>
      </c>
      <c r="M953" s="32">
        <v>0.5</v>
      </c>
      <c r="O953" s="37"/>
      <c r="P953" s="38"/>
      <c r="Q953" s="33"/>
      <c r="R953" s="34"/>
    </row>
    <row r="954" spans="1:18" ht="15.75" customHeight="1" x14ac:dyDescent="0.2">
      <c r="A954" s="22"/>
      <c r="B954" s="27" t="s">
        <v>30</v>
      </c>
      <c r="C954" s="27">
        <v>1197831</v>
      </c>
      <c r="D954" s="28">
        <v>44260</v>
      </c>
      <c r="E954" s="27" t="s">
        <v>31</v>
      </c>
      <c r="F954" s="27" t="s">
        <v>60</v>
      </c>
      <c r="G954" s="27" t="s">
        <v>61</v>
      </c>
      <c r="H954" s="27" t="s">
        <v>24</v>
      </c>
      <c r="I954" s="29">
        <v>0.3</v>
      </c>
      <c r="J954" s="30">
        <v>6500</v>
      </c>
      <c r="K954" s="31">
        <f t="shared" si="6"/>
        <v>1950</v>
      </c>
      <c r="L954" s="31">
        <f t="shared" si="7"/>
        <v>779.99999999999989</v>
      </c>
      <c r="M954" s="32">
        <v>0.39999999999999997</v>
      </c>
      <c r="O954" s="37"/>
      <c r="P954" s="38"/>
      <c r="Q954" s="33"/>
      <c r="R954" s="34"/>
    </row>
    <row r="955" spans="1:18" ht="15.75" customHeight="1" x14ac:dyDescent="0.2">
      <c r="A955" s="22"/>
      <c r="B955" s="27" t="s">
        <v>30</v>
      </c>
      <c r="C955" s="27">
        <v>1197831</v>
      </c>
      <c r="D955" s="28">
        <v>44260</v>
      </c>
      <c r="E955" s="27" t="s">
        <v>31</v>
      </c>
      <c r="F955" s="27" t="s">
        <v>60</v>
      </c>
      <c r="G955" s="27" t="s">
        <v>61</v>
      </c>
      <c r="H955" s="27" t="s">
        <v>25</v>
      </c>
      <c r="I955" s="29">
        <v>0.4</v>
      </c>
      <c r="J955" s="30">
        <v>6500</v>
      </c>
      <c r="K955" s="31">
        <f t="shared" si="6"/>
        <v>2600</v>
      </c>
      <c r="L955" s="31">
        <f t="shared" si="7"/>
        <v>1040</v>
      </c>
      <c r="M955" s="32">
        <v>0.39999999999999997</v>
      </c>
      <c r="O955" s="37"/>
      <c r="P955" s="38"/>
      <c r="Q955" s="33"/>
      <c r="R955" s="34"/>
    </row>
    <row r="956" spans="1:18" ht="15.75" customHeight="1" x14ac:dyDescent="0.2">
      <c r="A956" s="22"/>
      <c r="B956" s="27" t="s">
        <v>30</v>
      </c>
      <c r="C956" s="27">
        <v>1197831</v>
      </c>
      <c r="D956" s="28">
        <v>44260</v>
      </c>
      <c r="E956" s="27" t="s">
        <v>31</v>
      </c>
      <c r="F956" s="27" t="s">
        <v>60</v>
      </c>
      <c r="G956" s="27" t="s">
        <v>61</v>
      </c>
      <c r="H956" s="27" t="s">
        <v>26</v>
      </c>
      <c r="I956" s="29">
        <v>0.3</v>
      </c>
      <c r="J956" s="30">
        <v>4750</v>
      </c>
      <c r="K956" s="31">
        <f t="shared" si="6"/>
        <v>1425</v>
      </c>
      <c r="L956" s="31">
        <f t="shared" si="7"/>
        <v>570</v>
      </c>
      <c r="M956" s="32">
        <v>0.39999999999999997</v>
      </c>
      <c r="O956" s="37"/>
      <c r="P956" s="38"/>
      <c r="Q956" s="33"/>
      <c r="R956" s="34"/>
    </row>
    <row r="957" spans="1:18" ht="15.75" customHeight="1" x14ac:dyDescent="0.2">
      <c r="A957" s="22"/>
      <c r="B957" s="27" t="s">
        <v>30</v>
      </c>
      <c r="C957" s="27">
        <v>1197831</v>
      </c>
      <c r="D957" s="28">
        <v>44260</v>
      </c>
      <c r="E957" s="27" t="s">
        <v>31</v>
      </c>
      <c r="F957" s="27" t="s">
        <v>60</v>
      </c>
      <c r="G957" s="27" t="s">
        <v>61</v>
      </c>
      <c r="H957" s="27" t="s">
        <v>27</v>
      </c>
      <c r="I957" s="29">
        <v>0.35000000000000003</v>
      </c>
      <c r="J957" s="30">
        <v>3750</v>
      </c>
      <c r="K957" s="31">
        <f t="shared" si="6"/>
        <v>1312.5000000000002</v>
      </c>
      <c r="L957" s="31">
        <f t="shared" si="7"/>
        <v>656.25000000000011</v>
      </c>
      <c r="M957" s="32">
        <v>0.5</v>
      </c>
      <c r="O957" s="37"/>
      <c r="P957" s="38"/>
      <c r="Q957" s="33"/>
      <c r="R957" s="34"/>
    </row>
    <row r="958" spans="1:18" ht="15.75" customHeight="1" x14ac:dyDescent="0.2">
      <c r="A958" s="22"/>
      <c r="B958" s="27" t="s">
        <v>30</v>
      </c>
      <c r="C958" s="27">
        <v>1197831</v>
      </c>
      <c r="D958" s="28">
        <v>44260</v>
      </c>
      <c r="E958" s="27" t="s">
        <v>31</v>
      </c>
      <c r="F958" s="27" t="s">
        <v>60</v>
      </c>
      <c r="G958" s="27" t="s">
        <v>61</v>
      </c>
      <c r="H958" s="27" t="s">
        <v>28</v>
      </c>
      <c r="I958" s="29">
        <v>0.4</v>
      </c>
      <c r="J958" s="30">
        <v>2750</v>
      </c>
      <c r="K958" s="31">
        <f t="shared" si="6"/>
        <v>1100</v>
      </c>
      <c r="L958" s="31">
        <f t="shared" si="7"/>
        <v>385</v>
      </c>
      <c r="M958" s="32">
        <v>0.35</v>
      </c>
      <c r="O958" s="37"/>
      <c r="P958" s="38"/>
      <c r="Q958" s="33"/>
      <c r="R958" s="34"/>
    </row>
    <row r="959" spans="1:18" ht="15.75" customHeight="1" x14ac:dyDescent="0.2">
      <c r="A959" s="22"/>
      <c r="B959" s="27" t="s">
        <v>30</v>
      </c>
      <c r="C959" s="27">
        <v>1197831</v>
      </c>
      <c r="D959" s="28">
        <v>44260</v>
      </c>
      <c r="E959" s="27" t="s">
        <v>31</v>
      </c>
      <c r="F959" s="27" t="s">
        <v>60</v>
      </c>
      <c r="G959" s="27" t="s">
        <v>61</v>
      </c>
      <c r="H959" s="27" t="s">
        <v>29</v>
      </c>
      <c r="I959" s="29">
        <v>0.35000000000000003</v>
      </c>
      <c r="J959" s="30">
        <v>4250</v>
      </c>
      <c r="K959" s="31">
        <f t="shared" si="6"/>
        <v>1487.5000000000002</v>
      </c>
      <c r="L959" s="31">
        <f t="shared" si="7"/>
        <v>818.12500000000023</v>
      </c>
      <c r="M959" s="32">
        <v>0.55000000000000004</v>
      </c>
      <c r="O959" s="37"/>
      <c r="P959" s="38"/>
      <c r="Q959" s="33"/>
      <c r="R959" s="34"/>
    </row>
    <row r="960" spans="1:18" ht="15.75" customHeight="1" x14ac:dyDescent="0.2">
      <c r="A960" s="22"/>
      <c r="B960" s="27" t="s">
        <v>30</v>
      </c>
      <c r="C960" s="27">
        <v>1197831</v>
      </c>
      <c r="D960" s="28">
        <v>44290</v>
      </c>
      <c r="E960" s="27" t="s">
        <v>31</v>
      </c>
      <c r="F960" s="27" t="s">
        <v>60</v>
      </c>
      <c r="G960" s="27" t="s">
        <v>61</v>
      </c>
      <c r="H960" s="27" t="s">
        <v>24</v>
      </c>
      <c r="I960" s="29">
        <v>0.19999999999999998</v>
      </c>
      <c r="J960" s="30">
        <v>6750</v>
      </c>
      <c r="K960" s="31">
        <f t="shared" si="6"/>
        <v>1350</v>
      </c>
      <c r="L960" s="31">
        <f t="shared" si="7"/>
        <v>540</v>
      </c>
      <c r="M960" s="32">
        <v>0.39999999999999997</v>
      </c>
      <c r="O960" s="37"/>
      <c r="P960" s="38"/>
      <c r="Q960" s="33"/>
      <c r="R960" s="34"/>
    </row>
    <row r="961" spans="1:18" ht="15.75" customHeight="1" x14ac:dyDescent="0.2">
      <c r="A961" s="22"/>
      <c r="B961" s="27" t="s">
        <v>30</v>
      </c>
      <c r="C961" s="27">
        <v>1197831</v>
      </c>
      <c r="D961" s="28">
        <v>44290</v>
      </c>
      <c r="E961" s="27" t="s">
        <v>31</v>
      </c>
      <c r="F961" s="27" t="s">
        <v>60</v>
      </c>
      <c r="G961" s="27" t="s">
        <v>61</v>
      </c>
      <c r="H961" s="27" t="s">
        <v>25</v>
      </c>
      <c r="I961" s="29">
        <v>0.25000000000000006</v>
      </c>
      <c r="J961" s="30">
        <v>6750</v>
      </c>
      <c r="K961" s="31">
        <f t="shared" si="6"/>
        <v>1687.5000000000005</v>
      </c>
      <c r="L961" s="31">
        <f t="shared" si="7"/>
        <v>675.00000000000011</v>
      </c>
      <c r="M961" s="32">
        <v>0.39999999999999997</v>
      </c>
      <c r="O961" s="37"/>
      <c r="P961" s="38"/>
      <c r="Q961" s="33"/>
      <c r="R961" s="34"/>
    </row>
    <row r="962" spans="1:18" ht="15.75" customHeight="1" x14ac:dyDescent="0.2">
      <c r="A962" s="22"/>
      <c r="B962" s="27" t="s">
        <v>30</v>
      </c>
      <c r="C962" s="27">
        <v>1197831</v>
      </c>
      <c r="D962" s="28">
        <v>44290</v>
      </c>
      <c r="E962" s="27" t="s">
        <v>31</v>
      </c>
      <c r="F962" s="27" t="s">
        <v>60</v>
      </c>
      <c r="G962" s="27" t="s">
        <v>61</v>
      </c>
      <c r="H962" s="27" t="s">
        <v>26</v>
      </c>
      <c r="I962" s="29">
        <v>0.19999999999999996</v>
      </c>
      <c r="J962" s="30">
        <v>5000</v>
      </c>
      <c r="K962" s="31">
        <f t="shared" si="6"/>
        <v>999.99999999999977</v>
      </c>
      <c r="L962" s="31">
        <f t="shared" si="7"/>
        <v>399.99999999999989</v>
      </c>
      <c r="M962" s="32">
        <v>0.39999999999999997</v>
      </c>
      <c r="O962" s="37"/>
      <c r="P962" s="38"/>
      <c r="Q962" s="33"/>
      <c r="R962" s="34"/>
    </row>
    <row r="963" spans="1:18" ht="15.75" customHeight="1" x14ac:dyDescent="0.2">
      <c r="A963" s="22"/>
      <c r="B963" s="27" t="s">
        <v>30</v>
      </c>
      <c r="C963" s="27">
        <v>1197831</v>
      </c>
      <c r="D963" s="28">
        <v>44290</v>
      </c>
      <c r="E963" s="27" t="s">
        <v>31</v>
      </c>
      <c r="F963" s="27" t="s">
        <v>60</v>
      </c>
      <c r="G963" s="27" t="s">
        <v>61</v>
      </c>
      <c r="H963" s="27" t="s">
        <v>27</v>
      </c>
      <c r="I963" s="29">
        <v>0.25000000000000006</v>
      </c>
      <c r="J963" s="30">
        <v>4000</v>
      </c>
      <c r="K963" s="31">
        <f t="shared" si="6"/>
        <v>1000.0000000000002</v>
      </c>
      <c r="L963" s="31">
        <f t="shared" si="7"/>
        <v>500.00000000000011</v>
      </c>
      <c r="M963" s="32">
        <v>0.5</v>
      </c>
      <c r="O963" s="37"/>
      <c r="P963" s="38"/>
      <c r="Q963" s="33"/>
      <c r="R963" s="34"/>
    </row>
    <row r="964" spans="1:18" ht="15.75" customHeight="1" x14ac:dyDescent="0.2">
      <c r="A964" s="22"/>
      <c r="B964" s="27" t="s">
        <v>30</v>
      </c>
      <c r="C964" s="27">
        <v>1197831</v>
      </c>
      <c r="D964" s="28">
        <v>44290</v>
      </c>
      <c r="E964" s="27" t="s">
        <v>31</v>
      </c>
      <c r="F964" s="27" t="s">
        <v>60</v>
      </c>
      <c r="G964" s="27" t="s">
        <v>61</v>
      </c>
      <c r="H964" s="27" t="s">
        <v>28</v>
      </c>
      <c r="I964" s="29">
        <v>0.3</v>
      </c>
      <c r="J964" s="30">
        <v>3000</v>
      </c>
      <c r="K964" s="31">
        <f t="shared" si="6"/>
        <v>900</v>
      </c>
      <c r="L964" s="31">
        <f t="shared" si="7"/>
        <v>315</v>
      </c>
      <c r="M964" s="32">
        <v>0.35</v>
      </c>
      <c r="O964" s="37"/>
      <c r="P964" s="38"/>
      <c r="Q964" s="33"/>
      <c r="R964" s="34"/>
    </row>
    <row r="965" spans="1:18" ht="15.75" customHeight="1" x14ac:dyDescent="0.2">
      <c r="A965" s="22"/>
      <c r="B965" s="27" t="s">
        <v>30</v>
      </c>
      <c r="C965" s="27">
        <v>1197831</v>
      </c>
      <c r="D965" s="28">
        <v>44290</v>
      </c>
      <c r="E965" s="27" t="s">
        <v>31</v>
      </c>
      <c r="F965" s="27" t="s">
        <v>60</v>
      </c>
      <c r="G965" s="27" t="s">
        <v>61</v>
      </c>
      <c r="H965" s="27" t="s">
        <v>29</v>
      </c>
      <c r="I965" s="29">
        <v>0.25000000000000006</v>
      </c>
      <c r="J965" s="30">
        <v>5750</v>
      </c>
      <c r="K965" s="31">
        <f t="shared" si="6"/>
        <v>1437.5000000000002</v>
      </c>
      <c r="L965" s="31">
        <f t="shared" si="7"/>
        <v>790.62500000000023</v>
      </c>
      <c r="M965" s="32">
        <v>0.55000000000000004</v>
      </c>
      <c r="O965" s="37"/>
      <c r="P965" s="38"/>
      <c r="Q965" s="33"/>
      <c r="R965" s="34"/>
    </row>
    <row r="966" spans="1:18" ht="15.75" customHeight="1" x14ac:dyDescent="0.2">
      <c r="A966" s="22"/>
      <c r="B966" s="27" t="s">
        <v>30</v>
      </c>
      <c r="C966" s="27">
        <v>1197831</v>
      </c>
      <c r="D966" s="28">
        <v>44320</v>
      </c>
      <c r="E966" s="27" t="s">
        <v>31</v>
      </c>
      <c r="F966" s="27" t="s">
        <v>60</v>
      </c>
      <c r="G966" s="27" t="s">
        <v>61</v>
      </c>
      <c r="H966" s="27" t="s">
        <v>24</v>
      </c>
      <c r="I966" s="29">
        <v>0.14999999999999997</v>
      </c>
      <c r="J966" s="30">
        <v>7250</v>
      </c>
      <c r="K966" s="31">
        <f t="shared" si="6"/>
        <v>1087.4999999999998</v>
      </c>
      <c r="L966" s="31">
        <f t="shared" si="7"/>
        <v>434.99999999999989</v>
      </c>
      <c r="M966" s="32">
        <v>0.39999999999999997</v>
      </c>
      <c r="O966" s="37"/>
      <c r="P966" s="38"/>
      <c r="Q966" s="33"/>
      <c r="R966" s="34"/>
    </row>
    <row r="967" spans="1:18" ht="15.75" customHeight="1" x14ac:dyDescent="0.2">
      <c r="A967" s="22"/>
      <c r="B967" s="27" t="s">
        <v>30</v>
      </c>
      <c r="C967" s="27">
        <v>1197831</v>
      </c>
      <c r="D967" s="28">
        <v>44320</v>
      </c>
      <c r="E967" s="27" t="s">
        <v>31</v>
      </c>
      <c r="F967" s="27" t="s">
        <v>60</v>
      </c>
      <c r="G967" s="27" t="s">
        <v>61</v>
      </c>
      <c r="H967" s="27" t="s">
        <v>25</v>
      </c>
      <c r="I967" s="29">
        <v>0.25000000000000006</v>
      </c>
      <c r="J967" s="30">
        <v>7500</v>
      </c>
      <c r="K967" s="31">
        <f t="shared" si="6"/>
        <v>1875.0000000000005</v>
      </c>
      <c r="L967" s="31">
        <f t="shared" si="7"/>
        <v>750.00000000000011</v>
      </c>
      <c r="M967" s="32">
        <v>0.39999999999999997</v>
      </c>
      <c r="O967" s="37"/>
      <c r="P967" s="38"/>
      <c r="Q967" s="33"/>
      <c r="R967" s="34"/>
    </row>
    <row r="968" spans="1:18" ht="15.75" customHeight="1" x14ac:dyDescent="0.2">
      <c r="A968" s="22"/>
      <c r="B968" s="27" t="s">
        <v>30</v>
      </c>
      <c r="C968" s="27">
        <v>1197831</v>
      </c>
      <c r="D968" s="28">
        <v>44320</v>
      </c>
      <c r="E968" s="27" t="s">
        <v>31</v>
      </c>
      <c r="F968" s="27" t="s">
        <v>60</v>
      </c>
      <c r="G968" s="27" t="s">
        <v>61</v>
      </c>
      <c r="H968" s="27" t="s">
        <v>26</v>
      </c>
      <c r="I968" s="29">
        <v>0.19999999999999996</v>
      </c>
      <c r="J968" s="30">
        <v>6000</v>
      </c>
      <c r="K968" s="31">
        <f t="shared" si="6"/>
        <v>1199.9999999999998</v>
      </c>
      <c r="L968" s="31">
        <f t="shared" si="7"/>
        <v>479.99999999999989</v>
      </c>
      <c r="M968" s="32">
        <v>0.39999999999999997</v>
      </c>
      <c r="O968" s="37"/>
      <c r="P968" s="38"/>
      <c r="Q968" s="33"/>
      <c r="R968" s="34"/>
    </row>
    <row r="969" spans="1:18" ht="15.75" customHeight="1" x14ac:dyDescent="0.2">
      <c r="A969" s="22"/>
      <c r="B969" s="27" t="s">
        <v>30</v>
      </c>
      <c r="C969" s="27">
        <v>1197831</v>
      </c>
      <c r="D969" s="28">
        <v>44320</v>
      </c>
      <c r="E969" s="27" t="s">
        <v>31</v>
      </c>
      <c r="F969" s="27" t="s">
        <v>60</v>
      </c>
      <c r="G969" s="27" t="s">
        <v>61</v>
      </c>
      <c r="H969" s="27" t="s">
        <v>27</v>
      </c>
      <c r="I969" s="29">
        <v>0.30000000000000004</v>
      </c>
      <c r="J969" s="30">
        <v>5250</v>
      </c>
      <c r="K969" s="31">
        <f t="shared" si="6"/>
        <v>1575.0000000000002</v>
      </c>
      <c r="L969" s="31">
        <f t="shared" si="7"/>
        <v>787.50000000000011</v>
      </c>
      <c r="M969" s="32">
        <v>0.5</v>
      </c>
      <c r="O969" s="37"/>
      <c r="P969" s="38"/>
      <c r="Q969" s="33"/>
      <c r="R969" s="34"/>
    </row>
    <row r="970" spans="1:18" ht="15.75" customHeight="1" x14ac:dyDescent="0.2">
      <c r="A970" s="22"/>
      <c r="B970" s="27" t="s">
        <v>30</v>
      </c>
      <c r="C970" s="27">
        <v>1197831</v>
      </c>
      <c r="D970" s="28">
        <v>44320</v>
      </c>
      <c r="E970" s="27" t="s">
        <v>31</v>
      </c>
      <c r="F970" s="27" t="s">
        <v>60</v>
      </c>
      <c r="G970" s="27" t="s">
        <v>61</v>
      </c>
      <c r="H970" s="27" t="s">
        <v>28</v>
      </c>
      <c r="I970" s="29">
        <v>0.45</v>
      </c>
      <c r="J970" s="30">
        <v>4250</v>
      </c>
      <c r="K970" s="31">
        <f t="shared" si="6"/>
        <v>1912.5</v>
      </c>
      <c r="L970" s="31">
        <f t="shared" si="7"/>
        <v>669.375</v>
      </c>
      <c r="M970" s="32">
        <v>0.35</v>
      </c>
      <c r="O970" s="37"/>
      <c r="P970" s="38"/>
      <c r="Q970" s="33"/>
      <c r="R970" s="34"/>
    </row>
    <row r="971" spans="1:18" ht="15.75" customHeight="1" x14ac:dyDescent="0.2">
      <c r="A971" s="22"/>
      <c r="B971" s="27" t="s">
        <v>30</v>
      </c>
      <c r="C971" s="27">
        <v>1197831</v>
      </c>
      <c r="D971" s="28">
        <v>44320</v>
      </c>
      <c r="E971" s="27" t="s">
        <v>31</v>
      </c>
      <c r="F971" s="27" t="s">
        <v>60</v>
      </c>
      <c r="G971" s="27" t="s">
        <v>61</v>
      </c>
      <c r="H971" s="27" t="s">
        <v>29</v>
      </c>
      <c r="I971" s="29">
        <v>0.4</v>
      </c>
      <c r="J971" s="30">
        <v>7750</v>
      </c>
      <c r="K971" s="31">
        <f t="shared" si="6"/>
        <v>3100</v>
      </c>
      <c r="L971" s="31">
        <f t="shared" si="7"/>
        <v>1705.0000000000002</v>
      </c>
      <c r="M971" s="32">
        <v>0.55000000000000004</v>
      </c>
      <c r="O971" s="37"/>
      <c r="P971" s="38"/>
      <c r="Q971" s="33"/>
      <c r="R971" s="34"/>
    </row>
    <row r="972" spans="1:18" ht="15.75" customHeight="1" x14ac:dyDescent="0.2">
      <c r="A972" s="22"/>
      <c r="B972" s="27" t="s">
        <v>30</v>
      </c>
      <c r="C972" s="27">
        <v>1197831</v>
      </c>
      <c r="D972" s="28">
        <v>44350</v>
      </c>
      <c r="E972" s="27" t="s">
        <v>31</v>
      </c>
      <c r="F972" s="27" t="s">
        <v>60</v>
      </c>
      <c r="G972" s="27" t="s">
        <v>61</v>
      </c>
      <c r="H972" s="27" t="s">
        <v>24</v>
      </c>
      <c r="I972" s="29">
        <v>0.4</v>
      </c>
      <c r="J972" s="30">
        <v>7750</v>
      </c>
      <c r="K972" s="31">
        <f t="shared" si="6"/>
        <v>3100</v>
      </c>
      <c r="L972" s="31">
        <f t="shared" si="7"/>
        <v>1240</v>
      </c>
      <c r="M972" s="32">
        <v>0.39999999999999997</v>
      </c>
      <c r="O972" s="37"/>
      <c r="P972" s="38"/>
      <c r="Q972" s="33"/>
      <c r="R972" s="34"/>
    </row>
    <row r="973" spans="1:18" ht="15.75" customHeight="1" x14ac:dyDescent="0.2">
      <c r="A973" s="22"/>
      <c r="B973" s="27" t="s">
        <v>30</v>
      </c>
      <c r="C973" s="27">
        <v>1197831</v>
      </c>
      <c r="D973" s="28">
        <v>44350</v>
      </c>
      <c r="E973" s="27" t="s">
        <v>31</v>
      </c>
      <c r="F973" s="27" t="s">
        <v>60</v>
      </c>
      <c r="G973" s="27" t="s">
        <v>61</v>
      </c>
      <c r="H973" s="27" t="s">
        <v>25</v>
      </c>
      <c r="I973" s="29">
        <v>0.45</v>
      </c>
      <c r="J973" s="30">
        <v>7750</v>
      </c>
      <c r="K973" s="31">
        <f t="shared" si="6"/>
        <v>3487.5</v>
      </c>
      <c r="L973" s="31">
        <f t="shared" si="7"/>
        <v>1394.9999999999998</v>
      </c>
      <c r="M973" s="32">
        <v>0.39999999999999997</v>
      </c>
      <c r="O973" s="37"/>
      <c r="P973" s="38"/>
      <c r="Q973" s="33"/>
      <c r="R973" s="34"/>
    </row>
    <row r="974" spans="1:18" ht="15.75" customHeight="1" x14ac:dyDescent="0.2">
      <c r="A974" s="22"/>
      <c r="B974" s="27" t="s">
        <v>30</v>
      </c>
      <c r="C974" s="27">
        <v>1197831</v>
      </c>
      <c r="D974" s="28">
        <v>44350</v>
      </c>
      <c r="E974" s="27" t="s">
        <v>31</v>
      </c>
      <c r="F974" s="27" t="s">
        <v>60</v>
      </c>
      <c r="G974" s="27" t="s">
        <v>61</v>
      </c>
      <c r="H974" s="27" t="s">
        <v>26</v>
      </c>
      <c r="I974" s="29">
        <v>0.4</v>
      </c>
      <c r="J974" s="30">
        <v>6500</v>
      </c>
      <c r="K974" s="31">
        <f t="shared" si="6"/>
        <v>2600</v>
      </c>
      <c r="L974" s="31">
        <f t="shared" si="7"/>
        <v>1040</v>
      </c>
      <c r="M974" s="32">
        <v>0.39999999999999997</v>
      </c>
      <c r="O974" s="37"/>
      <c r="P974" s="38"/>
      <c r="Q974" s="33"/>
      <c r="R974" s="34"/>
    </row>
    <row r="975" spans="1:18" ht="15.75" customHeight="1" x14ac:dyDescent="0.2">
      <c r="A975" s="22"/>
      <c r="B975" s="27" t="s">
        <v>30</v>
      </c>
      <c r="C975" s="27">
        <v>1197831</v>
      </c>
      <c r="D975" s="28">
        <v>44350</v>
      </c>
      <c r="E975" s="27" t="s">
        <v>31</v>
      </c>
      <c r="F975" s="27" t="s">
        <v>60</v>
      </c>
      <c r="G975" s="27" t="s">
        <v>61</v>
      </c>
      <c r="H975" s="27" t="s">
        <v>27</v>
      </c>
      <c r="I975" s="29">
        <v>0.4</v>
      </c>
      <c r="J975" s="30">
        <v>6000</v>
      </c>
      <c r="K975" s="31">
        <f t="shared" si="6"/>
        <v>2400</v>
      </c>
      <c r="L975" s="31">
        <f t="shared" si="7"/>
        <v>1200</v>
      </c>
      <c r="M975" s="32">
        <v>0.5</v>
      </c>
      <c r="O975" s="37"/>
      <c r="P975" s="38"/>
      <c r="Q975" s="33"/>
      <c r="R975" s="34"/>
    </row>
    <row r="976" spans="1:18" ht="15.75" customHeight="1" x14ac:dyDescent="0.2">
      <c r="A976" s="22"/>
      <c r="B976" s="27" t="s">
        <v>30</v>
      </c>
      <c r="C976" s="27">
        <v>1197831</v>
      </c>
      <c r="D976" s="28">
        <v>44350</v>
      </c>
      <c r="E976" s="27" t="s">
        <v>31</v>
      </c>
      <c r="F976" s="27" t="s">
        <v>60</v>
      </c>
      <c r="G976" s="27" t="s">
        <v>61</v>
      </c>
      <c r="H976" s="27" t="s">
        <v>28</v>
      </c>
      <c r="I976" s="29">
        <v>0.45</v>
      </c>
      <c r="J976" s="30">
        <v>5000</v>
      </c>
      <c r="K976" s="31">
        <f t="shared" si="6"/>
        <v>2250</v>
      </c>
      <c r="L976" s="31">
        <f t="shared" si="7"/>
        <v>787.5</v>
      </c>
      <c r="M976" s="32">
        <v>0.35</v>
      </c>
      <c r="O976" s="37"/>
      <c r="P976" s="38"/>
      <c r="Q976" s="33"/>
      <c r="R976" s="34"/>
    </row>
    <row r="977" spans="1:18" ht="15.75" customHeight="1" x14ac:dyDescent="0.2">
      <c r="A977" s="22"/>
      <c r="B977" s="27" t="s">
        <v>30</v>
      </c>
      <c r="C977" s="27">
        <v>1197831</v>
      </c>
      <c r="D977" s="28">
        <v>44350</v>
      </c>
      <c r="E977" s="27" t="s">
        <v>31</v>
      </c>
      <c r="F977" s="27" t="s">
        <v>60</v>
      </c>
      <c r="G977" s="27" t="s">
        <v>61</v>
      </c>
      <c r="H977" s="27" t="s">
        <v>29</v>
      </c>
      <c r="I977" s="29">
        <v>0.5</v>
      </c>
      <c r="J977" s="30">
        <v>8750</v>
      </c>
      <c r="K977" s="31">
        <f t="shared" si="6"/>
        <v>4375</v>
      </c>
      <c r="L977" s="31">
        <f t="shared" si="7"/>
        <v>2406.25</v>
      </c>
      <c r="M977" s="32">
        <v>0.55000000000000004</v>
      </c>
      <c r="O977" s="37"/>
      <c r="P977" s="38"/>
      <c r="Q977" s="33"/>
      <c r="R977" s="34"/>
    </row>
    <row r="978" spans="1:18" ht="15.75" customHeight="1" x14ac:dyDescent="0.2">
      <c r="A978" s="22"/>
      <c r="B978" s="27" t="s">
        <v>30</v>
      </c>
      <c r="C978" s="27">
        <v>1197831</v>
      </c>
      <c r="D978" s="28">
        <v>44382</v>
      </c>
      <c r="E978" s="27" t="s">
        <v>31</v>
      </c>
      <c r="F978" s="27" t="s">
        <v>60</v>
      </c>
      <c r="G978" s="27" t="s">
        <v>61</v>
      </c>
      <c r="H978" s="27" t="s">
        <v>24</v>
      </c>
      <c r="I978" s="29">
        <v>0.4</v>
      </c>
      <c r="J978" s="30">
        <v>8250</v>
      </c>
      <c r="K978" s="31">
        <f t="shared" si="6"/>
        <v>3300</v>
      </c>
      <c r="L978" s="31">
        <f t="shared" si="7"/>
        <v>1484.9999999999998</v>
      </c>
      <c r="M978" s="32">
        <v>0.44999999999999996</v>
      </c>
      <c r="O978" s="37"/>
      <c r="P978" s="38"/>
      <c r="Q978" s="33"/>
      <c r="R978" s="34"/>
    </row>
    <row r="979" spans="1:18" ht="15.75" customHeight="1" x14ac:dyDescent="0.2">
      <c r="A979" s="22"/>
      <c r="B979" s="27" t="s">
        <v>30</v>
      </c>
      <c r="C979" s="27">
        <v>1197831</v>
      </c>
      <c r="D979" s="28">
        <v>44382</v>
      </c>
      <c r="E979" s="27" t="s">
        <v>31</v>
      </c>
      <c r="F979" s="27" t="s">
        <v>60</v>
      </c>
      <c r="G979" s="27" t="s">
        <v>61</v>
      </c>
      <c r="H979" s="27" t="s">
        <v>25</v>
      </c>
      <c r="I979" s="29">
        <v>0.45</v>
      </c>
      <c r="J979" s="30">
        <v>8250</v>
      </c>
      <c r="K979" s="31">
        <f t="shared" si="6"/>
        <v>3712.5</v>
      </c>
      <c r="L979" s="31">
        <f t="shared" si="7"/>
        <v>1670.6249999999998</v>
      </c>
      <c r="M979" s="32">
        <v>0.44999999999999996</v>
      </c>
      <c r="O979" s="37"/>
      <c r="P979" s="38"/>
      <c r="Q979" s="33"/>
      <c r="R979" s="34"/>
    </row>
    <row r="980" spans="1:18" ht="15.75" customHeight="1" x14ac:dyDescent="0.2">
      <c r="A980" s="22"/>
      <c r="B980" s="27" t="s">
        <v>30</v>
      </c>
      <c r="C980" s="27">
        <v>1197831</v>
      </c>
      <c r="D980" s="28">
        <v>44382</v>
      </c>
      <c r="E980" s="27" t="s">
        <v>31</v>
      </c>
      <c r="F980" s="27" t="s">
        <v>60</v>
      </c>
      <c r="G980" s="27" t="s">
        <v>61</v>
      </c>
      <c r="H980" s="27" t="s">
        <v>26</v>
      </c>
      <c r="I980" s="29">
        <v>0.4</v>
      </c>
      <c r="J980" s="30">
        <v>9750</v>
      </c>
      <c r="K980" s="31">
        <f t="shared" si="6"/>
        <v>3900</v>
      </c>
      <c r="L980" s="31">
        <f t="shared" si="7"/>
        <v>1754.9999999999998</v>
      </c>
      <c r="M980" s="32">
        <v>0.44999999999999996</v>
      </c>
      <c r="O980" s="37"/>
      <c r="P980" s="38"/>
      <c r="Q980" s="33"/>
      <c r="R980" s="34"/>
    </row>
    <row r="981" spans="1:18" ht="15.75" customHeight="1" x14ac:dyDescent="0.2">
      <c r="A981" s="22"/>
      <c r="B981" s="27" t="s">
        <v>30</v>
      </c>
      <c r="C981" s="27">
        <v>1197831</v>
      </c>
      <c r="D981" s="28">
        <v>44382</v>
      </c>
      <c r="E981" s="27" t="s">
        <v>31</v>
      </c>
      <c r="F981" s="27" t="s">
        <v>60</v>
      </c>
      <c r="G981" s="27" t="s">
        <v>61</v>
      </c>
      <c r="H981" s="27" t="s">
        <v>27</v>
      </c>
      <c r="I981" s="29">
        <v>0.4</v>
      </c>
      <c r="J981" s="30">
        <v>5750</v>
      </c>
      <c r="K981" s="31">
        <f t="shared" si="6"/>
        <v>2300</v>
      </c>
      <c r="L981" s="31">
        <f t="shared" si="7"/>
        <v>1265</v>
      </c>
      <c r="M981" s="32">
        <v>0.55000000000000004</v>
      </c>
      <c r="O981" s="37"/>
      <c r="P981" s="38"/>
      <c r="Q981" s="33"/>
      <c r="R981" s="34"/>
    </row>
    <row r="982" spans="1:18" ht="15.75" customHeight="1" x14ac:dyDescent="0.2">
      <c r="A982" s="22"/>
      <c r="B982" s="27" t="s">
        <v>30</v>
      </c>
      <c r="C982" s="27">
        <v>1197831</v>
      </c>
      <c r="D982" s="28">
        <v>44382</v>
      </c>
      <c r="E982" s="27" t="s">
        <v>31</v>
      </c>
      <c r="F982" s="27" t="s">
        <v>60</v>
      </c>
      <c r="G982" s="27" t="s">
        <v>61</v>
      </c>
      <c r="H982" s="27" t="s">
        <v>28</v>
      </c>
      <c r="I982" s="29">
        <v>0.45</v>
      </c>
      <c r="J982" s="30">
        <v>5500</v>
      </c>
      <c r="K982" s="31">
        <f t="shared" si="6"/>
        <v>2475</v>
      </c>
      <c r="L982" s="31">
        <f t="shared" si="7"/>
        <v>989.99999999999989</v>
      </c>
      <c r="M982" s="32">
        <v>0.39999999999999997</v>
      </c>
      <c r="O982" s="37"/>
      <c r="P982" s="38"/>
      <c r="Q982" s="33"/>
      <c r="R982" s="34"/>
    </row>
    <row r="983" spans="1:18" ht="15.75" customHeight="1" x14ac:dyDescent="0.2">
      <c r="A983" s="22"/>
      <c r="B983" s="27" t="s">
        <v>30</v>
      </c>
      <c r="C983" s="27">
        <v>1197831</v>
      </c>
      <c r="D983" s="28">
        <v>44382</v>
      </c>
      <c r="E983" s="27" t="s">
        <v>31</v>
      </c>
      <c r="F983" s="27" t="s">
        <v>60</v>
      </c>
      <c r="G983" s="27" t="s">
        <v>61</v>
      </c>
      <c r="H983" s="27" t="s">
        <v>29</v>
      </c>
      <c r="I983" s="29">
        <v>0.54999999999999993</v>
      </c>
      <c r="J983" s="30">
        <v>8250</v>
      </c>
      <c r="K983" s="31">
        <f t="shared" si="6"/>
        <v>4537.4999999999991</v>
      </c>
      <c r="L983" s="31">
        <f t="shared" si="7"/>
        <v>2722.5</v>
      </c>
      <c r="M983" s="32">
        <v>0.60000000000000009</v>
      </c>
      <c r="O983" s="37"/>
      <c r="P983" s="38"/>
      <c r="Q983" s="33"/>
      <c r="R983" s="34"/>
    </row>
    <row r="984" spans="1:18" ht="15.75" customHeight="1" x14ac:dyDescent="0.2">
      <c r="A984" s="22"/>
      <c r="B984" s="27" t="s">
        <v>30</v>
      </c>
      <c r="C984" s="27">
        <v>1197831</v>
      </c>
      <c r="D984" s="28">
        <v>44415</v>
      </c>
      <c r="E984" s="27" t="s">
        <v>31</v>
      </c>
      <c r="F984" s="27" t="s">
        <v>60</v>
      </c>
      <c r="G984" s="27" t="s">
        <v>61</v>
      </c>
      <c r="H984" s="27" t="s">
        <v>24</v>
      </c>
      <c r="I984" s="29">
        <v>0.45</v>
      </c>
      <c r="J984" s="30">
        <v>7750</v>
      </c>
      <c r="K984" s="31">
        <f t="shared" si="6"/>
        <v>3487.5</v>
      </c>
      <c r="L984" s="31">
        <f t="shared" si="7"/>
        <v>1569.3749999999998</v>
      </c>
      <c r="M984" s="32">
        <v>0.44999999999999996</v>
      </c>
      <c r="O984" s="37"/>
      <c r="P984" s="38"/>
      <c r="Q984" s="33"/>
      <c r="R984" s="34"/>
    </row>
    <row r="985" spans="1:18" ht="15.75" customHeight="1" x14ac:dyDescent="0.2">
      <c r="A985" s="22"/>
      <c r="B985" s="27" t="s">
        <v>30</v>
      </c>
      <c r="C985" s="27">
        <v>1197831</v>
      </c>
      <c r="D985" s="28">
        <v>44415</v>
      </c>
      <c r="E985" s="27" t="s">
        <v>31</v>
      </c>
      <c r="F985" s="27" t="s">
        <v>60</v>
      </c>
      <c r="G985" s="27" t="s">
        <v>61</v>
      </c>
      <c r="H985" s="27" t="s">
        <v>25</v>
      </c>
      <c r="I985" s="29">
        <v>0.55000000000000004</v>
      </c>
      <c r="J985" s="30">
        <v>7750</v>
      </c>
      <c r="K985" s="31">
        <f t="shared" si="6"/>
        <v>4262.5</v>
      </c>
      <c r="L985" s="31">
        <f t="shared" si="7"/>
        <v>1918.1249999999998</v>
      </c>
      <c r="M985" s="32">
        <v>0.44999999999999996</v>
      </c>
      <c r="O985" s="37"/>
      <c r="P985" s="38"/>
      <c r="Q985" s="33"/>
      <c r="R985" s="34"/>
    </row>
    <row r="986" spans="1:18" ht="15.75" customHeight="1" x14ac:dyDescent="0.2">
      <c r="A986" s="22"/>
      <c r="B986" s="27" t="s">
        <v>30</v>
      </c>
      <c r="C986" s="27">
        <v>1197831</v>
      </c>
      <c r="D986" s="28">
        <v>44415</v>
      </c>
      <c r="E986" s="27" t="s">
        <v>31</v>
      </c>
      <c r="F986" s="27" t="s">
        <v>60</v>
      </c>
      <c r="G986" s="27" t="s">
        <v>61</v>
      </c>
      <c r="H986" s="27" t="s">
        <v>26</v>
      </c>
      <c r="I986" s="29">
        <v>0.5</v>
      </c>
      <c r="J986" s="30">
        <v>9500</v>
      </c>
      <c r="K986" s="31">
        <f t="shared" si="6"/>
        <v>4750</v>
      </c>
      <c r="L986" s="31">
        <f t="shared" si="7"/>
        <v>2137.5</v>
      </c>
      <c r="M986" s="32">
        <v>0.44999999999999996</v>
      </c>
      <c r="O986" s="37"/>
      <c r="P986" s="38"/>
      <c r="Q986" s="33"/>
      <c r="R986" s="34"/>
    </row>
    <row r="987" spans="1:18" ht="15.75" customHeight="1" x14ac:dyDescent="0.2">
      <c r="A987" s="22"/>
      <c r="B987" s="27" t="s">
        <v>30</v>
      </c>
      <c r="C987" s="27">
        <v>1197831</v>
      </c>
      <c r="D987" s="28">
        <v>44415</v>
      </c>
      <c r="E987" s="27" t="s">
        <v>31</v>
      </c>
      <c r="F987" s="27" t="s">
        <v>60</v>
      </c>
      <c r="G987" s="27" t="s">
        <v>61</v>
      </c>
      <c r="H987" s="27" t="s">
        <v>27</v>
      </c>
      <c r="I987" s="29">
        <v>0.45</v>
      </c>
      <c r="J987" s="30">
        <v>4750</v>
      </c>
      <c r="K987" s="31">
        <f t="shared" si="6"/>
        <v>2137.5</v>
      </c>
      <c r="L987" s="31">
        <f t="shared" si="7"/>
        <v>1175.625</v>
      </c>
      <c r="M987" s="32">
        <v>0.55000000000000004</v>
      </c>
      <c r="O987" s="37"/>
      <c r="P987" s="38"/>
      <c r="Q987" s="33"/>
      <c r="R987" s="34"/>
    </row>
    <row r="988" spans="1:18" ht="15.75" customHeight="1" x14ac:dyDescent="0.2">
      <c r="A988" s="22"/>
      <c r="B988" s="27" t="s">
        <v>30</v>
      </c>
      <c r="C988" s="27">
        <v>1197831</v>
      </c>
      <c r="D988" s="28">
        <v>44415</v>
      </c>
      <c r="E988" s="27" t="s">
        <v>31</v>
      </c>
      <c r="F988" s="27" t="s">
        <v>60</v>
      </c>
      <c r="G988" s="27" t="s">
        <v>61</v>
      </c>
      <c r="H988" s="27" t="s">
        <v>28</v>
      </c>
      <c r="I988" s="29">
        <v>0.5</v>
      </c>
      <c r="J988" s="30">
        <v>4750</v>
      </c>
      <c r="K988" s="31">
        <f t="shared" si="6"/>
        <v>2375</v>
      </c>
      <c r="L988" s="31">
        <f t="shared" si="7"/>
        <v>949.99999999999989</v>
      </c>
      <c r="M988" s="32">
        <v>0.39999999999999997</v>
      </c>
      <c r="O988" s="37"/>
      <c r="P988" s="38"/>
      <c r="Q988" s="33"/>
      <c r="R988" s="34"/>
    </row>
    <row r="989" spans="1:18" ht="15.75" customHeight="1" x14ac:dyDescent="0.2">
      <c r="A989" s="22"/>
      <c r="B989" s="27" t="s">
        <v>30</v>
      </c>
      <c r="C989" s="27">
        <v>1197831</v>
      </c>
      <c r="D989" s="28">
        <v>44415</v>
      </c>
      <c r="E989" s="27" t="s">
        <v>31</v>
      </c>
      <c r="F989" s="27" t="s">
        <v>60</v>
      </c>
      <c r="G989" s="27" t="s">
        <v>61</v>
      </c>
      <c r="H989" s="27" t="s">
        <v>29</v>
      </c>
      <c r="I989" s="29">
        <v>0.54999999999999993</v>
      </c>
      <c r="J989" s="30">
        <v>7250</v>
      </c>
      <c r="K989" s="31">
        <f t="shared" si="6"/>
        <v>3987.4999999999995</v>
      </c>
      <c r="L989" s="31">
        <f t="shared" si="7"/>
        <v>2392.5</v>
      </c>
      <c r="M989" s="32">
        <v>0.60000000000000009</v>
      </c>
      <c r="O989" s="37"/>
      <c r="P989" s="38"/>
      <c r="Q989" s="33"/>
      <c r="R989" s="34"/>
    </row>
    <row r="990" spans="1:18" ht="15.75" customHeight="1" x14ac:dyDescent="0.2">
      <c r="A990" s="22"/>
      <c r="B990" s="27" t="s">
        <v>30</v>
      </c>
      <c r="C990" s="27">
        <v>1197831</v>
      </c>
      <c r="D990" s="28">
        <v>44443</v>
      </c>
      <c r="E990" s="27" t="s">
        <v>31</v>
      </c>
      <c r="F990" s="27" t="s">
        <v>60</v>
      </c>
      <c r="G990" s="27" t="s">
        <v>61</v>
      </c>
      <c r="H990" s="27" t="s">
        <v>24</v>
      </c>
      <c r="I990" s="29">
        <v>0.5</v>
      </c>
      <c r="J990" s="30">
        <v>6750</v>
      </c>
      <c r="K990" s="31">
        <f t="shared" si="6"/>
        <v>3375</v>
      </c>
      <c r="L990" s="31">
        <f t="shared" si="7"/>
        <v>1518.7499999999998</v>
      </c>
      <c r="M990" s="32">
        <v>0.44999999999999996</v>
      </c>
      <c r="O990" s="37"/>
      <c r="P990" s="38"/>
      <c r="Q990" s="33"/>
      <c r="R990" s="34"/>
    </row>
    <row r="991" spans="1:18" ht="15.75" customHeight="1" x14ac:dyDescent="0.2">
      <c r="A991" s="22"/>
      <c r="B991" s="27" t="s">
        <v>30</v>
      </c>
      <c r="C991" s="27">
        <v>1197831</v>
      </c>
      <c r="D991" s="28">
        <v>44443</v>
      </c>
      <c r="E991" s="27" t="s">
        <v>31</v>
      </c>
      <c r="F991" s="27" t="s">
        <v>60</v>
      </c>
      <c r="G991" s="27" t="s">
        <v>61</v>
      </c>
      <c r="H991" s="27" t="s">
        <v>25</v>
      </c>
      <c r="I991" s="29">
        <v>0.5</v>
      </c>
      <c r="J991" s="30">
        <v>6250</v>
      </c>
      <c r="K991" s="31">
        <f t="shared" si="6"/>
        <v>3125</v>
      </c>
      <c r="L991" s="31">
        <f t="shared" si="7"/>
        <v>1406.2499999999998</v>
      </c>
      <c r="M991" s="32">
        <v>0.44999999999999996</v>
      </c>
      <c r="O991" s="37"/>
      <c r="P991" s="38"/>
      <c r="Q991" s="33"/>
      <c r="R991" s="34"/>
    </row>
    <row r="992" spans="1:18" ht="15.75" customHeight="1" x14ac:dyDescent="0.2">
      <c r="A992" s="22"/>
      <c r="B992" s="27" t="s">
        <v>30</v>
      </c>
      <c r="C992" s="27">
        <v>1197831</v>
      </c>
      <c r="D992" s="28">
        <v>44443</v>
      </c>
      <c r="E992" s="27" t="s">
        <v>31</v>
      </c>
      <c r="F992" s="27" t="s">
        <v>60</v>
      </c>
      <c r="G992" s="27" t="s">
        <v>61</v>
      </c>
      <c r="H992" s="27" t="s">
        <v>26</v>
      </c>
      <c r="I992" s="29">
        <v>0.54999999999999993</v>
      </c>
      <c r="J992" s="30">
        <v>6750</v>
      </c>
      <c r="K992" s="31">
        <f t="shared" si="6"/>
        <v>3712.4999999999995</v>
      </c>
      <c r="L992" s="31">
        <f t="shared" si="7"/>
        <v>1670.6249999999995</v>
      </c>
      <c r="M992" s="32">
        <v>0.44999999999999996</v>
      </c>
      <c r="O992" s="37"/>
      <c r="P992" s="38"/>
      <c r="Q992" s="33"/>
      <c r="R992" s="34"/>
    </row>
    <row r="993" spans="1:18" ht="15.75" customHeight="1" x14ac:dyDescent="0.2">
      <c r="A993" s="22"/>
      <c r="B993" s="27" t="s">
        <v>30</v>
      </c>
      <c r="C993" s="27">
        <v>1197831</v>
      </c>
      <c r="D993" s="28">
        <v>44443</v>
      </c>
      <c r="E993" s="27" t="s">
        <v>31</v>
      </c>
      <c r="F993" s="27" t="s">
        <v>60</v>
      </c>
      <c r="G993" s="27" t="s">
        <v>61</v>
      </c>
      <c r="H993" s="27" t="s">
        <v>27</v>
      </c>
      <c r="I993" s="29">
        <v>0.54999999999999993</v>
      </c>
      <c r="J993" s="30">
        <v>4000</v>
      </c>
      <c r="K993" s="31">
        <f t="shared" si="6"/>
        <v>2199.9999999999995</v>
      </c>
      <c r="L993" s="31">
        <f t="shared" si="7"/>
        <v>1209.9999999999998</v>
      </c>
      <c r="M993" s="32">
        <v>0.55000000000000004</v>
      </c>
      <c r="O993" s="37"/>
      <c r="P993" s="38"/>
      <c r="Q993" s="33"/>
      <c r="R993" s="34"/>
    </row>
    <row r="994" spans="1:18" ht="15.75" customHeight="1" x14ac:dyDescent="0.2">
      <c r="A994" s="22"/>
      <c r="B994" s="27" t="s">
        <v>30</v>
      </c>
      <c r="C994" s="27">
        <v>1197831</v>
      </c>
      <c r="D994" s="28">
        <v>44443</v>
      </c>
      <c r="E994" s="27" t="s">
        <v>31</v>
      </c>
      <c r="F994" s="27" t="s">
        <v>60</v>
      </c>
      <c r="G994" s="27" t="s">
        <v>61</v>
      </c>
      <c r="H994" s="27" t="s">
        <v>28</v>
      </c>
      <c r="I994" s="29">
        <v>0.5</v>
      </c>
      <c r="J994" s="30">
        <v>4000</v>
      </c>
      <c r="K994" s="31">
        <f t="shared" si="6"/>
        <v>2000</v>
      </c>
      <c r="L994" s="31">
        <f t="shared" si="7"/>
        <v>799.99999999999989</v>
      </c>
      <c r="M994" s="32">
        <v>0.39999999999999997</v>
      </c>
      <c r="O994" s="37"/>
      <c r="P994" s="38"/>
      <c r="Q994" s="33"/>
      <c r="R994" s="34"/>
    </row>
    <row r="995" spans="1:18" ht="15.75" customHeight="1" x14ac:dyDescent="0.2">
      <c r="A995" s="22"/>
      <c r="B995" s="27" t="s">
        <v>30</v>
      </c>
      <c r="C995" s="27">
        <v>1197831</v>
      </c>
      <c r="D995" s="28">
        <v>44443</v>
      </c>
      <c r="E995" s="27" t="s">
        <v>31</v>
      </c>
      <c r="F995" s="27" t="s">
        <v>60</v>
      </c>
      <c r="G995" s="27" t="s">
        <v>61</v>
      </c>
      <c r="H995" s="27" t="s">
        <v>29</v>
      </c>
      <c r="I995" s="29">
        <v>0.45</v>
      </c>
      <c r="J995" s="30">
        <v>6250</v>
      </c>
      <c r="K995" s="31">
        <f t="shared" si="6"/>
        <v>2812.5</v>
      </c>
      <c r="L995" s="31">
        <f t="shared" si="7"/>
        <v>1687.5000000000002</v>
      </c>
      <c r="M995" s="32">
        <v>0.60000000000000009</v>
      </c>
      <c r="O995" s="37"/>
      <c r="P995" s="38"/>
      <c r="Q995" s="33"/>
      <c r="R995" s="34"/>
    </row>
    <row r="996" spans="1:18" ht="15.75" customHeight="1" x14ac:dyDescent="0.2">
      <c r="A996" s="22"/>
      <c r="B996" s="27" t="s">
        <v>30</v>
      </c>
      <c r="C996" s="27">
        <v>1197831</v>
      </c>
      <c r="D996" s="28">
        <v>44472</v>
      </c>
      <c r="E996" s="27" t="s">
        <v>31</v>
      </c>
      <c r="F996" s="27" t="s">
        <v>60</v>
      </c>
      <c r="G996" s="27" t="s">
        <v>61</v>
      </c>
      <c r="H996" s="27" t="s">
        <v>24</v>
      </c>
      <c r="I996" s="29">
        <v>0.35000000000000003</v>
      </c>
      <c r="J996" s="30">
        <v>5750</v>
      </c>
      <c r="K996" s="31">
        <f t="shared" si="6"/>
        <v>2012.5000000000002</v>
      </c>
      <c r="L996" s="31">
        <f t="shared" si="7"/>
        <v>905.625</v>
      </c>
      <c r="M996" s="32">
        <v>0.44999999999999996</v>
      </c>
      <c r="O996" s="37"/>
      <c r="P996" s="38"/>
      <c r="Q996" s="33"/>
      <c r="R996" s="34"/>
    </row>
    <row r="997" spans="1:18" ht="15.75" customHeight="1" x14ac:dyDescent="0.2">
      <c r="A997" s="22"/>
      <c r="B997" s="27" t="s">
        <v>30</v>
      </c>
      <c r="C997" s="27">
        <v>1197831</v>
      </c>
      <c r="D997" s="28">
        <v>44472</v>
      </c>
      <c r="E997" s="27" t="s">
        <v>31</v>
      </c>
      <c r="F997" s="27" t="s">
        <v>60</v>
      </c>
      <c r="G997" s="27" t="s">
        <v>61</v>
      </c>
      <c r="H997" s="27" t="s">
        <v>25</v>
      </c>
      <c r="I997" s="29">
        <v>0.35000000000000003</v>
      </c>
      <c r="J997" s="30">
        <v>5750</v>
      </c>
      <c r="K997" s="31">
        <f t="shared" si="6"/>
        <v>2012.5000000000002</v>
      </c>
      <c r="L997" s="31">
        <f t="shared" si="7"/>
        <v>905.625</v>
      </c>
      <c r="M997" s="32">
        <v>0.44999999999999996</v>
      </c>
      <c r="O997" s="37"/>
      <c r="P997" s="38"/>
      <c r="Q997" s="33"/>
      <c r="R997" s="34"/>
    </row>
    <row r="998" spans="1:18" ht="15.75" customHeight="1" x14ac:dyDescent="0.2">
      <c r="A998" s="22"/>
      <c r="B998" s="27" t="s">
        <v>30</v>
      </c>
      <c r="C998" s="27">
        <v>1197831</v>
      </c>
      <c r="D998" s="28">
        <v>44472</v>
      </c>
      <c r="E998" s="27" t="s">
        <v>31</v>
      </c>
      <c r="F998" s="27" t="s">
        <v>60</v>
      </c>
      <c r="G998" s="27" t="s">
        <v>61</v>
      </c>
      <c r="H998" s="27" t="s">
        <v>26</v>
      </c>
      <c r="I998" s="29">
        <v>0.4</v>
      </c>
      <c r="J998" s="30">
        <v>5250</v>
      </c>
      <c r="K998" s="31">
        <f t="shared" si="6"/>
        <v>2100</v>
      </c>
      <c r="L998" s="31">
        <f t="shared" si="7"/>
        <v>944.99999999999989</v>
      </c>
      <c r="M998" s="32">
        <v>0.44999999999999996</v>
      </c>
      <c r="O998" s="37"/>
      <c r="P998" s="38"/>
      <c r="Q998" s="33"/>
      <c r="R998" s="34"/>
    </row>
    <row r="999" spans="1:18" ht="15.75" customHeight="1" x14ac:dyDescent="0.2">
      <c r="A999" s="22"/>
      <c r="B999" s="27" t="s">
        <v>30</v>
      </c>
      <c r="C999" s="27">
        <v>1197831</v>
      </c>
      <c r="D999" s="28">
        <v>44472</v>
      </c>
      <c r="E999" s="27" t="s">
        <v>31</v>
      </c>
      <c r="F999" s="27" t="s">
        <v>60</v>
      </c>
      <c r="G999" s="27" t="s">
        <v>61</v>
      </c>
      <c r="H999" s="27" t="s">
        <v>27</v>
      </c>
      <c r="I999" s="29">
        <v>0.4</v>
      </c>
      <c r="J999" s="30">
        <v>3750</v>
      </c>
      <c r="K999" s="31">
        <f t="shared" si="6"/>
        <v>1500</v>
      </c>
      <c r="L999" s="31">
        <f t="shared" si="7"/>
        <v>825.00000000000011</v>
      </c>
      <c r="M999" s="32">
        <v>0.55000000000000004</v>
      </c>
      <c r="O999" s="37"/>
      <c r="P999" s="38"/>
      <c r="Q999" s="33"/>
      <c r="R999" s="34"/>
    </row>
    <row r="1000" spans="1:18" ht="15.75" customHeight="1" x14ac:dyDescent="0.2">
      <c r="A1000" s="22"/>
      <c r="B1000" s="27" t="s">
        <v>30</v>
      </c>
      <c r="C1000" s="27">
        <v>1197831</v>
      </c>
      <c r="D1000" s="28">
        <v>44472</v>
      </c>
      <c r="E1000" s="27" t="s">
        <v>31</v>
      </c>
      <c r="F1000" s="27" t="s">
        <v>60</v>
      </c>
      <c r="G1000" s="27" t="s">
        <v>61</v>
      </c>
      <c r="H1000" s="27" t="s">
        <v>28</v>
      </c>
      <c r="I1000" s="29">
        <v>0.35000000000000003</v>
      </c>
      <c r="J1000" s="30">
        <v>3500</v>
      </c>
      <c r="K1000" s="31">
        <f t="shared" si="6"/>
        <v>1225.0000000000002</v>
      </c>
      <c r="L1000" s="31">
        <f t="shared" si="7"/>
        <v>490.00000000000006</v>
      </c>
      <c r="M1000" s="32">
        <v>0.39999999999999997</v>
      </c>
      <c r="O1000" s="37"/>
      <c r="P1000" s="38"/>
      <c r="Q1000" s="33"/>
      <c r="R1000" s="34"/>
    </row>
    <row r="1001" spans="1:18" ht="15.75" customHeight="1" x14ac:dyDescent="0.2">
      <c r="A1001" s="22"/>
      <c r="B1001" s="27" t="s">
        <v>30</v>
      </c>
      <c r="C1001" s="27">
        <v>1197831</v>
      </c>
      <c r="D1001" s="28">
        <v>44472</v>
      </c>
      <c r="E1001" s="27" t="s">
        <v>31</v>
      </c>
      <c r="F1001" s="27" t="s">
        <v>60</v>
      </c>
      <c r="G1001" s="27" t="s">
        <v>61</v>
      </c>
      <c r="H1001" s="27" t="s">
        <v>29</v>
      </c>
      <c r="I1001" s="29">
        <v>0.45</v>
      </c>
      <c r="J1001" s="30">
        <v>5250</v>
      </c>
      <c r="K1001" s="31">
        <f t="shared" si="6"/>
        <v>2362.5</v>
      </c>
      <c r="L1001" s="31">
        <f t="shared" si="7"/>
        <v>1417.5000000000002</v>
      </c>
      <c r="M1001" s="32">
        <v>0.60000000000000009</v>
      </c>
      <c r="O1001" s="37"/>
      <c r="P1001" s="38"/>
      <c r="Q1001" s="33"/>
      <c r="R1001" s="34"/>
    </row>
    <row r="1002" spans="1:18" ht="15.75" customHeight="1" x14ac:dyDescent="0.2">
      <c r="A1002" s="22"/>
      <c r="B1002" s="27" t="s">
        <v>30</v>
      </c>
      <c r="C1002" s="27">
        <v>1197831</v>
      </c>
      <c r="D1002" s="28">
        <v>44504</v>
      </c>
      <c r="E1002" s="27" t="s">
        <v>31</v>
      </c>
      <c r="F1002" s="27" t="s">
        <v>60</v>
      </c>
      <c r="G1002" s="27" t="s">
        <v>61</v>
      </c>
      <c r="H1002" s="27" t="s">
        <v>24</v>
      </c>
      <c r="I1002" s="29">
        <v>0.30000000000000004</v>
      </c>
      <c r="J1002" s="30">
        <v>6750</v>
      </c>
      <c r="K1002" s="31">
        <f t="shared" si="6"/>
        <v>2025.0000000000002</v>
      </c>
      <c r="L1002" s="31">
        <f t="shared" si="7"/>
        <v>911.25</v>
      </c>
      <c r="M1002" s="32">
        <v>0.44999999999999996</v>
      </c>
      <c r="O1002" s="37"/>
      <c r="P1002" s="38"/>
      <c r="Q1002" s="33"/>
      <c r="R1002" s="34"/>
    </row>
    <row r="1003" spans="1:18" ht="15.75" customHeight="1" x14ac:dyDescent="0.2">
      <c r="A1003" s="22"/>
      <c r="B1003" s="27" t="s">
        <v>30</v>
      </c>
      <c r="C1003" s="27">
        <v>1197831</v>
      </c>
      <c r="D1003" s="28">
        <v>44504</v>
      </c>
      <c r="E1003" s="27" t="s">
        <v>31</v>
      </c>
      <c r="F1003" s="27" t="s">
        <v>60</v>
      </c>
      <c r="G1003" s="27" t="s">
        <v>61</v>
      </c>
      <c r="H1003" s="27" t="s">
        <v>25</v>
      </c>
      <c r="I1003" s="29">
        <v>0.30000000000000004</v>
      </c>
      <c r="J1003" s="30">
        <v>6750</v>
      </c>
      <c r="K1003" s="31">
        <f t="shared" si="6"/>
        <v>2025.0000000000002</v>
      </c>
      <c r="L1003" s="31">
        <f t="shared" si="7"/>
        <v>911.25</v>
      </c>
      <c r="M1003" s="32">
        <v>0.44999999999999996</v>
      </c>
      <c r="O1003" s="37"/>
      <c r="P1003" s="38"/>
      <c r="Q1003" s="33"/>
      <c r="R1003" s="34"/>
    </row>
    <row r="1004" spans="1:18" ht="15.75" customHeight="1" x14ac:dyDescent="0.2">
      <c r="A1004" s="22"/>
      <c r="B1004" s="27" t="s">
        <v>30</v>
      </c>
      <c r="C1004" s="27">
        <v>1197831</v>
      </c>
      <c r="D1004" s="28">
        <v>44504</v>
      </c>
      <c r="E1004" s="27" t="s">
        <v>31</v>
      </c>
      <c r="F1004" s="27" t="s">
        <v>60</v>
      </c>
      <c r="G1004" s="27" t="s">
        <v>61</v>
      </c>
      <c r="H1004" s="27" t="s">
        <v>26</v>
      </c>
      <c r="I1004" s="29">
        <v>0.55000000000000004</v>
      </c>
      <c r="J1004" s="30">
        <v>6000</v>
      </c>
      <c r="K1004" s="31">
        <f t="shared" si="6"/>
        <v>3300.0000000000005</v>
      </c>
      <c r="L1004" s="31">
        <f t="shared" si="7"/>
        <v>1485</v>
      </c>
      <c r="M1004" s="32">
        <v>0.44999999999999996</v>
      </c>
      <c r="O1004" s="37"/>
      <c r="P1004" s="38"/>
      <c r="Q1004" s="33"/>
      <c r="R1004" s="34"/>
    </row>
    <row r="1005" spans="1:18" ht="15.75" customHeight="1" x14ac:dyDescent="0.2">
      <c r="A1005" s="22"/>
      <c r="B1005" s="27" t="s">
        <v>30</v>
      </c>
      <c r="C1005" s="27">
        <v>1197831</v>
      </c>
      <c r="D1005" s="28">
        <v>44504</v>
      </c>
      <c r="E1005" s="27" t="s">
        <v>31</v>
      </c>
      <c r="F1005" s="27" t="s">
        <v>60</v>
      </c>
      <c r="G1005" s="27" t="s">
        <v>61</v>
      </c>
      <c r="H1005" s="27" t="s">
        <v>27</v>
      </c>
      <c r="I1005" s="29">
        <v>0.55000000000000004</v>
      </c>
      <c r="J1005" s="30">
        <v>4750</v>
      </c>
      <c r="K1005" s="31">
        <f t="shared" si="6"/>
        <v>2612.5</v>
      </c>
      <c r="L1005" s="31">
        <f t="shared" si="7"/>
        <v>1436.8750000000002</v>
      </c>
      <c r="M1005" s="32">
        <v>0.55000000000000004</v>
      </c>
      <c r="O1005" s="37"/>
      <c r="P1005" s="38"/>
      <c r="Q1005" s="33"/>
      <c r="R1005" s="34"/>
    </row>
    <row r="1006" spans="1:18" ht="15.75" customHeight="1" x14ac:dyDescent="0.2">
      <c r="A1006" s="22"/>
      <c r="B1006" s="27" t="s">
        <v>30</v>
      </c>
      <c r="C1006" s="27">
        <v>1197831</v>
      </c>
      <c r="D1006" s="28">
        <v>44504</v>
      </c>
      <c r="E1006" s="27" t="s">
        <v>31</v>
      </c>
      <c r="F1006" s="27" t="s">
        <v>60</v>
      </c>
      <c r="G1006" s="27" t="s">
        <v>61</v>
      </c>
      <c r="H1006" s="27" t="s">
        <v>28</v>
      </c>
      <c r="I1006" s="29">
        <v>0.54999999999999993</v>
      </c>
      <c r="J1006" s="30">
        <v>4500</v>
      </c>
      <c r="K1006" s="31">
        <f t="shared" si="6"/>
        <v>2474.9999999999995</v>
      </c>
      <c r="L1006" s="31">
        <f t="shared" si="7"/>
        <v>989.99999999999977</v>
      </c>
      <c r="M1006" s="32">
        <v>0.39999999999999997</v>
      </c>
      <c r="O1006" s="37"/>
      <c r="P1006" s="38"/>
      <c r="Q1006" s="33"/>
      <c r="R1006" s="34"/>
    </row>
    <row r="1007" spans="1:18" ht="15.75" customHeight="1" x14ac:dyDescent="0.2">
      <c r="A1007" s="22"/>
      <c r="B1007" s="27" t="s">
        <v>30</v>
      </c>
      <c r="C1007" s="27">
        <v>1197831</v>
      </c>
      <c r="D1007" s="28">
        <v>44504</v>
      </c>
      <c r="E1007" s="27" t="s">
        <v>31</v>
      </c>
      <c r="F1007" s="27" t="s">
        <v>60</v>
      </c>
      <c r="G1007" s="27" t="s">
        <v>61</v>
      </c>
      <c r="H1007" s="27" t="s">
        <v>29</v>
      </c>
      <c r="I1007" s="29">
        <v>0.65</v>
      </c>
      <c r="J1007" s="30">
        <v>6500</v>
      </c>
      <c r="K1007" s="31">
        <f t="shared" si="6"/>
        <v>4225</v>
      </c>
      <c r="L1007" s="31">
        <f t="shared" si="7"/>
        <v>2535.0000000000005</v>
      </c>
      <c r="M1007" s="32">
        <v>0.60000000000000009</v>
      </c>
      <c r="O1007" s="37"/>
      <c r="P1007" s="38"/>
      <c r="Q1007" s="33"/>
      <c r="R1007" s="34"/>
    </row>
    <row r="1008" spans="1:18" ht="15.75" customHeight="1" x14ac:dyDescent="0.2">
      <c r="A1008" s="22"/>
      <c r="B1008" s="27" t="s">
        <v>30</v>
      </c>
      <c r="C1008" s="27">
        <v>1197831</v>
      </c>
      <c r="D1008" s="28">
        <v>44533</v>
      </c>
      <c r="E1008" s="27" t="s">
        <v>31</v>
      </c>
      <c r="F1008" s="27" t="s">
        <v>60</v>
      </c>
      <c r="G1008" s="27" t="s">
        <v>61</v>
      </c>
      <c r="H1008" s="27" t="s">
        <v>24</v>
      </c>
      <c r="I1008" s="29">
        <v>0.54999999999999993</v>
      </c>
      <c r="J1008" s="30">
        <v>8000</v>
      </c>
      <c r="K1008" s="31">
        <f t="shared" si="6"/>
        <v>4399.9999999999991</v>
      </c>
      <c r="L1008" s="31">
        <f t="shared" si="7"/>
        <v>1979.9999999999993</v>
      </c>
      <c r="M1008" s="32">
        <v>0.44999999999999996</v>
      </c>
      <c r="O1008" s="37"/>
      <c r="P1008" s="38"/>
      <c r="Q1008" s="33"/>
      <c r="R1008" s="34"/>
    </row>
    <row r="1009" spans="1:18" ht="15.75" customHeight="1" x14ac:dyDescent="0.2">
      <c r="A1009" s="22"/>
      <c r="B1009" s="27" t="s">
        <v>30</v>
      </c>
      <c r="C1009" s="27">
        <v>1197831</v>
      </c>
      <c r="D1009" s="28">
        <v>44533</v>
      </c>
      <c r="E1009" s="27" t="s">
        <v>31</v>
      </c>
      <c r="F1009" s="27" t="s">
        <v>60</v>
      </c>
      <c r="G1009" s="27" t="s">
        <v>61</v>
      </c>
      <c r="H1009" s="27" t="s">
        <v>25</v>
      </c>
      <c r="I1009" s="29">
        <v>0.54999999999999993</v>
      </c>
      <c r="J1009" s="30">
        <v>8000</v>
      </c>
      <c r="K1009" s="31">
        <f t="shared" si="6"/>
        <v>4399.9999999999991</v>
      </c>
      <c r="L1009" s="31">
        <f t="shared" si="7"/>
        <v>1979.9999999999993</v>
      </c>
      <c r="M1009" s="32">
        <v>0.44999999999999996</v>
      </c>
      <c r="O1009" s="37"/>
      <c r="P1009" s="38"/>
      <c r="Q1009" s="33"/>
      <c r="R1009" s="34"/>
    </row>
    <row r="1010" spans="1:18" ht="15.75" customHeight="1" x14ac:dyDescent="0.2">
      <c r="A1010" s="22"/>
      <c r="B1010" s="27" t="s">
        <v>30</v>
      </c>
      <c r="C1010" s="27">
        <v>1197831</v>
      </c>
      <c r="D1010" s="28">
        <v>44533</v>
      </c>
      <c r="E1010" s="27" t="s">
        <v>31</v>
      </c>
      <c r="F1010" s="27" t="s">
        <v>60</v>
      </c>
      <c r="G1010" s="27" t="s">
        <v>61</v>
      </c>
      <c r="H1010" s="27" t="s">
        <v>26</v>
      </c>
      <c r="I1010" s="29">
        <v>0.6</v>
      </c>
      <c r="J1010" s="30">
        <v>7000</v>
      </c>
      <c r="K1010" s="31">
        <f t="shared" si="6"/>
        <v>4200</v>
      </c>
      <c r="L1010" s="31">
        <f t="shared" si="7"/>
        <v>1889.9999999999998</v>
      </c>
      <c r="M1010" s="32">
        <v>0.44999999999999996</v>
      </c>
      <c r="O1010" s="37"/>
      <c r="P1010" s="38"/>
      <c r="Q1010" s="33"/>
      <c r="R1010" s="34"/>
    </row>
    <row r="1011" spans="1:18" ht="15.75" customHeight="1" x14ac:dyDescent="0.2">
      <c r="A1011" s="22"/>
      <c r="B1011" s="27" t="s">
        <v>30</v>
      </c>
      <c r="C1011" s="27">
        <v>1197831</v>
      </c>
      <c r="D1011" s="28">
        <v>44533</v>
      </c>
      <c r="E1011" s="27" t="s">
        <v>31</v>
      </c>
      <c r="F1011" s="27" t="s">
        <v>60</v>
      </c>
      <c r="G1011" s="27" t="s">
        <v>61</v>
      </c>
      <c r="H1011" s="27" t="s">
        <v>27</v>
      </c>
      <c r="I1011" s="29">
        <v>0.6</v>
      </c>
      <c r="J1011" s="30">
        <v>5500</v>
      </c>
      <c r="K1011" s="31">
        <f t="shared" si="6"/>
        <v>3300</v>
      </c>
      <c r="L1011" s="31">
        <f t="shared" si="7"/>
        <v>1815.0000000000002</v>
      </c>
      <c r="M1011" s="32">
        <v>0.55000000000000004</v>
      </c>
      <c r="O1011" s="37"/>
      <c r="P1011" s="38"/>
      <c r="Q1011" s="33"/>
      <c r="R1011" s="34"/>
    </row>
    <row r="1012" spans="1:18" ht="15.75" customHeight="1" x14ac:dyDescent="0.2">
      <c r="A1012" s="22"/>
      <c r="B1012" s="27" t="s">
        <v>30</v>
      </c>
      <c r="C1012" s="27">
        <v>1197831</v>
      </c>
      <c r="D1012" s="28">
        <v>44533</v>
      </c>
      <c r="E1012" s="27" t="s">
        <v>31</v>
      </c>
      <c r="F1012" s="27" t="s">
        <v>60</v>
      </c>
      <c r="G1012" s="27" t="s">
        <v>61</v>
      </c>
      <c r="H1012" s="27" t="s">
        <v>28</v>
      </c>
      <c r="I1012" s="29">
        <v>0.54999999999999993</v>
      </c>
      <c r="J1012" s="30">
        <v>5000</v>
      </c>
      <c r="K1012" s="31">
        <f t="shared" si="6"/>
        <v>2749.9999999999995</v>
      </c>
      <c r="L1012" s="31">
        <f t="shared" si="7"/>
        <v>1099.9999999999998</v>
      </c>
      <c r="M1012" s="32">
        <v>0.39999999999999997</v>
      </c>
      <c r="O1012" s="37"/>
      <c r="P1012" s="38"/>
      <c r="Q1012" s="33"/>
      <c r="R1012" s="34"/>
    </row>
    <row r="1013" spans="1:18" ht="15.75" customHeight="1" x14ac:dyDescent="0.2">
      <c r="A1013" s="22"/>
      <c r="B1013" s="27" t="s">
        <v>30</v>
      </c>
      <c r="C1013" s="27">
        <v>1197831</v>
      </c>
      <c r="D1013" s="28">
        <v>44533</v>
      </c>
      <c r="E1013" s="27" t="s">
        <v>31</v>
      </c>
      <c r="F1013" s="27" t="s">
        <v>60</v>
      </c>
      <c r="G1013" s="27" t="s">
        <v>61</v>
      </c>
      <c r="H1013" s="27" t="s">
        <v>29</v>
      </c>
      <c r="I1013" s="29">
        <v>0.65</v>
      </c>
      <c r="J1013" s="30">
        <v>7500</v>
      </c>
      <c r="K1013" s="31">
        <f t="shared" si="6"/>
        <v>4875</v>
      </c>
      <c r="L1013" s="31">
        <f t="shared" si="7"/>
        <v>2925.0000000000005</v>
      </c>
      <c r="M1013" s="32">
        <v>0.60000000000000009</v>
      </c>
      <c r="O1013" s="37"/>
      <c r="P1013" s="38"/>
      <c r="Q1013" s="33"/>
      <c r="R1013" s="34"/>
    </row>
    <row r="1014" spans="1:18" ht="15.75" customHeight="1" x14ac:dyDescent="0.2">
      <c r="A1014" s="22" t="s">
        <v>46</v>
      </c>
      <c r="B1014" s="27" t="s">
        <v>21</v>
      </c>
      <c r="C1014" s="27">
        <v>1185732</v>
      </c>
      <c r="D1014" s="28">
        <v>44207</v>
      </c>
      <c r="E1014" s="27" t="s">
        <v>40</v>
      </c>
      <c r="F1014" s="27" t="s">
        <v>62</v>
      </c>
      <c r="G1014" s="27" t="s">
        <v>63</v>
      </c>
      <c r="H1014" s="27" t="s">
        <v>24</v>
      </c>
      <c r="I1014" s="29">
        <v>0.35</v>
      </c>
      <c r="J1014" s="30">
        <v>4250</v>
      </c>
      <c r="K1014" s="31">
        <f t="shared" si="6"/>
        <v>1487.5</v>
      </c>
      <c r="L1014" s="31">
        <f t="shared" si="7"/>
        <v>595</v>
      </c>
      <c r="M1014" s="32">
        <v>0.4</v>
      </c>
      <c r="O1014" s="37"/>
      <c r="P1014" s="38"/>
      <c r="Q1014" s="33"/>
      <c r="R1014" s="34"/>
    </row>
    <row r="1015" spans="1:18" ht="15.75" customHeight="1" x14ac:dyDescent="0.2">
      <c r="A1015" s="22"/>
      <c r="B1015" s="27" t="s">
        <v>21</v>
      </c>
      <c r="C1015" s="27">
        <v>1185732</v>
      </c>
      <c r="D1015" s="28">
        <v>44207</v>
      </c>
      <c r="E1015" s="27" t="s">
        <v>40</v>
      </c>
      <c r="F1015" s="27" t="s">
        <v>62</v>
      </c>
      <c r="G1015" s="27" t="s">
        <v>63</v>
      </c>
      <c r="H1015" s="27" t="s">
        <v>25</v>
      </c>
      <c r="I1015" s="29">
        <v>0.35</v>
      </c>
      <c r="J1015" s="30">
        <v>2250</v>
      </c>
      <c r="K1015" s="31">
        <f t="shared" si="6"/>
        <v>787.5</v>
      </c>
      <c r="L1015" s="31">
        <f t="shared" si="7"/>
        <v>275.625</v>
      </c>
      <c r="M1015" s="32">
        <v>0.35</v>
      </c>
      <c r="O1015" s="37"/>
      <c r="P1015" s="38"/>
      <c r="Q1015" s="33"/>
      <c r="R1015" s="34"/>
    </row>
    <row r="1016" spans="1:18" ht="15.75" customHeight="1" x14ac:dyDescent="0.2">
      <c r="A1016" s="22"/>
      <c r="B1016" s="27" t="s">
        <v>21</v>
      </c>
      <c r="C1016" s="27">
        <v>1185732</v>
      </c>
      <c r="D1016" s="28">
        <v>44207</v>
      </c>
      <c r="E1016" s="27" t="s">
        <v>40</v>
      </c>
      <c r="F1016" s="27" t="s">
        <v>62</v>
      </c>
      <c r="G1016" s="27" t="s">
        <v>63</v>
      </c>
      <c r="H1016" s="27" t="s">
        <v>26</v>
      </c>
      <c r="I1016" s="29">
        <v>0.25</v>
      </c>
      <c r="J1016" s="30">
        <v>2250</v>
      </c>
      <c r="K1016" s="31">
        <f t="shared" si="6"/>
        <v>562.5</v>
      </c>
      <c r="L1016" s="31">
        <f t="shared" si="7"/>
        <v>196.875</v>
      </c>
      <c r="M1016" s="32">
        <v>0.35</v>
      </c>
      <c r="O1016" s="37"/>
      <c r="P1016" s="38"/>
      <c r="Q1016" s="33"/>
      <c r="R1016" s="34"/>
    </row>
    <row r="1017" spans="1:18" ht="15.75" customHeight="1" x14ac:dyDescent="0.2">
      <c r="A1017" s="22"/>
      <c r="B1017" s="27" t="s">
        <v>21</v>
      </c>
      <c r="C1017" s="27">
        <v>1185732</v>
      </c>
      <c r="D1017" s="28">
        <v>44207</v>
      </c>
      <c r="E1017" s="27" t="s">
        <v>40</v>
      </c>
      <c r="F1017" s="27" t="s">
        <v>62</v>
      </c>
      <c r="G1017" s="27" t="s">
        <v>63</v>
      </c>
      <c r="H1017" s="27" t="s">
        <v>27</v>
      </c>
      <c r="I1017" s="29">
        <v>0.30000000000000004</v>
      </c>
      <c r="J1017" s="30">
        <v>750</v>
      </c>
      <c r="K1017" s="31">
        <f t="shared" si="6"/>
        <v>225.00000000000003</v>
      </c>
      <c r="L1017" s="31">
        <f t="shared" si="7"/>
        <v>90.000000000000014</v>
      </c>
      <c r="M1017" s="32">
        <v>0.4</v>
      </c>
      <c r="O1017" s="37"/>
      <c r="P1017" s="38"/>
      <c r="Q1017" s="33"/>
      <c r="R1017" s="34"/>
    </row>
    <row r="1018" spans="1:18" ht="15.75" customHeight="1" x14ac:dyDescent="0.2">
      <c r="A1018" s="22"/>
      <c r="B1018" s="27" t="s">
        <v>21</v>
      </c>
      <c r="C1018" s="27">
        <v>1185732</v>
      </c>
      <c r="D1018" s="28">
        <v>44207</v>
      </c>
      <c r="E1018" s="27" t="s">
        <v>40</v>
      </c>
      <c r="F1018" s="27" t="s">
        <v>62</v>
      </c>
      <c r="G1018" s="27" t="s">
        <v>63</v>
      </c>
      <c r="H1018" s="27" t="s">
        <v>28</v>
      </c>
      <c r="I1018" s="29">
        <v>0.44999999999999996</v>
      </c>
      <c r="J1018" s="30">
        <v>1250</v>
      </c>
      <c r="K1018" s="31">
        <f t="shared" si="6"/>
        <v>562.5</v>
      </c>
      <c r="L1018" s="31">
        <f t="shared" si="7"/>
        <v>196.875</v>
      </c>
      <c r="M1018" s="32">
        <v>0.35</v>
      </c>
      <c r="O1018" s="37"/>
      <c r="P1018" s="38"/>
      <c r="Q1018" s="33"/>
      <c r="R1018" s="34"/>
    </row>
    <row r="1019" spans="1:18" ht="15.75" customHeight="1" x14ac:dyDescent="0.2">
      <c r="A1019" s="22"/>
      <c r="B1019" s="27" t="s">
        <v>21</v>
      </c>
      <c r="C1019" s="27">
        <v>1185732</v>
      </c>
      <c r="D1019" s="28">
        <v>44207</v>
      </c>
      <c r="E1019" s="27" t="s">
        <v>40</v>
      </c>
      <c r="F1019" s="27" t="s">
        <v>62</v>
      </c>
      <c r="G1019" s="27" t="s">
        <v>63</v>
      </c>
      <c r="H1019" s="27" t="s">
        <v>29</v>
      </c>
      <c r="I1019" s="29">
        <v>0.35</v>
      </c>
      <c r="J1019" s="30">
        <v>2250</v>
      </c>
      <c r="K1019" s="31">
        <f t="shared" si="6"/>
        <v>787.5</v>
      </c>
      <c r="L1019" s="31">
        <f t="shared" si="7"/>
        <v>393.75</v>
      </c>
      <c r="M1019" s="32">
        <v>0.5</v>
      </c>
      <c r="O1019" s="37"/>
      <c r="P1019" s="38"/>
      <c r="Q1019" s="33"/>
      <c r="R1019" s="34"/>
    </row>
    <row r="1020" spans="1:18" ht="15.75" customHeight="1" x14ac:dyDescent="0.2">
      <c r="A1020" s="22"/>
      <c r="B1020" s="27" t="s">
        <v>21</v>
      </c>
      <c r="C1020" s="27">
        <v>1185732</v>
      </c>
      <c r="D1020" s="28">
        <v>44238</v>
      </c>
      <c r="E1020" s="27" t="s">
        <v>40</v>
      </c>
      <c r="F1020" s="27" t="s">
        <v>62</v>
      </c>
      <c r="G1020" s="27" t="s">
        <v>63</v>
      </c>
      <c r="H1020" s="27" t="s">
        <v>24</v>
      </c>
      <c r="I1020" s="29">
        <v>0.35</v>
      </c>
      <c r="J1020" s="30">
        <v>4750</v>
      </c>
      <c r="K1020" s="31">
        <f t="shared" si="6"/>
        <v>1662.5</v>
      </c>
      <c r="L1020" s="31">
        <f t="shared" si="7"/>
        <v>665</v>
      </c>
      <c r="M1020" s="32">
        <v>0.4</v>
      </c>
      <c r="O1020" s="37"/>
      <c r="P1020" s="38"/>
      <c r="Q1020" s="33"/>
      <c r="R1020" s="34"/>
    </row>
    <row r="1021" spans="1:18" ht="15.75" customHeight="1" x14ac:dyDescent="0.2">
      <c r="A1021" s="22"/>
      <c r="B1021" s="27" t="s">
        <v>21</v>
      </c>
      <c r="C1021" s="27">
        <v>1185732</v>
      </c>
      <c r="D1021" s="28">
        <v>44238</v>
      </c>
      <c r="E1021" s="27" t="s">
        <v>40</v>
      </c>
      <c r="F1021" s="27" t="s">
        <v>62</v>
      </c>
      <c r="G1021" s="27" t="s">
        <v>63</v>
      </c>
      <c r="H1021" s="27" t="s">
        <v>25</v>
      </c>
      <c r="I1021" s="29">
        <v>0.35</v>
      </c>
      <c r="J1021" s="30">
        <v>1250</v>
      </c>
      <c r="K1021" s="31">
        <f t="shared" si="6"/>
        <v>437.5</v>
      </c>
      <c r="L1021" s="31">
        <f t="shared" si="7"/>
        <v>153.125</v>
      </c>
      <c r="M1021" s="32">
        <v>0.35</v>
      </c>
      <c r="O1021" s="37"/>
      <c r="P1021" s="38"/>
      <c r="Q1021" s="33"/>
      <c r="R1021" s="34"/>
    </row>
    <row r="1022" spans="1:18" ht="15.75" customHeight="1" x14ac:dyDescent="0.2">
      <c r="A1022" s="22"/>
      <c r="B1022" s="27" t="s">
        <v>21</v>
      </c>
      <c r="C1022" s="27">
        <v>1185732</v>
      </c>
      <c r="D1022" s="28">
        <v>44238</v>
      </c>
      <c r="E1022" s="27" t="s">
        <v>40</v>
      </c>
      <c r="F1022" s="27" t="s">
        <v>62</v>
      </c>
      <c r="G1022" s="27" t="s">
        <v>63</v>
      </c>
      <c r="H1022" s="27" t="s">
        <v>26</v>
      </c>
      <c r="I1022" s="29">
        <v>0.25</v>
      </c>
      <c r="J1022" s="30">
        <v>1750</v>
      </c>
      <c r="K1022" s="31">
        <f t="shared" si="6"/>
        <v>437.5</v>
      </c>
      <c r="L1022" s="31">
        <f t="shared" si="7"/>
        <v>153.125</v>
      </c>
      <c r="M1022" s="32">
        <v>0.35</v>
      </c>
      <c r="O1022" s="37"/>
      <c r="P1022" s="38"/>
      <c r="Q1022" s="33"/>
      <c r="R1022" s="34"/>
    </row>
    <row r="1023" spans="1:18" ht="15.75" customHeight="1" x14ac:dyDescent="0.2">
      <c r="A1023" s="22"/>
      <c r="B1023" s="27" t="s">
        <v>21</v>
      </c>
      <c r="C1023" s="27">
        <v>1185732</v>
      </c>
      <c r="D1023" s="28">
        <v>44238</v>
      </c>
      <c r="E1023" s="27" t="s">
        <v>40</v>
      </c>
      <c r="F1023" s="27" t="s">
        <v>62</v>
      </c>
      <c r="G1023" s="27" t="s">
        <v>63</v>
      </c>
      <c r="H1023" s="27" t="s">
        <v>27</v>
      </c>
      <c r="I1023" s="29">
        <v>0.30000000000000004</v>
      </c>
      <c r="J1023" s="30">
        <v>500</v>
      </c>
      <c r="K1023" s="31">
        <f t="shared" si="6"/>
        <v>150.00000000000003</v>
      </c>
      <c r="L1023" s="31">
        <f t="shared" si="7"/>
        <v>60.000000000000014</v>
      </c>
      <c r="M1023" s="32">
        <v>0.4</v>
      </c>
      <c r="O1023" s="37"/>
      <c r="P1023" s="38"/>
      <c r="Q1023" s="33"/>
      <c r="R1023" s="34"/>
    </row>
    <row r="1024" spans="1:18" ht="15.75" customHeight="1" x14ac:dyDescent="0.2">
      <c r="A1024" s="22"/>
      <c r="B1024" s="27" t="s">
        <v>21</v>
      </c>
      <c r="C1024" s="27">
        <v>1185732</v>
      </c>
      <c r="D1024" s="28">
        <v>44238</v>
      </c>
      <c r="E1024" s="27" t="s">
        <v>40</v>
      </c>
      <c r="F1024" s="27" t="s">
        <v>62</v>
      </c>
      <c r="G1024" s="27" t="s">
        <v>63</v>
      </c>
      <c r="H1024" s="27" t="s">
        <v>28</v>
      </c>
      <c r="I1024" s="29">
        <v>0.44999999999999996</v>
      </c>
      <c r="J1024" s="30">
        <v>1250</v>
      </c>
      <c r="K1024" s="31">
        <f t="shared" si="6"/>
        <v>562.5</v>
      </c>
      <c r="L1024" s="31">
        <f t="shared" si="7"/>
        <v>196.875</v>
      </c>
      <c r="M1024" s="32">
        <v>0.35</v>
      </c>
      <c r="O1024" s="37"/>
      <c r="P1024" s="38"/>
      <c r="Q1024" s="33"/>
      <c r="R1024" s="34"/>
    </row>
    <row r="1025" spans="1:18" ht="15.75" customHeight="1" x14ac:dyDescent="0.2">
      <c r="A1025" s="22"/>
      <c r="B1025" s="27" t="s">
        <v>21</v>
      </c>
      <c r="C1025" s="27">
        <v>1185732</v>
      </c>
      <c r="D1025" s="28">
        <v>44238</v>
      </c>
      <c r="E1025" s="27" t="s">
        <v>40</v>
      </c>
      <c r="F1025" s="27" t="s">
        <v>62</v>
      </c>
      <c r="G1025" s="27" t="s">
        <v>63</v>
      </c>
      <c r="H1025" s="27" t="s">
        <v>29</v>
      </c>
      <c r="I1025" s="29">
        <v>0.35</v>
      </c>
      <c r="J1025" s="30">
        <v>2000</v>
      </c>
      <c r="K1025" s="31">
        <f t="shared" si="6"/>
        <v>700</v>
      </c>
      <c r="L1025" s="31">
        <f t="shared" si="7"/>
        <v>350</v>
      </c>
      <c r="M1025" s="32">
        <v>0.5</v>
      </c>
      <c r="O1025" s="37"/>
      <c r="P1025" s="38"/>
      <c r="Q1025" s="33"/>
      <c r="R1025" s="34"/>
    </row>
    <row r="1026" spans="1:18" ht="15.75" customHeight="1" x14ac:dyDescent="0.2">
      <c r="A1026" s="22"/>
      <c r="B1026" s="27" t="s">
        <v>21</v>
      </c>
      <c r="C1026" s="27">
        <v>1185732</v>
      </c>
      <c r="D1026" s="28">
        <v>44265</v>
      </c>
      <c r="E1026" s="27" t="s">
        <v>40</v>
      </c>
      <c r="F1026" s="27" t="s">
        <v>62</v>
      </c>
      <c r="G1026" s="27" t="s">
        <v>63</v>
      </c>
      <c r="H1026" s="27" t="s">
        <v>24</v>
      </c>
      <c r="I1026" s="29">
        <v>0.4</v>
      </c>
      <c r="J1026" s="30">
        <v>4200</v>
      </c>
      <c r="K1026" s="31">
        <f t="shared" ref="K1026:K1280" si="8">I1026*J1026</f>
        <v>1680</v>
      </c>
      <c r="L1026" s="31">
        <f t="shared" ref="L1026:L1280" si="9">K1026*M1026</f>
        <v>672</v>
      </c>
      <c r="M1026" s="32">
        <v>0.4</v>
      </c>
      <c r="O1026" s="37"/>
      <c r="P1026" s="38"/>
      <c r="Q1026" s="33"/>
      <c r="R1026" s="34"/>
    </row>
    <row r="1027" spans="1:18" ht="15.75" customHeight="1" x14ac:dyDescent="0.2">
      <c r="A1027" s="22"/>
      <c r="B1027" s="27" t="s">
        <v>21</v>
      </c>
      <c r="C1027" s="27">
        <v>1185732</v>
      </c>
      <c r="D1027" s="28">
        <v>44265</v>
      </c>
      <c r="E1027" s="27" t="s">
        <v>40</v>
      </c>
      <c r="F1027" s="27" t="s">
        <v>62</v>
      </c>
      <c r="G1027" s="27" t="s">
        <v>63</v>
      </c>
      <c r="H1027" s="27" t="s">
        <v>25</v>
      </c>
      <c r="I1027" s="29">
        <v>0.4</v>
      </c>
      <c r="J1027" s="30">
        <v>1000</v>
      </c>
      <c r="K1027" s="31">
        <f t="shared" si="8"/>
        <v>400</v>
      </c>
      <c r="L1027" s="31">
        <f t="shared" si="9"/>
        <v>140</v>
      </c>
      <c r="M1027" s="32">
        <v>0.35</v>
      </c>
      <c r="O1027" s="37"/>
      <c r="P1027" s="38"/>
      <c r="Q1027" s="33"/>
      <c r="R1027" s="34"/>
    </row>
    <row r="1028" spans="1:18" ht="15.75" customHeight="1" x14ac:dyDescent="0.2">
      <c r="A1028" s="22"/>
      <c r="B1028" s="27" t="s">
        <v>21</v>
      </c>
      <c r="C1028" s="27">
        <v>1185732</v>
      </c>
      <c r="D1028" s="28">
        <v>44265</v>
      </c>
      <c r="E1028" s="27" t="s">
        <v>40</v>
      </c>
      <c r="F1028" s="27" t="s">
        <v>62</v>
      </c>
      <c r="G1028" s="27" t="s">
        <v>63</v>
      </c>
      <c r="H1028" s="27" t="s">
        <v>26</v>
      </c>
      <c r="I1028" s="29">
        <v>0.30000000000000004</v>
      </c>
      <c r="J1028" s="30">
        <v>1500</v>
      </c>
      <c r="K1028" s="31">
        <f t="shared" si="8"/>
        <v>450.00000000000006</v>
      </c>
      <c r="L1028" s="31">
        <f t="shared" si="9"/>
        <v>157.5</v>
      </c>
      <c r="M1028" s="32">
        <v>0.35</v>
      </c>
      <c r="O1028" s="37"/>
      <c r="P1028" s="38"/>
      <c r="Q1028" s="33"/>
      <c r="R1028" s="34"/>
    </row>
    <row r="1029" spans="1:18" ht="15.75" customHeight="1" x14ac:dyDescent="0.2">
      <c r="A1029" s="22"/>
      <c r="B1029" s="27" t="s">
        <v>21</v>
      </c>
      <c r="C1029" s="27">
        <v>1185732</v>
      </c>
      <c r="D1029" s="28">
        <v>44265</v>
      </c>
      <c r="E1029" s="27" t="s">
        <v>40</v>
      </c>
      <c r="F1029" s="27" t="s">
        <v>62</v>
      </c>
      <c r="G1029" s="27" t="s">
        <v>63</v>
      </c>
      <c r="H1029" s="27" t="s">
        <v>27</v>
      </c>
      <c r="I1029" s="29">
        <v>0.35</v>
      </c>
      <c r="J1029" s="30">
        <v>0</v>
      </c>
      <c r="K1029" s="31">
        <f t="shared" si="8"/>
        <v>0</v>
      </c>
      <c r="L1029" s="31">
        <f t="shared" si="9"/>
        <v>0</v>
      </c>
      <c r="M1029" s="32">
        <v>0.4</v>
      </c>
      <c r="O1029" s="37"/>
      <c r="P1029" s="38"/>
      <c r="Q1029" s="33"/>
      <c r="R1029" s="34"/>
    </row>
    <row r="1030" spans="1:18" ht="15.75" customHeight="1" x14ac:dyDescent="0.2">
      <c r="A1030" s="22"/>
      <c r="B1030" s="27" t="s">
        <v>21</v>
      </c>
      <c r="C1030" s="27">
        <v>1185732</v>
      </c>
      <c r="D1030" s="28">
        <v>44265</v>
      </c>
      <c r="E1030" s="27" t="s">
        <v>40</v>
      </c>
      <c r="F1030" s="27" t="s">
        <v>62</v>
      </c>
      <c r="G1030" s="27" t="s">
        <v>63</v>
      </c>
      <c r="H1030" s="27" t="s">
        <v>28</v>
      </c>
      <c r="I1030" s="29">
        <v>0.5</v>
      </c>
      <c r="J1030" s="30">
        <v>500</v>
      </c>
      <c r="K1030" s="31">
        <f t="shared" si="8"/>
        <v>250</v>
      </c>
      <c r="L1030" s="31">
        <f t="shared" si="9"/>
        <v>87.5</v>
      </c>
      <c r="M1030" s="32">
        <v>0.35</v>
      </c>
      <c r="O1030" s="37"/>
      <c r="P1030" s="38"/>
      <c r="Q1030" s="33"/>
      <c r="R1030" s="34"/>
    </row>
    <row r="1031" spans="1:18" ht="15.75" customHeight="1" x14ac:dyDescent="0.2">
      <c r="A1031" s="22"/>
      <c r="B1031" s="27" t="s">
        <v>21</v>
      </c>
      <c r="C1031" s="27">
        <v>1185732</v>
      </c>
      <c r="D1031" s="28">
        <v>44265</v>
      </c>
      <c r="E1031" s="27" t="s">
        <v>40</v>
      </c>
      <c r="F1031" s="27" t="s">
        <v>62</v>
      </c>
      <c r="G1031" s="27" t="s">
        <v>63</v>
      </c>
      <c r="H1031" s="27" t="s">
        <v>29</v>
      </c>
      <c r="I1031" s="29">
        <v>0.4</v>
      </c>
      <c r="J1031" s="30">
        <v>1500</v>
      </c>
      <c r="K1031" s="31">
        <f t="shared" si="8"/>
        <v>600</v>
      </c>
      <c r="L1031" s="31">
        <f t="shared" si="9"/>
        <v>300</v>
      </c>
      <c r="M1031" s="32">
        <v>0.5</v>
      </c>
      <c r="O1031" s="37"/>
      <c r="P1031" s="38"/>
      <c r="Q1031" s="33"/>
      <c r="R1031" s="34"/>
    </row>
    <row r="1032" spans="1:18" ht="15.75" customHeight="1" x14ac:dyDescent="0.2">
      <c r="A1032" s="22"/>
      <c r="B1032" s="27" t="s">
        <v>21</v>
      </c>
      <c r="C1032" s="27">
        <v>1185732</v>
      </c>
      <c r="D1032" s="28">
        <v>44297</v>
      </c>
      <c r="E1032" s="27" t="s">
        <v>40</v>
      </c>
      <c r="F1032" s="27" t="s">
        <v>62</v>
      </c>
      <c r="G1032" s="27" t="s">
        <v>63</v>
      </c>
      <c r="H1032" s="27" t="s">
        <v>24</v>
      </c>
      <c r="I1032" s="29">
        <v>0.4</v>
      </c>
      <c r="J1032" s="30">
        <v>3750</v>
      </c>
      <c r="K1032" s="31">
        <f t="shared" si="8"/>
        <v>1500</v>
      </c>
      <c r="L1032" s="31">
        <f t="shared" si="9"/>
        <v>600</v>
      </c>
      <c r="M1032" s="32">
        <v>0.4</v>
      </c>
      <c r="O1032" s="37"/>
      <c r="P1032" s="38"/>
      <c r="Q1032" s="33"/>
      <c r="R1032" s="34"/>
    </row>
    <row r="1033" spans="1:18" ht="15.75" customHeight="1" x14ac:dyDescent="0.2">
      <c r="A1033" s="22"/>
      <c r="B1033" s="27" t="s">
        <v>21</v>
      </c>
      <c r="C1033" s="27">
        <v>1185732</v>
      </c>
      <c r="D1033" s="28">
        <v>44297</v>
      </c>
      <c r="E1033" s="27" t="s">
        <v>40</v>
      </c>
      <c r="F1033" s="27" t="s">
        <v>62</v>
      </c>
      <c r="G1033" s="27" t="s">
        <v>63</v>
      </c>
      <c r="H1033" s="27" t="s">
        <v>25</v>
      </c>
      <c r="I1033" s="29">
        <v>0.35000000000000003</v>
      </c>
      <c r="J1033" s="30">
        <v>750</v>
      </c>
      <c r="K1033" s="31">
        <f t="shared" si="8"/>
        <v>262.5</v>
      </c>
      <c r="L1033" s="31">
        <f t="shared" si="9"/>
        <v>91.875</v>
      </c>
      <c r="M1033" s="32">
        <v>0.35</v>
      </c>
      <c r="O1033" s="37"/>
      <c r="P1033" s="38"/>
      <c r="Q1033" s="33"/>
      <c r="R1033" s="34"/>
    </row>
    <row r="1034" spans="1:18" ht="15.75" customHeight="1" x14ac:dyDescent="0.2">
      <c r="A1034" s="22"/>
      <c r="B1034" s="27" t="s">
        <v>21</v>
      </c>
      <c r="C1034" s="27">
        <v>1185732</v>
      </c>
      <c r="D1034" s="28">
        <v>44297</v>
      </c>
      <c r="E1034" s="27" t="s">
        <v>40</v>
      </c>
      <c r="F1034" s="27" t="s">
        <v>62</v>
      </c>
      <c r="G1034" s="27" t="s">
        <v>63</v>
      </c>
      <c r="H1034" s="27" t="s">
        <v>26</v>
      </c>
      <c r="I1034" s="29">
        <v>0.25000000000000006</v>
      </c>
      <c r="J1034" s="30">
        <v>750</v>
      </c>
      <c r="K1034" s="31">
        <f t="shared" si="8"/>
        <v>187.50000000000003</v>
      </c>
      <c r="L1034" s="31">
        <f t="shared" si="9"/>
        <v>65.625</v>
      </c>
      <c r="M1034" s="32">
        <v>0.35</v>
      </c>
      <c r="O1034" s="37"/>
      <c r="P1034" s="38"/>
      <c r="Q1034" s="33"/>
      <c r="R1034" s="34"/>
    </row>
    <row r="1035" spans="1:18" ht="15.75" customHeight="1" x14ac:dyDescent="0.2">
      <c r="A1035" s="22"/>
      <c r="B1035" s="27" t="s">
        <v>21</v>
      </c>
      <c r="C1035" s="27">
        <v>1185732</v>
      </c>
      <c r="D1035" s="28">
        <v>44297</v>
      </c>
      <c r="E1035" s="27" t="s">
        <v>40</v>
      </c>
      <c r="F1035" s="27" t="s">
        <v>62</v>
      </c>
      <c r="G1035" s="27" t="s">
        <v>63</v>
      </c>
      <c r="H1035" s="27" t="s">
        <v>27</v>
      </c>
      <c r="I1035" s="29">
        <v>0.3</v>
      </c>
      <c r="J1035" s="30">
        <v>0</v>
      </c>
      <c r="K1035" s="31">
        <f t="shared" si="8"/>
        <v>0</v>
      </c>
      <c r="L1035" s="31">
        <f t="shared" si="9"/>
        <v>0</v>
      </c>
      <c r="M1035" s="32">
        <v>0.4</v>
      </c>
      <c r="O1035" s="37"/>
      <c r="P1035" s="38"/>
      <c r="Q1035" s="33"/>
      <c r="R1035" s="34"/>
    </row>
    <row r="1036" spans="1:18" ht="15.75" customHeight="1" x14ac:dyDescent="0.2">
      <c r="A1036" s="22"/>
      <c r="B1036" s="27" t="s">
        <v>21</v>
      </c>
      <c r="C1036" s="27">
        <v>1185732</v>
      </c>
      <c r="D1036" s="28">
        <v>44297</v>
      </c>
      <c r="E1036" s="27" t="s">
        <v>40</v>
      </c>
      <c r="F1036" s="27" t="s">
        <v>62</v>
      </c>
      <c r="G1036" s="27" t="s">
        <v>63</v>
      </c>
      <c r="H1036" s="27" t="s">
        <v>28</v>
      </c>
      <c r="I1036" s="29">
        <v>0.45</v>
      </c>
      <c r="J1036" s="30">
        <v>250</v>
      </c>
      <c r="K1036" s="31">
        <f t="shared" si="8"/>
        <v>112.5</v>
      </c>
      <c r="L1036" s="31">
        <f t="shared" si="9"/>
        <v>39.375</v>
      </c>
      <c r="M1036" s="32">
        <v>0.35</v>
      </c>
      <c r="O1036" s="37"/>
      <c r="P1036" s="38"/>
      <c r="Q1036" s="33"/>
      <c r="R1036" s="34"/>
    </row>
    <row r="1037" spans="1:18" ht="15.75" customHeight="1" x14ac:dyDescent="0.2">
      <c r="A1037" s="22"/>
      <c r="B1037" s="27" t="s">
        <v>21</v>
      </c>
      <c r="C1037" s="27">
        <v>1185732</v>
      </c>
      <c r="D1037" s="28">
        <v>44297</v>
      </c>
      <c r="E1037" s="27" t="s">
        <v>40</v>
      </c>
      <c r="F1037" s="27" t="s">
        <v>62</v>
      </c>
      <c r="G1037" s="27" t="s">
        <v>63</v>
      </c>
      <c r="H1037" s="27" t="s">
        <v>29</v>
      </c>
      <c r="I1037" s="29">
        <v>0.35000000000000003</v>
      </c>
      <c r="J1037" s="30">
        <v>1500</v>
      </c>
      <c r="K1037" s="31">
        <f t="shared" si="8"/>
        <v>525</v>
      </c>
      <c r="L1037" s="31">
        <f t="shared" si="9"/>
        <v>262.5</v>
      </c>
      <c r="M1037" s="32">
        <v>0.5</v>
      </c>
      <c r="O1037" s="37"/>
      <c r="P1037" s="38"/>
      <c r="Q1037" s="33"/>
      <c r="R1037" s="34"/>
    </row>
    <row r="1038" spans="1:18" ht="15.75" customHeight="1" x14ac:dyDescent="0.2">
      <c r="A1038" s="22"/>
      <c r="B1038" s="27" t="s">
        <v>21</v>
      </c>
      <c r="C1038" s="27">
        <v>1185732</v>
      </c>
      <c r="D1038" s="28">
        <v>44328</v>
      </c>
      <c r="E1038" s="27" t="s">
        <v>40</v>
      </c>
      <c r="F1038" s="27" t="s">
        <v>62</v>
      </c>
      <c r="G1038" s="27" t="s">
        <v>63</v>
      </c>
      <c r="H1038" s="27" t="s">
        <v>24</v>
      </c>
      <c r="I1038" s="29">
        <v>0.45</v>
      </c>
      <c r="J1038" s="30">
        <v>4200</v>
      </c>
      <c r="K1038" s="31">
        <f t="shared" si="8"/>
        <v>1890</v>
      </c>
      <c r="L1038" s="31">
        <f t="shared" si="9"/>
        <v>756</v>
      </c>
      <c r="M1038" s="32">
        <v>0.4</v>
      </c>
      <c r="O1038" s="37"/>
      <c r="P1038" s="38"/>
      <c r="Q1038" s="33"/>
      <c r="R1038" s="34"/>
    </row>
    <row r="1039" spans="1:18" ht="15.75" customHeight="1" x14ac:dyDescent="0.2">
      <c r="A1039" s="22"/>
      <c r="B1039" s="27" t="s">
        <v>21</v>
      </c>
      <c r="C1039" s="27">
        <v>1185732</v>
      </c>
      <c r="D1039" s="28">
        <v>44328</v>
      </c>
      <c r="E1039" s="27" t="s">
        <v>40</v>
      </c>
      <c r="F1039" s="27" t="s">
        <v>62</v>
      </c>
      <c r="G1039" s="27" t="s">
        <v>63</v>
      </c>
      <c r="H1039" s="27" t="s">
        <v>25</v>
      </c>
      <c r="I1039" s="29">
        <v>0.40000000000000008</v>
      </c>
      <c r="J1039" s="30">
        <v>1250</v>
      </c>
      <c r="K1039" s="31">
        <f t="shared" si="8"/>
        <v>500.00000000000011</v>
      </c>
      <c r="L1039" s="31">
        <f t="shared" si="9"/>
        <v>175.00000000000003</v>
      </c>
      <c r="M1039" s="32">
        <v>0.35</v>
      </c>
      <c r="O1039" s="37"/>
      <c r="P1039" s="38"/>
      <c r="Q1039" s="33"/>
      <c r="R1039" s="34"/>
    </row>
    <row r="1040" spans="1:18" ht="15.75" customHeight="1" x14ac:dyDescent="0.2">
      <c r="A1040" s="22"/>
      <c r="B1040" s="27" t="s">
        <v>21</v>
      </c>
      <c r="C1040" s="27">
        <v>1185732</v>
      </c>
      <c r="D1040" s="28">
        <v>44328</v>
      </c>
      <c r="E1040" s="27" t="s">
        <v>40</v>
      </c>
      <c r="F1040" s="27" t="s">
        <v>62</v>
      </c>
      <c r="G1040" s="27" t="s">
        <v>63</v>
      </c>
      <c r="H1040" s="27" t="s">
        <v>26</v>
      </c>
      <c r="I1040" s="29">
        <v>0.35000000000000003</v>
      </c>
      <c r="J1040" s="30">
        <v>1000</v>
      </c>
      <c r="K1040" s="31">
        <f t="shared" si="8"/>
        <v>350.00000000000006</v>
      </c>
      <c r="L1040" s="31">
        <f t="shared" si="9"/>
        <v>122.50000000000001</v>
      </c>
      <c r="M1040" s="32">
        <v>0.35</v>
      </c>
      <c r="O1040" s="37"/>
      <c r="P1040" s="38"/>
      <c r="Q1040" s="33"/>
      <c r="R1040" s="34"/>
    </row>
    <row r="1041" spans="1:18" ht="15.75" customHeight="1" x14ac:dyDescent="0.2">
      <c r="A1041" s="22"/>
      <c r="B1041" s="27" t="s">
        <v>21</v>
      </c>
      <c r="C1041" s="27">
        <v>1185732</v>
      </c>
      <c r="D1041" s="28">
        <v>44328</v>
      </c>
      <c r="E1041" s="27" t="s">
        <v>40</v>
      </c>
      <c r="F1041" s="27" t="s">
        <v>62</v>
      </c>
      <c r="G1041" s="27" t="s">
        <v>63</v>
      </c>
      <c r="H1041" s="27" t="s">
        <v>27</v>
      </c>
      <c r="I1041" s="29">
        <v>0.35000000000000003</v>
      </c>
      <c r="J1041" s="30">
        <v>250</v>
      </c>
      <c r="K1041" s="31">
        <f t="shared" si="8"/>
        <v>87.500000000000014</v>
      </c>
      <c r="L1041" s="31">
        <f t="shared" si="9"/>
        <v>35.000000000000007</v>
      </c>
      <c r="M1041" s="32">
        <v>0.4</v>
      </c>
      <c r="O1041" s="37"/>
      <c r="P1041" s="38"/>
      <c r="Q1041" s="33"/>
      <c r="R1041" s="34"/>
    </row>
    <row r="1042" spans="1:18" ht="15.75" customHeight="1" x14ac:dyDescent="0.2">
      <c r="A1042" s="22"/>
      <c r="B1042" s="27" t="s">
        <v>21</v>
      </c>
      <c r="C1042" s="27">
        <v>1185732</v>
      </c>
      <c r="D1042" s="28">
        <v>44328</v>
      </c>
      <c r="E1042" s="27" t="s">
        <v>40</v>
      </c>
      <c r="F1042" s="27" t="s">
        <v>62</v>
      </c>
      <c r="G1042" s="27" t="s">
        <v>63</v>
      </c>
      <c r="H1042" s="27" t="s">
        <v>28</v>
      </c>
      <c r="I1042" s="29">
        <v>0.49999999999999994</v>
      </c>
      <c r="J1042" s="30">
        <v>500</v>
      </c>
      <c r="K1042" s="31">
        <f t="shared" si="8"/>
        <v>249.99999999999997</v>
      </c>
      <c r="L1042" s="31">
        <f t="shared" si="9"/>
        <v>87.499999999999986</v>
      </c>
      <c r="M1042" s="32">
        <v>0.35</v>
      </c>
      <c r="O1042" s="37"/>
      <c r="P1042" s="38"/>
      <c r="Q1042" s="33"/>
      <c r="R1042" s="34"/>
    </row>
    <row r="1043" spans="1:18" ht="15.75" customHeight="1" x14ac:dyDescent="0.2">
      <c r="A1043" s="22"/>
      <c r="B1043" s="27" t="s">
        <v>21</v>
      </c>
      <c r="C1043" s="27">
        <v>1185732</v>
      </c>
      <c r="D1043" s="28">
        <v>44328</v>
      </c>
      <c r="E1043" s="27" t="s">
        <v>40</v>
      </c>
      <c r="F1043" s="27" t="s">
        <v>62</v>
      </c>
      <c r="G1043" s="27" t="s">
        <v>63</v>
      </c>
      <c r="H1043" s="27" t="s">
        <v>29</v>
      </c>
      <c r="I1043" s="29">
        <v>0.54999999999999993</v>
      </c>
      <c r="J1043" s="30">
        <v>1500</v>
      </c>
      <c r="K1043" s="31">
        <f t="shared" si="8"/>
        <v>824.99999999999989</v>
      </c>
      <c r="L1043" s="31">
        <f t="shared" si="9"/>
        <v>412.49999999999994</v>
      </c>
      <c r="M1043" s="32">
        <v>0.5</v>
      </c>
      <c r="O1043" s="37"/>
      <c r="P1043" s="38"/>
      <c r="Q1043" s="33"/>
      <c r="R1043" s="34"/>
    </row>
    <row r="1044" spans="1:18" ht="15.75" customHeight="1" x14ac:dyDescent="0.2">
      <c r="A1044" s="22"/>
      <c r="B1044" s="27" t="s">
        <v>21</v>
      </c>
      <c r="C1044" s="27">
        <v>1185732</v>
      </c>
      <c r="D1044" s="28">
        <v>44358</v>
      </c>
      <c r="E1044" s="27" t="s">
        <v>40</v>
      </c>
      <c r="F1044" s="27" t="s">
        <v>62</v>
      </c>
      <c r="G1044" s="27" t="s">
        <v>63</v>
      </c>
      <c r="H1044" s="27" t="s">
        <v>24</v>
      </c>
      <c r="I1044" s="29">
        <v>0.4</v>
      </c>
      <c r="J1044" s="30">
        <v>4000</v>
      </c>
      <c r="K1044" s="31">
        <f t="shared" si="8"/>
        <v>1600</v>
      </c>
      <c r="L1044" s="31">
        <f t="shared" si="9"/>
        <v>640</v>
      </c>
      <c r="M1044" s="32">
        <v>0.4</v>
      </c>
      <c r="O1044" s="37"/>
      <c r="P1044" s="38"/>
      <c r="Q1044" s="33"/>
      <c r="R1044" s="34"/>
    </row>
    <row r="1045" spans="1:18" ht="15.75" customHeight="1" x14ac:dyDescent="0.2">
      <c r="A1045" s="22"/>
      <c r="B1045" s="27" t="s">
        <v>21</v>
      </c>
      <c r="C1045" s="27">
        <v>1185732</v>
      </c>
      <c r="D1045" s="28">
        <v>44358</v>
      </c>
      <c r="E1045" s="27" t="s">
        <v>40</v>
      </c>
      <c r="F1045" s="27" t="s">
        <v>62</v>
      </c>
      <c r="G1045" s="27" t="s">
        <v>63</v>
      </c>
      <c r="H1045" s="27" t="s">
        <v>25</v>
      </c>
      <c r="I1045" s="29">
        <v>0.35000000000000009</v>
      </c>
      <c r="J1045" s="30">
        <v>1500</v>
      </c>
      <c r="K1045" s="31">
        <f t="shared" si="8"/>
        <v>525.00000000000011</v>
      </c>
      <c r="L1045" s="31">
        <f t="shared" si="9"/>
        <v>183.75000000000003</v>
      </c>
      <c r="M1045" s="32">
        <v>0.35</v>
      </c>
      <c r="O1045" s="37"/>
      <c r="P1045" s="38"/>
      <c r="Q1045" s="33"/>
      <c r="R1045" s="34"/>
    </row>
    <row r="1046" spans="1:18" ht="15.75" customHeight="1" x14ac:dyDescent="0.2">
      <c r="A1046" s="22"/>
      <c r="B1046" s="27" t="s">
        <v>21</v>
      </c>
      <c r="C1046" s="27">
        <v>1185732</v>
      </c>
      <c r="D1046" s="28">
        <v>44358</v>
      </c>
      <c r="E1046" s="27" t="s">
        <v>40</v>
      </c>
      <c r="F1046" s="27" t="s">
        <v>62</v>
      </c>
      <c r="G1046" s="27" t="s">
        <v>63</v>
      </c>
      <c r="H1046" s="27" t="s">
        <v>26</v>
      </c>
      <c r="I1046" s="29">
        <v>0.30000000000000004</v>
      </c>
      <c r="J1046" s="30">
        <v>1750</v>
      </c>
      <c r="K1046" s="31">
        <f t="shared" si="8"/>
        <v>525.00000000000011</v>
      </c>
      <c r="L1046" s="31">
        <f t="shared" si="9"/>
        <v>183.75000000000003</v>
      </c>
      <c r="M1046" s="32">
        <v>0.35</v>
      </c>
      <c r="O1046" s="37"/>
      <c r="P1046" s="38"/>
      <c r="Q1046" s="33"/>
      <c r="R1046" s="34"/>
    </row>
    <row r="1047" spans="1:18" ht="15.75" customHeight="1" x14ac:dyDescent="0.2">
      <c r="A1047" s="22"/>
      <c r="B1047" s="27" t="s">
        <v>21</v>
      </c>
      <c r="C1047" s="27">
        <v>1185732</v>
      </c>
      <c r="D1047" s="28">
        <v>44358</v>
      </c>
      <c r="E1047" s="27" t="s">
        <v>40</v>
      </c>
      <c r="F1047" s="27" t="s">
        <v>62</v>
      </c>
      <c r="G1047" s="27" t="s">
        <v>63</v>
      </c>
      <c r="H1047" s="27" t="s">
        <v>27</v>
      </c>
      <c r="I1047" s="29">
        <v>0.30000000000000004</v>
      </c>
      <c r="J1047" s="30">
        <v>1500</v>
      </c>
      <c r="K1047" s="31">
        <f t="shared" si="8"/>
        <v>450.00000000000006</v>
      </c>
      <c r="L1047" s="31">
        <f t="shared" si="9"/>
        <v>180.00000000000003</v>
      </c>
      <c r="M1047" s="32">
        <v>0.4</v>
      </c>
      <c r="O1047" s="37"/>
      <c r="P1047" s="38"/>
      <c r="Q1047" s="33"/>
      <c r="R1047" s="34"/>
    </row>
    <row r="1048" spans="1:18" ht="15.75" customHeight="1" x14ac:dyDescent="0.2">
      <c r="A1048" s="22"/>
      <c r="B1048" s="27" t="s">
        <v>21</v>
      </c>
      <c r="C1048" s="27">
        <v>1185732</v>
      </c>
      <c r="D1048" s="28">
        <v>44358</v>
      </c>
      <c r="E1048" s="27" t="s">
        <v>40</v>
      </c>
      <c r="F1048" s="27" t="s">
        <v>62</v>
      </c>
      <c r="G1048" s="27" t="s">
        <v>63</v>
      </c>
      <c r="H1048" s="27" t="s">
        <v>28</v>
      </c>
      <c r="I1048" s="29">
        <v>0.45</v>
      </c>
      <c r="J1048" s="30">
        <v>1500</v>
      </c>
      <c r="K1048" s="31">
        <f t="shared" si="8"/>
        <v>675</v>
      </c>
      <c r="L1048" s="31">
        <f t="shared" si="9"/>
        <v>236.24999999999997</v>
      </c>
      <c r="M1048" s="32">
        <v>0.35</v>
      </c>
      <c r="O1048" s="37"/>
      <c r="P1048" s="38"/>
      <c r="Q1048" s="33"/>
      <c r="R1048" s="34"/>
    </row>
    <row r="1049" spans="1:18" ht="15.75" customHeight="1" x14ac:dyDescent="0.2">
      <c r="A1049" s="22"/>
      <c r="B1049" s="27" t="s">
        <v>21</v>
      </c>
      <c r="C1049" s="27">
        <v>1185732</v>
      </c>
      <c r="D1049" s="28">
        <v>44358</v>
      </c>
      <c r="E1049" s="27" t="s">
        <v>40</v>
      </c>
      <c r="F1049" s="27" t="s">
        <v>62</v>
      </c>
      <c r="G1049" s="27" t="s">
        <v>63</v>
      </c>
      <c r="H1049" s="27" t="s">
        <v>29</v>
      </c>
      <c r="I1049" s="29">
        <v>0.5</v>
      </c>
      <c r="J1049" s="30">
        <v>3250</v>
      </c>
      <c r="K1049" s="31">
        <f t="shared" si="8"/>
        <v>1625</v>
      </c>
      <c r="L1049" s="31">
        <f t="shared" si="9"/>
        <v>812.5</v>
      </c>
      <c r="M1049" s="32">
        <v>0.5</v>
      </c>
      <c r="O1049" s="37"/>
      <c r="P1049" s="38"/>
      <c r="Q1049" s="33"/>
      <c r="R1049" s="34"/>
    </row>
    <row r="1050" spans="1:18" ht="15.75" customHeight="1" x14ac:dyDescent="0.2">
      <c r="A1050" s="22"/>
      <c r="B1050" s="27" t="s">
        <v>21</v>
      </c>
      <c r="C1050" s="27">
        <v>1185732</v>
      </c>
      <c r="D1050" s="28">
        <v>44387</v>
      </c>
      <c r="E1050" s="27" t="s">
        <v>40</v>
      </c>
      <c r="F1050" s="27" t="s">
        <v>62</v>
      </c>
      <c r="G1050" s="27" t="s">
        <v>63</v>
      </c>
      <c r="H1050" s="27" t="s">
        <v>24</v>
      </c>
      <c r="I1050" s="29">
        <v>0.45</v>
      </c>
      <c r="J1050" s="30">
        <v>5500</v>
      </c>
      <c r="K1050" s="31">
        <f t="shared" si="8"/>
        <v>2475</v>
      </c>
      <c r="L1050" s="31">
        <f t="shared" si="9"/>
        <v>990</v>
      </c>
      <c r="M1050" s="32">
        <v>0.4</v>
      </c>
      <c r="O1050" s="37"/>
      <c r="P1050" s="38"/>
      <c r="Q1050" s="33"/>
      <c r="R1050" s="34"/>
    </row>
    <row r="1051" spans="1:18" ht="15.75" customHeight="1" x14ac:dyDescent="0.2">
      <c r="A1051" s="22"/>
      <c r="B1051" s="27" t="s">
        <v>21</v>
      </c>
      <c r="C1051" s="27">
        <v>1185732</v>
      </c>
      <c r="D1051" s="28">
        <v>44387</v>
      </c>
      <c r="E1051" s="27" t="s">
        <v>40</v>
      </c>
      <c r="F1051" s="27" t="s">
        <v>62</v>
      </c>
      <c r="G1051" s="27" t="s">
        <v>63</v>
      </c>
      <c r="H1051" s="27" t="s">
        <v>25</v>
      </c>
      <c r="I1051" s="29">
        <v>0.40000000000000008</v>
      </c>
      <c r="J1051" s="30">
        <v>3000</v>
      </c>
      <c r="K1051" s="31">
        <f t="shared" si="8"/>
        <v>1200.0000000000002</v>
      </c>
      <c r="L1051" s="31">
        <f t="shared" si="9"/>
        <v>420.00000000000006</v>
      </c>
      <c r="M1051" s="32">
        <v>0.35</v>
      </c>
      <c r="O1051" s="37"/>
      <c r="P1051" s="38"/>
      <c r="Q1051" s="33"/>
      <c r="R1051" s="34"/>
    </row>
    <row r="1052" spans="1:18" ht="15.75" customHeight="1" x14ac:dyDescent="0.2">
      <c r="A1052" s="22"/>
      <c r="B1052" s="27" t="s">
        <v>21</v>
      </c>
      <c r="C1052" s="27">
        <v>1185732</v>
      </c>
      <c r="D1052" s="28">
        <v>44387</v>
      </c>
      <c r="E1052" s="27" t="s">
        <v>40</v>
      </c>
      <c r="F1052" s="27" t="s">
        <v>62</v>
      </c>
      <c r="G1052" s="27" t="s">
        <v>63</v>
      </c>
      <c r="H1052" s="27" t="s">
        <v>26</v>
      </c>
      <c r="I1052" s="29">
        <v>0.35000000000000003</v>
      </c>
      <c r="J1052" s="30">
        <v>2250</v>
      </c>
      <c r="K1052" s="31">
        <f t="shared" si="8"/>
        <v>787.50000000000011</v>
      </c>
      <c r="L1052" s="31">
        <f t="shared" si="9"/>
        <v>275.625</v>
      </c>
      <c r="M1052" s="32">
        <v>0.35</v>
      </c>
      <c r="O1052" s="37"/>
      <c r="P1052" s="38"/>
      <c r="Q1052" s="33"/>
      <c r="R1052" s="34"/>
    </row>
    <row r="1053" spans="1:18" ht="15.75" customHeight="1" x14ac:dyDescent="0.2">
      <c r="A1053" s="22"/>
      <c r="B1053" s="27" t="s">
        <v>21</v>
      </c>
      <c r="C1053" s="27">
        <v>1185732</v>
      </c>
      <c r="D1053" s="28">
        <v>44387</v>
      </c>
      <c r="E1053" s="27" t="s">
        <v>40</v>
      </c>
      <c r="F1053" s="27" t="s">
        <v>62</v>
      </c>
      <c r="G1053" s="27" t="s">
        <v>63</v>
      </c>
      <c r="H1053" s="27" t="s">
        <v>27</v>
      </c>
      <c r="I1053" s="29">
        <v>0.35000000000000003</v>
      </c>
      <c r="J1053" s="30">
        <v>1750</v>
      </c>
      <c r="K1053" s="31">
        <f t="shared" si="8"/>
        <v>612.50000000000011</v>
      </c>
      <c r="L1053" s="31">
        <f t="shared" si="9"/>
        <v>245.00000000000006</v>
      </c>
      <c r="M1053" s="32">
        <v>0.4</v>
      </c>
      <c r="O1053" s="37"/>
      <c r="P1053" s="38"/>
      <c r="Q1053" s="33"/>
      <c r="R1053" s="34"/>
    </row>
    <row r="1054" spans="1:18" ht="15.75" customHeight="1" x14ac:dyDescent="0.2">
      <c r="A1054" s="22"/>
      <c r="B1054" s="27" t="s">
        <v>21</v>
      </c>
      <c r="C1054" s="27">
        <v>1185732</v>
      </c>
      <c r="D1054" s="28">
        <v>44387</v>
      </c>
      <c r="E1054" s="27" t="s">
        <v>40</v>
      </c>
      <c r="F1054" s="27" t="s">
        <v>62</v>
      </c>
      <c r="G1054" s="27" t="s">
        <v>63</v>
      </c>
      <c r="H1054" s="27" t="s">
        <v>28</v>
      </c>
      <c r="I1054" s="29">
        <v>0.45</v>
      </c>
      <c r="J1054" s="30">
        <v>1750</v>
      </c>
      <c r="K1054" s="31">
        <f t="shared" si="8"/>
        <v>787.5</v>
      </c>
      <c r="L1054" s="31">
        <f t="shared" si="9"/>
        <v>275.625</v>
      </c>
      <c r="M1054" s="32">
        <v>0.35</v>
      </c>
      <c r="O1054" s="37"/>
      <c r="P1054" s="38"/>
      <c r="Q1054" s="33"/>
      <c r="R1054" s="34"/>
    </row>
    <row r="1055" spans="1:18" ht="15.75" customHeight="1" x14ac:dyDescent="0.2">
      <c r="A1055" s="22"/>
      <c r="B1055" s="27" t="s">
        <v>21</v>
      </c>
      <c r="C1055" s="27">
        <v>1185732</v>
      </c>
      <c r="D1055" s="28">
        <v>44387</v>
      </c>
      <c r="E1055" s="27" t="s">
        <v>40</v>
      </c>
      <c r="F1055" s="27" t="s">
        <v>62</v>
      </c>
      <c r="G1055" s="27" t="s">
        <v>63</v>
      </c>
      <c r="H1055" s="27" t="s">
        <v>29</v>
      </c>
      <c r="I1055" s="29">
        <v>0.5</v>
      </c>
      <c r="J1055" s="30">
        <v>3500</v>
      </c>
      <c r="K1055" s="31">
        <f t="shared" si="8"/>
        <v>1750</v>
      </c>
      <c r="L1055" s="31">
        <f t="shared" si="9"/>
        <v>875</v>
      </c>
      <c r="M1055" s="32">
        <v>0.5</v>
      </c>
      <c r="O1055" s="37"/>
      <c r="P1055" s="38"/>
      <c r="Q1055" s="33"/>
      <c r="R1055" s="34"/>
    </row>
    <row r="1056" spans="1:18" ht="15.75" customHeight="1" x14ac:dyDescent="0.2">
      <c r="A1056" s="22"/>
      <c r="B1056" s="27" t="s">
        <v>21</v>
      </c>
      <c r="C1056" s="27">
        <v>1185732</v>
      </c>
      <c r="D1056" s="28">
        <v>44419</v>
      </c>
      <c r="E1056" s="27" t="s">
        <v>40</v>
      </c>
      <c r="F1056" s="27" t="s">
        <v>62</v>
      </c>
      <c r="G1056" s="27" t="s">
        <v>63</v>
      </c>
      <c r="H1056" s="27" t="s">
        <v>24</v>
      </c>
      <c r="I1056" s="29">
        <v>0.45</v>
      </c>
      <c r="J1056" s="30">
        <v>5000</v>
      </c>
      <c r="K1056" s="31">
        <f t="shared" si="8"/>
        <v>2250</v>
      </c>
      <c r="L1056" s="31">
        <f t="shared" si="9"/>
        <v>900</v>
      </c>
      <c r="M1056" s="32">
        <v>0.4</v>
      </c>
      <c r="O1056" s="37"/>
      <c r="P1056" s="38"/>
      <c r="Q1056" s="33"/>
      <c r="R1056" s="34"/>
    </row>
    <row r="1057" spans="1:18" ht="15.75" customHeight="1" x14ac:dyDescent="0.2">
      <c r="A1057" s="22"/>
      <c r="B1057" s="27" t="s">
        <v>21</v>
      </c>
      <c r="C1057" s="27">
        <v>1185732</v>
      </c>
      <c r="D1057" s="28">
        <v>44419</v>
      </c>
      <c r="E1057" s="27" t="s">
        <v>40</v>
      </c>
      <c r="F1057" s="27" t="s">
        <v>62</v>
      </c>
      <c r="G1057" s="27" t="s">
        <v>63</v>
      </c>
      <c r="H1057" s="27" t="s">
        <v>25</v>
      </c>
      <c r="I1057" s="29">
        <v>0.45000000000000007</v>
      </c>
      <c r="J1057" s="30">
        <v>2750</v>
      </c>
      <c r="K1057" s="31">
        <f t="shared" si="8"/>
        <v>1237.5000000000002</v>
      </c>
      <c r="L1057" s="31">
        <f t="shared" si="9"/>
        <v>433.12500000000006</v>
      </c>
      <c r="M1057" s="32">
        <v>0.35</v>
      </c>
      <c r="O1057" s="37"/>
      <c r="P1057" s="38"/>
      <c r="Q1057" s="33"/>
      <c r="R1057" s="34"/>
    </row>
    <row r="1058" spans="1:18" ht="15.75" customHeight="1" x14ac:dyDescent="0.2">
      <c r="A1058" s="22"/>
      <c r="B1058" s="27" t="s">
        <v>21</v>
      </c>
      <c r="C1058" s="27">
        <v>1185732</v>
      </c>
      <c r="D1058" s="28">
        <v>44419</v>
      </c>
      <c r="E1058" s="27" t="s">
        <v>40</v>
      </c>
      <c r="F1058" s="27" t="s">
        <v>62</v>
      </c>
      <c r="G1058" s="27" t="s">
        <v>63</v>
      </c>
      <c r="H1058" s="27" t="s">
        <v>26</v>
      </c>
      <c r="I1058" s="29">
        <v>0.4</v>
      </c>
      <c r="J1058" s="30">
        <v>2000</v>
      </c>
      <c r="K1058" s="31">
        <f t="shared" si="8"/>
        <v>800</v>
      </c>
      <c r="L1058" s="31">
        <f t="shared" si="9"/>
        <v>280</v>
      </c>
      <c r="M1058" s="32">
        <v>0.35</v>
      </c>
      <c r="O1058" s="37"/>
      <c r="P1058" s="38"/>
      <c r="Q1058" s="33"/>
      <c r="R1058" s="34"/>
    </row>
    <row r="1059" spans="1:18" ht="15.75" customHeight="1" x14ac:dyDescent="0.2">
      <c r="A1059" s="22"/>
      <c r="B1059" s="27" t="s">
        <v>21</v>
      </c>
      <c r="C1059" s="27">
        <v>1185732</v>
      </c>
      <c r="D1059" s="28">
        <v>44419</v>
      </c>
      <c r="E1059" s="27" t="s">
        <v>40</v>
      </c>
      <c r="F1059" s="27" t="s">
        <v>62</v>
      </c>
      <c r="G1059" s="27" t="s">
        <v>63</v>
      </c>
      <c r="H1059" s="27" t="s">
        <v>27</v>
      </c>
      <c r="I1059" s="29">
        <v>0.30000000000000004</v>
      </c>
      <c r="J1059" s="30">
        <v>1250</v>
      </c>
      <c r="K1059" s="31">
        <f t="shared" si="8"/>
        <v>375.00000000000006</v>
      </c>
      <c r="L1059" s="31">
        <f t="shared" si="9"/>
        <v>150.00000000000003</v>
      </c>
      <c r="M1059" s="32">
        <v>0.4</v>
      </c>
      <c r="O1059" s="37"/>
      <c r="P1059" s="38"/>
      <c r="Q1059" s="33"/>
      <c r="R1059" s="34"/>
    </row>
    <row r="1060" spans="1:18" ht="15.75" customHeight="1" x14ac:dyDescent="0.2">
      <c r="A1060" s="22"/>
      <c r="B1060" s="27" t="s">
        <v>21</v>
      </c>
      <c r="C1060" s="27">
        <v>1185732</v>
      </c>
      <c r="D1060" s="28">
        <v>44419</v>
      </c>
      <c r="E1060" s="27" t="s">
        <v>40</v>
      </c>
      <c r="F1060" s="27" t="s">
        <v>62</v>
      </c>
      <c r="G1060" s="27" t="s">
        <v>63</v>
      </c>
      <c r="H1060" s="27" t="s">
        <v>28</v>
      </c>
      <c r="I1060" s="29">
        <v>0.4</v>
      </c>
      <c r="J1060" s="30">
        <v>1000</v>
      </c>
      <c r="K1060" s="31">
        <f t="shared" si="8"/>
        <v>400</v>
      </c>
      <c r="L1060" s="31">
        <f t="shared" si="9"/>
        <v>140</v>
      </c>
      <c r="M1060" s="32">
        <v>0.35</v>
      </c>
      <c r="O1060" s="37"/>
      <c r="P1060" s="38"/>
      <c r="Q1060" s="33"/>
      <c r="R1060" s="34"/>
    </row>
    <row r="1061" spans="1:18" ht="15.75" customHeight="1" x14ac:dyDescent="0.2">
      <c r="A1061" s="22"/>
      <c r="B1061" s="27" t="s">
        <v>21</v>
      </c>
      <c r="C1061" s="27">
        <v>1185732</v>
      </c>
      <c r="D1061" s="28">
        <v>44419</v>
      </c>
      <c r="E1061" s="27" t="s">
        <v>40</v>
      </c>
      <c r="F1061" s="27" t="s">
        <v>62</v>
      </c>
      <c r="G1061" s="27" t="s">
        <v>63</v>
      </c>
      <c r="H1061" s="27" t="s">
        <v>29</v>
      </c>
      <c r="I1061" s="29">
        <v>0.45</v>
      </c>
      <c r="J1061" s="30">
        <v>2750</v>
      </c>
      <c r="K1061" s="31">
        <f t="shared" si="8"/>
        <v>1237.5</v>
      </c>
      <c r="L1061" s="31">
        <f t="shared" si="9"/>
        <v>618.75</v>
      </c>
      <c r="M1061" s="32">
        <v>0.5</v>
      </c>
      <c r="O1061" s="37"/>
      <c r="P1061" s="38"/>
      <c r="Q1061" s="33"/>
      <c r="R1061" s="34"/>
    </row>
    <row r="1062" spans="1:18" ht="15.75" customHeight="1" x14ac:dyDescent="0.2">
      <c r="A1062" s="22"/>
      <c r="B1062" s="27" t="s">
        <v>21</v>
      </c>
      <c r="C1062" s="27">
        <v>1185732</v>
      </c>
      <c r="D1062" s="28">
        <v>44451</v>
      </c>
      <c r="E1062" s="27" t="s">
        <v>40</v>
      </c>
      <c r="F1062" s="27" t="s">
        <v>62</v>
      </c>
      <c r="G1062" s="27" t="s">
        <v>63</v>
      </c>
      <c r="H1062" s="27" t="s">
        <v>24</v>
      </c>
      <c r="I1062" s="29">
        <v>0.4</v>
      </c>
      <c r="J1062" s="30">
        <v>4000</v>
      </c>
      <c r="K1062" s="31">
        <f t="shared" si="8"/>
        <v>1600</v>
      </c>
      <c r="L1062" s="31">
        <f t="shared" si="9"/>
        <v>640</v>
      </c>
      <c r="M1062" s="32">
        <v>0.4</v>
      </c>
      <c r="O1062" s="37"/>
      <c r="P1062" s="38"/>
      <c r="Q1062" s="33"/>
      <c r="R1062" s="34"/>
    </row>
    <row r="1063" spans="1:18" ht="15.75" customHeight="1" x14ac:dyDescent="0.2">
      <c r="A1063" s="22"/>
      <c r="B1063" s="27" t="s">
        <v>21</v>
      </c>
      <c r="C1063" s="27">
        <v>1185732</v>
      </c>
      <c r="D1063" s="28">
        <v>44451</v>
      </c>
      <c r="E1063" s="27" t="s">
        <v>40</v>
      </c>
      <c r="F1063" s="27" t="s">
        <v>62</v>
      </c>
      <c r="G1063" s="27" t="s">
        <v>63</v>
      </c>
      <c r="H1063" s="27" t="s">
        <v>25</v>
      </c>
      <c r="I1063" s="29">
        <v>0.35000000000000009</v>
      </c>
      <c r="J1063" s="30">
        <v>2000</v>
      </c>
      <c r="K1063" s="31">
        <f t="shared" si="8"/>
        <v>700.00000000000023</v>
      </c>
      <c r="L1063" s="31">
        <f t="shared" si="9"/>
        <v>245.00000000000006</v>
      </c>
      <c r="M1063" s="32">
        <v>0.35</v>
      </c>
      <c r="O1063" s="37"/>
      <c r="P1063" s="38"/>
      <c r="Q1063" s="33"/>
      <c r="R1063" s="34"/>
    </row>
    <row r="1064" spans="1:18" ht="15.75" customHeight="1" x14ac:dyDescent="0.2">
      <c r="A1064" s="22"/>
      <c r="B1064" s="27" t="s">
        <v>21</v>
      </c>
      <c r="C1064" s="27">
        <v>1185732</v>
      </c>
      <c r="D1064" s="28">
        <v>44451</v>
      </c>
      <c r="E1064" s="27" t="s">
        <v>40</v>
      </c>
      <c r="F1064" s="27" t="s">
        <v>62</v>
      </c>
      <c r="G1064" s="27" t="s">
        <v>63</v>
      </c>
      <c r="H1064" s="27" t="s">
        <v>26</v>
      </c>
      <c r="I1064" s="29">
        <v>0.2</v>
      </c>
      <c r="J1064" s="30">
        <v>1000</v>
      </c>
      <c r="K1064" s="31">
        <f t="shared" si="8"/>
        <v>200</v>
      </c>
      <c r="L1064" s="31">
        <f t="shared" si="9"/>
        <v>70</v>
      </c>
      <c r="M1064" s="32">
        <v>0.35</v>
      </c>
      <c r="O1064" s="37"/>
      <c r="P1064" s="38"/>
      <c r="Q1064" s="33"/>
      <c r="R1064" s="34"/>
    </row>
    <row r="1065" spans="1:18" ht="15.75" customHeight="1" x14ac:dyDescent="0.2">
      <c r="A1065" s="22"/>
      <c r="B1065" s="27" t="s">
        <v>21</v>
      </c>
      <c r="C1065" s="27">
        <v>1185732</v>
      </c>
      <c r="D1065" s="28">
        <v>44451</v>
      </c>
      <c r="E1065" s="27" t="s">
        <v>40</v>
      </c>
      <c r="F1065" s="27" t="s">
        <v>62</v>
      </c>
      <c r="G1065" s="27" t="s">
        <v>63</v>
      </c>
      <c r="H1065" s="27" t="s">
        <v>27</v>
      </c>
      <c r="I1065" s="29">
        <v>0.2</v>
      </c>
      <c r="J1065" s="30">
        <v>750</v>
      </c>
      <c r="K1065" s="31">
        <f t="shared" si="8"/>
        <v>150</v>
      </c>
      <c r="L1065" s="31">
        <f t="shared" si="9"/>
        <v>60</v>
      </c>
      <c r="M1065" s="32">
        <v>0.4</v>
      </c>
      <c r="O1065" s="37"/>
      <c r="P1065" s="38"/>
      <c r="Q1065" s="33"/>
      <c r="R1065" s="34"/>
    </row>
    <row r="1066" spans="1:18" ht="15.75" customHeight="1" x14ac:dyDescent="0.2">
      <c r="A1066" s="22"/>
      <c r="B1066" s="27" t="s">
        <v>21</v>
      </c>
      <c r="C1066" s="27">
        <v>1185732</v>
      </c>
      <c r="D1066" s="28">
        <v>44451</v>
      </c>
      <c r="E1066" s="27" t="s">
        <v>40</v>
      </c>
      <c r="F1066" s="27" t="s">
        <v>62</v>
      </c>
      <c r="G1066" s="27" t="s">
        <v>63</v>
      </c>
      <c r="H1066" s="27" t="s">
        <v>28</v>
      </c>
      <c r="I1066" s="29">
        <v>0.3</v>
      </c>
      <c r="J1066" s="30">
        <v>750</v>
      </c>
      <c r="K1066" s="31">
        <f t="shared" si="8"/>
        <v>225</v>
      </c>
      <c r="L1066" s="31">
        <f t="shared" si="9"/>
        <v>78.75</v>
      </c>
      <c r="M1066" s="32">
        <v>0.35</v>
      </c>
      <c r="O1066" s="37"/>
      <c r="P1066" s="38"/>
      <c r="Q1066" s="33"/>
      <c r="R1066" s="34"/>
    </row>
    <row r="1067" spans="1:18" ht="15.75" customHeight="1" x14ac:dyDescent="0.2">
      <c r="A1067" s="22"/>
      <c r="B1067" s="27" t="s">
        <v>21</v>
      </c>
      <c r="C1067" s="27">
        <v>1185732</v>
      </c>
      <c r="D1067" s="28">
        <v>44451</v>
      </c>
      <c r="E1067" s="27" t="s">
        <v>40</v>
      </c>
      <c r="F1067" s="27" t="s">
        <v>62</v>
      </c>
      <c r="G1067" s="27" t="s">
        <v>63</v>
      </c>
      <c r="H1067" s="27" t="s">
        <v>29</v>
      </c>
      <c r="I1067" s="29">
        <v>0.35000000000000003</v>
      </c>
      <c r="J1067" s="30">
        <v>1500</v>
      </c>
      <c r="K1067" s="31">
        <f t="shared" si="8"/>
        <v>525</v>
      </c>
      <c r="L1067" s="31">
        <f t="shared" si="9"/>
        <v>262.5</v>
      </c>
      <c r="M1067" s="32">
        <v>0.5</v>
      </c>
      <c r="O1067" s="37"/>
      <c r="P1067" s="38"/>
      <c r="Q1067" s="33"/>
      <c r="R1067" s="34"/>
    </row>
    <row r="1068" spans="1:18" ht="15.75" customHeight="1" x14ac:dyDescent="0.2">
      <c r="A1068" s="22"/>
      <c r="B1068" s="27" t="s">
        <v>21</v>
      </c>
      <c r="C1068" s="27">
        <v>1185732</v>
      </c>
      <c r="D1068" s="28">
        <v>44480</v>
      </c>
      <c r="E1068" s="27" t="s">
        <v>40</v>
      </c>
      <c r="F1068" s="27" t="s">
        <v>62</v>
      </c>
      <c r="G1068" s="27" t="s">
        <v>63</v>
      </c>
      <c r="H1068" s="27" t="s">
        <v>24</v>
      </c>
      <c r="I1068" s="29">
        <v>0.39999999999999997</v>
      </c>
      <c r="J1068" s="30">
        <v>3250</v>
      </c>
      <c r="K1068" s="31">
        <f t="shared" si="8"/>
        <v>1300</v>
      </c>
      <c r="L1068" s="31">
        <f t="shared" si="9"/>
        <v>520</v>
      </c>
      <c r="M1068" s="32">
        <v>0.4</v>
      </c>
      <c r="O1068" s="37"/>
      <c r="P1068" s="38"/>
      <c r="Q1068" s="33"/>
      <c r="R1068" s="34"/>
    </row>
    <row r="1069" spans="1:18" ht="15.75" customHeight="1" x14ac:dyDescent="0.2">
      <c r="A1069" s="22"/>
      <c r="B1069" s="27" t="s">
        <v>21</v>
      </c>
      <c r="C1069" s="27">
        <v>1185732</v>
      </c>
      <c r="D1069" s="28">
        <v>44480</v>
      </c>
      <c r="E1069" s="27" t="s">
        <v>40</v>
      </c>
      <c r="F1069" s="27" t="s">
        <v>62</v>
      </c>
      <c r="G1069" s="27" t="s">
        <v>63</v>
      </c>
      <c r="H1069" s="27" t="s">
        <v>25</v>
      </c>
      <c r="I1069" s="29">
        <v>0.3</v>
      </c>
      <c r="J1069" s="30">
        <v>1500</v>
      </c>
      <c r="K1069" s="31">
        <f t="shared" si="8"/>
        <v>450</v>
      </c>
      <c r="L1069" s="31">
        <f t="shared" si="9"/>
        <v>157.5</v>
      </c>
      <c r="M1069" s="32">
        <v>0.35</v>
      </c>
      <c r="O1069" s="37"/>
      <c r="P1069" s="38"/>
      <c r="Q1069" s="33"/>
      <c r="R1069" s="34"/>
    </row>
    <row r="1070" spans="1:18" ht="15.75" customHeight="1" x14ac:dyDescent="0.2">
      <c r="A1070" s="22"/>
      <c r="B1070" s="27" t="s">
        <v>21</v>
      </c>
      <c r="C1070" s="27">
        <v>1185732</v>
      </c>
      <c r="D1070" s="28">
        <v>44480</v>
      </c>
      <c r="E1070" s="27" t="s">
        <v>40</v>
      </c>
      <c r="F1070" s="27" t="s">
        <v>62</v>
      </c>
      <c r="G1070" s="27" t="s">
        <v>63</v>
      </c>
      <c r="H1070" s="27" t="s">
        <v>26</v>
      </c>
      <c r="I1070" s="29">
        <v>0.3</v>
      </c>
      <c r="J1070" s="30">
        <v>500</v>
      </c>
      <c r="K1070" s="31">
        <f t="shared" si="8"/>
        <v>150</v>
      </c>
      <c r="L1070" s="31">
        <f t="shared" si="9"/>
        <v>52.5</v>
      </c>
      <c r="M1070" s="32">
        <v>0.35</v>
      </c>
      <c r="O1070" s="37"/>
      <c r="P1070" s="38"/>
      <c r="Q1070" s="33"/>
      <c r="R1070" s="34"/>
    </row>
    <row r="1071" spans="1:18" ht="15.75" customHeight="1" x14ac:dyDescent="0.2">
      <c r="A1071" s="22"/>
      <c r="B1071" s="27" t="s">
        <v>21</v>
      </c>
      <c r="C1071" s="27">
        <v>1185732</v>
      </c>
      <c r="D1071" s="28">
        <v>44480</v>
      </c>
      <c r="E1071" s="27" t="s">
        <v>40</v>
      </c>
      <c r="F1071" s="27" t="s">
        <v>62</v>
      </c>
      <c r="G1071" s="27" t="s">
        <v>63</v>
      </c>
      <c r="H1071" s="27" t="s">
        <v>27</v>
      </c>
      <c r="I1071" s="29">
        <v>0.3</v>
      </c>
      <c r="J1071" s="30">
        <v>250</v>
      </c>
      <c r="K1071" s="31">
        <f t="shared" si="8"/>
        <v>75</v>
      </c>
      <c r="L1071" s="31">
        <f t="shared" si="9"/>
        <v>30</v>
      </c>
      <c r="M1071" s="32">
        <v>0.4</v>
      </c>
      <c r="O1071" s="37"/>
      <c r="P1071" s="38"/>
      <c r="Q1071" s="33"/>
      <c r="R1071" s="34"/>
    </row>
    <row r="1072" spans="1:18" ht="15.75" customHeight="1" x14ac:dyDescent="0.2">
      <c r="A1072" s="22"/>
      <c r="B1072" s="27" t="s">
        <v>21</v>
      </c>
      <c r="C1072" s="27">
        <v>1185732</v>
      </c>
      <c r="D1072" s="28">
        <v>44480</v>
      </c>
      <c r="E1072" s="27" t="s">
        <v>40</v>
      </c>
      <c r="F1072" s="27" t="s">
        <v>62</v>
      </c>
      <c r="G1072" s="27" t="s">
        <v>63</v>
      </c>
      <c r="H1072" s="27" t="s">
        <v>28</v>
      </c>
      <c r="I1072" s="29">
        <v>0.39999999999999997</v>
      </c>
      <c r="J1072" s="30">
        <v>250</v>
      </c>
      <c r="K1072" s="31">
        <f t="shared" si="8"/>
        <v>99.999999999999986</v>
      </c>
      <c r="L1072" s="31">
        <f t="shared" si="9"/>
        <v>34.999999999999993</v>
      </c>
      <c r="M1072" s="32">
        <v>0.35</v>
      </c>
      <c r="O1072" s="37"/>
      <c r="P1072" s="38"/>
      <c r="Q1072" s="33"/>
      <c r="R1072" s="34"/>
    </row>
    <row r="1073" spans="1:18" ht="15.75" customHeight="1" x14ac:dyDescent="0.2">
      <c r="A1073" s="22"/>
      <c r="B1073" s="27" t="s">
        <v>21</v>
      </c>
      <c r="C1073" s="27">
        <v>1185732</v>
      </c>
      <c r="D1073" s="28">
        <v>44480</v>
      </c>
      <c r="E1073" s="27" t="s">
        <v>40</v>
      </c>
      <c r="F1073" s="27" t="s">
        <v>62</v>
      </c>
      <c r="G1073" s="27" t="s">
        <v>63</v>
      </c>
      <c r="H1073" s="27" t="s">
        <v>29</v>
      </c>
      <c r="I1073" s="29">
        <v>0.4499999999999999</v>
      </c>
      <c r="J1073" s="30">
        <v>1500</v>
      </c>
      <c r="K1073" s="31">
        <f t="shared" si="8"/>
        <v>674.99999999999989</v>
      </c>
      <c r="L1073" s="31">
        <f t="shared" si="9"/>
        <v>337.49999999999994</v>
      </c>
      <c r="M1073" s="32">
        <v>0.5</v>
      </c>
      <c r="O1073" s="37"/>
      <c r="P1073" s="38"/>
      <c r="Q1073" s="33"/>
      <c r="R1073" s="34"/>
    </row>
    <row r="1074" spans="1:18" ht="15.75" customHeight="1" x14ac:dyDescent="0.2">
      <c r="A1074" s="22"/>
      <c r="B1074" s="27" t="s">
        <v>21</v>
      </c>
      <c r="C1074" s="27">
        <v>1185732</v>
      </c>
      <c r="D1074" s="28">
        <v>44511</v>
      </c>
      <c r="E1074" s="27" t="s">
        <v>40</v>
      </c>
      <c r="F1074" s="27" t="s">
        <v>62</v>
      </c>
      <c r="G1074" s="27" t="s">
        <v>63</v>
      </c>
      <c r="H1074" s="27" t="s">
        <v>24</v>
      </c>
      <c r="I1074" s="29">
        <v>0.4</v>
      </c>
      <c r="J1074" s="30">
        <v>3000</v>
      </c>
      <c r="K1074" s="31">
        <f t="shared" si="8"/>
        <v>1200</v>
      </c>
      <c r="L1074" s="31">
        <f t="shared" si="9"/>
        <v>480</v>
      </c>
      <c r="M1074" s="32">
        <v>0.4</v>
      </c>
      <c r="O1074" s="37"/>
      <c r="P1074" s="38"/>
      <c r="Q1074" s="33"/>
      <c r="R1074" s="34"/>
    </row>
    <row r="1075" spans="1:18" ht="15.75" customHeight="1" x14ac:dyDescent="0.2">
      <c r="A1075" s="22"/>
      <c r="B1075" s="27" t="s">
        <v>21</v>
      </c>
      <c r="C1075" s="27">
        <v>1185732</v>
      </c>
      <c r="D1075" s="28">
        <v>44511</v>
      </c>
      <c r="E1075" s="27" t="s">
        <v>40</v>
      </c>
      <c r="F1075" s="27" t="s">
        <v>62</v>
      </c>
      <c r="G1075" s="27" t="s">
        <v>63</v>
      </c>
      <c r="H1075" s="27" t="s">
        <v>25</v>
      </c>
      <c r="I1075" s="29">
        <v>0.30000000000000004</v>
      </c>
      <c r="J1075" s="30">
        <v>1500</v>
      </c>
      <c r="K1075" s="31">
        <f t="shared" si="8"/>
        <v>450.00000000000006</v>
      </c>
      <c r="L1075" s="31">
        <f t="shared" si="9"/>
        <v>157.5</v>
      </c>
      <c r="M1075" s="32">
        <v>0.35</v>
      </c>
      <c r="O1075" s="37"/>
      <c r="P1075" s="38"/>
      <c r="Q1075" s="33"/>
      <c r="R1075" s="34"/>
    </row>
    <row r="1076" spans="1:18" ht="15.75" customHeight="1" x14ac:dyDescent="0.2">
      <c r="A1076" s="22"/>
      <c r="B1076" s="27" t="s">
        <v>21</v>
      </c>
      <c r="C1076" s="27">
        <v>1185732</v>
      </c>
      <c r="D1076" s="28">
        <v>44511</v>
      </c>
      <c r="E1076" s="27" t="s">
        <v>40</v>
      </c>
      <c r="F1076" s="27" t="s">
        <v>62</v>
      </c>
      <c r="G1076" s="27" t="s">
        <v>63</v>
      </c>
      <c r="H1076" s="27" t="s">
        <v>26</v>
      </c>
      <c r="I1076" s="29">
        <v>0.30000000000000004</v>
      </c>
      <c r="J1076" s="30">
        <v>950</v>
      </c>
      <c r="K1076" s="31">
        <f t="shared" si="8"/>
        <v>285.00000000000006</v>
      </c>
      <c r="L1076" s="31">
        <f t="shared" si="9"/>
        <v>99.750000000000014</v>
      </c>
      <c r="M1076" s="32">
        <v>0.35</v>
      </c>
      <c r="O1076" s="37"/>
      <c r="P1076" s="38"/>
      <c r="Q1076" s="33"/>
      <c r="R1076" s="34"/>
    </row>
    <row r="1077" spans="1:18" ht="15.75" customHeight="1" x14ac:dyDescent="0.2">
      <c r="A1077" s="22"/>
      <c r="B1077" s="27" t="s">
        <v>21</v>
      </c>
      <c r="C1077" s="27">
        <v>1185732</v>
      </c>
      <c r="D1077" s="28">
        <v>44511</v>
      </c>
      <c r="E1077" s="27" t="s">
        <v>40</v>
      </c>
      <c r="F1077" s="27" t="s">
        <v>62</v>
      </c>
      <c r="G1077" s="27" t="s">
        <v>63</v>
      </c>
      <c r="H1077" s="27" t="s">
        <v>27</v>
      </c>
      <c r="I1077" s="29">
        <v>0.30000000000000004</v>
      </c>
      <c r="J1077" s="30">
        <v>1250</v>
      </c>
      <c r="K1077" s="31">
        <f t="shared" si="8"/>
        <v>375.00000000000006</v>
      </c>
      <c r="L1077" s="31">
        <f t="shared" si="9"/>
        <v>150.00000000000003</v>
      </c>
      <c r="M1077" s="32">
        <v>0.4</v>
      </c>
      <c r="O1077" s="37"/>
      <c r="P1077" s="38"/>
      <c r="Q1077" s="33"/>
      <c r="R1077" s="34"/>
    </row>
    <row r="1078" spans="1:18" ht="15.75" customHeight="1" x14ac:dyDescent="0.2">
      <c r="A1078" s="22"/>
      <c r="B1078" s="27" t="s">
        <v>21</v>
      </c>
      <c r="C1078" s="27">
        <v>1185732</v>
      </c>
      <c r="D1078" s="28">
        <v>44511</v>
      </c>
      <c r="E1078" s="27" t="s">
        <v>40</v>
      </c>
      <c r="F1078" s="27" t="s">
        <v>62</v>
      </c>
      <c r="G1078" s="27" t="s">
        <v>63</v>
      </c>
      <c r="H1078" s="27" t="s">
        <v>28</v>
      </c>
      <c r="I1078" s="29">
        <v>0.49999999999999994</v>
      </c>
      <c r="J1078" s="30">
        <v>1000</v>
      </c>
      <c r="K1078" s="31">
        <f t="shared" si="8"/>
        <v>499.99999999999994</v>
      </c>
      <c r="L1078" s="31">
        <f t="shared" si="9"/>
        <v>174.99999999999997</v>
      </c>
      <c r="M1078" s="32">
        <v>0.35</v>
      </c>
      <c r="O1078" s="37"/>
      <c r="P1078" s="38"/>
      <c r="Q1078" s="33"/>
      <c r="R1078" s="34"/>
    </row>
    <row r="1079" spans="1:18" ht="15.75" customHeight="1" x14ac:dyDescent="0.2">
      <c r="A1079" s="22"/>
      <c r="B1079" s="27" t="s">
        <v>21</v>
      </c>
      <c r="C1079" s="27">
        <v>1185732</v>
      </c>
      <c r="D1079" s="28">
        <v>44511</v>
      </c>
      <c r="E1079" s="27" t="s">
        <v>40</v>
      </c>
      <c r="F1079" s="27" t="s">
        <v>62</v>
      </c>
      <c r="G1079" s="27" t="s">
        <v>63</v>
      </c>
      <c r="H1079" s="27" t="s">
        <v>29</v>
      </c>
      <c r="I1079" s="29">
        <v>0.54999999999999982</v>
      </c>
      <c r="J1079" s="30">
        <v>2000</v>
      </c>
      <c r="K1079" s="31">
        <f t="shared" si="8"/>
        <v>1099.9999999999995</v>
      </c>
      <c r="L1079" s="31">
        <f t="shared" si="9"/>
        <v>549.99999999999977</v>
      </c>
      <c r="M1079" s="32">
        <v>0.5</v>
      </c>
      <c r="O1079" s="37"/>
      <c r="P1079" s="38"/>
      <c r="Q1079" s="33"/>
      <c r="R1079" s="34"/>
    </row>
    <row r="1080" spans="1:18" ht="15.75" customHeight="1" x14ac:dyDescent="0.2">
      <c r="A1080" s="22"/>
      <c r="B1080" s="27" t="s">
        <v>21</v>
      </c>
      <c r="C1080" s="27">
        <v>1185732</v>
      </c>
      <c r="D1080" s="28">
        <v>44540</v>
      </c>
      <c r="E1080" s="27" t="s">
        <v>40</v>
      </c>
      <c r="F1080" s="27" t="s">
        <v>62</v>
      </c>
      <c r="G1080" s="27" t="s">
        <v>63</v>
      </c>
      <c r="H1080" s="27" t="s">
        <v>24</v>
      </c>
      <c r="I1080" s="29">
        <v>0.49999999999999994</v>
      </c>
      <c r="J1080" s="30">
        <v>4500</v>
      </c>
      <c r="K1080" s="31">
        <f t="shared" si="8"/>
        <v>2249.9999999999995</v>
      </c>
      <c r="L1080" s="31">
        <f t="shared" si="9"/>
        <v>899.99999999999989</v>
      </c>
      <c r="M1080" s="32">
        <v>0.4</v>
      </c>
      <c r="O1080" s="37"/>
      <c r="P1080" s="38"/>
      <c r="Q1080" s="33"/>
      <c r="R1080" s="34"/>
    </row>
    <row r="1081" spans="1:18" ht="15.75" customHeight="1" x14ac:dyDescent="0.2">
      <c r="A1081" s="22"/>
      <c r="B1081" s="27" t="s">
        <v>21</v>
      </c>
      <c r="C1081" s="27">
        <v>1185732</v>
      </c>
      <c r="D1081" s="28">
        <v>44540</v>
      </c>
      <c r="E1081" s="27" t="s">
        <v>40</v>
      </c>
      <c r="F1081" s="27" t="s">
        <v>62</v>
      </c>
      <c r="G1081" s="27" t="s">
        <v>63</v>
      </c>
      <c r="H1081" s="27" t="s">
        <v>25</v>
      </c>
      <c r="I1081" s="29">
        <v>0.4</v>
      </c>
      <c r="J1081" s="30">
        <v>2500</v>
      </c>
      <c r="K1081" s="31">
        <f t="shared" si="8"/>
        <v>1000</v>
      </c>
      <c r="L1081" s="31">
        <f t="shared" si="9"/>
        <v>350</v>
      </c>
      <c r="M1081" s="32">
        <v>0.35</v>
      </c>
      <c r="O1081" s="37"/>
      <c r="P1081" s="38"/>
      <c r="Q1081" s="33"/>
      <c r="R1081" s="34"/>
    </row>
    <row r="1082" spans="1:18" ht="15.75" customHeight="1" x14ac:dyDescent="0.2">
      <c r="A1082" s="22"/>
      <c r="B1082" s="27" t="s">
        <v>21</v>
      </c>
      <c r="C1082" s="27">
        <v>1185732</v>
      </c>
      <c r="D1082" s="28">
        <v>44540</v>
      </c>
      <c r="E1082" s="27" t="s">
        <v>40</v>
      </c>
      <c r="F1082" s="27" t="s">
        <v>62</v>
      </c>
      <c r="G1082" s="27" t="s">
        <v>63</v>
      </c>
      <c r="H1082" s="27" t="s">
        <v>26</v>
      </c>
      <c r="I1082" s="29">
        <v>0.4</v>
      </c>
      <c r="J1082" s="30">
        <v>2000</v>
      </c>
      <c r="K1082" s="31">
        <f t="shared" si="8"/>
        <v>800</v>
      </c>
      <c r="L1082" s="31">
        <f t="shared" si="9"/>
        <v>280</v>
      </c>
      <c r="M1082" s="32">
        <v>0.35</v>
      </c>
      <c r="O1082" s="37"/>
      <c r="P1082" s="38"/>
      <c r="Q1082" s="33"/>
      <c r="R1082" s="34"/>
    </row>
    <row r="1083" spans="1:18" ht="15.75" customHeight="1" x14ac:dyDescent="0.2">
      <c r="A1083" s="22"/>
      <c r="B1083" s="27" t="s">
        <v>21</v>
      </c>
      <c r="C1083" s="27">
        <v>1185732</v>
      </c>
      <c r="D1083" s="28">
        <v>44540</v>
      </c>
      <c r="E1083" s="27" t="s">
        <v>40</v>
      </c>
      <c r="F1083" s="27" t="s">
        <v>62</v>
      </c>
      <c r="G1083" s="27" t="s">
        <v>63</v>
      </c>
      <c r="H1083" s="27" t="s">
        <v>27</v>
      </c>
      <c r="I1083" s="29">
        <v>0.4</v>
      </c>
      <c r="J1083" s="30">
        <v>1500</v>
      </c>
      <c r="K1083" s="31">
        <f t="shared" si="8"/>
        <v>600</v>
      </c>
      <c r="L1083" s="31">
        <f t="shared" si="9"/>
        <v>240</v>
      </c>
      <c r="M1083" s="32">
        <v>0.4</v>
      </c>
      <c r="O1083" s="37"/>
      <c r="P1083" s="38"/>
      <c r="Q1083" s="33"/>
      <c r="R1083" s="34"/>
    </row>
    <row r="1084" spans="1:18" ht="15.75" customHeight="1" x14ac:dyDescent="0.2">
      <c r="A1084" s="22"/>
      <c r="B1084" s="27" t="s">
        <v>21</v>
      </c>
      <c r="C1084" s="27">
        <v>1185732</v>
      </c>
      <c r="D1084" s="28">
        <v>44540</v>
      </c>
      <c r="E1084" s="27" t="s">
        <v>40</v>
      </c>
      <c r="F1084" s="27" t="s">
        <v>62</v>
      </c>
      <c r="G1084" s="27" t="s">
        <v>63</v>
      </c>
      <c r="H1084" s="27" t="s">
        <v>28</v>
      </c>
      <c r="I1084" s="29">
        <v>0.49999999999999994</v>
      </c>
      <c r="J1084" s="30">
        <v>1500</v>
      </c>
      <c r="K1084" s="31">
        <f t="shared" si="8"/>
        <v>749.99999999999989</v>
      </c>
      <c r="L1084" s="31">
        <f t="shared" si="9"/>
        <v>262.49999999999994</v>
      </c>
      <c r="M1084" s="32">
        <v>0.35</v>
      </c>
      <c r="O1084" s="37"/>
      <c r="P1084" s="38"/>
      <c r="Q1084" s="33"/>
      <c r="R1084" s="34"/>
    </row>
    <row r="1085" spans="1:18" ht="15.75" customHeight="1" x14ac:dyDescent="0.2">
      <c r="A1085" s="22"/>
      <c r="B1085" s="27" t="s">
        <v>21</v>
      </c>
      <c r="C1085" s="27">
        <v>1185732</v>
      </c>
      <c r="D1085" s="28">
        <v>44540</v>
      </c>
      <c r="E1085" s="27" t="s">
        <v>40</v>
      </c>
      <c r="F1085" s="27" t="s">
        <v>62</v>
      </c>
      <c r="G1085" s="27" t="s">
        <v>63</v>
      </c>
      <c r="H1085" s="27" t="s">
        <v>29</v>
      </c>
      <c r="I1085" s="29">
        <v>0.54999999999999982</v>
      </c>
      <c r="J1085" s="30">
        <v>2500</v>
      </c>
      <c r="K1085" s="31">
        <f t="shared" si="8"/>
        <v>1374.9999999999995</v>
      </c>
      <c r="L1085" s="31">
        <f t="shared" si="9"/>
        <v>687.49999999999977</v>
      </c>
      <c r="M1085" s="32">
        <v>0.5</v>
      </c>
      <c r="O1085" s="37"/>
      <c r="P1085" s="38"/>
      <c r="Q1085" s="33"/>
      <c r="R1085" s="34"/>
    </row>
    <row r="1086" spans="1:18" ht="15.75" customHeight="1" x14ac:dyDescent="0.2">
      <c r="A1086" s="22" t="s">
        <v>46</v>
      </c>
      <c r="B1086" s="27" t="s">
        <v>30</v>
      </c>
      <c r="C1086" s="27">
        <v>1197831</v>
      </c>
      <c r="D1086" s="28">
        <v>44198</v>
      </c>
      <c r="E1086" s="27" t="s">
        <v>31</v>
      </c>
      <c r="F1086" s="27" t="s">
        <v>64</v>
      </c>
      <c r="G1086" s="27" t="s">
        <v>65</v>
      </c>
      <c r="H1086" s="27" t="s">
        <v>24</v>
      </c>
      <c r="I1086" s="29">
        <v>0.2</v>
      </c>
      <c r="J1086" s="30">
        <v>6750</v>
      </c>
      <c r="K1086" s="31">
        <f t="shared" si="8"/>
        <v>1350</v>
      </c>
      <c r="L1086" s="31">
        <f t="shared" si="9"/>
        <v>540</v>
      </c>
      <c r="M1086" s="32">
        <v>0.39999999999999997</v>
      </c>
      <c r="O1086" s="37"/>
      <c r="P1086" s="38"/>
      <c r="Q1086" s="33"/>
      <c r="R1086" s="34"/>
    </row>
    <row r="1087" spans="1:18" ht="15.75" customHeight="1" x14ac:dyDescent="0.2">
      <c r="A1087" s="22"/>
      <c r="B1087" s="27" t="s">
        <v>30</v>
      </c>
      <c r="C1087" s="27">
        <v>1197831</v>
      </c>
      <c r="D1087" s="28">
        <v>44198</v>
      </c>
      <c r="E1087" s="27" t="s">
        <v>31</v>
      </c>
      <c r="F1087" s="27" t="s">
        <v>64</v>
      </c>
      <c r="G1087" s="27" t="s">
        <v>65</v>
      </c>
      <c r="H1087" s="27" t="s">
        <v>25</v>
      </c>
      <c r="I1087" s="29">
        <v>0.3</v>
      </c>
      <c r="J1087" s="30">
        <v>6750</v>
      </c>
      <c r="K1087" s="31">
        <f t="shared" si="8"/>
        <v>2025</v>
      </c>
      <c r="L1087" s="31">
        <f t="shared" si="9"/>
        <v>809.99999999999989</v>
      </c>
      <c r="M1087" s="32">
        <v>0.39999999999999997</v>
      </c>
      <c r="O1087" s="37"/>
      <c r="P1087" s="38"/>
      <c r="Q1087" s="33"/>
      <c r="R1087" s="34"/>
    </row>
    <row r="1088" spans="1:18" ht="15.75" customHeight="1" x14ac:dyDescent="0.2">
      <c r="A1088" s="22"/>
      <c r="B1088" s="27" t="s">
        <v>30</v>
      </c>
      <c r="C1088" s="27">
        <v>1197831</v>
      </c>
      <c r="D1088" s="28">
        <v>44198</v>
      </c>
      <c r="E1088" s="27" t="s">
        <v>31</v>
      </c>
      <c r="F1088" s="27" t="s">
        <v>64</v>
      </c>
      <c r="G1088" s="27" t="s">
        <v>65</v>
      </c>
      <c r="H1088" s="27" t="s">
        <v>26</v>
      </c>
      <c r="I1088" s="29">
        <v>0.3</v>
      </c>
      <c r="J1088" s="30">
        <v>4750</v>
      </c>
      <c r="K1088" s="31">
        <f t="shared" si="8"/>
        <v>1425</v>
      </c>
      <c r="L1088" s="31">
        <f t="shared" si="9"/>
        <v>570</v>
      </c>
      <c r="M1088" s="32">
        <v>0.39999999999999997</v>
      </c>
      <c r="O1088" s="37"/>
      <c r="P1088" s="38"/>
      <c r="Q1088" s="33"/>
      <c r="R1088" s="34"/>
    </row>
    <row r="1089" spans="1:18" ht="15.75" customHeight="1" x14ac:dyDescent="0.2">
      <c r="A1089" s="22"/>
      <c r="B1089" s="27" t="s">
        <v>30</v>
      </c>
      <c r="C1089" s="27">
        <v>1197831</v>
      </c>
      <c r="D1089" s="28">
        <v>44198</v>
      </c>
      <c r="E1089" s="27" t="s">
        <v>31</v>
      </c>
      <c r="F1089" s="27" t="s">
        <v>64</v>
      </c>
      <c r="G1089" s="27" t="s">
        <v>65</v>
      </c>
      <c r="H1089" s="27" t="s">
        <v>27</v>
      </c>
      <c r="I1089" s="29">
        <v>0.35</v>
      </c>
      <c r="J1089" s="30">
        <v>4750</v>
      </c>
      <c r="K1089" s="31">
        <f t="shared" si="8"/>
        <v>1662.5</v>
      </c>
      <c r="L1089" s="31">
        <f t="shared" si="9"/>
        <v>831.25</v>
      </c>
      <c r="M1089" s="32">
        <v>0.5</v>
      </c>
      <c r="O1089" s="37"/>
      <c r="P1089" s="38"/>
      <c r="Q1089" s="33"/>
      <c r="R1089" s="34"/>
    </row>
    <row r="1090" spans="1:18" ht="15.75" customHeight="1" x14ac:dyDescent="0.2">
      <c r="A1090" s="22"/>
      <c r="B1090" s="27" t="s">
        <v>30</v>
      </c>
      <c r="C1090" s="27">
        <v>1197831</v>
      </c>
      <c r="D1090" s="28">
        <v>44198</v>
      </c>
      <c r="E1090" s="27" t="s">
        <v>31</v>
      </c>
      <c r="F1090" s="27" t="s">
        <v>64</v>
      </c>
      <c r="G1090" s="27" t="s">
        <v>65</v>
      </c>
      <c r="H1090" s="27" t="s">
        <v>28</v>
      </c>
      <c r="I1090" s="29">
        <v>0.4</v>
      </c>
      <c r="J1090" s="30">
        <v>3250</v>
      </c>
      <c r="K1090" s="31">
        <f t="shared" si="8"/>
        <v>1300</v>
      </c>
      <c r="L1090" s="31">
        <f t="shared" si="9"/>
        <v>454.99999999999994</v>
      </c>
      <c r="M1090" s="32">
        <v>0.35</v>
      </c>
      <c r="O1090" s="37"/>
      <c r="P1090" s="38"/>
      <c r="Q1090" s="33"/>
      <c r="R1090" s="34"/>
    </row>
    <row r="1091" spans="1:18" ht="15.75" customHeight="1" x14ac:dyDescent="0.2">
      <c r="A1091" s="22"/>
      <c r="B1091" s="27" t="s">
        <v>30</v>
      </c>
      <c r="C1091" s="27">
        <v>1197831</v>
      </c>
      <c r="D1091" s="28">
        <v>44198</v>
      </c>
      <c r="E1091" s="27" t="s">
        <v>31</v>
      </c>
      <c r="F1091" s="27" t="s">
        <v>64</v>
      </c>
      <c r="G1091" s="27" t="s">
        <v>65</v>
      </c>
      <c r="H1091" s="27" t="s">
        <v>29</v>
      </c>
      <c r="I1091" s="29">
        <v>0.35</v>
      </c>
      <c r="J1091" s="30">
        <v>4750</v>
      </c>
      <c r="K1091" s="31">
        <f t="shared" si="8"/>
        <v>1662.5</v>
      </c>
      <c r="L1091" s="31">
        <f t="shared" si="9"/>
        <v>914.37500000000011</v>
      </c>
      <c r="M1091" s="32">
        <v>0.55000000000000004</v>
      </c>
      <c r="O1091" s="37"/>
      <c r="P1091" s="38"/>
      <c r="Q1091" s="33"/>
      <c r="R1091" s="34"/>
    </row>
    <row r="1092" spans="1:18" ht="15.75" customHeight="1" x14ac:dyDescent="0.2">
      <c r="A1092" s="22"/>
      <c r="B1092" s="27" t="s">
        <v>30</v>
      </c>
      <c r="C1092" s="27">
        <v>1197831</v>
      </c>
      <c r="D1092" s="28">
        <v>44228</v>
      </c>
      <c r="E1092" s="27" t="s">
        <v>31</v>
      </c>
      <c r="F1092" s="27" t="s">
        <v>64</v>
      </c>
      <c r="G1092" s="27" t="s">
        <v>65</v>
      </c>
      <c r="H1092" s="27" t="s">
        <v>24</v>
      </c>
      <c r="I1092" s="29">
        <v>0.25</v>
      </c>
      <c r="J1092" s="30">
        <v>6250</v>
      </c>
      <c r="K1092" s="31">
        <f t="shared" si="8"/>
        <v>1562.5</v>
      </c>
      <c r="L1092" s="31">
        <f t="shared" si="9"/>
        <v>625</v>
      </c>
      <c r="M1092" s="32">
        <v>0.39999999999999997</v>
      </c>
      <c r="O1092" s="37"/>
      <c r="P1092" s="38"/>
      <c r="Q1092" s="33"/>
      <c r="R1092" s="34"/>
    </row>
    <row r="1093" spans="1:18" ht="15.75" customHeight="1" x14ac:dyDescent="0.2">
      <c r="A1093" s="22"/>
      <c r="B1093" s="27" t="s">
        <v>30</v>
      </c>
      <c r="C1093" s="27">
        <v>1197831</v>
      </c>
      <c r="D1093" s="28">
        <v>44228</v>
      </c>
      <c r="E1093" s="27" t="s">
        <v>31</v>
      </c>
      <c r="F1093" s="27" t="s">
        <v>64</v>
      </c>
      <c r="G1093" s="27" t="s">
        <v>65</v>
      </c>
      <c r="H1093" s="27" t="s">
        <v>25</v>
      </c>
      <c r="I1093" s="29">
        <v>0.35</v>
      </c>
      <c r="J1093" s="30">
        <v>6000</v>
      </c>
      <c r="K1093" s="31">
        <f t="shared" si="8"/>
        <v>2100</v>
      </c>
      <c r="L1093" s="31">
        <f t="shared" si="9"/>
        <v>839.99999999999989</v>
      </c>
      <c r="M1093" s="32">
        <v>0.39999999999999997</v>
      </c>
      <c r="O1093" s="37"/>
      <c r="P1093" s="38"/>
      <c r="Q1093" s="33"/>
      <c r="R1093" s="34"/>
    </row>
    <row r="1094" spans="1:18" ht="15.75" customHeight="1" x14ac:dyDescent="0.2">
      <c r="A1094" s="22"/>
      <c r="B1094" s="27" t="s">
        <v>30</v>
      </c>
      <c r="C1094" s="27">
        <v>1197831</v>
      </c>
      <c r="D1094" s="28">
        <v>44228</v>
      </c>
      <c r="E1094" s="27" t="s">
        <v>31</v>
      </c>
      <c r="F1094" s="27" t="s">
        <v>64</v>
      </c>
      <c r="G1094" s="27" t="s">
        <v>65</v>
      </c>
      <c r="H1094" s="27" t="s">
        <v>26</v>
      </c>
      <c r="I1094" s="29">
        <v>0.35</v>
      </c>
      <c r="J1094" s="30">
        <v>4250</v>
      </c>
      <c r="K1094" s="31">
        <f t="shared" si="8"/>
        <v>1487.5</v>
      </c>
      <c r="L1094" s="31">
        <f t="shared" si="9"/>
        <v>595</v>
      </c>
      <c r="M1094" s="32">
        <v>0.39999999999999997</v>
      </c>
      <c r="O1094" s="37"/>
      <c r="P1094" s="38"/>
      <c r="Q1094" s="33"/>
      <c r="R1094" s="34"/>
    </row>
    <row r="1095" spans="1:18" ht="15.75" customHeight="1" x14ac:dyDescent="0.2">
      <c r="A1095" s="22"/>
      <c r="B1095" s="27" t="s">
        <v>30</v>
      </c>
      <c r="C1095" s="27">
        <v>1197831</v>
      </c>
      <c r="D1095" s="28">
        <v>44228</v>
      </c>
      <c r="E1095" s="27" t="s">
        <v>31</v>
      </c>
      <c r="F1095" s="27" t="s">
        <v>64</v>
      </c>
      <c r="G1095" s="27" t="s">
        <v>65</v>
      </c>
      <c r="H1095" s="27" t="s">
        <v>27</v>
      </c>
      <c r="I1095" s="29">
        <v>0.35</v>
      </c>
      <c r="J1095" s="30">
        <v>3750</v>
      </c>
      <c r="K1095" s="31">
        <f t="shared" si="8"/>
        <v>1312.5</v>
      </c>
      <c r="L1095" s="31">
        <f t="shared" si="9"/>
        <v>656.25</v>
      </c>
      <c r="M1095" s="32">
        <v>0.5</v>
      </c>
      <c r="O1095" s="37"/>
      <c r="P1095" s="38"/>
      <c r="Q1095" s="33"/>
      <c r="R1095" s="34"/>
    </row>
    <row r="1096" spans="1:18" ht="15.75" customHeight="1" x14ac:dyDescent="0.2">
      <c r="A1096" s="22"/>
      <c r="B1096" s="27" t="s">
        <v>30</v>
      </c>
      <c r="C1096" s="27">
        <v>1197831</v>
      </c>
      <c r="D1096" s="28">
        <v>44228</v>
      </c>
      <c r="E1096" s="27" t="s">
        <v>31</v>
      </c>
      <c r="F1096" s="27" t="s">
        <v>64</v>
      </c>
      <c r="G1096" s="27" t="s">
        <v>65</v>
      </c>
      <c r="H1096" s="27" t="s">
        <v>28</v>
      </c>
      <c r="I1096" s="29">
        <v>0.4</v>
      </c>
      <c r="J1096" s="30">
        <v>2500</v>
      </c>
      <c r="K1096" s="31">
        <f t="shared" si="8"/>
        <v>1000</v>
      </c>
      <c r="L1096" s="31">
        <f t="shared" si="9"/>
        <v>350</v>
      </c>
      <c r="M1096" s="32">
        <v>0.35</v>
      </c>
      <c r="O1096" s="37"/>
      <c r="P1096" s="38"/>
      <c r="Q1096" s="33"/>
      <c r="R1096" s="34"/>
    </row>
    <row r="1097" spans="1:18" ht="15.75" customHeight="1" x14ac:dyDescent="0.2">
      <c r="A1097" s="22"/>
      <c r="B1097" s="27" t="s">
        <v>30</v>
      </c>
      <c r="C1097" s="27">
        <v>1197831</v>
      </c>
      <c r="D1097" s="28">
        <v>44228</v>
      </c>
      <c r="E1097" s="27" t="s">
        <v>31</v>
      </c>
      <c r="F1097" s="27" t="s">
        <v>64</v>
      </c>
      <c r="G1097" s="27" t="s">
        <v>65</v>
      </c>
      <c r="H1097" s="27" t="s">
        <v>29</v>
      </c>
      <c r="I1097" s="29">
        <v>0.35</v>
      </c>
      <c r="J1097" s="30">
        <v>4500</v>
      </c>
      <c r="K1097" s="31">
        <f t="shared" si="8"/>
        <v>1575</v>
      </c>
      <c r="L1097" s="31">
        <f t="shared" si="9"/>
        <v>866.25000000000011</v>
      </c>
      <c r="M1097" s="32">
        <v>0.55000000000000004</v>
      </c>
      <c r="O1097" s="37"/>
      <c r="P1097" s="38"/>
      <c r="Q1097" s="33"/>
      <c r="R1097" s="34"/>
    </row>
    <row r="1098" spans="1:18" ht="15.75" customHeight="1" x14ac:dyDescent="0.2">
      <c r="A1098" s="22"/>
      <c r="B1098" s="27" t="s">
        <v>30</v>
      </c>
      <c r="C1098" s="27">
        <v>1197831</v>
      </c>
      <c r="D1098" s="28">
        <v>44258</v>
      </c>
      <c r="E1098" s="27" t="s">
        <v>31</v>
      </c>
      <c r="F1098" s="27" t="s">
        <v>64</v>
      </c>
      <c r="G1098" s="27" t="s">
        <v>65</v>
      </c>
      <c r="H1098" s="27" t="s">
        <v>24</v>
      </c>
      <c r="I1098" s="29">
        <v>0.3</v>
      </c>
      <c r="J1098" s="30">
        <v>6250</v>
      </c>
      <c r="K1098" s="31">
        <f t="shared" si="8"/>
        <v>1875</v>
      </c>
      <c r="L1098" s="31">
        <f t="shared" si="9"/>
        <v>843.74999999999989</v>
      </c>
      <c r="M1098" s="32">
        <v>0.44999999999999996</v>
      </c>
      <c r="O1098" s="37"/>
      <c r="P1098" s="38"/>
      <c r="Q1098" s="33"/>
      <c r="R1098" s="34"/>
    </row>
    <row r="1099" spans="1:18" ht="15.75" customHeight="1" x14ac:dyDescent="0.2">
      <c r="A1099" s="22"/>
      <c r="B1099" s="27" t="s">
        <v>30</v>
      </c>
      <c r="C1099" s="27">
        <v>1197831</v>
      </c>
      <c r="D1099" s="28">
        <v>44258</v>
      </c>
      <c r="E1099" s="27" t="s">
        <v>31</v>
      </c>
      <c r="F1099" s="27" t="s">
        <v>64</v>
      </c>
      <c r="G1099" s="27" t="s">
        <v>65</v>
      </c>
      <c r="H1099" s="27" t="s">
        <v>25</v>
      </c>
      <c r="I1099" s="29">
        <v>0.4</v>
      </c>
      <c r="J1099" s="30">
        <v>6250</v>
      </c>
      <c r="K1099" s="31">
        <f t="shared" si="8"/>
        <v>2500</v>
      </c>
      <c r="L1099" s="31">
        <f t="shared" si="9"/>
        <v>1125</v>
      </c>
      <c r="M1099" s="32">
        <v>0.44999999999999996</v>
      </c>
      <c r="O1099" s="37"/>
      <c r="P1099" s="38"/>
      <c r="Q1099" s="33"/>
      <c r="R1099" s="34"/>
    </row>
    <row r="1100" spans="1:18" ht="15.75" customHeight="1" x14ac:dyDescent="0.2">
      <c r="A1100" s="22"/>
      <c r="B1100" s="27" t="s">
        <v>30</v>
      </c>
      <c r="C1100" s="27">
        <v>1197831</v>
      </c>
      <c r="D1100" s="28">
        <v>44258</v>
      </c>
      <c r="E1100" s="27" t="s">
        <v>31</v>
      </c>
      <c r="F1100" s="27" t="s">
        <v>64</v>
      </c>
      <c r="G1100" s="27" t="s">
        <v>65</v>
      </c>
      <c r="H1100" s="27" t="s">
        <v>26</v>
      </c>
      <c r="I1100" s="29">
        <v>0.3</v>
      </c>
      <c r="J1100" s="30">
        <v>4500</v>
      </c>
      <c r="K1100" s="31">
        <f t="shared" si="8"/>
        <v>1350</v>
      </c>
      <c r="L1100" s="31">
        <f t="shared" si="9"/>
        <v>607.49999999999989</v>
      </c>
      <c r="M1100" s="32">
        <v>0.44999999999999996</v>
      </c>
      <c r="O1100" s="37"/>
      <c r="P1100" s="38"/>
      <c r="Q1100" s="33"/>
      <c r="R1100" s="34"/>
    </row>
    <row r="1101" spans="1:18" ht="15.75" customHeight="1" x14ac:dyDescent="0.2">
      <c r="A1101" s="22"/>
      <c r="B1101" s="27" t="s">
        <v>30</v>
      </c>
      <c r="C1101" s="27">
        <v>1197831</v>
      </c>
      <c r="D1101" s="28">
        <v>44258</v>
      </c>
      <c r="E1101" s="27" t="s">
        <v>31</v>
      </c>
      <c r="F1101" s="27" t="s">
        <v>64</v>
      </c>
      <c r="G1101" s="27" t="s">
        <v>65</v>
      </c>
      <c r="H1101" s="27" t="s">
        <v>27</v>
      </c>
      <c r="I1101" s="29">
        <v>0.35000000000000003</v>
      </c>
      <c r="J1101" s="30">
        <v>3500</v>
      </c>
      <c r="K1101" s="31">
        <f t="shared" si="8"/>
        <v>1225.0000000000002</v>
      </c>
      <c r="L1101" s="31">
        <f t="shared" si="9"/>
        <v>673.75000000000023</v>
      </c>
      <c r="M1101" s="32">
        <v>0.55000000000000004</v>
      </c>
      <c r="O1101" s="37"/>
      <c r="P1101" s="38"/>
      <c r="Q1101" s="33"/>
      <c r="R1101" s="34"/>
    </row>
    <row r="1102" spans="1:18" ht="15.75" customHeight="1" x14ac:dyDescent="0.2">
      <c r="A1102" s="22"/>
      <c r="B1102" s="27" t="s">
        <v>30</v>
      </c>
      <c r="C1102" s="27">
        <v>1197831</v>
      </c>
      <c r="D1102" s="28">
        <v>44258</v>
      </c>
      <c r="E1102" s="27" t="s">
        <v>31</v>
      </c>
      <c r="F1102" s="27" t="s">
        <v>64</v>
      </c>
      <c r="G1102" s="27" t="s">
        <v>65</v>
      </c>
      <c r="H1102" s="27" t="s">
        <v>28</v>
      </c>
      <c r="I1102" s="29">
        <v>0.4</v>
      </c>
      <c r="J1102" s="30">
        <v>2500</v>
      </c>
      <c r="K1102" s="31">
        <f t="shared" si="8"/>
        <v>1000</v>
      </c>
      <c r="L1102" s="31">
        <f t="shared" si="9"/>
        <v>399.99999999999994</v>
      </c>
      <c r="M1102" s="32">
        <v>0.39999999999999997</v>
      </c>
      <c r="O1102" s="37"/>
      <c r="P1102" s="38"/>
      <c r="Q1102" s="33"/>
      <c r="R1102" s="34"/>
    </row>
    <row r="1103" spans="1:18" ht="15.75" customHeight="1" x14ac:dyDescent="0.2">
      <c r="A1103" s="22"/>
      <c r="B1103" s="27" t="s">
        <v>30</v>
      </c>
      <c r="C1103" s="27">
        <v>1197831</v>
      </c>
      <c r="D1103" s="28">
        <v>44258</v>
      </c>
      <c r="E1103" s="27" t="s">
        <v>31</v>
      </c>
      <c r="F1103" s="27" t="s">
        <v>64</v>
      </c>
      <c r="G1103" s="27" t="s">
        <v>65</v>
      </c>
      <c r="H1103" s="27" t="s">
        <v>29</v>
      </c>
      <c r="I1103" s="29">
        <v>0.35000000000000003</v>
      </c>
      <c r="J1103" s="30">
        <v>4000</v>
      </c>
      <c r="K1103" s="31">
        <f t="shared" si="8"/>
        <v>1400.0000000000002</v>
      </c>
      <c r="L1103" s="31">
        <f t="shared" si="9"/>
        <v>840.00000000000023</v>
      </c>
      <c r="M1103" s="32">
        <v>0.60000000000000009</v>
      </c>
      <c r="O1103" s="37"/>
      <c r="P1103" s="38"/>
      <c r="Q1103" s="33"/>
      <c r="R1103" s="34"/>
    </row>
    <row r="1104" spans="1:18" ht="15.75" customHeight="1" x14ac:dyDescent="0.2">
      <c r="A1104" s="22"/>
      <c r="B1104" s="27" t="s">
        <v>30</v>
      </c>
      <c r="C1104" s="27">
        <v>1197831</v>
      </c>
      <c r="D1104" s="28">
        <v>44288</v>
      </c>
      <c r="E1104" s="27" t="s">
        <v>31</v>
      </c>
      <c r="F1104" s="27" t="s">
        <v>64</v>
      </c>
      <c r="G1104" s="27" t="s">
        <v>65</v>
      </c>
      <c r="H1104" s="27" t="s">
        <v>24</v>
      </c>
      <c r="I1104" s="29">
        <v>0.19999999999999998</v>
      </c>
      <c r="J1104" s="30">
        <v>6500</v>
      </c>
      <c r="K1104" s="31">
        <f t="shared" si="8"/>
        <v>1300</v>
      </c>
      <c r="L1104" s="31">
        <f t="shared" si="9"/>
        <v>584.99999999999989</v>
      </c>
      <c r="M1104" s="32">
        <v>0.44999999999999996</v>
      </c>
      <c r="O1104" s="37"/>
      <c r="P1104" s="38"/>
      <c r="Q1104" s="33"/>
      <c r="R1104" s="34"/>
    </row>
    <row r="1105" spans="1:18" ht="15.75" customHeight="1" x14ac:dyDescent="0.2">
      <c r="A1105" s="22"/>
      <c r="B1105" s="27" t="s">
        <v>30</v>
      </c>
      <c r="C1105" s="27">
        <v>1197831</v>
      </c>
      <c r="D1105" s="28">
        <v>44288</v>
      </c>
      <c r="E1105" s="27" t="s">
        <v>31</v>
      </c>
      <c r="F1105" s="27" t="s">
        <v>64</v>
      </c>
      <c r="G1105" s="27" t="s">
        <v>65</v>
      </c>
      <c r="H1105" s="27" t="s">
        <v>25</v>
      </c>
      <c r="I1105" s="29">
        <v>0.20000000000000007</v>
      </c>
      <c r="J1105" s="30">
        <v>6500</v>
      </c>
      <c r="K1105" s="31">
        <f t="shared" si="8"/>
        <v>1300.0000000000005</v>
      </c>
      <c r="L1105" s="31">
        <f t="shared" si="9"/>
        <v>585.00000000000011</v>
      </c>
      <c r="M1105" s="32">
        <v>0.44999999999999996</v>
      </c>
      <c r="O1105" s="37"/>
      <c r="P1105" s="38"/>
      <c r="Q1105" s="33"/>
      <c r="R1105" s="34"/>
    </row>
    <row r="1106" spans="1:18" ht="15.75" customHeight="1" x14ac:dyDescent="0.2">
      <c r="A1106" s="22"/>
      <c r="B1106" s="27" t="s">
        <v>30</v>
      </c>
      <c r="C1106" s="27">
        <v>1197831</v>
      </c>
      <c r="D1106" s="28">
        <v>44288</v>
      </c>
      <c r="E1106" s="27" t="s">
        <v>31</v>
      </c>
      <c r="F1106" s="27" t="s">
        <v>64</v>
      </c>
      <c r="G1106" s="27" t="s">
        <v>65</v>
      </c>
      <c r="H1106" s="27" t="s">
        <v>26</v>
      </c>
      <c r="I1106" s="29">
        <v>0.14999999999999997</v>
      </c>
      <c r="J1106" s="30">
        <v>4750</v>
      </c>
      <c r="K1106" s="31">
        <f t="shared" si="8"/>
        <v>712.49999999999989</v>
      </c>
      <c r="L1106" s="31">
        <f t="shared" si="9"/>
        <v>320.62499999999994</v>
      </c>
      <c r="M1106" s="32">
        <v>0.44999999999999996</v>
      </c>
      <c r="O1106" s="37"/>
      <c r="P1106" s="38"/>
      <c r="Q1106" s="33"/>
      <c r="R1106" s="34"/>
    </row>
    <row r="1107" spans="1:18" ht="15.75" customHeight="1" x14ac:dyDescent="0.2">
      <c r="A1107" s="22"/>
      <c r="B1107" s="27" t="s">
        <v>30</v>
      </c>
      <c r="C1107" s="27">
        <v>1197831</v>
      </c>
      <c r="D1107" s="28">
        <v>44288</v>
      </c>
      <c r="E1107" s="27" t="s">
        <v>31</v>
      </c>
      <c r="F1107" s="27" t="s">
        <v>64</v>
      </c>
      <c r="G1107" s="27" t="s">
        <v>65</v>
      </c>
      <c r="H1107" s="27" t="s">
        <v>27</v>
      </c>
      <c r="I1107" s="29">
        <v>0.20000000000000007</v>
      </c>
      <c r="J1107" s="30">
        <v>3750</v>
      </c>
      <c r="K1107" s="31">
        <f t="shared" si="8"/>
        <v>750.00000000000023</v>
      </c>
      <c r="L1107" s="31">
        <f t="shared" si="9"/>
        <v>412.50000000000017</v>
      </c>
      <c r="M1107" s="32">
        <v>0.55000000000000004</v>
      </c>
      <c r="O1107" s="37"/>
      <c r="P1107" s="38"/>
      <c r="Q1107" s="33"/>
      <c r="R1107" s="34"/>
    </row>
    <row r="1108" spans="1:18" ht="15.75" customHeight="1" x14ac:dyDescent="0.2">
      <c r="A1108" s="22"/>
      <c r="B1108" s="27" t="s">
        <v>30</v>
      </c>
      <c r="C1108" s="27">
        <v>1197831</v>
      </c>
      <c r="D1108" s="28">
        <v>44288</v>
      </c>
      <c r="E1108" s="27" t="s">
        <v>31</v>
      </c>
      <c r="F1108" s="27" t="s">
        <v>64</v>
      </c>
      <c r="G1108" s="27" t="s">
        <v>65</v>
      </c>
      <c r="H1108" s="27" t="s">
        <v>28</v>
      </c>
      <c r="I1108" s="29">
        <v>0.25</v>
      </c>
      <c r="J1108" s="30">
        <v>2750</v>
      </c>
      <c r="K1108" s="31">
        <f t="shared" si="8"/>
        <v>687.5</v>
      </c>
      <c r="L1108" s="31">
        <f t="shared" si="9"/>
        <v>275</v>
      </c>
      <c r="M1108" s="32">
        <v>0.39999999999999997</v>
      </c>
      <c r="O1108" s="37"/>
      <c r="P1108" s="38"/>
      <c r="Q1108" s="33"/>
      <c r="R1108" s="34"/>
    </row>
    <row r="1109" spans="1:18" ht="15.75" customHeight="1" x14ac:dyDescent="0.2">
      <c r="A1109" s="22"/>
      <c r="B1109" s="27" t="s">
        <v>30</v>
      </c>
      <c r="C1109" s="27">
        <v>1197831</v>
      </c>
      <c r="D1109" s="28">
        <v>44288</v>
      </c>
      <c r="E1109" s="27" t="s">
        <v>31</v>
      </c>
      <c r="F1109" s="27" t="s">
        <v>64</v>
      </c>
      <c r="G1109" s="27" t="s">
        <v>65</v>
      </c>
      <c r="H1109" s="27" t="s">
        <v>29</v>
      </c>
      <c r="I1109" s="29">
        <v>0.20000000000000007</v>
      </c>
      <c r="J1109" s="30">
        <v>5500</v>
      </c>
      <c r="K1109" s="31">
        <f t="shared" si="8"/>
        <v>1100.0000000000005</v>
      </c>
      <c r="L1109" s="31">
        <f t="shared" si="9"/>
        <v>660.00000000000034</v>
      </c>
      <c r="M1109" s="32">
        <v>0.60000000000000009</v>
      </c>
      <c r="O1109" s="37"/>
      <c r="P1109" s="38"/>
      <c r="Q1109" s="33"/>
      <c r="R1109" s="34"/>
    </row>
    <row r="1110" spans="1:18" ht="15.75" customHeight="1" x14ac:dyDescent="0.2">
      <c r="A1110" s="22"/>
      <c r="B1110" s="27" t="s">
        <v>30</v>
      </c>
      <c r="C1110" s="27">
        <v>1197831</v>
      </c>
      <c r="D1110" s="28">
        <v>44318</v>
      </c>
      <c r="E1110" s="27" t="s">
        <v>31</v>
      </c>
      <c r="F1110" s="27" t="s">
        <v>64</v>
      </c>
      <c r="G1110" s="27" t="s">
        <v>65</v>
      </c>
      <c r="H1110" s="27" t="s">
        <v>24</v>
      </c>
      <c r="I1110" s="29">
        <v>9.9999999999999964E-2</v>
      </c>
      <c r="J1110" s="30">
        <v>7000</v>
      </c>
      <c r="K1110" s="31">
        <f t="shared" si="8"/>
        <v>699.99999999999977</v>
      </c>
      <c r="L1110" s="31">
        <f t="shared" si="9"/>
        <v>314.99999999999989</v>
      </c>
      <c r="M1110" s="32">
        <v>0.44999999999999996</v>
      </c>
      <c r="O1110" s="37"/>
      <c r="P1110" s="38"/>
      <c r="Q1110" s="33"/>
      <c r="R1110" s="34"/>
    </row>
    <row r="1111" spans="1:18" ht="15.75" customHeight="1" x14ac:dyDescent="0.2">
      <c r="A1111" s="22"/>
      <c r="B1111" s="27" t="s">
        <v>30</v>
      </c>
      <c r="C1111" s="27">
        <v>1197831</v>
      </c>
      <c r="D1111" s="28">
        <v>44318</v>
      </c>
      <c r="E1111" s="27" t="s">
        <v>31</v>
      </c>
      <c r="F1111" s="27" t="s">
        <v>64</v>
      </c>
      <c r="G1111" s="27" t="s">
        <v>65</v>
      </c>
      <c r="H1111" s="27" t="s">
        <v>25</v>
      </c>
      <c r="I1111" s="29">
        <v>0.20000000000000007</v>
      </c>
      <c r="J1111" s="30">
        <v>7250</v>
      </c>
      <c r="K1111" s="31">
        <f t="shared" si="8"/>
        <v>1450.0000000000005</v>
      </c>
      <c r="L1111" s="31">
        <f t="shared" si="9"/>
        <v>652.50000000000011</v>
      </c>
      <c r="M1111" s="32">
        <v>0.44999999999999996</v>
      </c>
      <c r="O1111" s="37"/>
      <c r="P1111" s="38"/>
      <c r="Q1111" s="33"/>
      <c r="R1111" s="34"/>
    </row>
    <row r="1112" spans="1:18" ht="15.75" customHeight="1" x14ac:dyDescent="0.2">
      <c r="A1112" s="22"/>
      <c r="B1112" s="27" t="s">
        <v>30</v>
      </c>
      <c r="C1112" s="27">
        <v>1197831</v>
      </c>
      <c r="D1112" s="28">
        <v>44318</v>
      </c>
      <c r="E1112" s="27" t="s">
        <v>31</v>
      </c>
      <c r="F1112" s="27" t="s">
        <v>64</v>
      </c>
      <c r="G1112" s="27" t="s">
        <v>65</v>
      </c>
      <c r="H1112" s="27" t="s">
        <v>26</v>
      </c>
      <c r="I1112" s="29">
        <v>0.14999999999999997</v>
      </c>
      <c r="J1112" s="30">
        <v>5750</v>
      </c>
      <c r="K1112" s="31">
        <f t="shared" si="8"/>
        <v>862.49999999999977</v>
      </c>
      <c r="L1112" s="31">
        <f t="shared" si="9"/>
        <v>388.12499999999989</v>
      </c>
      <c r="M1112" s="32">
        <v>0.44999999999999996</v>
      </c>
      <c r="O1112" s="37"/>
      <c r="P1112" s="38"/>
      <c r="Q1112" s="33"/>
      <c r="R1112" s="34"/>
    </row>
    <row r="1113" spans="1:18" ht="15.75" customHeight="1" x14ac:dyDescent="0.2">
      <c r="A1113" s="22"/>
      <c r="B1113" s="27" t="s">
        <v>30</v>
      </c>
      <c r="C1113" s="27">
        <v>1197831</v>
      </c>
      <c r="D1113" s="28">
        <v>44318</v>
      </c>
      <c r="E1113" s="27" t="s">
        <v>31</v>
      </c>
      <c r="F1113" s="27" t="s">
        <v>64</v>
      </c>
      <c r="G1113" s="27" t="s">
        <v>65</v>
      </c>
      <c r="H1113" s="27" t="s">
        <v>27</v>
      </c>
      <c r="I1113" s="29">
        <v>0.35000000000000003</v>
      </c>
      <c r="J1113" s="30">
        <v>5000</v>
      </c>
      <c r="K1113" s="31">
        <f t="shared" si="8"/>
        <v>1750.0000000000002</v>
      </c>
      <c r="L1113" s="31">
        <f t="shared" si="9"/>
        <v>962.50000000000023</v>
      </c>
      <c r="M1113" s="32">
        <v>0.55000000000000004</v>
      </c>
      <c r="O1113" s="37"/>
      <c r="P1113" s="38"/>
      <c r="Q1113" s="33"/>
      <c r="R1113" s="34"/>
    </row>
    <row r="1114" spans="1:18" ht="15.75" customHeight="1" x14ac:dyDescent="0.2">
      <c r="A1114" s="22"/>
      <c r="B1114" s="27" t="s">
        <v>30</v>
      </c>
      <c r="C1114" s="27">
        <v>1197831</v>
      </c>
      <c r="D1114" s="28">
        <v>44318</v>
      </c>
      <c r="E1114" s="27" t="s">
        <v>31</v>
      </c>
      <c r="F1114" s="27" t="s">
        <v>64</v>
      </c>
      <c r="G1114" s="27" t="s">
        <v>65</v>
      </c>
      <c r="H1114" s="27" t="s">
        <v>28</v>
      </c>
      <c r="I1114" s="29">
        <v>0.5</v>
      </c>
      <c r="J1114" s="30">
        <v>4000</v>
      </c>
      <c r="K1114" s="31">
        <f t="shared" si="8"/>
        <v>2000</v>
      </c>
      <c r="L1114" s="31">
        <f t="shared" si="9"/>
        <v>799.99999999999989</v>
      </c>
      <c r="M1114" s="32">
        <v>0.39999999999999997</v>
      </c>
      <c r="O1114" s="37"/>
      <c r="P1114" s="38"/>
      <c r="Q1114" s="33"/>
      <c r="R1114" s="34"/>
    </row>
    <row r="1115" spans="1:18" ht="15.75" customHeight="1" x14ac:dyDescent="0.2">
      <c r="A1115" s="22"/>
      <c r="B1115" s="27" t="s">
        <v>30</v>
      </c>
      <c r="C1115" s="27">
        <v>1197831</v>
      </c>
      <c r="D1115" s="28">
        <v>44318</v>
      </c>
      <c r="E1115" s="27" t="s">
        <v>31</v>
      </c>
      <c r="F1115" s="27" t="s">
        <v>64</v>
      </c>
      <c r="G1115" s="27" t="s">
        <v>65</v>
      </c>
      <c r="H1115" s="27" t="s">
        <v>29</v>
      </c>
      <c r="I1115" s="29">
        <v>0.45</v>
      </c>
      <c r="J1115" s="30">
        <v>7500</v>
      </c>
      <c r="K1115" s="31">
        <f t="shared" si="8"/>
        <v>3375</v>
      </c>
      <c r="L1115" s="31">
        <f t="shared" si="9"/>
        <v>2025.0000000000002</v>
      </c>
      <c r="M1115" s="32">
        <v>0.60000000000000009</v>
      </c>
      <c r="O1115" s="37"/>
      <c r="P1115" s="38"/>
      <c r="Q1115" s="33"/>
      <c r="R1115" s="34"/>
    </row>
    <row r="1116" spans="1:18" ht="15.75" customHeight="1" x14ac:dyDescent="0.2">
      <c r="A1116" s="22"/>
      <c r="B1116" s="27" t="s">
        <v>30</v>
      </c>
      <c r="C1116" s="27">
        <v>1197831</v>
      </c>
      <c r="D1116" s="28">
        <v>44348</v>
      </c>
      <c r="E1116" s="27" t="s">
        <v>31</v>
      </c>
      <c r="F1116" s="27" t="s">
        <v>64</v>
      </c>
      <c r="G1116" s="27" t="s">
        <v>65</v>
      </c>
      <c r="H1116" s="27" t="s">
        <v>24</v>
      </c>
      <c r="I1116" s="29">
        <v>0.45</v>
      </c>
      <c r="J1116" s="30">
        <v>7500</v>
      </c>
      <c r="K1116" s="31">
        <f t="shared" si="8"/>
        <v>3375</v>
      </c>
      <c r="L1116" s="31">
        <f t="shared" si="9"/>
        <v>1518.7499999999998</v>
      </c>
      <c r="M1116" s="32">
        <v>0.44999999999999996</v>
      </c>
      <c r="O1116" s="37"/>
      <c r="P1116" s="38"/>
      <c r="Q1116" s="33"/>
      <c r="R1116" s="34"/>
    </row>
    <row r="1117" spans="1:18" ht="15.75" customHeight="1" x14ac:dyDescent="0.2">
      <c r="A1117" s="22"/>
      <c r="B1117" s="27" t="s">
        <v>30</v>
      </c>
      <c r="C1117" s="27">
        <v>1197831</v>
      </c>
      <c r="D1117" s="28">
        <v>44348</v>
      </c>
      <c r="E1117" s="27" t="s">
        <v>31</v>
      </c>
      <c r="F1117" s="27" t="s">
        <v>64</v>
      </c>
      <c r="G1117" s="27" t="s">
        <v>65</v>
      </c>
      <c r="H1117" s="27" t="s">
        <v>25</v>
      </c>
      <c r="I1117" s="29">
        <v>0.5</v>
      </c>
      <c r="J1117" s="30">
        <v>7500</v>
      </c>
      <c r="K1117" s="31">
        <f t="shared" si="8"/>
        <v>3750</v>
      </c>
      <c r="L1117" s="31">
        <f t="shared" si="9"/>
        <v>1687.4999999999998</v>
      </c>
      <c r="M1117" s="32">
        <v>0.44999999999999996</v>
      </c>
      <c r="O1117" s="37"/>
      <c r="P1117" s="38"/>
      <c r="Q1117" s="33"/>
      <c r="R1117" s="34"/>
    </row>
    <row r="1118" spans="1:18" ht="15.75" customHeight="1" x14ac:dyDescent="0.2">
      <c r="A1118" s="22"/>
      <c r="B1118" s="27" t="s">
        <v>30</v>
      </c>
      <c r="C1118" s="27">
        <v>1197831</v>
      </c>
      <c r="D1118" s="28">
        <v>44348</v>
      </c>
      <c r="E1118" s="27" t="s">
        <v>31</v>
      </c>
      <c r="F1118" s="27" t="s">
        <v>64</v>
      </c>
      <c r="G1118" s="27" t="s">
        <v>65</v>
      </c>
      <c r="H1118" s="27" t="s">
        <v>26</v>
      </c>
      <c r="I1118" s="29">
        <v>0.45</v>
      </c>
      <c r="J1118" s="30">
        <v>6500</v>
      </c>
      <c r="K1118" s="31">
        <f t="shared" si="8"/>
        <v>2925</v>
      </c>
      <c r="L1118" s="31">
        <f t="shared" si="9"/>
        <v>1316.2499999999998</v>
      </c>
      <c r="M1118" s="32">
        <v>0.44999999999999996</v>
      </c>
      <c r="O1118" s="37"/>
      <c r="P1118" s="38"/>
      <c r="Q1118" s="33"/>
      <c r="R1118" s="34"/>
    </row>
    <row r="1119" spans="1:18" ht="15.75" customHeight="1" x14ac:dyDescent="0.2">
      <c r="A1119" s="22"/>
      <c r="B1119" s="27" t="s">
        <v>30</v>
      </c>
      <c r="C1119" s="27">
        <v>1197831</v>
      </c>
      <c r="D1119" s="28">
        <v>44348</v>
      </c>
      <c r="E1119" s="27" t="s">
        <v>31</v>
      </c>
      <c r="F1119" s="27" t="s">
        <v>64</v>
      </c>
      <c r="G1119" s="27" t="s">
        <v>65</v>
      </c>
      <c r="H1119" s="27" t="s">
        <v>27</v>
      </c>
      <c r="I1119" s="29">
        <v>0.45</v>
      </c>
      <c r="J1119" s="30">
        <v>6000</v>
      </c>
      <c r="K1119" s="31">
        <f t="shared" si="8"/>
        <v>2700</v>
      </c>
      <c r="L1119" s="31">
        <f t="shared" si="9"/>
        <v>1485.0000000000002</v>
      </c>
      <c r="M1119" s="32">
        <v>0.55000000000000004</v>
      </c>
      <c r="O1119" s="37"/>
      <c r="P1119" s="38"/>
      <c r="Q1119" s="33"/>
      <c r="R1119" s="34"/>
    </row>
    <row r="1120" spans="1:18" ht="15.75" customHeight="1" x14ac:dyDescent="0.2">
      <c r="A1120" s="22"/>
      <c r="B1120" s="27" t="s">
        <v>30</v>
      </c>
      <c r="C1120" s="27">
        <v>1197831</v>
      </c>
      <c r="D1120" s="28">
        <v>44348</v>
      </c>
      <c r="E1120" s="27" t="s">
        <v>31</v>
      </c>
      <c r="F1120" s="27" t="s">
        <v>64</v>
      </c>
      <c r="G1120" s="27" t="s">
        <v>65</v>
      </c>
      <c r="H1120" s="27" t="s">
        <v>28</v>
      </c>
      <c r="I1120" s="29">
        <v>0.5</v>
      </c>
      <c r="J1120" s="30">
        <v>5000</v>
      </c>
      <c r="K1120" s="31">
        <f t="shared" si="8"/>
        <v>2500</v>
      </c>
      <c r="L1120" s="31">
        <f t="shared" si="9"/>
        <v>999.99999999999989</v>
      </c>
      <c r="M1120" s="32">
        <v>0.39999999999999997</v>
      </c>
      <c r="O1120" s="37"/>
      <c r="P1120" s="38"/>
      <c r="Q1120" s="33"/>
      <c r="R1120" s="34"/>
    </row>
    <row r="1121" spans="1:18" ht="15.75" customHeight="1" x14ac:dyDescent="0.2">
      <c r="A1121" s="22"/>
      <c r="B1121" s="27" t="s">
        <v>30</v>
      </c>
      <c r="C1121" s="27">
        <v>1197831</v>
      </c>
      <c r="D1121" s="28">
        <v>44348</v>
      </c>
      <c r="E1121" s="27" t="s">
        <v>31</v>
      </c>
      <c r="F1121" s="27" t="s">
        <v>64</v>
      </c>
      <c r="G1121" s="27" t="s">
        <v>65</v>
      </c>
      <c r="H1121" s="27" t="s">
        <v>29</v>
      </c>
      <c r="I1121" s="29">
        <v>0.55000000000000004</v>
      </c>
      <c r="J1121" s="30">
        <v>8750</v>
      </c>
      <c r="K1121" s="31">
        <f t="shared" si="8"/>
        <v>4812.5</v>
      </c>
      <c r="L1121" s="31">
        <f t="shared" si="9"/>
        <v>2887.5000000000005</v>
      </c>
      <c r="M1121" s="32">
        <v>0.60000000000000009</v>
      </c>
      <c r="O1121" s="37"/>
      <c r="P1121" s="38"/>
      <c r="Q1121" s="33"/>
      <c r="R1121" s="34"/>
    </row>
    <row r="1122" spans="1:18" ht="15.75" customHeight="1" x14ac:dyDescent="0.2">
      <c r="A1122" s="22"/>
      <c r="B1122" s="27" t="s">
        <v>30</v>
      </c>
      <c r="C1122" s="27">
        <v>1197831</v>
      </c>
      <c r="D1122" s="28">
        <v>44380</v>
      </c>
      <c r="E1122" s="27" t="s">
        <v>31</v>
      </c>
      <c r="F1122" s="27" t="s">
        <v>64</v>
      </c>
      <c r="G1122" s="27" t="s">
        <v>65</v>
      </c>
      <c r="H1122" s="27" t="s">
        <v>24</v>
      </c>
      <c r="I1122" s="29">
        <v>0.45</v>
      </c>
      <c r="J1122" s="30">
        <v>8250</v>
      </c>
      <c r="K1122" s="31">
        <f t="shared" si="8"/>
        <v>3712.5</v>
      </c>
      <c r="L1122" s="31">
        <f t="shared" si="9"/>
        <v>1856.2499999999998</v>
      </c>
      <c r="M1122" s="32">
        <v>0.49999999999999994</v>
      </c>
      <c r="O1122" s="37"/>
      <c r="P1122" s="38"/>
      <c r="Q1122" s="33"/>
      <c r="R1122" s="34"/>
    </row>
    <row r="1123" spans="1:18" ht="15.75" customHeight="1" x14ac:dyDescent="0.2">
      <c r="A1123" s="22"/>
      <c r="B1123" s="27" t="s">
        <v>30</v>
      </c>
      <c r="C1123" s="27">
        <v>1197831</v>
      </c>
      <c r="D1123" s="28">
        <v>44380</v>
      </c>
      <c r="E1123" s="27" t="s">
        <v>31</v>
      </c>
      <c r="F1123" s="27" t="s">
        <v>64</v>
      </c>
      <c r="G1123" s="27" t="s">
        <v>65</v>
      </c>
      <c r="H1123" s="27" t="s">
        <v>25</v>
      </c>
      <c r="I1123" s="29">
        <v>0.5</v>
      </c>
      <c r="J1123" s="30">
        <v>8250</v>
      </c>
      <c r="K1123" s="31">
        <f t="shared" si="8"/>
        <v>4125</v>
      </c>
      <c r="L1123" s="31">
        <f t="shared" si="9"/>
        <v>2062.4999999999995</v>
      </c>
      <c r="M1123" s="32">
        <v>0.49999999999999994</v>
      </c>
      <c r="O1123" s="37"/>
      <c r="P1123" s="38"/>
      <c r="Q1123" s="33"/>
      <c r="R1123" s="34"/>
    </row>
    <row r="1124" spans="1:18" ht="15.75" customHeight="1" x14ac:dyDescent="0.2">
      <c r="A1124" s="22"/>
      <c r="B1124" s="27" t="s">
        <v>30</v>
      </c>
      <c r="C1124" s="27">
        <v>1197831</v>
      </c>
      <c r="D1124" s="28">
        <v>44380</v>
      </c>
      <c r="E1124" s="27" t="s">
        <v>31</v>
      </c>
      <c r="F1124" s="27" t="s">
        <v>64</v>
      </c>
      <c r="G1124" s="27" t="s">
        <v>65</v>
      </c>
      <c r="H1124" s="27" t="s">
        <v>26</v>
      </c>
      <c r="I1124" s="29">
        <v>0.45</v>
      </c>
      <c r="J1124" s="30">
        <v>9750</v>
      </c>
      <c r="K1124" s="31">
        <f t="shared" si="8"/>
        <v>4387.5</v>
      </c>
      <c r="L1124" s="31">
        <f t="shared" si="9"/>
        <v>2193.7499999999995</v>
      </c>
      <c r="M1124" s="32">
        <v>0.49999999999999994</v>
      </c>
      <c r="O1124" s="37"/>
      <c r="P1124" s="38"/>
      <c r="Q1124" s="33"/>
      <c r="R1124" s="34"/>
    </row>
    <row r="1125" spans="1:18" ht="15.75" customHeight="1" x14ac:dyDescent="0.2">
      <c r="A1125" s="22"/>
      <c r="B1125" s="27" t="s">
        <v>30</v>
      </c>
      <c r="C1125" s="27">
        <v>1197831</v>
      </c>
      <c r="D1125" s="28">
        <v>44380</v>
      </c>
      <c r="E1125" s="27" t="s">
        <v>31</v>
      </c>
      <c r="F1125" s="27" t="s">
        <v>64</v>
      </c>
      <c r="G1125" s="27" t="s">
        <v>65</v>
      </c>
      <c r="H1125" s="27" t="s">
        <v>27</v>
      </c>
      <c r="I1125" s="29">
        <v>0.45</v>
      </c>
      <c r="J1125" s="30">
        <v>5750</v>
      </c>
      <c r="K1125" s="31">
        <f t="shared" si="8"/>
        <v>2587.5</v>
      </c>
      <c r="L1125" s="31">
        <f t="shared" si="9"/>
        <v>1552.5000000000002</v>
      </c>
      <c r="M1125" s="32">
        <v>0.60000000000000009</v>
      </c>
      <c r="O1125" s="37"/>
      <c r="P1125" s="38"/>
      <c r="Q1125" s="33"/>
      <c r="R1125" s="34"/>
    </row>
    <row r="1126" spans="1:18" ht="15.75" customHeight="1" x14ac:dyDescent="0.2">
      <c r="A1126" s="22"/>
      <c r="B1126" s="27" t="s">
        <v>30</v>
      </c>
      <c r="C1126" s="27">
        <v>1197831</v>
      </c>
      <c r="D1126" s="28">
        <v>44380</v>
      </c>
      <c r="E1126" s="27" t="s">
        <v>31</v>
      </c>
      <c r="F1126" s="27" t="s">
        <v>64</v>
      </c>
      <c r="G1126" s="27" t="s">
        <v>65</v>
      </c>
      <c r="H1126" s="27" t="s">
        <v>28</v>
      </c>
      <c r="I1126" s="29">
        <v>0.5</v>
      </c>
      <c r="J1126" s="30">
        <v>5250</v>
      </c>
      <c r="K1126" s="31">
        <f t="shared" si="8"/>
        <v>2625</v>
      </c>
      <c r="L1126" s="31">
        <f t="shared" si="9"/>
        <v>1181.2499999999998</v>
      </c>
      <c r="M1126" s="32">
        <v>0.44999999999999996</v>
      </c>
      <c r="O1126" s="37"/>
      <c r="P1126" s="38"/>
      <c r="Q1126" s="33"/>
      <c r="R1126" s="34"/>
    </row>
    <row r="1127" spans="1:18" ht="15.75" customHeight="1" x14ac:dyDescent="0.2">
      <c r="A1127" s="22"/>
      <c r="B1127" s="27" t="s">
        <v>30</v>
      </c>
      <c r="C1127" s="27">
        <v>1197831</v>
      </c>
      <c r="D1127" s="28">
        <v>44380</v>
      </c>
      <c r="E1127" s="27" t="s">
        <v>31</v>
      </c>
      <c r="F1127" s="27" t="s">
        <v>64</v>
      </c>
      <c r="G1127" s="27" t="s">
        <v>65</v>
      </c>
      <c r="H1127" s="27" t="s">
        <v>29</v>
      </c>
      <c r="I1127" s="29">
        <v>0.6</v>
      </c>
      <c r="J1127" s="30">
        <v>8000</v>
      </c>
      <c r="K1127" s="31">
        <f t="shared" si="8"/>
        <v>4800</v>
      </c>
      <c r="L1127" s="31">
        <f t="shared" si="9"/>
        <v>3120.0000000000005</v>
      </c>
      <c r="M1127" s="32">
        <v>0.65000000000000013</v>
      </c>
      <c r="O1127" s="37"/>
      <c r="P1127" s="38"/>
      <c r="Q1127" s="33"/>
      <c r="R1127" s="34"/>
    </row>
    <row r="1128" spans="1:18" ht="15.75" customHeight="1" x14ac:dyDescent="0.2">
      <c r="A1128" s="22"/>
      <c r="B1128" s="27" t="s">
        <v>30</v>
      </c>
      <c r="C1128" s="27">
        <v>1197831</v>
      </c>
      <c r="D1128" s="28">
        <v>44413</v>
      </c>
      <c r="E1128" s="27" t="s">
        <v>31</v>
      </c>
      <c r="F1128" s="27" t="s">
        <v>64</v>
      </c>
      <c r="G1128" s="27" t="s">
        <v>65</v>
      </c>
      <c r="H1128" s="27" t="s">
        <v>24</v>
      </c>
      <c r="I1128" s="29">
        <v>0.4</v>
      </c>
      <c r="J1128" s="30">
        <v>7500</v>
      </c>
      <c r="K1128" s="31">
        <f t="shared" si="8"/>
        <v>3000</v>
      </c>
      <c r="L1128" s="31">
        <f t="shared" si="9"/>
        <v>1499.9999999999998</v>
      </c>
      <c r="M1128" s="32">
        <v>0.49999999999999994</v>
      </c>
      <c r="O1128" s="37"/>
      <c r="P1128" s="38"/>
      <c r="Q1128" s="33"/>
      <c r="R1128" s="34"/>
    </row>
    <row r="1129" spans="1:18" ht="15.75" customHeight="1" x14ac:dyDescent="0.2">
      <c r="A1129" s="22"/>
      <c r="B1129" s="27" t="s">
        <v>30</v>
      </c>
      <c r="C1129" s="27">
        <v>1197831</v>
      </c>
      <c r="D1129" s="28">
        <v>44413</v>
      </c>
      <c r="E1129" s="27" t="s">
        <v>31</v>
      </c>
      <c r="F1129" s="27" t="s">
        <v>64</v>
      </c>
      <c r="G1129" s="27" t="s">
        <v>65</v>
      </c>
      <c r="H1129" s="27" t="s">
        <v>25</v>
      </c>
      <c r="I1129" s="29">
        <v>0.55000000000000004</v>
      </c>
      <c r="J1129" s="30">
        <v>7500</v>
      </c>
      <c r="K1129" s="31">
        <f t="shared" si="8"/>
        <v>4125</v>
      </c>
      <c r="L1129" s="31">
        <f t="shared" si="9"/>
        <v>2062.4999999999995</v>
      </c>
      <c r="M1129" s="32">
        <v>0.49999999999999994</v>
      </c>
      <c r="O1129" s="37"/>
      <c r="P1129" s="38"/>
      <c r="Q1129" s="33"/>
      <c r="R1129" s="34"/>
    </row>
    <row r="1130" spans="1:18" ht="15.75" customHeight="1" x14ac:dyDescent="0.2">
      <c r="A1130" s="22"/>
      <c r="B1130" s="27" t="s">
        <v>30</v>
      </c>
      <c r="C1130" s="27">
        <v>1197831</v>
      </c>
      <c r="D1130" s="28">
        <v>44413</v>
      </c>
      <c r="E1130" s="27" t="s">
        <v>31</v>
      </c>
      <c r="F1130" s="27" t="s">
        <v>64</v>
      </c>
      <c r="G1130" s="27" t="s">
        <v>65</v>
      </c>
      <c r="H1130" s="27" t="s">
        <v>26</v>
      </c>
      <c r="I1130" s="29">
        <v>0.55000000000000004</v>
      </c>
      <c r="J1130" s="30">
        <v>9250</v>
      </c>
      <c r="K1130" s="31">
        <f t="shared" si="8"/>
        <v>5087.5</v>
      </c>
      <c r="L1130" s="31">
        <f t="shared" si="9"/>
        <v>2543.7499999999995</v>
      </c>
      <c r="M1130" s="32">
        <v>0.49999999999999994</v>
      </c>
      <c r="O1130" s="37"/>
      <c r="P1130" s="38"/>
      <c r="Q1130" s="33"/>
      <c r="R1130" s="34"/>
    </row>
    <row r="1131" spans="1:18" ht="15.75" customHeight="1" x14ac:dyDescent="0.2">
      <c r="A1131" s="22"/>
      <c r="B1131" s="27" t="s">
        <v>30</v>
      </c>
      <c r="C1131" s="27">
        <v>1197831</v>
      </c>
      <c r="D1131" s="28">
        <v>44413</v>
      </c>
      <c r="E1131" s="27" t="s">
        <v>31</v>
      </c>
      <c r="F1131" s="27" t="s">
        <v>64</v>
      </c>
      <c r="G1131" s="27" t="s">
        <v>65</v>
      </c>
      <c r="H1131" s="27" t="s">
        <v>27</v>
      </c>
      <c r="I1131" s="29">
        <v>0.5</v>
      </c>
      <c r="J1131" s="30">
        <v>4250</v>
      </c>
      <c r="K1131" s="31">
        <f t="shared" si="8"/>
        <v>2125</v>
      </c>
      <c r="L1131" s="31">
        <f t="shared" si="9"/>
        <v>1275.0000000000002</v>
      </c>
      <c r="M1131" s="32">
        <v>0.60000000000000009</v>
      </c>
      <c r="O1131" s="37"/>
      <c r="P1131" s="38"/>
      <c r="Q1131" s="33"/>
      <c r="R1131" s="34"/>
    </row>
    <row r="1132" spans="1:18" ht="15.75" customHeight="1" x14ac:dyDescent="0.2">
      <c r="A1132" s="22"/>
      <c r="B1132" s="27" t="s">
        <v>30</v>
      </c>
      <c r="C1132" s="27">
        <v>1197831</v>
      </c>
      <c r="D1132" s="28">
        <v>44413</v>
      </c>
      <c r="E1132" s="27" t="s">
        <v>31</v>
      </c>
      <c r="F1132" s="27" t="s">
        <v>64</v>
      </c>
      <c r="G1132" s="27" t="s">
        <v>65</v>
      </c>
      <c r="H1132" s="27" t="s">
        <v>28</v>
      </c>
      <c r="I1132" s="29">
        <v>0.55000000000000004</v>
      </c>
      <c r="J1132" s="30">
        <v>4250</v>
      </c>
      <c r="K1132" s="31">
        <f t="shared" si="8"/>
        <v>2337.5</v>
      </c>
      <c r="L1132" s="31">
        <f t="shared" si="9"/>
        <v>1051.875</v>
      </c>
      <c r="M1132" s="32">
        <v>0.44999999999999996</v>
      </c>
      <c r="O1132" s="37"/>
      <c r="P1132" s="38"/>
      <c r="Q1132" s="33"/>
      <c r="R1132" s="34"/>
    </row>
    <row r="1133" spans="1:18" ht="15.75" customHeight="1" x14ac:dyDescent="0.2">
      <c r="A1133" s="22"/>
      <c r="B1133" s="27" t="s">
        <v>30</v>
      </c>
      <c r="C1133" s="27">
        <v>1197831</v>
      </c>
      <c r="D1133" s="28">
        <v>44413</v>
      </c>
      <c r="E1133" s="27" t="s">
        <v>31</v>
      </c>
      <c r="F1133" s="27" t="s">
        <v>64</v>
      </c>
      <c r="G1133" s="27" t="s">
        <v>65</v>
      </c>
      <c r="H1133" s="27" t="s">
        <v>29</v>
      </c>
      <c r="I1133" s="29">
        <v>0.6</v>
      </c>
      <c r="J1133" s="30">
        <v>6750</v>
      </c>
      <c r="K1133" s="31">
        <f t="shared" si="8"/>
        <v>4050</v>
      </c>
      <c r="L1133" s="31">
        <f t="shared" si="9"/>
        <v>2632.5000000000005</v>
      </c>
      <c r="M1133" s="32">
        <v>0.65000000000000013</v>
      </c>
      <c r="O1133" s="37"/>
      <c r="P1133" s="38"/>
      <c r="Q1133" s="33"/>
      <c r="R1133" s="34"/>
    </row>
    <row r="1134" spans="1:18" ht="15.75" customHeight="1" x14ac:dyDescent="0.2">
      <c r="A1134" s="22"/>
      <c r="B1134" s="27" t="s">
        <v>30</v>
      </c>
      <c r="C1134" s="27">
        <v>1197831</v>
      </c>
      <c r="D1134" s="28">
        <v>44441</v>
      </c>
      <c r="E1134" s="27" t="s">
        <v>31</v>
      </c>
      <c r="F1134" s="27" t="s">
        <v>64</v>
      </c>
      <c r="G1134" s="27" t="s">
        <v>65</v>
      </c>
      <c r="H1134" s="27" t="s">
        <v>24</v>
      </c>
      <c r="I1134" s="29">
        <v>0.55000000000000004</v>
      </c>
      <c r="J1134" s="30">
        <v>6250</v>
      </c>
      <c r="K1134" s="31">
        <f t="shared" si="8"/>
        <v>3437.5000000000005</v>
      </c>
      <c r="L1134" s="31">
        <f t="shared" si="9"/>
        <v>1718.75</v>
      </c>
      <c r="M1134" s="32">
        <v>0.49999999999999994</v>
      </c>
      <c r="O1134" s="37"/>
      <c r="P1134" s="38"/>
      <c r="Q1134" s="33"/>
      <c r="R1134" s="34"/>
    </row>
    <row r="1135" spans="1:18" ht="15.75" customHeight="1" x14ac:dyDescent="0.2">
      <c r="A1135" s="22"/>
      <c r="B1135" s="27" t="s">
        <v>30</v>
      </c>
      <c r="C1135" s="27">
        <v>1197831</v>
      </c>
      <c r="D1135" s="28">
        <v>44441</v>
      </c>
      <c r="E1135" s="27" t="s">
        <v>31</v>
      </c>
      <c r="F1135" s="27" t="s">
        <v>64</v>
      </c>
      <c r="G1135" s="27" t="s">
        <v>65</v>
      </c>
      <c r="H1135" s="27" t="s">
        <v>25</v>
      </c>
      <c r="I1135" s="29">
        <v>0.55000000000000004</v>
      </c>
      <c r="J1135" s="30">
        <v>5750</v>
      </c>
      <c r="K1135" s="31">
        <f t="shared" si="8"/>
        <v>3162.5000000000005</v>
      </c>
      <c r="L1135" s="31">
        <f t="shared" si="9"/>
        <v>1581.25</v>
      </c>
      <c r="M1135" s="32">
        <v>0.49999999999999994</v>
      </c>
      <c r="O1135" s="37"/>
      <c r="P1135" s="38"/>
      <c r="Q1135" s="33"/>
      <c r="R1135" s="34"/>
    </row>
    <row r="1136" spans="1:18" ht="15.75" customHeight="1" x14ac:dyDescent="0.2">
      <c r="A1136" s="22"/>
      <c r="B1136" s="27" t="s">
        <v>30</v>
      </c>
      <c r="C1136" s="27">
        <v>1197831</v>
      </c>
      <c r="D1136" s="28">
        <v>44441</v>
      </c>
      <c r="E1136" s="27" t="s">
        <v>31</v>
      </c>
      <c r="F1136" s="27" t="s">
        <v>64</v>
      </c>
      <c r="G1136" s="27" t="s">
        <v>65</v>
      </c>
      <c r="H1136" s="27" t="s">
        <v>26</v>
      </c>
      <c r="I1136" s="29">
        <v>0.6</v>
      </c>
      <c r="J1136" s="30">
        <v>6250</v>
      </c>
      <c r="K1136" s="31">
        <f t="shared" si="8"/>
        <v>3750</v>
      </c>
      <c r="L1136" s="31">
        <f t="shared" si="9"/>
        <v>1874.9999999999998</v>
      </c>
      <c r="M1136" s="32">
        <v>0.49999999999999994</v>
      </c>
      <c r="O1136" s="37"/>
      <c r="P1136" s="38"/>
      <c r="Q1136" s="33"/>
      <c r="R1136" s="34"/>
    </row>
    <row r="1137" spans="1:18" ht="15.75" customHeight="1" x14ac:dyDescent="0.2">
      <c r="A1137" s="22"/>
      <c r="B1137" s="27" t="s">
        <v>30</v>
      </c>
      <c r="C1137" s="27">
        <v>1197831</v>
      </c>
      <c r="D1137" s="28">
        <v>44441</v>
      </c>
      <c r="E1137" s="27" t="s">
        <v>31</v>
      </c>
      <c r="F1137" s="27" t="s">
        <v>64</v>
      </c>
      <c r="G1137" s="27" t="s">
        <v>65</v>
      </c>
      <c r="H1137" s="27" t="s">
        <v>27</v>
      </c>
      <c r="I1137" s="29">
        <v>0.6</v>
      </c>
      <c r="J1137" s="30">
        <v>3500</v>
      </c>
      <c r="K1137" s="31">
        <f t="shared" si="8"/>
        <v>2100</v>
      </c>
      <c r="L1137" s="31">
        <f t="shared" si="9"/>
        <v>1260.0000000000002</v>
      </c>
      <c r="M1137" s="32">
        <v>0.60000000000000009</v>
      </c>
      <c r="O1137" s="37"/>
      <c r="P1137" s="38"/>
      <c r="Q1137" s="33"/>
      <c r="R1137" s="34"/>
    </row>
    <row r="1138" spans="1:18" ht="15.75" customHeight="1" x14ac:dyDescent="0.2">
      <c r="A1138" s="22"/>
      <c r="B1138" s="27" t="s">
        <v>30</v>
      </c>
      <c r="C1138" s="27">
        <v>1197831</v>
      </c>
      <c r="D1138" s="28">
        <v>44441</v>
      </c>
      <c r="E1138" s="27" t="s">
        <v>31</v>
      </c>
      <c r="F1138" s="27" t="s">
        <v>64</v>
      </c>
      <c r="G1138" s="27" t="s">
        <v>65</v>
      </c>
      <c r="H1138" s="27" t="s">
        <v>28</v>
      </c>
      <c r="I1138" s="29">
        <v>0.45</v>
      </c>
      <c r="J1138" s="30">
        <v>3500</v>
      </c>
      <c r="K1138" s="31">
        <f t="shared" si="8"/>
        <v>1575</v>
      </c>
      <c r="L1138" s="31">
        <f t="shared" si="9"/>
        <v>708.74999999999989</v>
      </c>
      <c r="M1138" s="32">
        <v>0.44999999999999996</v>
      </c>
      <c r="O1138" s="37"/>
      <c r="P1138" s="38"/>
      <c r="Q1138" s="33"/>
      <c r="R1138" s="34"/>
    </row>
    <row r="1139" spans="1:18" ht="15.75" customHeight="1" x14ac:dyDescent="0.2">
      <c r="A1139" s="22"/>
      <c r="B1139" s="27" t="s">
        <v>30</v>
      </c>
      <c r="C1139" s="27">
        <v>1197831</v>
      </c>
      <c r="D1139" s="28">
        <v>44441</v>
      </c>
      <c r="E1139" s="27" t="s">
        <v>31</v>
      </c>
      <c r="F1139" s="27" t="s">
        <v>64</v>
      </c>
      <c r="G1139" s="27" t="s">
        <v>65</v>
      </c>
      <c r="H1139" s="27" t="s">
        <v>29</v>
      </c>
      <c r="I1139" s="29">
        <v>0.4</v>
      </c>
      <c r="J1139" s="30">
        <v>5750</v>
      </c>
      <c r="K1139" s="31">
        <f t="shared" si="8"/>
        <v>2300</v>
      </c>
      <c r="L1139" s="31">
        <f t="shared" si="9"/>
        <v>1495.0000000000002</v>
      </c>
      <c r="M1139" s="32">
        <v>0.65000000000000013</v>
      </c>
      <c r="O1139" s="37"/>
      <c r="P1139" s="38"/>
      <c r="Q1139" s="33"/>
      <c r="R1139" s="34"/>
    </row>
    <row r="1140" spans="1:18" ht="15.75" customHeight="1" x14ac:dyDescent="0.2">
      <c r="A1140" s="22"/>
      <c r="B1140" s="27" t="s">
        <v>30</v>
      </c>
      <c r="C1140" s="27">
        <v>1197831</v>
      </c>
      <c r="D1140" s="28">
        <v>44470</v>
      </c>
      <c r="E1140" s="27" t="s">
        <v>31</v>
      </c>
      <c r="F1140" s="27" t="s">
        <v>64</v>
      </c>
      <c r="G1140" s="27" t="s">
        <v>65</v>
      </c>
      <c r="H1140" s="27" t="s">
        <v>24</v>
      </c>
      <c r="I1140" s="29">
        <v>0.30000000000000004</v>
      </c>
      <c r="J1140" s="30">
        <v>5250</v>
      </c>
      <c r="K1140" s="31">
        <f t="shared" si="8"/>
        <v>1575.0000000000002</v>
      </c>
      <c r="L1140" s="31">
        <f t="shared" si="9"/>
        <v>787.5</v>
      </c>
      <c r="M1140" s="32">
        <v>0.49999999999999994</v>
      </c>
      <c r="O1140" s="37"/>
      <c r="P1140" s="38"/>
      <c r="Q1140" s="33"/>
      <c r="R1140" s="34"/>
    </row>
    <row r="1141" spans="1:18" ht="15.75" customHeight="1" x14ac:dyDescent="0.2">
      <c r="A1141" s="22"/>
      <c r="B1141" s="27" t="s">
        <v>30</v>
      </c>
      <c r="C1141" s="27">
        <v>1197831</v>
      </c>
      <c r="D1141" s="28">
        <v>44470</v>
      </c>
      <c r="E1141" s="27" t="s">
        <v>31</v>
      </c>
      <c r="F1141" s="27" t="s">
        <v>64</v>
      </c>
      <c r="G1141" s="27" t="s">
        <v>65</v>
      </c>
      <c r="H1141" s="27" t="s">
        <v>25</v>
      </c>
      <c r="I1141" s="29">
        <v>0.30000000000000004</v>
      </c>
      <c r="J1141" s="30">
        <v>5250</v>
      </c>
      <c r="K1141" s="31">
        <f t="shared" si="8"/>
        <v>1575.0000000000002</v>
      </c>
      <c r="L1141" s="31">
        <f t="shared" si="9"/>
        <v>787.5</v>
      </c>
      <c r="M1141" s="32">
        <v>0.49999999999999994</v>
      </c>
      <c r="O1141" s="37"/>
      <c r="P1141" s="38"/>
      <c r="Q1141" s="33"/>
      <c r="R1141" s="34"/>
    </row>
    <row r="1142" spans="1:18" ht="15.75" customHeight="1" x14ac:dyDescent="0.2">
      <c r="A1142" s="22"/>
      <c r="B1142" s="27" t="s">
        <v>30</v>
      </c>
      <c r="C1142" s="27">
        <v>1197831</v>
      </c>
      <c r="D1142" s="28">
        <v>44470</v>
      </c>
      <c r="E1142" s="27" t="s">
        <v>31</v>
      </c>
      <c r="F1142" s="27" t="s">
        <v>64</v>
      </c>
      <c r="G1142" s="27" t="s">
        <v>65</v>
      </c>
      <c r="H1142" s="27" t="s">
        <v>26</v>
      </c>
      <c r="I1142" s="29">
        <v>0.35000000000000003</v>
      </c>
      <c r="J1142" s="30">
        <v>4750</v>
      </c>
      <c r="K1142" s="31">
        <f t="shared" si="8"/>
        <v>1662.5000000000002</v>
      </c>
      <c r="L1142" s="31">
        <f t="shared" si="9"/>
        <v>831.25</v>
      </c>
      <c r="M1142" s="32">
        <v>0.49999999999999994</v>
      </c>
      <c r="O1142" s="37"/>
      <c r="P1142" s="38"/>
      <c r="Q1142" s="33"/>
      <c r="R1142" s="34"/>
    </row>
    <row r="1143" spans="1:18" ht="15.75" customHeight="1" x14ac:dyDescent="0.2">
      <c r="A1143" s="22"/>
      <c r="B1143" s="27" t="s">
        <v>30</v>
      </c>
      <c r="C1143" s="27">
        <v>1197831</v>
      </c>
      <c r="D1143" s="28">
        <v>44470</v>
      </c>
      <c r="E1143" s="27" t="s">
        <v>31</v>
      </c>
      <c r="F1143" s="27" t="s">
        <v>64</v>
      </c>
      <c r="G1143" s="27" t="s">
        <v>65</v>
      </c>
      <c r="H1143" s="27" t="s">
        <v>27</v>
      </c>
      <c r="I1143" s="29">
        <v>0.35000000000000003</v>
      </c>
      <c r="J1143" s="30">
        <v>3250</v>
      </c>
      <c r="K1143" s="31">
        <f t="shared" si="8"/>
        <v>1137.5</v>
      </c>
      <c r="L1143" s="31">
        <f t="shared" si="9"/>
        <v>682.50000000000011</v>
      </c>
      <c r="M1143" s="32">
        <v>0.60000000000000009</v>
      </c>
      <c r="O1143" s="37"/>
      <c r="P1143" s="38"/>
      <c r="Q1143" s="33"/>
      <c r="R1143" s="34"/>
    </row>
    <row r="1144" spans="1:18" ht="15.75" customHeight="1" x14ac:dyDescent="0.2">
      <c r="A1144" s="22"/>
      <c r="B1144" s="27" t="s">
        <v>30</v>
      </c>
      <c r="C1144" s="27">
        <v>1197831</v>
      </c>
      <c r="D1144" s="28">
        <v>44470</v>
      </c>
      <c r="E1144" s="27" t="s">
        <v>31</v>
      </c>
      <c r="F1144" s="27" t="s">
        <v>64</v>
      </c>
      <c r="G1144" s="27" t="s">
        <v>65</v>
      </c>
      <c r="H1144" s="27" t="s">
        <v>28</v>
      </c>
      <c r="I1144" s="29">
        <v>0.30000000000000004</v>
      </c>
      <c r="J1144" s="30">
        <v>3000</v>
      </c>
      <c r="K1144" s="31">
        <f t="shared" si="8"/>
        <v>900.00000000000011</v>
      </c>
      <c r="L1144" s="31">
        <f t="shared" si="9"/>
        <v>405</v>
      </c>
      <c r="M1144" s="32">
        <v>0.44999999999999996</v>
      </c>
      <c r="O1144" s="37"/>
      <c r="P1144" s="38"/>
      <c r="Q1144" s="33"/>
      <c r="R1144" s="34"/>
    </row>
    <row r="1145" spans="1:18" ht="15.75" customHeight="1" x14ac:dyDescent="0.2">
      <c r="A1145" s="22"/>
      <c r="B1145" s="27" t="s">
        <v>30</v>
      </c>
      <c r="C1145" s="27">
        <v>1197831</v>
      </c>
      <c r="D1145" s="28">
        <v>44470</v>
      </c>
      <c r="E1145" s="27" t="s">
        <v>31</v>
      </c>
      <c r="F1145" s="27" t="s">
        <v>64</v>
      </c>
      <c r="G1145" s="27" t="s">
        <v>65</v>
      </c>
      <c r="H1145" s="27" t="s">
        <v>29</v>
      </c>
      <c r="I1145" s="29">
        <v>0.4</v>
      </c>
      <c r="J1145" s="30">
        <v>4750</v>
      </c>
      <c r="K1145" s="31">
        <f t="shared" si="8"/>
        <v>1900</v>
      </c>
      <c r="L1145" s="31">
        <f t="shared" si="9"/>
        <v>1235.0000000000002</v>
      </c>
      <c r="M1145" s="32">
        <v>0.65000000000000013</v>
      </c>
      <c r="O1145" s="37"/>
      <c r="P1145" s="38"/>
      <c r="Q1145" s="33"/>
      <c r="R1145" s="34"/>
    </row>
    <row r="1146" spans="1:18" ht="15.75" customHeight="1" x14ac:dyDescent="0.2">
      <c r="A1146" s="22"/>
      <c r="B1146" s="27" t="s">
        <v>30</v>
      </c>
      <c r="C1146" s="27">
        <v>1197831</v>
      </c>
      <c r="D1146" s="28">
        <v>44502</v>
      </c>
      <c r="E1146" s="27" t="s">
        <v>31</v>
      </c>
      <c r="F1146" s="27" t="s">
        <v>64</v>
      </c>
      <c r="G1146" s="27" t="s">
        <v>65</v>
      </c>
      <c r="H1146" s="27" t="s">
        <v>24</v>
      </c>
      <c r="I1146" s="29">
        <v>0.20000000000000004</v>
      </c>
      <c r="J1146" s="30">
        <v>6250</v>
      </c>
      <c r="K1146" s="31">
        <f t="shared" si="8"/>
        <v>1250.0000000000002</v>
      </c>
      <c r="L1146" s="31">
        <f t="shared" si="9"/>
        <v>625</v>
      </c>
      <c r="M1146" s="32">
        <v>0.49999999999999994</v>
      </c>
      <c r="O1146" s="37"/>
      <c r="P1146" s="38"/>
      <c r="Q1146" s="33"/>
      <c r="R1146" s="34"/>
    </row>
    <row r="1147" spans="1:18" ht="15.75" customHeight="1" x14ac:dyDescent="0.2">
      <c r="A1147" s="22"/>
      <c r="B1147" s="27" t="s">
        <v>30</v>
      </c>
      <c r="C1147" s="27">
        <v>1197831</v>
      </c>
      <c r="D1147" s="28">
        <v>44502</v>
      </c>
      <c r="E1147" s="27" t="s">
        <v>31</v>
      </c>
      <c r="F1147" s="27" t="s">
        <v>64</v>
      </c>
      <c r="G1147" s="27" t="s">
        <v>65</v>
      </c>
      <c r="H1147" s="27" t="s">
        <v>25</v>
      </c>
      <c r="I1147" s="29">
        <v>0.20000000000000004</v>
      </c>
      <c r="J1147" s="30">
        <v>6250</v>
      </c>
      <c r="K1147" s="31">
        <f t="shared" si="8"/>
        <v>1250.0000000000002</v>
      </c>
      <c r="L1147" s="31">
        <f t="shared" si="9"/>
        <v>625</v>
      </c>
      <c r="M1147" s="32">
        <v>0.49999999999999994</v>
      </c>
      <c r="O1147" s="37"/>
      <c r="P1147" s="38"/>
      <c r="Q1147" s="33"/>
      <c r="R1147" s="34"/>
    </row>
    <row r="1148" spans="1:18" ht="15.75" customHeight="1" x14ac:dyDescent="0.2">
      <c r="A1148" s="22"/>
      <c r="B1148" s="27" t="s">
        <v>30</v>
      </c>
      <c r="C1148" s="27">
        <v>1197831</v>
      </c>
      <c r="D1148" s="28">
        <v>44502</v>
      </c>
      <c r="E1148" s="27" t="s">
        <v>31</v>
      </c>
      <c r="F1148" s="27" t="s">
        <v>64</v>
      </c>
      <c r="G1148" s="27" t="s">
        <v>65</v>
      </c>
      <c r="H1148" s="27" t="s">
        <v>26</v>
      </c>
      <c r="I1148" s="29">
        <v>0.45000000000000007</v>
      </c>
      <c r="J1148" s="30">
        <v>5750</v>
      </c>
      <c r="K1148" s="31">
        <f t="shared" si="8"/>
        <v>2587.5000000000005</v>
      </c>
      <c r="L1148" s="31">
        <f t="shared" si="9"/>
        <v>1293.75</v>
      </c>
      <c r="M1148" s="32">
        <v>0.49999999999999994</v>
      </c>
      <c r="O1148" s="37"/>
      <c r="P1148" s="38"/>
      <c r="Q1148" s="33"/>
      <c r="R1148" s="34"/>
    </row>
    <row r="1149" spans="1:18" ht="15.75" customHeight="1" x14ac:dyDescent="0.2">
      <c r="A1149" s="22"/>
      <c r="B1149" s="27" t="s">
        <v>30</v>
      </c>
      <c r="C1149" s="27">
        <v>1197831</v>
      </c>
      <c r="D1149" s="28">
        <v>44502</v>
      </c>
      <c r="E1149" s="27" t="s">
        <v>31</v>
      </c>
      <c r="F1149" s="27" t="s">
        <v>64</v>
      </c>
      <c r="G1149" s="27" t="s">
        <v>65</v>
      </c>
      <c r="H1149" s="27" t="s">
        <v>27</v>
      </c>
      <c r="I1149" s="29">
        <v>0.45000000000000007</v>
      </c>
      <c r="J1149" s="30">
        <v>4500</v>
      </c>
      <c r="K1149" s="31">
        <f t="shared" si="8"/>
        <v>2025.0000000000002</v>
      </c>
      <c r="L1149" s="31">
        <f t="shared" si="9"/>
        <v>1215.0000000000002</v>
      </c>
      <c r="M1149" s="32">
        <v>0.60000000000000009</v>
      </c>
      <c r="O1149" s="37"/>
      <c r="P1149" s="38"/>
      <c r="Q1149" s="33"/>
      <c r="R1149" s="34"/>
    </row>
    <row r="1150" spans="1:18" ht="15.75" customHeight="1" x14ac:dyDescent="0.2">
      <c r="A1150" s="22"/>
      <c r="B1150" s="27" t="s">
        <v>30</v>
      </c>
      <c r="C1150" s="27">
        <v>1197831</v>
      </c>
      <c r="D1150" s="28">
        <v>44502</v>
      </c>
      <c r="E1150" s="27" t="s">
        <v>31</v>
      </c>
      <c r="F1150" s="27" t="s">
        <v>64</v>
      </c>
      <c r="G1150" s="27" t="s">
        <v>65</v>
      </c>
      <c r="H1150" s="27" t="s">
        <v>28</v>
      </c>
      <c r="I1150" s="29">
        <v>0.49999999999999994</v>
      </c>
      <c r="J1150" s="30">
        <v>4250</v>
      </c>
      <c r="K1150" s="31">
        <f t="shared" si="8"/>
        <v>2124.9999999999995</v>
      </c>
      <c r="L1150" s="31">
        <f t="shared" si="9"/>
        <v>956.24999999999966</v>
      </c>
      <c r="M1150" s="32">
        <v>0.44999999999999996</v>
      </c>
      <c r="O1150" s="37"/>
      <c r="P1150" s="38"/>
      <c r="Q1150" s="33"/>
      <c r="R1150" s="34"/>
    </row>
    <row r="1151" spans="1:18" ht="15.75" customHeight="1" x14ac:dyDescent="0.2">
      <c r="A1151" s="22"/>
      <c r="B1151" s="27" t="s">
        <v>30</v>
      </c>
      <c r="C1151" s="27">
        <v>1197831</v>
      </c>
      <c r="D1151" s="28">
        <v>44502</v>
      </c>
      <c r="E1151" s="27" t="s">
        <v>31</v>
      </c>
      <c r="F1151" s="27" t="s">
        <v>64</v>
      </c>
      <c r="G1151" s="27" t="s">
        <v>65</v>
      </c>
      <c r="H1151" s="27" t="s">
        <v>29</v>
      </c>
      <c r="I1151" s="29">
        <v>0.6</v>
      </c>
      <c r="J1151" s="30">
        <v>6250</v>
      </c>
      <c r="K1151" s="31">
        <f t="shared" si="8"/>
        <v>3750</v>
      </c>
      <c r="L1151" s="31">
        <f t="shared" si="9"/>
        <v>2437.5000000000005</v>
      </c>
      <c r="M1151" s="32">
        <v>0.65000000000000013</v>
      </c>
      <c r="O1151" s="37"/>
      <c r="P1151" s="38"/>
      <c r="Q1151" s="33"/>
      <c r="R1151" s="34"/>
    </row>
    <row r="1152" spans="1:18" ht="15.75" customHeight="1" x14ac:dyDescent="0.2">
      <c r="A1152" s="22"/>
      <c r="B1152" s="27" t="s">
        <v>30</v>
      </c>
      <c r="C1152" s="27">
        <v>1197831</v>
      </c>
      <c r="D1152" s="28">
        <v>44531</v>
      </c>
      <c r="E1152" s="27" t="s">
        <v>31</v>
      </c>
      <c r="F1152" s="27" t="s">
        <v>64</v>
      </c>
      <c r="G1152" s="27" t="s">
        <v>65</v>
      </c>
      <c r="H1152" s="27" t="s">
        <v>24</v>
      </c>
      <c r="I1152" s="29">
        <v>0.6</v>
      </c>
      <c r="J1152" s="30">
        <v>7750</v>
      </c>
      <c r="K1152" s="31">
        <f t="shared" si="8"/>
        <v>4650</v>
      </c>
      <c r="L1152" s="31">
        <f t="shared" si="9"/>
        <v>2324.9999999999995</v>
      </c>
      <c r="M1152" s="32">
        <v>0.49999999999999994</v>
      </c>
      <c r="O1152" s="37"/>
      <c r="P1152" s="38"/>
      <c r="Q1152" s="33"/>
      <c r="R1152" s="34"/>
    </row>
    <row r="1153" spans="1:18" ht="15.75" customHeight="1" x14ac:dyDescent="0.2">
      <c r="A1153" s="22"/>
      <c r="B1153" s="27" t="s">
        <v>30</v>
      </c>
      <c r="C1153" s="27">
        <v>1197831</v>
      </c>
      <c r="D1153" s="28">
        <v>44531</v>
      </c>
      <c r="E1153" s="27" t="s">
        <v>31</v>
      </c>
      <c r="F1153" s="27" t="s">
        <v>64</v>
      </c>
      <c r="G1153" s="27" t="s">
        <v>65</v>
      </c>
      <c r="H1153" s="27" t="s">
        <v>25</v>
      </c>
      <c r="I1153" s="29">
        <v>0.6</v>
      </c>
      <c r="J1153" s="30">
        <v>7750</v>
      </c>
      <c r="K1153" s="31">
        <f t="shared" si="8"/>
        <v>4650</v>
      </c>
      <c r="L1153" s="31">
        <f t="shared" si="9"/>
        <v>2324.9999999999995</v>
      </c>
      <c r="M1153" s="32">
        <v>0.49999999999999994</v>
      </c>
      <c r="O1153" s="37"/>
      <c r="P1153" s="38"/>
      <c r="Q1153" s="33"/>
      <c r="R1153" s="34"/>
    </row>
    <row r="1154" spans="1:18" ht="15.75" customHeight="1" x14ac:dyDescent="0.2">
      <c r="A1154" s="22"/>
      <c r="B1154" s="27" t="s">
        <v>30</v>
      </c>
      <c r="C1154" s="27">
        <v>1197831</v>
      </c>
      <c r="D1154" s="28">
        <v>44531</v>
      </c>
      <c r="E1154" s="27" t="s">
        <v>31</v>
      </c>
      <c r="F1154" s="27" t="s">
        <v>64</v>
      </c>
      <c r="G1154" s="27" t="s">
        <v>65</v>
      </c>
      <c r="H1154" s="27" t="s">
        <v>26</v>
      </c>
      <c r="I1154" s="29">
        <v>0.65</v>
      </c>
      <c r="J1154" s="30">
        <v>7000</v>
      </c>
      <c r="K1154" s="31">
        <f t="shared" si="8"/>
        <v>4550</v>
      </c>
      <c r="L1154" s="31">
        <f t="shared" si="9"/>
        <v>2274.9999999999995</v>
      </c>
      <c r="M1154" s="32">
        <v>0.49999999999999994</v>
      </c>
      <c r="O1154" s="37"/>
      <c r="P1154" s="38"/>
      <c r="Q1154" s="33"/>
      <c r="R1154" s="34"/>
    </row>
    <row r="1155" spans="1:18" ht="15.75" customHeight="1" x14ac:dyDescent="0.2">
      <c r="A1155" s="22"/>
      <c r="B1155" s="27" t="s">
        <v>30</v>
      </c>
      <c r="C1155" s="27">
        <v>1197831</v>
      </c>
      <c r="D1155" s="28">
        <v>44531</v>
      </c>
      <c r="E1155" s="27" t="s">
        <v>31</v>
      </c>
      <c r="F1155" s="27" t="s">
        <v>64</v>
      </c>
      <c r="G1155" s="27" t="s">
        <v>65</v>
      </c>
      <c r="H1155" s="27" t="s">
        <v>27</v>
      </c>
      <c r="I1155" s="29">
        <v>0.65</v>
      </c>
      <c r="J1155" s="30">
        <v>5500</v>
      </c>
      <c r="K1155" s="31">
        <f t="shared" si="8"/>
        <v>3575</v>
      </c>
      <c r="L1155" s="31">
        <f t="shared" si="9"/>
        <v>2145.0000000000005</v>
      </c>
      <c r="M1155" s="32">
        <v>0.60000000000000009</v>
      </c>
      <c r="O1155" s="37"/>
      <c r="P1155" s="38"/>
      <c r="Q1155" s="33"/>
      <c r="R1155" s="34"/>
    </row>
    <row r="1156" spans="1:18" ht="15.75" customHeight="1" x14ac:dyDescent="0.2">
      <c r="A1156" s="22"/>
      <c r="B1156" s="27" t="s">
        <v>30</v>
      </c>
      <c r="C1156" s="27">
        <v>1197831</v>
      </c>
      <c r="D1156" s="28">
        <v>44531</v>
      </c>
      <c r="E1156" s="27" t="s">
        <v>31</v>
      </c>
      <c r="F1156" s="27" t="s">
        <v>64</v>
      </c>
      <c r="G1156" s="27" t="s">
        <v>65</v>
      </c>
      <c r="H1156" s="27" t="s">
        <v>28</v>
      </c>
      <c r="I1156" s="29">
        <v>0.6</v>
      </c>
      <c r="J1156" s="30">
        <v>5000</v>
      </c>
      <c r="K1156" s="31">
        <f t="shared" si="8"/>
        <v>3000</v>
      </c>
      <c r="L1156" s="31">
        <f t="shared" si="9"/>
        <v>1349.9999999999998</v>
      </c>
      <c r="M1156" s="32">
        <v>0.44999999999999996</v>
      </c>
      <c r="O1156" s="37"/>
      <c r="P1156" s="38"/>
      <c r="Q1156" s="33"/>
      <c r="R1156" s="34"/>
    </row>
    <row r="1157" spans="1:18" ht="15.75" customHeight="1" x14ac:dyDescent="0.2">
      <c r="A1157" s="22"/>
      <c r="B1157" s="27" t="s">
        <v>30</v>
      </c>
      <c r="C1157" s="27">
        <v>1197831</v>
      </c>
      <c r="D1157" s="28">
        <v>44531</v>
      </c>
      <c r="E1157" s="27" t="s">
        <v>31</v>
      </c>
      <c r="F1157" s="27" t="s">
        <v>64</v>
      </c>
      <c r="G1157" s="27" t="s">
        <v>65</v>
      </c>
      <c r="H1157" s="27" t="s">
        <v>29</v>
      </c>
      <c r="I1157" s="29">
        <v>0.70000000000000007</v>
      </c>
      <c r="J1157" s="30">
        <v>7500</v>
      </c>
      <c r="K1157" s="31">
        <f t="shared" si="8"/>
        <v>5250.0000000000009</v>
      </c>
      <c r="L1157" s="31">
        <f t="shared" si="9"/>
        <v>3412.5000000000014</v>
      </c>
      <c r="M1157" s="32">
        <v>0.65000000000000013</v>
      </c>
      <c r="O1157" s="37"/>
      <c r="P1157" s="38"/>
      <c r="Q1157" s="33"/>
      <c r="R1157" s="34"/>
    </row>
    <row r="1158" spans="1:18" ht="15.75" customHeight="1" x14ac:dyDescent="0.2">
      <c r="A1158" s="22" t="s">
        <v>46</v>
      </c>
      <c r="B1158" s="27" t="s">
        <v>21</v>
      </c>
      <c r="C1158" s="27">
        <v>1185732</v>
      </c>
      <c r="D1158" s="28">
        <v>44217</v>
      </c>
      <c r="E1158" s="27" t="s">
        <v>22</v>
      </c>
      <c r="F1158" s="27" t="s">
        <v>66</v>
      </c>
      <c r="G1158" s="27" t="s">
        <v>67</v>
      </c>
      <c r="H1158" s="27" t="s">
        <v>24</v>
      </c>
      <c r="I1158" s="29">
        <v>0.4</v>
      </c>
      <c r="J1158" s="30">
        <v>4500</v>
      </c>
      <c r="K1158" s="31">
        <f t="shared" si="8"/>
        <v>1800</v>
      </c>
      <c r="L1158" s="31">
        <f t="shared" si="9"/>
        <v>630</v>
      </c>
      <c r="M1158" s="32">
        <v>0.35</v>
      </c>
      <c r="O1158" s="37"/>
      <c r="P1158" s="38"/>
      <c r="Q1158" s="33"/>
      <c r="R1158" s="34"/>
    </row>
    <row r="1159" spans="1:18" ht="15.75" customHeight="1" x14ac:dyDescent="0.2">
      <c r="A1159" s="22"/>
      <c r="B1159" s="27" t="s">
        <v>21</v>
      </c>
      <c r="C1159" s="27">
        <v>1185732</v>
      </c>
      <c r="D1159" s="28">
        <v>44217</v>
      </c>
      <c r="E1159" s="27" t="s">
        <v>22</v>
      </c>
      <c r="F1159" s="27" t="s">
        <v>66</v>
      </c>
      <c r="G1159" s="27" t="s">
        <v>67</v>
      </c>
      <c r="H1159" s="27" t="s">
        <v>25</v>
      </c>
      <c r="I1159" s="29">
        <v>0.4</v>
      </c>
      <c r="J1159" s="30">
        <v>2500</v>
      </c>
      <c r="K1159" s="31">
        <f t="shared" si="8"/>
        <v>1000</v>
      </c>
      <c r="L1159" s="31">
        <f t="shared" si="9"/>
        <v>350</v>
      </c>
      <c r="M1159" s="32">
        <v>0.35</v>
      </c>
      <c r="O1159" s="37"/>
      <c r="P1159" s="38"/>
      <c r="Q1159" s="33"/>
      <c r="R1159" s="34"/>
    </row>
    <row r="1160" spans="1:18" ht="15.75" customHeight="1" x14ac:dyDescent="0.2">
      <c r="A1160" s="22"/>
      <c r="B1160" s="27" t="s">
        <v>21</v>
      </c>
      <c r="C1160" s="27">
        <v>1185732</v>
      </c>
      <c r="D1160" s="28">
        <v>44217</v>
      </c>
      <c r="E1160" s="27" t="s">
        <v>22</v>
      </c>
      <c r="F1160" s="27" t="s">
        <v>66</v>
      </c>
      <c r="G1160" s="27" t="s">
        <v>67</v>
      </c>
      <c r="H1160" s="27" t="s">
        <v>26</v>
      </c>
      <c r="I1160" s="29">
        <v>0.30000000000000004</v>
      </c>
      <c r="J1160" s="30">
        <v>2500</v>
      </c>
      <c r="K1160" s="31">
        <f t="shared" si="8"/>
        <v>750.00000000000011</v>
      </c>
      <c r="L1160" s="31">
        <f t="shared" si="9"/>
        <v>300</v>
      </c>
      <c r="M1160" s="32">
        <v>0.39999999999999997</v>
      </c>
      <c r="O1160" s="37"/>
      <c r="P1160" s="38"/>
      <c r="Q1160" s="33"/>
      <c r="R1160" s="34"/>
    </row>
    <row r="1161" spans="1:18" ht="15.75" customHeight="1" x14ac:dyDescent="0.2">
      <c r="A1161" s="22"/>
      <c r="B1161" s="27" t="s">
        <v>21</v>
      </c>
      <c r="C1161" s="27">
        <v>1185732</v>
      </c>
      <c r="D1161" s="28">
        <v>44217</v>
      </c>
      <c r="E1161" s="27" t="s">
        <v>22</v>
      </c>
      <c r="F1161" s="27" t="s">
        <v>66</v>
      </c>
      <c r="G1161" s="27" t="s">
        <v>67</v>
      </c>
      <c r="H1161" s="27" t="s">
        <v>27</v>
      </c>
      <c r="I1161" s="29">
        <v>0.35</v>
      </c>
      <c r="J1161" s="30">
        <v>1000</v>
      </c>
      <c r="K1161" s="31">
        <f t="shared" si="8"/>
        <v>350</v>
      </c>
      <c r="L1161" s="31">
        <f t="shared" si="9"/>
        <v>105</v>
      </c>
      <c r="M1161" s="32">
        <v>0.3</v>
      </c>
      <c r="O1161" s="37"/>
      <c r="P1161" s="38"/>
      <c r="Q1161" s="33"/>
      <c r="R1161" s="34"/>
    </row>
    <row r="1162" spans="1:18" ht="15.75" customHeight="1" x14ac:dyDescent="0.2">
      <c r="A1162" s="22"/>
      <c r="B1162" s="27" t="s">
        <v>21</v>
      </c>
      <c r="C1162" s="27">
        <v>1185732</v>
      </c>
      <c r="D1162" s="28">
        <v>44217</v>
      </c>
      <c r="E1162" s="27" t="s">
        <v>22</v>
      </c>
      <c r="F1162" s="27" t="s">
        <v>66</v>
      </c>
      <c r="G1162" s="27" t="s">
        <v>67</v>
      </c>
      <c r="H1162" s="27" t="s">
        <v>28</v>
      </c>
      <c r="I1162" s="29">
        <v>0.5</v>
      </c>
      <c r="J1162" s="30">
        <v>1500</v>
      </c>
      <c r="K1162" s="31">
        <f t="shared" si="8"/>
        <v>750</v>
      </c>
      <c r="L1162" s="31">
        <f t="shared" si="9"/>
        <v>187.5</v>
      </c>
      <c r="M1162" s="32">
        <v>0.25</v>
      </c>
      <c r="O1162" s="37"/>
      <c r="P1162" s="38"/>
      <c r="Q1162" s="33"/>
      <c r="R1162" s="34"/>
    </row>
    <row r="1163" spans="1:18" ht="15.75" customHeight="1" x14ac:dyDescent="0.2">
      <c r="A1163" s="22"/>
      <c r="B1163" s="27" t="s">
        <v>21</v>
      </c>
      <c r="C1163" s="27">
        <v>1185732</v>
      </c>
      <c r="D1163" s="28">
        <v>44217</v>
      </c>
      <c r="E1163" s="27" t="s">
        <v>22</v>
      </c>
      <c r="F1163" s="27" t="s">
        <v>66</v>
      </c>
      <c r="G1163" s="27" t="s">
        <v>67</v>
      </c>
      <c r="H1163" s="27" t="s">
        <v>29</v>
      </c>
      <c r="I1163" s="29">
        <v>0.4</v>
      </c>
      <c r="J1163" s="30">
        <v>2500</v>
      </c>
      <c r="K1163" s="31">
        <f t="shared" si="8"/>
        <v>1000</v>
      </c>
      <c r="L1163" s="31">
        <f t="shared" si="9"/>
        <v>400</v>
      </c>
      <c r="M1163" s="32">
        <v>0.4</v>
      </c>
      <c r="O1163" s="37"/>
      <c r="P1163" s="38"/>
      <c r="Q1163" s="33"/>
      <c r="R1163" s="34"/>
    </row>
    <row r="1164" spans="1:18" ht="15.75" customHeight="1" x14ac:dyDescent="0.2">
      <c r="A1164" s="22"/>
      <c r="B1164" s="27" t="s">
        <v>21</v>
      </c>
      <c r="C1164" s="27">
        <v>1185732</v>
      </c>
      <c r="D1164" s="28">
        <v>44246</v>
      </c>
      <c r="E1164" s="27" t="s">
        <v>22</v>
      </c>
      <c r="F1164" s="27" t="s">
        <v>66</v>
      </c>
      <c r="G1164" s="27" t="s">
        <v>67</v>
      </c>
      <c r="H1164" s="27" t="s">
        <v>24</v>
      </c>
      <c r="I1164" s="29">
        <v>0.4</v>
      </c>
      <c r="J1164" s="30">
        <v>5000</v>
      </c>
      <c r="K1164" s="31">
        <f t="shared" si="8"/>
        <v>2000</v>
      </c>
      <c r="L1164" s="31">
        <f t="shared" si="9"/>
        <v>700</v>
      </c>
      <c r="M1164" s="32">
        <v>0.35</v>
      </c>
      <c r="O1164" s="37"/>
      <c r="P1164" s="38"/>
      <c r="Q1164" s="33"/>
      <c r="R1164" s="34"/>
    </row>
    <row r="1165" spans="1:18" ht="15.75" customHeight="1" x14ac:dyDescent="0.2">
      <c r="A1165" s="22"/>
      <c r="B1165" s="27" t="s">
        <v>21</v>
      </c>
      <c r="C1165" s="27">
        <v>1185732</v>
      </c>
      <c r="D1165" s="28">
        <v>44246</v>
      </c>
      <c r="E1165" s="27" t="s">
        <v>22</v>
      </c>
      <c r="F1165" s="27" t="s">
        <v>66</v>
      </c>
      <c r="G1165" s="27" t="s">
        <v>67</v>
      </c>
      <c r="H1165" s="27" t="s">
        <v>25</v>
      </c>
      <c r="I1165" s="29">
        <v>0.4</v>
      </c>
      <c r="J1165" s="30">
        <v>1500</v>
      </c>
      <c r="K1165" s="31">
        <f t="shared" si="8"/>
        <v>600</v>
      </c>
      <c r="L1165" s="31">
        <f t="shared" si="9"/>
        <v>210</v>
      </c>
      <c r="M1165" s="32">
        <v>0.35</v>
      </c>
      <c r="O1165" s="37"/>
      <c r="P1165" s="38"/>
      <c r="Q1165" s="33"/>
      <c r="R1165" s="34"/>
    </row>
    <row r="1166" spans="1:18" ht="15.75" customHeight="1" x14ac:dyDescent="0.2">
      <c r="A1166" s="22"/>
      <c r="B1166" s="27" t="s">
        <v>21</v>
      </c>
      <c r="C1166" s="27">
        <v>1185732</v>
      </c>
      <c r="D1166" s="28">
        <v>44246</v>
      </c>
      <c r="E1166" s="27" t="s">
        <v>22</v>
      </c>
      <c r="F1166" s="27" t="s">
        <v>66</v>
      </c>
      <c r="G1166" s="27" t="s">
        <v>67</v>
      </c>
      <c r="H1166" s="27" t="s">
        <v>26</v>
      </c>
      <c r="I1166" s="29">
        <v>0.30000000000000004</v>
      </c>
      <c r="J1166" s="30">
        <v>2000</v>
      </c>
      <c r="K1166" s="31">
        <f t="shared" si="8"/>
        <v>600.00000000000011</v>
      </c>
      <c r="L1166" s="31">
        <f t="shared" si="9"/>
        <v>240.00000000000003</v>
      </c>
      <c r="M1166" s="32">
        <v>0.39999999999999997</v>
      </c>
      <c r="O1166" s="37"/>
      <c r="P1166" s="38"/>
      <c r="Q1166" s="33"/>
      <c r="R1166" s="34"/>
    </row>
    <row r="1167" spans="1:18" ht="15.75" customHeight="1" x14ac:dyDescent="0.2">
      <c r="A1167" s="22"/>
      <c r="B1167" s="27" t="s">
        <v>21</v>
      </c>
      <c r="C1167" s="27">
        <v>1185732</v>
      </c>
      <c r="D1167" s="28">
        <v>44246</v>
      </c>
      <c r="E1167" s="27" t="s">
        <v>22</v>
      </c>
      <c r="F1167" s="27" t="s">
        <v>66</v>
      </c>
      <c r="G1167" s="27" t="s">
        <v>67</v>
      </c>
      <c r="H1167" s="27" t="s">
        <v>27</v>
      </c>
      <c r="I1167" s="29">
        <v>0.35</v>
      </c>
      <c r="J1167" s="30">
        <v>750</v>
      </c>
      <c r="K1167" s="31">
        <f t="shared" si="8"/>
        <v>262.5</v>
      </c>
      <c r="L1167" s="31">
        <f t="shared" si="9"/>
        <v>78.75</v>
      </c>
      <c r="M1167" s="32">
        <v>0.3</v>
      </c>
      <c r="O1167" s="37"/>
      <c r="P1167" s="38"/>
      <c r="Q1167" s="33"/>
      <c r="R1167" s="34"/>
    </row>
    <row r="1168" spans="1:18" ht="15.75" customHeight="1" x14ac:dyDescent="0.2">
      <c r="A1168" s="22"/>
      <c r="B1168" s="27" t="s">
        <v>21</v>
      </c>
      <c r="C1168" s="27">
        <v>1185732</v>
      </c>
      <c r="D1168" s="28">
        <v>44246</v>
      </c>
      <c r="E1168" s="27" t="s">
        <v>22</v>
      </c>
      <c r="F1168" s="27" t="s">
        <v>66</v>
      </c>
      <c r="G1168" s="27" t="s">
        <v>67</v>
      </c>
      <c r="H1168" s="27" t="s">
        <v>28</v>
      </c>
      <c r="I1168" s="29">
        <v>0.5</v>
      </c>
      <c r="J1168" s="30">
        <v>1500</v>
      </c>
      <c r="K1168" s="31">
        <f t="shared" si="8"/>
        <v>750</v>
      </c>
      <c r="L1168" s="31">
        <f t="shared" si="9"/>
        <v>187.5</v>
      </c>
      <c r="M1168" s="32">
        <v>0.25</v>
      </c>
      <c r="O1168" s="37"/>
      <c r="P1168" s="38"/>
      <c r="Q1168" s="33"/>
      <c r="R1168" s="34"/>
    </row>
    <row r="1169" spans="1:18" ht="15.75" customHeight="1" x14ac:dyDescent="0.2">
      <c r="A1169" s="22"/>
      <c r="B1169" s="27" t="s">
        <v>21</v>
      </c>
      <c r="C1169" s="27">
        <v>1185732</v>
      </c>
      <c r="D1169" s="28">
        <v>44246</v>
      </c>
      <c r="E1169" s="27" t="s">
        <v>22</v>
      </c>
      <c r="F1169" s="27" t="s">
        <v>66</v>
      </c>
      <c r="G1169" s="27" t="s">
        <v>67</v>
      </c>
      <c r="H1169" s="27" t="s">
        <v>29</v>
      </c>
      <c r="I1169" s="29">
        <v>0.4</v>
      </c>
      <c r="J1169" s="30">
        <v>2500</v>
      </c>
      <c r="K1169" s="31">
        <f t="shared" si="8"/>
        <v>1000</v>
      </c>
      <c r="L1169" s="31">
        <f t="shared" si="9"/>
        <v>400</v>
      </c>
      <c r="M1169" s="32">
        <v>0.4</v>
      </c>
      <c r="O1169" s="37"/>
      <c r="P1169" s="38"/>
      <c r="Q1169" s="33"/>
      <c r="R1169" s="34"/>
    </row>
    <row r="1170" spans="1:18" ht="15.75" customHeight="1" x14ac:dyDescent="0.2">
      <c r="A1170" s="22"/>
      <c r="B1170" s="27" t="s">
        <v>21</v>
      </c>
      <c r="C1170" s="27">
        <v>1185732</v>
      </c>
      <c r="D1170" s="28">
        <v>44272</v>
      </c>
      <c r="E1170" s="27" t="s">
        <v>22</v>
      </c>
      <c r="F1170" s="27" t="s">
        <v>66</v>
      </c>
      <c r="G1170" s="27" t="s">
        <v>67</v>
      </c>
      <c r="H1170" s="27" t="s">
        <v>24</v>
      </c>
      <c r="I1170" s="29">
        <v>0.4</v>
      </c>
      <c r="J1170" s="30">
        <v>4700</v>
      </c>
      <c r="K1170" s="31">
        <f t="shared" si="8"/>
        <v>1880</v>
      </c>
      <c r="L1170" s="31">
        <f t="shared" si="9"/>
        <v>658</v>
      </c>
      <c r="M1170" s="32">
        <v>0.35</v>
      </c>
      <c r="O1170" s="37"/>
      <c r="P1170" s="38"/>
      <c r="Q1170" s="33"/>
      <c r="R1170" s="34"/>
    </row>
    <row r="1171" spans="1:18" ht="15.75" customHeight="1" x14ac:dyDescent="0.2">
      <c r="A1171" s="22"/>
      <c r="B1171" s="27" t="s">
        <v>21</v>
      </c>
      <c r="C1171" s="27">
        <v>1185732</v>
      </c>
      <c r="D1171" s="28">
        <v>44272</v>
      </c>
      <c r="E1171" s="27" t="s">
        <v>22</v>
      </c>
      <c r="F1171" s="27" t="s">
        <v>66</v>
      </c>
      <c r="G1171" s="27" t="s">
        <v>67</v>
      </c>
      <c r="H1171" s="27" t="s">
        <v>25</v>
      </c>
      <c r="I1171" s="29">
        <v>0.4</v>
      </c>
      <c r="J1171" s="30">
        <v>1750</v>
      </c>
      <c r="K1171" s="31">
        <f t="shared" si="8"/>
        <v>700</v>
      </c>
      <c r="L1171" s="31">
        <f t="shared" si="9"/>
        <v>244.99999999999997</v>
      </c>
      <c r="M1171" s="32">
        <v>0.35</v>
      </c>
      <c r="O1171" s="37"/>
      <c r="P1171" s="38"/>
      <c r="Q1171" s="33"/>
      <c r="R1171" s="34"/>
    </row>
    <row r="1172" spans="1:18" ht="15.75" customHeight="1" x14ac:dyDescent="0.2">
      <c r="A1172" s="22"/>
      <c r="B1172" s="27" t="s">
        <v>21</v>
      </c>
      <c r="C1172" s="27">
        <v>1185732</v>
      </c>
      <c r="D1172" s="28">
        <v>44272</v>
      </c>
      <c r="E1172" s="27" t="s">
        <v>22</v>
      </c>
      <c r="F1172" s="27" t="s">
        <v>66</v>
      </c>
      <c r="G1172" s="27" t="s">
        <v>67</v>
      </c>
      <c r="H1172" s="27" t="s">
        <v>26</v>
      </c>
      <c r="I1172" s="29">
        <v>0.30000000000000004</v>
      </c>
      <c r="J1172" s="30">
        <v>2000</v>
      </c>
      <c r="K1172" s="31">
        <f t="shared" si="8"/>
        <v>600.00000000000011</v>
      </c>
      <c r="L1172" s="31">
        <f t="shared" si="9"/>
        <v>240.00000000000003</v>
      </c>
      <c r="M1172" s="32">
        <v>0.39999999999999997</v>
      </c>
      <c r="O1172" s="37"/>
      <c r="P1172" s="38"/>
      <c r="Q1172" s="33"/>
      <c r="R1172" s="34"/>
    </row>
    <row r="1173" spans="1:18" ht="15.75" customHeight="1" x14ac:dyDescent="0.2">
      <c r="A1173" s="22"/>
      <c r="B1173" s="27" t="s">
        <v>21</v>
      </c>
      <c r="C1173" s="27">
        <v>1185732</v>
      </c>
      <c r="D1173" s="28">
        <v>44272</v>
      </c>
      <c r="E1173" s="27" t="s">
        <v>22</v>
      </c>
      <c r="F1173" s="27" t="s">
        <v>66</v>
      </c>
      <c r="G1173" s="27" t="s">
        <v>67</v>
      </c>
      <c r="H1173" s="27" t="s">
        <v>27</v>
      </c>
      <c r="I1173" s="29">
        <v>0.35</v>
      </c>
      <c r="J1173" s="30">
        <v>500</v>
      </c>
      <c r="K1173" s="31">
        <f t="shared" si="8"/>
        <v>175</v>
      </c>
      <c r="L1173" s="31">
        <f t="shared" si="9"/>
        <v>52.5</v>
      </c>
      <c r="M1173" s="32">
        <v>0.3</v>
      </c>
      <c r="O1173" s="37"/>
      <c r="P1173" s="38"/>
      <c r="Q1173" s="33"/>
      <c r="R1173" s="34"/>
    </row>
    <row r="1174" spans="1:18" ht="15.75" customHeight="1" x14ac:dyDescent="0.2">
      <c r="A1174" s="22"/>
      <c r="B1174" s="27" t="s">
        <v>21</v>
      </c>
      <c r="C1174" s="27">
        <v>1185732</v>
      </c>
      <c r="D1174" s="28">
        <v>44272</v>
      </c>
      <c r="E1174" s="27" t="s">
        <v>22</v>
      </c>
      <c r="F1174" s="27" t="s">
        <v>66</v>
      </c>
      <c r="G1174" s="27" t="s">
        <v>67</v>
      </c>
      <c r="H1174" s="27" t="s">
        <v>28</v>
      </c>
      <c r="I1174" s="29">
        <v>0.5</v>
      </c>
      <c r="J1174" s="30">
        <v>1000</v>
      </c>
      <c r="K1174" s="31">
        <f t="shared" si="8"/>
        <v>500</v>
      </c>
      <c r="L1174" s="31">
        <f t="shared" si="9"/>
        <v>125</v>
      </c>
      <c r="M1174" s="32">
        <v>0.25</v>
      </c>
      <c r="O1174" s="37"/>
      <c r="P1174" s="38"/>
      <c r="Q1174" s="33"/>
      <c r="R1174" s="34"/>
    </row>
    <row r="1175" spans="1:18" ht="15.75" customHeight="1" x14ac:dyDescent="0.2">
      <c r="A1175" s="22"/>
      <c r="B1175" s="27" t="s">
        <v>21</v>
      </c>
      <c r="C1175" s="27">
        <v>1185732</v>
      </c>
      <c r="D1175" s="28">
        <v>44272</v>
      </c>
      <c r="E1175" s="27" t="s">
        <v>22</v>
      </c>
      <c r="F1175" s="27" t="s">
        <v>66</v>
      </c>
      <c r="G1175" s="27" t="s">
        <v>67</v>
      </c>
      <c r="H1175" s="27" t="s">
        <v>29</v>
      </c>
      <c r="I1175" s="29">
        <v>0.4</v>
      </c>
      <c r="J1175" s="30">
        <v>2000</v>
      </c>
      <c r="K1175" s="31">
        <f t="shared" si="8"/>
        <v>800</v>
      </c>
      <c r="L1175" s="31">
        <f t="shared" si="9"/>
        <v>320</v>
      </c>
      <c r="M1175" s="32">
        <v>0.4</v>
      </c>
      <c r="O1175" s="37"/>
      <c r="P1175" s="38"/>
      <c r="Q1175" s="33"/>
      <c r="R1175" s="34"/>
    </row>
    <row r="1176" spans="1:18" ht="15.75" customHeight="1" x14ac:dyDescent="0.2">
      <c r="A1176" s="22"/>
      <c r="B1176" s="27" t="s">
        <v>21</v>
      </c>
      <c r="C1176" s="27">
        <v>1185732</v>
      </c>
      <c r="D1176" s="28">
        <v>44304</v>
      </c>
      <c r="E1176" s="27" t="s">
        <v>22</v>
      </c>
      <c r="F1176" s="27" t="s">
        <v>66</v>
      </c>
      <c r="G1176" s="27" t="s">
        <v>67</v>
      </c>
      <c r="H1176" s="27" t="s">
        <v>24</v>
      </c>
      <c r="I1176" s="29">
        <v>0.4</v>
      </c>
      <c r="J1176" s="30">
        <v>4500</v>
      </c>
      <c r="K1176" s="31">
        <f t="shared" si="8"/>
        <v>1800</v>
      </c>
      <c r="L1176" s="31">
        <f t="shared" si="9"/>
        <v>630</v>
      </c>
      <c r="M1176" s="32">
        <v>0.35</v>
      </c>
      <c r="O1176" s="37"/>
      <c r="P1176" s="38"/>
      <c r="Q1176" s="33"/>
      <c r="R1176" s="34"/>
    </row>
    <row r="1177" spans="1:18" ht="15.75" customHeight="1" x14ac:dyDescent="0.2">
      <c r="A1177" s="22"/>
      <c r="B1177" s="27" t="s">
        <v>21</v>
      </c>
      <c r="C1177" s="27">
        <v>1185732</v>
      </c>
      <c r="D1177" s="28">
        <v>44304</v>
      </c>
      <c r="E1177" s="27" t="s">
        <v>22</v>
      </c>
      <c r="F1177" s="27" t="s">
        <v>66</v>
      </c>
      <c r="G1177" s="27" t="s">
        <v>67</v>
      </c>
      <c r="H1177" s="27" t="s">
        <v>25</v>
      </c>
      <c r="I1177" s="29">
        <v>0.4</v>
      </c>
      <c r="J1177" s="30">
        <v>1500</v>
      </c>
      <c r="K1177" s="31">
        <f t="shared" si="8"/>
        <v>600</v>
      </c>
      <c r="L1177" s="31">
        <f t="shared" si="9"/>
        <v>210</v>
      </c>
      <c r="M1177" s="32">
        <v>0.35</v>
      </c>
      <c r="O1177" s="37"/>
      <c r="P1177" s="38"/>
      <c r="Q1177" s="33"/>
      <c r="R1177" s="34"/>
    </row>
    <row r="1178" spans="1:18" ht="15.75" customHeight="1" x14ac:dyDescent="0.2">
      <c r="A1178" s="22"/>
      <c r="B1178" s="27" t="s">
        <v>21</v>
      </c>
      <c r="C1178" s="27">
        <v>1185732</v>
      </c>
      <c r="D1178" s="28">
        <v>44304</v>
      </c>
      <c r="E1178" s="27" t="s">
        <v>22</v>
      </c>
      <c r="F1178" s="27" t="s">
        <v>66</v>
      </c>
      <c r="G1178" s="27" t="s">
        <v>67</v>
      </c>
      <c r="H1178" s="27" t="s">
        <v>26</v>
      </c>
      <c r="I1178" s="29">
        <v>0.30000000000000004</v>
      </c>
      <c r="J1178" s="30">
        <v>1500</v>
      </c>
      <c r="K1178" s="31">
        <f t="shared" si="8"/>
        <v>450.00000000000006</v>
      </c>
      <c r="L1178" s="31">
        <f t="shared" si="9"/>
        <v>180</v>
      </c>
      <c r="M1178" s="32">
        <v>0.39999999999999997</v>
      </c>
      <c r="O1178" s="37"/>
      <c r="P1178" s="38"/>
      <c r="Q1178" s="33"/>
      <c r="R1178" s="34"/>
    </row>
    <row r="1179" spans="1:18" ht="15.75" customHeight="1" x14ac:dyDescent="0.2">
      <c r="A1179" s="22"/>
      <c r="B1179" s="27" t="s">
        <v>21</v>
      </c>
      <c r="C1179" s="27">
        <v>1185732</v>
      </c>
      <c r="D1179" s="28">
        <v>44304</v>
      </c>
      <c r="E1179" s="27" t="s">
        <v>22</v>
      </c>
      <c r="F1179" s="27" t="s">
        <v>66</v>
      </c>
      <c r="G1179" s="27" t="s">
        <v>67</v>
      </c>
      <c r="H1179" s="27" t="s">
        <v>27</v>
      </c>
      <c r="I1179" s="29">
        <v>0.35</v>
      </c>
      <c r="J1179" s="30">
        <v>750</v>
      </c>
      <c r="K1179" s="31">
        <f t="shared" si="8"/>
        <v>262.5</v>
      </c>
      <c r="L1179" s="31">
        <f t="shared" si="9"/>
        <v>78.75</v>
      </c>
      <c r="M1179" s="32">
        <v>0.3</v>
      </c>
      <c r="O1179" s="37"/>
      <c r="P1179" s="38"/>
      <c r="Q1179" s="33"/>
      <c r="R1179" s="34"/>
    </row>
    <row r="1180" spans="1:18" ht="15.75" customHeight="1" x14ac:dyDescent="0.2">
      <c r="A1180" s="22"/>
      <c r="B1180" s="27" t="s">
        <v>21</v>
      </c>
      <c r="C1180" s="27">
        <v>1185732</v>
      </c>
      <c r="D1180" s="28">
        <v>44304</v>
      </c>
      <c r="E1180" s="27" t="s">
        <v>22</v>
      </c>
      <c r="F1180" s="27" t="s">
        <v>66</v>
      </c>
      <c r="G1180" s="27" t="s">
        <v>67</v>
      </c>
      <c r="H1180" s="27" t="s">
        <v>28</v>
      </c>
      <c r="I1180" s="29">
        <v>0.5</v>
      </c>
      <c r="J1180" s="30">
        <v>750</v>
      </c>
      <c r="K1180" s="31">
        <f t="shared" si="8"/>
        <v>375</v>
      </c>
      <c r="L1180" s="31">
        <f t="shared" si="9"/>
        <v>93.75</v>
      </c>
      <c r="M1180" s="32">
        <v>0.25</v>
      </c>
      <c r="O1180" s="37"/>
      <c r="P1180" s="38"/>
      <c r="Q1180" s="33"/>
      <c r="R1180" s="34"/>
    </row>
    <row r="1181" spans="1:18" ht="15.75" customHeight="1" x14ac:dyDescent="0.2">
      <c r="A1181" s="22"/>
      <c r="B1181" s="27" t="s">
        <v>21</v>
      </c>
      <c r="C1181" s="27">
        <v>1185732</v>
      </c>
      <c r="D1181" s="28">
        <v>44304</v>
      </c>
      <c r="E1181" s="27" t="s">
        <v>22</v>
      </c>
      <c r="F1181" s="27" t="s">
        <v>66</v>
      </c>
      <c r="G1181" s="27" t="s">
        <v>67</v>
      </c>
      <c r="H1181" s="27" t="s">
        <v>29</v>
      </c>
      <c r="I1181" s="29">
        <v>0.4</v>
      </c>
      <c r="J1181" s="30">
        <v>2250</v>
      </c>
      <c r="K1181" s="31">
        <f t="shared" si="8"/>
        <v>900</v>
      </c>
      <c r="L1181" s="31">
        <f t="shared" si="9"/>
        <v>360</v>
      </c>
      <c r="M1181" s="32">
        <v>0.4</v>
      </c>
      <c r="O1181" s="37"/>
      <c r="P1181" s="38"/>
      <c r="Q1181" s="33"/>
      <c r="R1181" s="34"/>
    </row>
    <row r="1182" spans="1:18" ht="15.75" customHeight="1" x14ac:dyDescent="0.2">
      <c r="A1182" s="22"/>
      <c r="B1182" s="27" t="s">
        <v>21</v>
      </c>
      <c r="C1182" s="27">
        <v>1185732</v>
      </c>
      <c r="D1182" s="28">
        <v>44333</v>
      </c>
      <c r="E1182" s="27" t="s">
        <v>22</v>
      </c>
      <c r="F1182" s="27" t="s">
        <v>66</v>
      </c>
      <c r="G1182" s="27" t="s">
        <v>67</v>
      </c>
      <c r="H1182" s="27" t="s">
        <v>24</v>
      </c>
      <c r="I1182" s="29">
        <v>0.54999999999999993</v>
      </c>
      <c r="J1182" s="30">
        <v>4950</v>
      </c>
      <c r="K1182" s="31">
        <f t="shared" si="8"/>
        <v>2722.4999999999995</v>
      </c>
      <c r="L1182" s="31">
        <f t="shared" si="9"/>
        <v>952.87499999999977</v>
      </c>
      <c r="M1182" s="32">
        <v>0.35</v>
      </c>
      <c r="O1182" s="37"/>
      <c r="P1182" s="38"/>
      <c r="Q1182" s="33"/>
      <c r="R1182" s="34"/>
    </row>
    <row r="1183" spans="1:18" ht="15.75" customHeight="1" x14ac:dyDescent="0.2">
      <c r="A1183" s="22"/>
      <c r="B1183" s="27" t="s">
        <v>21</v>
      </c>
      <c r="C1183" s="27">
        <v>1185732</v>
      </c>
      <c r="D1183" s="28">
        <v>44333</v>
      </c>
      <c r="E1183" s="27" t="s">
        <v>22</v>
      </c>
      <c r="F1183" s="27" t="s">
        <v>66</v>
      </c>
      <c r="G1183" s="27" t="s">
        <v>67</v>
      </c>
      <c r="H1183" s="27" t="s">
        <v>25</v>
      </c>
      <c r="I1183" s="29">
        <v>0.5</v>
      </c>
      <c r="J1183" s="30">
        <v>2000</v>
      </c>
      <c r="K1183" s="31">
        <f t="shared" si="8"/>
        <v>1000</v>
      </c>
      <c r="L1183" s="31">
        <f t="shared" si="9"/>
        <v>350</v>
      </c>
      <c r="M1183" s="32">
        <v>0.35</v>
      </c>
      <c r="O1183" s="37"/>
      <c r="P1183" s="38"/>
      <c r="Q1183" s="33"/>
      <c r="R1183" s="34"/>
    </row>
    <row r="1184" spans="1:18" ht="15.75" customHeight="1" x14ac:dyDescent="0.2">
      <c r="A1184" s="22"/>
      <c r="B1184" s="27" t="s">
        <v>21</v>
      </c>
      <c r="C1184" s="27">
        <v>1185732</v>
      </c>
      <c r="D1184" s="28">
        <v>44333</v>
      </c>
      <c r="E1184" s="27" t="s">
        <v>22</v>
      </c>
      <c r="F1184" s="27" t="s">
        <v>66</v>
      </c>
      <c r="G1184" s="27" t="s">
        <v>67</v>
      </c>
      <c r="H1184" s="27" t="s">
        <v>26</v>
      </c>
      <c r="I1184" s="29">
        <v>0.45</v>
      </c>
      <c r="J1184" s="30">
        <v>1750</v>
      </c>
      <c r="K1184" s="31">
        <f t="shared" si="8"/>
        <v>787.5</v>
      </c>
      <c r="L1184" s="31">
        <f t="shared" si="9"/>
        <v>315</v>
      </c>
      <c r="M1184" s="32">
        <v>0.39999999999999997</v>
      </c>
      <c r="O1184" s="37"/>
      <c r="P1184" s="38"/>
      <c r="Q1184" s="33"/>
      <c r="R1184" s="34"/>
    </row>
    <row r="1185" spans="1:18" ht="15.75" customHeight="1" x14ac:dyDescent="0.2">
      <c r="A1185" s="22"/>
      <c r="B1185" s="27" t="s">
        <v>21</v>
      </c>
      <c r="C1185" s="27">
        <v>1185732</v>
      </c>
      <c r="D1185" s="28">
        <v>44333</v>
      </c>
      <c r="E1185" s="27" t="s">
        <v>22</v>
      </c>
      <c r="F1185" s="27" t="s">
        <v>66</v>
      </c>
      <c r="G1185" s="27" t="s">
        <v>67</v>
      </c>
      <c r="H1185" s="27" t="s">
        <v>27</v>
      </c>
      <c r="I1185" s="29">
        <v>0.45</v>
      </c>
      <c r="J1185" s="30">
        <v>1250</v>
      </c>
      <c r="K1185" s="31">
        <f t="shared" si="8"/>
        <v>562.5</v>
      </c>
      <c r="L1185" s="31">
        <f t="shared" si="9"/>
        <v>168.75</v>
      </c>
      <c r="M1185" s="32">
        <v>0.3</v>
      </c>
      <c r="O1185" s="37"/>
      <c r="P1185" s="38"/>
      <c r="Q1185" s="33"/>
      <c r="R1185" s="34"/>
    </row>
    <row r="1186" spans="1:18" ht="15.75" customHeight="1" x14ac:dyDescent="0.2">
      <c r="A1186" s="22"/>
      <c r="B1186" s="27" t="s">
        <v>21</v>
      </c>
      <c r="C1186" s="27">
        <v>1185732</v>
      </c>
      <c r="D1186" s="28">
        <v>44333</v>
      </c>
      <c r="E1186" s="27" t="s">
        <v>22</v>
      </c>
      <c r="F1186" s="27" t="s">
        <v>66</v>
      </c>
      <c r="G1186" s="27" t="s">
        <v>67</v>
      </c>
      <c r="H1186" s="27" t="s">
        <v>28</v>
      </c>
      <c r="I1186" s="29">
        <v>0.54999999999999993</v>
      </c>
      <c r="J1186" s="30">
        <v>1500</v>
      </c>
      <c r="K1186" s="31">
        <f t="shared" si="8"/>
        <v>824.99999999999989</v>
      </c>
      <c r="L1186" s="31">
        <f t="shared" si="9"/>
        <v>206.24999999999997</v>
      </c>
      <c r="M1186" s="32">
        <v>0.25</v>
      </c>
      <c r="O1186" s="37"/>
      <c r="P1186" s="38"/>
      <c r="Q1186" s="33"/>
      <c r="R1186" s="34"/>
    </row>
    <row r="1187" spans="1:18" ht="15.75" customHeight="1" x14ac:dyDescent="0.2">
      <c r="A1187" s="22"/>
      <c r="B1187" s="27" t="s">
        <v>21</v>
      </c>
      <c r="C1187" s="27">
        <v>1185732</v>
      </c>
      <c r="D1187" s="28">
        <v>44333</v>
      </c>
      <c r="E1187" s="27" t="s">
        <v>22</v>
      </c>
      <c r="F1187" s="27" t="s">
        <v>66</v>
      </c>
      <c r="G1187" s="27" t="s">
        <v>67</v>
      </c>
      <c r="H1187" s="27" t="s">
        <v>29</v>
      </c>
      <c r="I1187" s="29">
        <v>0.6</v>
      </c>
      <c r="J1187" s="30">
        <v>2750</v>
      </c>
      <c r="K1187" s="31">
        <f t="shared" si="8"/>
        <v>1650</v>
      </c>
      <c r="L1187" s="31">
        <f t="shared" si="9"/>
        <v>660</v>
      </c>
      <c r="M1187" s="32">
        <v>0.4</v>
      </c>
      <c r="O1187" s="37"/>
      <c r="P1187" s="38"/>
      <c r="Q1187" s="33"/>
      <c r="R1187" s="34"/>
    </row>
    <row r="1188" spans="1:18" ht="15.75" customHeight="1" x14ac:dyDescent="0.2">
      <c r="A1188" s="22"/>
      <c r="B1188" s="27" t="s">
        <v>21</v>
      </c>
      <c r="C1188" s="27">
        <v>1185732</v>
      </c>
      <c r="D1188" s="28">
        <v>44366</v>
      </c>
      <c r="E1188" s="27" t="s">
        <v>22</v>
      </c>
      <c r="F1188" s="27" t="s">
        <v>66</v>
      </c>
      <c r="G1188" s="27" t="s">
        <v>67</v>
      </c>
      <c r="H1188" s="27" t="s">
        <v>24</v>
      </c>
      <c r="I1188" s="29">
        <v>0.54999999999999993</v>
      </c>
      <c r="J1188" s="30">
        <v>5250</v>
      </c>
      <c r="K1188" s="31">
        <f t="shared" si="8"/>
        <v>2887.4999999999995</v>
      </c>
      <c r="L1188" s="31">
        <f t="shared" si="9"/>
        <v>1010.6249999999998</v>
      </c>
      <c r="M1188" s="32">
        <v>0.35</v>
      </c>
      <c r="O1188" s="37"/>
      <c r="P1188" s="38"/>
      <c r="Q1188" s="33"/>
      <c r="R1188" s="34"/>
    </row>
    <row r="1189" spans="1:18" ht="15.75" customHeight="1" x14ac:dyDescent="0.2">
      <c r="A1189" s="22"/>
      <c r="B1189" s="27" t="s">
        <v>21</v>
      </c>
      <c r="C1189" s="27">
        <v>1185732</v>
      </c>
      <c r="D1189" s="28">
        <v>44366</v>
      </c>
      <c r="E1189" s="27" t="s">
        <v>22</v>
      </c>
      <c r="F1189" s="27" t="s">
        <v>66</v>
      </c>
      <c r="G1189" s="27" t="s">
        <v>67</v>
      </c>
      <c r="H1189" s="27" t="s">
        <v>25</v>
      </c>
      <c r="I1189" s="29">
        <v>0.5</v>
      </c>
      <c r="J1189" s="30">
        <v>2750</v>
      </c>
      <c r="K1189" s="31">
        <f t="shared" si="8"/>
        <v>1375</v>
      </c>
      <c r="L1189" s="31">
        <f t="shared" si="9"/>
        <v>481.24999999999994</v>
      </c>
      <c r="M1189" s="32">
        <v>0.35</v>
      </c>
      <c r="O1189" s="37"/>
      <c r="P1189" s="38"/>
      <c r="Q1189" s="33"/>
      <c r="R1189" s="34"/>
    </row>
    <row r="1190" spans="1:18" ht="15.75" customHeight="1" x14ac:dyDescent="0.2">
      <c r="A1190" s="22"/>
      <c r="B1190" s="27" t="s">
        <v>21</v>
      </c>
      <c r="C1190" s="27">
        <v>1185732</v>
      </c>
      <c r="D1190" s="28">
        <v>44366</v>
      </c>
      <c r="E1190" s="27" t="s">
        <v>22</v>
      </c>
      <c r="F1190" s="27" t="s">
        <v>66</v>
      </c>
      <c r="G1190" s="27" t="s">
        <v>67</v>
      </c>
      <c r="H1190" s="27" t="s">
        <v>26</v>
      </c>
      <c r="I1190" s="29">
        <v>0.45</v>
      </c>
      <c r="J1190" s="30">
        <v>2000</v>
      </c>
      <c r="K1190" s="31">
        <f t="shared" si="8"/>
        <v>900</v>
      </c>
      <c r="L1190" s="31">
        <f t="shared" si="9"/>
        <v>359.99999999999994</v>
      </c>
      <c r="M1190" s="32">
        <v>0.39999999999999997</v>
      </c>
      <c r="O1190" s="37"/>
      <c r="P1190" s="38"/>
      <c r="Q1190" s="33"/>
      <c r="R1190" s="34"/>
    </row>
    <row r="1191" spans="1:18" ht="15.75" customHeight="1" x14ac:dyDescent="0.2">
      <c r="A1191" s="22"/>
      <c r="B1191" s="27" t="s">
        <v>21</v>
      </c>
      <c r="C1191" s="27">
        <v>1185732</v>
      </c>
      <c r="D1191" s="28">
        <v>44366</v>
      </c>
      <c r="E1191" s="27" t="s">
        <v>22</v>
      </c>
      <c r="F1191" s="27" t="s">
        <v>66</v>
      </c>
      <c r="G1191" s="27" t="s">
        <v>67</v>
      </c>
      <c r="H1191" s="27" t="s">
        <v>27</v>
      </c>
      <c r="I1191" s="29">
        <v>0.45</v>
      </c>
      <c r="J1191" s="30">
        <v>1750</v>
      </c>
      <c r="K1191" s="31">
        <f t="shared" si="8"/>
        <v>787.5</v>
      </c>
      <c r="L1191" s="31">
        <f t="shared" si="9"/>
        <v>236.25</v>
      </c>
      <c r="M1191" s="32">
        <v>0.3</v>
      </c>
      <c r="O1191" s="37"/>
      <c r="P1191" s="38"/>
      <c r="Q1191" s="33"/>
      <c r="R1191" s="34"/>
    </row>
    <row r="1192" spans="1:18" ht="15.75" customHeight="1" x14ac:dyDescent="0.2">
      <c r="A1192" s="22"/>
      <c r="B1192" s="27" t="s">
        <v>21</v>
      </c>
      <c r="C1192" s="27">
        <v>1185732</v>
      </c>
      <c r="D1192" s="28">
        <v>44366</v>
      </c>
      <c r="E1192" s="27" t="s">
        <v>22</v>
      </c>
      <c r="F1192" s="27" t="s">
        <v>66</v>
      </c>
      <c r="G1192" s="27" t="s">
        <v>67</v>
      </c>
      <c r="H1192" s="27" t="s">
        <v>28</v>
      </c>
      <c r="I1192" s="29">
        <v>0.54999999999999993</v>
      </c>
      <c r="J1192" s="30">
        <v>1750</v>
      </c>
      <c r="K1192" s="31">
        <f t="shared" si="8"/>
        <v>962.49999999999989</v>
      </c>
      <c r="L1192" s="31">
        <f t="shared" si="9"/>
        <v>240.62499999999997</v>
      </c>
      <c r="M1192" s="32">
        <v>0.25</v>
      </c>
      <c r="O1192" s="37"/>
      <c r="P1192" s="38"/>
      <c r="Q1192" s="33"/>
      <c r="R1192" s="34"/>
    </row>
    <row r="1193" spans="1:18" ht="15.75" customHeight="1" x14ac:dyDescent="0.2">
      <c r="A1193" s="22"/>
      <c r="B1193" s="27" t="s">
        <v>21</v>
      </c>
      <c r="C1193" s="27">
        <v>1185732</v>
      </c>
      <c r="D1193" s="28">
        <v>44366</v>
      </c>
      <c r="E1193" s="27" t="s">
        <v>22</v>
      </c>
      <c r="F1193" s="27" t="s">
        <v>66</v>
      </c>
      <c r="G1193" s="27" t="s">
        <v>67</v>
      </c>
      <c r="H1193" s="27" t="s">
        <v>29</v>
      </c>
      <c r="I1193" s="29">
        <v>0.6</v>
      </c>
      <c r="J1193" s="30">
        <v>3250</v>
      </c>
      <c r="K1193" s="31">
        <f t="shared" si="8"/>
        <v>1950</v>
      </c>
      <c r="L1193" s="31">
        <f t="shared" si="9"/>
        <v>780</v>
      </c>
      <c r="M1193" s="32">
        <v>0.4</v>
      </c>
      <c r="O1193" s="37"/>
      <c r="P1193" s="38"/>
      <c r="Q1193" s="33"/>
      <c r="R1193" s="34"/>
    </row>
    <row r="1194" spans="1:18" ht="15.75" customHeight="1" x14ac:dyDescent="0.2">
      <c r="A1194" s="22"/>
      <c r="B1194" s="27" t="s">
        <v>21</v>
      </c>
      <c r="C1194" s="27">
        <v>1185732</v>
      </c>
      <c r="D1194" s="28">
        <v>44394</v>
      </c>
      <c r="E1194" s="27" t="s">
        <v>22</v>
      </c>
      <c r="F1194" s="27" t="s">
        <v>66</v>
      </c>
      <c r="G1194" s="27" t="s">
        <v>67</v>
      </c>
      <c r="H1194" s="27" t="s">
        <v>24</v>
      </c>
      <c r="I1194" s="29">
        <v>0.54999999999999993</v>
      </c>
      <c r="J1194" s="30">
        <v>5500</v>
      </c>
      <c r="K1194" s="31">
        <f t="shared" si="8"/>
        <v>3024.9999999999995</v>
      </c>
      <c r="L1194" s="31">
        <f t="shared" si="9"/>
        <v>1058.7499999999998</v>
      </c>
      <c r="M1194" s="32">
        <v>0.35</v>
      </c>
      <c r="O1194" s="37"/>
      <c r="P1194" s="38"/>
      <c r="Q1194" s="33"/>
      <c r="R1194" s="34"/>
    </row>
    <row r="1195" spans="1:18" ht="15.75" customHeight="1" x14ac:dyDescent="0.2">
      <c r="A1195" s="22"/>
      <c r="B1195" s="27" t="s">
        <v>21</v>
      </c>
      <c r="C1195" s="27">
        <v>1185732</v>
      </c>
      <c r="D1195" s="28">
        <v>44394</v>
      </c>
      <c r="E1195" s="27" t="s">
        <v>22</v>
      </c>
      <c r="F1195" s="27" t="s">
        <v>66</v>
      </c>
      <c r="G1195" s="27" t="s">
        <v>67</v>
      </c>
      <c r="H1195" s="27" t="s">
        <v>25</v>
      </c>
      <c r="I1195" s="29">
        <v>0.5</v>
      </c>
      <c r="J1195" s="30">
        <v>3000</v>
      </c>
      <c r="K1195" s="31">
        <f t="shared" si="8"/>
        <v>1500</v>
      </c>
      <c r="L1195" s="31">
        <f t="shared" si="9"/>
        <v>525</v>
      </c>
      <c r="M1195" s="32">
        <v>0.35</v>
      </c>
      <c r="O1195" s="37"/>
      <c r="P1195" s="38"/>
      <c r="Q1195" s="33"/>
      <c r="R1195" s="34"/>
    </row>
    <row r="1196" spans="1:18" ht="15.75" customHeight="1" x14ac:dyDescent="0.2">
      <c r="A1196" s="22"/>
      <c r="B1196" s="27" t="s">
        <v>21</v>
      </c>
      <c r="C1196" s="27">
        <v>1185732</v>
      </c>
      <c r="D1196" s="28">
        <v>44394</v>
      </c>
      <c r="E1196" s="27" t="s">
        <v>22</v>
      </c>
      <c r="F1196" s="27" t="s">
        <v>66</v>
      </c>
      <c r="G1196" s="27" t="s">
        <v>67</v>
      </c>
      <c r="H1196" s="27" t="s">
        <v>26</v>
      </c>
      <c r="I1196" s="29">
        <v>0.45</v>
      </c>
      <c r="J1196" s="30">
        <v>2250</v>
      </c>
      <c r="K1196" s="31">
        <f t="shared" si="8"/>
        <v>1012.5</v>
      </c>
      <c r="L1196" s="31">
        <f t="shared" si="9"/>
        <v>404.99999999999994</v>
      </c>
      <c r="M1196" s="32">
        <v>0.39999999999999997</v>
      </c>
      <c r="O1196" s="37"/>
      <c r="P1196" s="38"/>
      <c r="Q1196" s="33"/>
      <c r="R1196" s="34"/>
    </row>
    <row r="1197" spans="1:18" ht="15.75" customHeight="1" x14ac:dyDescent="0.2">
      <c r="A1197" s="22"/>
      <c r="B1197" s="27" t="s">
        <v>21</v>
      </c>
      <c r="C1197" s="27">
        <v>1185732</v>
      </c>
      <c r="D1197" s="28">
        <v>44394</v>
      </c>
      <c r="E1197" s="27" t="s">
        <v>22</v>
      </c>
      <c r="F1197" s="27" t="s">
        <v>66</v>
      </c>
      <c r="G1197" s="27" t="s">
        <v>67</v>
      </c>
      <c r="H1197" s="27" t="s">
        <v>27</v>
      </c>
      <c r="I1197" s="29">
        <v>0.45</v>
      </c>
      <c r="J1197" s="30">
        <v>1750</v>
      </c>
      <c r="K1197" s="31">
        <f t="shared" si="8"/>
        <v>787.5</v>
      </c>
      <c r="L1197" s="31">
        <f t="shared" si="9"/>
        <v>236.25</v>
      </c>
      <c r="M1197" s="32">
        <v>0.3</v>
      </c>
      <c r="O1197" s="37"/>
      <c r="P1197" s="38"/>
      <c r="Q1197" s="33"/>
      <c r="R1197" s="34"/>
    </row>
    <row r="1198" spans="1:18" ht="15.75" customHeight="1" x14ac:dyDescent="0.2">
      <c r="A1198" s="22"/>
      <c r="B1198" s="27" t="s">
        <v>21</v>
      </c>
      <c r="C1198" s="27">
        <v>1185732</v>
      </c>
      <c r="D1198" s="28">
        <v>44394</v>
      </c>
      <c r="E1198" s="27" t="s">
        <v>22</v>
      </c>
      <c r="F1198" s="27" t="s">
        <v>66</v>
      </c>
      <c r="G1198" s="27" t="s">
        <v>67</v>
      </c>
      <c r="H1198" s="27" t="s">
        <v>28</v>
      </c>
      <c r="I1198" s="29">
        <v>0.54999999999999993</v>
      </c>
      <c r="J1198" s="30">
        <v>2000</v>
      </c>
      <c r="K1198" s="31">
        <f t="shared" si="8"/>
        <v>1099.9999999999998</v>
      </c>
      <c r="L1198" s="31">
        <f t="shared" si="9"/>
        <v>274.99999999999994</v>
      </c>
      <c r="M1198" s="32">
        <v>0.25</v>
      </c>
      <c r="O1198" s="37"/>
      <c r="P1198" s="38"/>
      <c r="Q1198" s="33"/>
      <c r="R1198" s="34"/>
    </row>
    <row r="1199" spans="1:18" ht="15.75" customHeight="1" x14ac:dyDescent="0.2">
      <c r="A1199" s="22"/>
      <c r="B1199" s="27" t="s">
        <v>21</v>
      </c>
      <c r="C1199" s="27">
        <v>1185732</v>
      </c>
      <c r="D1199" s="28">
        <v>44394</v>
      </c>
      <c r="E1199" s="27" t="s">
        <v>22</v>
      </c>
      <c r="F1199" s="27" t="s">
        <v>66</v>
      </c>
      <c r="G1199" s="27" t="s">
        <v>67</v>
      </c>
      <c r="H1199" s="27" t="s">
        <v>29</v>
      </c>
      <c r="I1199" s="29">
        <v>0.6</v>
      </c>
      <c r="J1199" s="30">
        <v>3750</v>
      </c>
      <c r="K1199" s="31">
        <f t="shared" si="8"/>
        <v>2250</v>
      </c>
      <c r="L1199" s="31">
        <f t="shared" si="9"/>
        <v>900</v>
      </c>
      <c r="M1199" s="32">
        <v>0.4</v>
      </c>
      <c r="O1199" s="37"/>
      <c r="P1199" s="38"/>
      <c r="Q1199" s="33"/>
      <c r="R1199" s="34"/>
    </row>
    <row r="1200" spans="1:18" ht="15.75" customHeight="1" x14ac:dyDescent="0.2">
      <c r="A1200" s="22"/>
      <c r="B1200" s="27" t="s">
        <v>21</v>
      </c>
      <c r="C1200" s="27">
        <v>1185732</v>
      </c>
      <c r="D1200" s="28">
        <v>44426</v>
      </c>
      <c r="E1200" s="27" t="s">
        <v>22</v>
      </c>
      <c r="F1200" s="27" t="s">
        <v>66</v>
      </c>
      <c r="G1200" s="27" t="s">
        <v>67</v>
      </c>
      <c r="H1200" s="27" t="s">
        <v>24</v>
      </c>
      <c r="I1200" s="29">
        <v>0.54999999999999993</v>
      </c>
      <c r="J1200" s="30">
        <v>5250</v>
      </c>
      <c r="K1200" s="31">
        <f t="shared" si="8"/>
        <v>2887.4999999999995</v>
      </c>
      <c r="L1200" s="31">
        <f t="shared" si="9"/>
        <v>1010.6249999999998</v>
      </c>
      <c r="M1200" s="32">
        <v>0.35</v>
      </c>
      <c r="O1200" s="37"/>
      <c r="P1200" s="38"/>
      <c r="Q1200" s="33"/>
      <c r="R1200" s="34"/>
    </row>
    <row r="1201" spans="1:18" ht="15.75" customHeight="1" x14ac:dyDescent="0.2">
      <c r="A1201" s="22"/>
      <c r="B1201" s="27" t="s">
        <v>21</v>
      </c>
      <c r="C1201" s="27">
        <v>1185732</v>
      </c>
      <c r="D1201" s="28">
        <v>44426</v>
      </c>
      <c r="E1201" s="27" t="s">
        <v>22</v>
      </c>
      <c r="F1201" s="27" t="s">
        <v>66</v>
      </c>
      <c r="G1201" s="27" t="s">
        <v>67</v>
      </c>
      <c r="H1201" s="27" t="s">
        <v>25</v>
      </c>
      <c r="I1201" s="29">
        <v>0.5</v>
      </c>
      <c r="J1201" s="30">
        <v>3000</v>
      </c>
      <c r="K1201" s="31">
        <f t="shared" si="8"/>
        <v>1500</v>
      </c>
      <c r="L1201" s="31">
        <f t="shared" si="9"/>
        <v>525</v>
      </c>
      <c r="M1201" s="32">
        <v>0.35</v>
      </c>
      <c r="O1201" s="37"/>
      <c r="P1201" s="38"/>
      <c r="Q1201" s="33"/>
      <c r="R1201" s="34"/>
    </row>
    <row r="1202" spans="1:18" ht="15.75" customHeight="1" x14ac:dyDescent="0.2">
      <c r="A1202" s="22"/>
      <c r="B1202" s="27" t="s">
        <v>21</v>
      </c>
      <c r="C1202" s="27">
        <v>1185732</v>
      </c>
      <c r="D1202" s="28">
        <v>44426</v>
      </c>
      <c r="E1202" s="27" t="s">
        <v>22</v>
      </c>
      <c r="F1202" s="27" t="s">
        <v>66</v>
      </c>
      <c r="G1202" s="27" t="s">
        <v>67</v>
      </c>
      <c r="H1202" s="27" t="s">
        <v>26</v>
      </c>
      <c r="I1202" s="29">
        <v>0.45</v>
      </c>
      <c r="J1202" s="30">
        <v>2250</v>
      </c>
      <c r="K1202" s="31">
        <f t="shared" si="8"/>
        <v>1012.5</v>
      </c>
      <c r="L1202" s="31">
        <f t="shared" si="9"/>
        <v>404.99999999999994</v>
      </c>
      <c r="M1202" s="32">
        <v>0.39999999999999997</v>
      </c>
      <c r="O1202" s="37"/>
      <c r="P1202" s="38"/>
      <c r="Q1202" s="33"/>
      <c r="R1202" s="34"/>
    </row>
    <row r="1203" spans="1:18" ht="15.75" customHeight="1" x14ac:dyDescent="0.2">
      <c r="A1203" s="22"/>
      <c r="B1203" s="27" t="s">
        <v>21</v>
      </c>
      <c r="C1203" s="27">
        <v>1185732</v>
      </c>
      <c r="D1203" s="28">
        <v>44426</v>
      </c>
      <c r="E1203" s="27" t="s">
        <v>22</v>
      </c>
      <c r="F1203" s="27" t="s">
        <v>66</v>
      </c>
      <c r="G1203" s="27" t="s">
        <v>67</v>
      </c>
      <c r="H1203" s="27" t="s">
        <v>27</v>
      </c>
      <c r="I1203" s="29">
        <v>0.45</v>
      </c>
      <c r="J1203" s="30">
        <v>1750</v>
      </c>
      <c r="K1203" s="31">
        <f t="shared" si="8"/>
        <v>787.5</v>
      </c>
      <c r="L1203" s="31">
        <f t="shared" si="9"/>
        <v>236.25</v>
      </c>
      <c r="M1203" s="32">
        <v>0.3</v>
      </c>
      <c r="O1203" s="37"/>
      <c r="P1203" s="38"/>
      <c r="Q1203" s="33"/>
      <c r="R1203" s="34"/>
    </row>
    <row r="1204" spans="1:18" ht="15.75" customHeight="1" x14ac:dyDescent="0.2">
      <c r="A1204" s="22"/>
      <c r="B1204" s="27" t="s">
        <v>21</v>
      </c>
      <c r="C1204" s="27">
        <v>1185732</v>
      </c>
      <c r="D1204" s="28">
        <v>44426</v>
      </c>
      <c r="E1204" s="27" t="s">
        <v>22</v>
      </c>
      <c r="F1204" s="27" t="s">
        <v>66</v>
      </c>
      <c r="G1204" s="27" t="s">
        <v>67</v>
      </c>
      <c r="H1204" s="27" t="s">
        <v>28</v>
      </c>
      <c r="I1204" s="29">
        <v>0.54999999999999993</v>
      </c>
      <c r="J1204" s="30">
        <v>1500</v>
      </c>
      <c r="K1204" s="31">
        <f t="shared" si="8"/>
        <v>824.99999999999989</v>
      </c>
      <c r="L1204" s="31">
        <f t="shared" si="9"/>
        <v>206.24999999999997</v>
      </c>
      <c r="M1204" s="32">
        <v>0.25</v>
      </c>
      <c r="O1204" s="37"/>
      <c r="P1204" s="38"/>
      <c r="Q1204" s="33"/>
      <c r="R1204" s="34"/>
    </row>
    <row r="1205" spans="1:18" ht="15.75" customHeight="1" x14ac:dyDescent="0.2">
      <c r="A1205" s="22"/>
      <c r="B1205" s="27" t="s">
        <v>21</v>
      </c>
      <c r="C1205" s="27">
        <v>1185732</v>
      </c>
      <c r="D1205" s="28">
        <v>44426</v>
      </c>
      <c r="E1205" s="27" t="s">
        <v>22</v>
      </c>
      <c r="F1205" s="27" t="s">
        <v>66</v>
      </c>
      <c r="G1205" s="27" t="s">
        <v>67</v>
      </c>
      <c r="H1205" s="27" t="s">
        <v>29</v>
      </c>
      <c r="I1205" s="29">
        <v>0.6</v>
      </c>
      <c r="J1205" s="30">
        <v>3250</v>
      </c>
      <c r="K1205" s="31">
        <f t="shared" si="8"/>
        <v>1950</v>
      </c>
      <c r="L1205" s="31">
        <f t="shared" si="9"/>
        <v>780</v>
      </c>
      <c r="M1205" s="32">
        <v>0.4</v>
      </c>
      <c r="O1205" s="37"/>
      <c r="P1205" s="38"/>
      <c r="Q1205" s="33"/>
      <c r="R1205" s="34"/>
    </row>
    <row r="1206" spans="1:18" ht="15.75" customHeight="1" x14ac:dyDescent="0.2">
      <c r="A1206" s="22"/>
      <c r="B1206" s="27" t="s">
        <v>21</v>
      </c>
      <c r="C1206" s="27">
        <v>1185732</v>
      </c>
      <c r="D1206" s="28">
        <v>44456</v>
      </c>
      <c r="E1206" s="27" t="s">
        <v>22</v>
      </c>
      <c r="F1206" s="27" t="s">
        <v>66</v>
      </c>
      <c r="G1206" s="27" t="s">
        <v>67</v>
      </c>
      <c r="H1206" s="27" t="s">
        <v>24</v>
      </c>
      <c r="I1206" s="29">
        <v>0.54999999999999993</v>
      </c>
      <c r="J1206" s="30">
        <v>4500</v>
      </c>
      <c r="K1206" s="31">
        <f t="shared" si="8"/>
        <v>2474.9999999999995</v>
      </c>
      <c r="L1206" s="31">
        <f t="shared" si="9"/>
        <v>866.24999999999977</v>
      </c>
      <c r="M1206" s="32">
        <v>0.35</v>
      </c>
      <c r="O1206" s="37"/>
      <c r="P1206" s="38"/>
      <c r="Q1206" s="33"/>
      <c r="R1206" s="34"/>
    </row>
    <row r="1207" spans="1:18" ht="15.75" customHeight="1" x14ac:dyDescent="0.2">
      <c r="A1207" s="22"/>
      <c r="B1207" s="27" t="s">
        <v>21</v>
      </c>
      <c r="C1207" s="27">
        <v>1185732</v>
      </c>
      <c r="D1207" s="28">
        <v>44456</v>
      </c>
      <c r="E1207" s="27" t="s">
        <v>22</v>
      </c>
      <c r="F1207" s="27" t="s">
        <v>66</v>
      </c>
      <c r="G1207" s="27" t="s">
        <v>67</v>
      </c>
      <c r="H1207" s="27" t="s">
        <v>25</v>
      </c>
      <c r="I1207" s="29">
        <v>0.5</v>
      </c>
      <c r="J1207" s="30">
        <v>2500</v>
      </c>
      <c r="K1207" s="31">
        <f t="shared" si="8"/>
        <v>1250</v>
      </c>
      <c r="L1207" s="31">
        <f t="shared" si="9"/>
        <v>437.5</v>
      </c>
      <c r="M1207" s="32">
        <v>0.35</v>
      </c>
      <c r="O1207" s="37"/>
      <c r="P1207" s="38"/>
      <c r="Q1207" s="33"/>
      <c r="R1207" s="34"/>
    </row>
    <row r="1208" spans="1:18" ht="15.75" customHeight="1" x14ac:dyDescent="0.2">
      <c r="A1208" s="22"/>
      <c r="B1208" s="27" t="s">
        <v>21</v>
      </c>
      <c r="C1208" s="27">
        <v>1185732</v>
      </c>
      <c r="D1208" s="28">
        <v>44456</v>
      </c>
      <c r="E1208" s="27" t="s">
        <v>22</v>
      </c>
      <c r="F1208" s="27" t="s">
        <v>66</v>
      </c>
      <c r="G1208" s="27" t="s">
        <v>67</v>
      </c>
      <c r="H1208" s="27" t="s">
        <v>26</v>
      </c>
      <c r="I1208" s="29">
        <v>0.45</v>
      </c>
      <c r="J1208" s="30">
        <v>1500</v>
      </c>
      <c r="K1208" s="31">
        <f t="shared" si="8"/>
        <v>675</v>
      </c>
      <c r="L1208" s="31">
        <f t="shared" si="9"/>
        <v>270</v>
      </c>
      <c r="M1208" s="32">
        <v>0.39999999999999997</v>
      </c>
      <c r="O1208" s="37"/>
      <c r="P1208" s="38"/>
      <c r="Q1208" s="33"/>
      <c r="R1208" s="34"/>
    </row>
    <row r="1209" spans="1:18" ht="15.75" customHeight="1" x14ac:dyDescent="0.2">
      <c r="A1209" s="22"/>
      <c r="B1209" s="27" t="s">
        <v>21</v>
      </c>
      <c r="C1209" s="27">
        <v>1185732</v>
      </c>
      <c r="D1209" s="28">
        <v>44456</v>
      </c>
      <c r="E1209" s="27" t="s">
        <v>22</v>
      </c>
      <c r="F1209" s="27" t="s">
        <v>66</v>
      </c>
      <c r="G1209" s="27" t="s">
        <v>67</v>
      </c>
      <c r="H1209" s="27" t="s">
        <v>27</v>
      </c>
      <c r="I1209" s="29">
        <v>0.45</v>
      </c>
      <c r="J1209" s="30">
        <v>1250</v>
      </c>
      <c r="K1209" s="31">
        <f t="shared" si="8"/>
        <v>562.5</v>
      </c>
      <c r="L1209" s="31">
        <f t="shared" si="9"/>
        <v>168.75</v>
      </c>
      <c r="M1209" s="32">
        <v>0.3</v>
      </c>
      <c r="O1209" s="37"/>
      <c r="P1209" s="38"/>
      <c r="Q1209" s="33"/>
      <c r="R1209" s="34"/>
    </row>
    <row r="1210" spans="1:18" ht="15.75" customHeight="1" x14ac:dyDescent="0.2">
      <c r="A1210" s="22"/>
      <c r="B1210" s="27" t="s">
        <v>21</v>
      </c>
      <c r="C1210" s="27">
        <v>1185732</v>
      </c>
      <c r="D1210" s="28">
        <v>44456</v>
      </c>
      <c r="E1210" s="27" t="s">
        <v>22</v>
      </c>
      <c r="F1210" s="27" t="s">
        <v>66</v>
      </c>
      <c r="G1210" s="27" t="s">
        <v>67</v>
      </c>
      <c r="H1210" s="27" t="s">
        <v>28</v>
      </c>
      <c r="I1210" s="29">
        <v>0.54999999999999993</v>
      </c>
      <c r="J1210" s="30">
        <v>1250</v>
      </c>
      <c r="K1210" s="31">
        <f t="shared" si="8"/>
        <v>687.49999999999989</v>
      </c>
      <c r="L1210" s="31">
        <f t="shared" si="9"/>
        <v>171.87499999999997</v>
      </c>
      <c r="M1210" s="32">
        <v>0.25</v>
      </c>
      <c r="O1210" s="37"/>
      <c r="P1210" s="38"/>
      <c r="Q1210" s="33"/>
      <c r="R1210" s="34"/>
    </row>
    <row r="1211" spans="1:18" ht="15.75" customHeight="1" x14ac:dyDescent="0.2">
      <c r="A1211" s="22"/>
      <c r="B1211" s="27" t="s">
        <v>21</v>
      </c>
      <c r="C1211" s="27">
        <v>1185732</v>
      </c>
      <c r="D1211" s="28">
        <v>44456</v>
      </c>
      <c r="E1211" s="27" t="s">
        <v>22</v>
      </c>
      <c r="F1211" s="27" t="s">
        <v>66</v>
      </c>
      <c r="G1211" s="27" t="s">
        <v>67</v>
      </c>
      <c r="H1211" s="27" t="s">
        <v>29</v>
      </c>
      <c r="I1211" s="29">
        <v>0.6</v>
      </c>
      <c r="J1211" s="30">
        <v>2250</v>
      </c>
      <c r="K1211" s="31">
        <f t="shared" si="8"/>
        <v>1350</v>
      </c>
      <c r="L1211" s="31">
        <f t="shared" si="9"/>
        <v>540</v>
      </c>
      <c r="M1211" s="32">
        <v>0.4</v>
      </c>
      <c r="O1211" s="37"/>
      <c r="P1211" s="38"/>
      <c r="Q1211" s="33"/>
      <c r="R1211" s="34"/>
    </row>
    <row r="1212" spans="1:18" ht="15.75" customHeight="1" x14ac:dyDescent="0.2">
      <c r="A1212" s="22"/>
      <c r="B1212" s="27" t="s">
        <v>21</v>
      </c>
      <c r="C1212" s="27">
        <v>1185732</v>
      </c>
      <c r="D1212" s="28">
        <v>44488</v>
      </c>
      <c r="E1212" s="27" t="s">
        <v>22</v>
      </c>
      <c r="F1212" s="27" t="s">
        <v>66</v>
      </c>
      <c r="G1212" s="27" t="s">
        <v>67</v>
      </c>
      <c r="H1212" s="27" t="s">
        <v>24</v>
      </c>
      <c r="I1212" s="29">
        <v>0.6</v>
      </c>
      <c r="J1212" s="30">
        <v>4000</v>
      </c>
      <c r="K1212" s="31">
        <f t="shared" si="8"/>
        <v>2400</v>
      </c>
      <c r="L1212" s="31">
        <f t="shared" si="9"/>
        <v>840</v>
      </c>
      <c r="M1212" s="32">
        <v>0.35</v>
      </c>
      <c r="O1212" s="37"/>
      <c r="P1212" s="38"/>
      <c r="Q1212" s="33"/>
      <c r="R1212" s="34"/>
    </row>
    <row r="1213" spans="1:18" ht="15.75" customHeight="1" x14ac:dyDescent="0.2">
      <c r="A1213" s="22"/>
      <c r="B1213" s="27" t="s">
        <v>21</v>
      </c>
      <c r="C1213" s="27">
        <v>1185732</v>
      </c>
      <c r="D1213" s="28">
        <v>44488</v>
      </c>
      <c r="E1213" s="27" t="s">
        <v>22</v>
      </c>
      <c r="F1213" s="27" t="s">
        <v>66</v>
      </c>
      <c r="G1213" s="27" t="s">
        <v>67</v>
      </c>
      <c r="H1213" s="27" t="s">
        <v>25</v>
      </c>
      <c r="I1213" s="29">
        <v>0.55000000000000004</v>
      </c>
      <c r="J1213" s="30">
        <v>2250</v>
      </c>
      <c r="K1213" s="31">
        <f t="shared" si="8"/>
        <v>1237.5</v>
      </c>
      <c r="L1213" s="31">
        <f t="shared" si="9"/>
        <v>433.125</v>
      </c>
      <c r="M1213" s="32">
        <v>0.35</v>
      </c>
      <c r="O1213" s="37"/>
      <c r="P1213" s="38"/>
      <c r="Q1213" s="33"/>
      <c r="R1213" s="34"/>
    </row>
    <row r="1214" spans="1:18" ht="15.75" customHeight="1" x14ac:dyDescent="0.2">
      <c r="A1214" s="22"/>
      <c r="B1214" s="27" t="s">
        <v>21</v>
      </c>
      <c r="C1214" s="27">
        <v>1185732</v>
      </c>
      <c r="D1214" s="28">
        <v>44488</v>
      </c>
      <c r="E1214" s="27" t="s">
        <v>22</v>
      </c>
      <c r="F1214" s="27" t="s">
        <v>66</v>
      </c>
      <c r="G1214" s="27" t="s">
        <v>67</v>
      </c>
      <c r="H1214" s="27" t="s">
        <v>26</v>
      </c>
      <c r="I1214" s="29">
        <v>0.55000000000000004</v>
      </c>
      <c r="J1214" s="30">
        <v>1250</v>
      </c>
      <c r="K1214" s="31">
        <f t="shared" si="8"/>
        <v>687.5</v>
      </c>
      <c r="L1214" s="31">
        <f t="shared" si="9"/>
        <v>275</v>
      </c>
      <c r="M1214" s="32">
        <v>0.39999999999999997</v>
      </c>
      <c r="O1214" s="37"/>
      <c r="P1214" s="38"/>
      <c r="Q1214" s="33"/>
      <c r="R1214" s="34"/>
    </row>
    <row r="1215" spans="1:18" ht="15.75" customHeight="1" x14ac:dyDescent="0.2">
      <c r="A1215" s="22"/>
      <c r="B1215" s="27" t="s">
        <v>21</v>
      </c>
      <c r="C1215" s="27">
        <v>1185732</v>
      </c>
      <c r="D1215" s="28">
        <v>44488</v>
      </c>
      <c r="E1215" s="27" t="s">
        <v>22</v>
      </c>
      <c r="F1215" s="27" t="s">
        <v>66</v>
      </c>
      <c r="G1215" s="27" t="s">
        <v>67</v>
      </c>
      <c r="H1215" s="27" t="s">
        <v>27</v>
      </c>
      <c r="I1215" s="29">
        <v>0.55000000000000004</v>
      </c>
      <c r="J1215" s="30">
        <v>1000</v>
      </c>
      <c r="K1215" s="31">
        <f t="shared" si="8"/>
        <v>550</v>
      </c>
      <c r="L1215" s="31">
        <f t="shared" si="9"/>
        <v>165</v>
      </c>
      <c r="M1215" s="32">
        <v>0.3</v>
      </c>
      <c r="O1215" s="37"/>
      <c r="P1215" s="38"/>
      <c r="Q1215" s="33"/>
      <c r="R1215" s="34"/>
    </row>
    <row r="1216" spans="1:18" ht="15.75" customHeight="1" x14ac:dyDescent="0.2">
      <c r="A1216" s="22"/>
      <c r="B1216" s="27" t="s">
        <v>21</v>
      </c>
      <c r="C1216" s="27">
        <v>1185732</v>
      </c>
      <c r="D1216" s="28">
        <v>44488</v>
      </c>
      <c r="E1216" s="27" t="s">
        <v>22</v>
      </c>
      <c r="F1216" s="27" t="s">
        <v>66</v>
      </c>
      <c r="G1216" s="27" t="s">
        <v>67</v>
      </c>
      <c r="H1216" s="27" t="s">
        <v>28</v>
      </c>
      <c r="I1216" s="29">
        <v>0.65</v>
      </c>
      <c r="J1216" s="30">
        <v>1000</v>
      </c>
      <c r="K1216" s="31">
        <f t="shared" si="8"/>
        <v>650</v>
      </c>
      <c r="L1216" s="31">
        <f t="shared" si="9"/>
        <v>162.5</v>
      </c>
      <c r="M1216" s="32">
        <v>0.25</v>
      </c>
      <c r="O1216" s="37"/>
      <c r="P1216" s="38"/>
      <c r="Q1216" s="33"/>
      <c r="R1216" s="34"/>
    </row>
    <row r="1217" spans="1:18" ht="15.75" customHeight="1" x14ac:dyDescent="0.2">
      <c r="A1217" s="22"/>
      <c r="B1217" s="27" t="s">
        <v>21</v>
      </c>
      <c r="C1217" s="27">
        <v>1185732</v>
      </c>
      <c r="D1217" s="28">
        <v>44488</v>
      </c>
      <c r="E1217" s="27" t="s">
        <v>22</v>
      </c>
      <c r="F1217" s="27" t="s">
        <v>66</v>
      </c>
      <c r="G1217" s="27" t="s">
        <v>67</v>
      </c>
      <c r="H1217" s="27" t="s">
        <v>29</v>
      </c>
      <c r="I1217" s="29">
        <v>0.7</v>
      </c>
      <c r="J1217" s="30">
        <v>2250</v>
      </c>
      <c r="K1217" s="31">
        <f t="shared" si="8"/>
        <v>1575</v>
      </c>
      <c r="L1217" s="31">
        <f t="shared" si="9"/>
        <v>630</v>
      </c>
      <c r="M1217" s="32">
        <v>0.4</v>
      </c>
      <c r="O1217" s="37"/>
      <c r="P1217" s="38"/>
      <c r="Q1217" s="33"/>
      <c r="R1217" s="34"/>
    </row>
    <row r="1218" spans="1:18" ht="15.75" customHeight="1" x14ac:dyDescent="0.2">
      <c r="A1218" s="22"/>
      <c r="B1218" s="27" t="s">
        <v>21</v>
      </c>
      <c r="C1218" s="27">
        <v>1185732</v>
      </c>
      <c r="D1218" s="28">
        <v>44518</v>
      </c>
      <c r="E1218" s="27" t="s">
        <v>22</v>
      </c>
      <c r="F1218" s="27" t="s">
        <v>66</v>
      </c>
      <c r="G1218" s="27" t="s">
        <v>67</v>
      </c>
      <c r="H1218" s="27" t="s">
        <v>24</v>
      </c>
      <c r="I1218" s="29">
        <v>0.65</v>
      </c>
      <c r="J1218" s="30">
        <v>3750</v>
      </c>
      <c r="K1218" s="31">
        <f t="shared" si="8"/>
        <v>2437.5</v>
      </c>
      <c r="L1218" s="31">
        <f t="shared" si="9"/>
        <v>853.125</v>
      </c>
      <c r="M1218" s="32">
        <v>0.35</v>
      </c>
      <c r="O1218" s="37"/>
      <c r="P1218" s="38"/>
      <c r="Q1218" s="33"/>
      <c r="R1218" s="34"/>
    </row>
    <row r="1219" spans="1:18" ht="15.75" customHeight="1" x14ac:dyDescent="0.2">
      <c r="A1219" s="22"/>
      <c r="B1219" s="27" t="s">
        <v>21</v>
      </c>
      <c r="C1219" s="27">
        <v>1185732</v>
      </c>
      <c r="D1219" s="28">
        <v>44518</v>
      </c>
      <c r="E1219" s="27" t="s">
        <v>22</v>
      </c>
      <c r="F1219" s="27" t="s">
        <v>66</v>
      </c>
      <c r="G1219" s="27" t="s">
        <v>67</v>
      </c>
      <c r="H1219" s="27" t="s">
        <v>25</v>
      </c>
      <c r="I1219" s="29">
        <v>0.55000000000000004</v>
      </c>
      <c r="J1219" s="30">
        <v>2000</v>
      </c>
      <c r="K1219" s="31">
        <f t="shared" si="8"/>
        <v>1100</v>
      </c>
      <c r="L1219" s="31">
        <f t="shared" si="9"/>
        <v>385</v>
      </c>
      <c r="M1219" s="32">
        <v>0.35</v>
      </c>
      <c r="O1219" s="37"/>
      <c r="P1219" s="38"/>
      <c r="Q1219" s="33"/>
      <c r="R1219" s="34"/>
    </row>
    <row r="1220" spans="1:18" ht="15.75" customHeight="1" x14ac:dyDescent="0.2">
      <c r="A1220" s="22"/>
      <c r="B1220" s="27" t="s">
        <v>21</v>
      </c>
      <c r="C1220" s="27">
        <v>1185732</v>
      </c>
      <c r="D1220" s="28">
        <v>44518</v>
      </c>
      <c r="E1220" s="27" t="s">
        <v>22</v>
      </c>
      <c r="F1220" s="27" t="s">
        <v>66</v>
      </c>
      <c r="G1220" s="27" t="s">
        <v>67</v>
      </c>
      <c r="H1220" s="27" t="s">
        <v>26</v>
      </c>
      <c r="I1220" s="29">
        <v>0.55000000000000004</v>
      </c>
      <c r="J1220" s="30">
        <v>1950</v>
      </c>
      <c r="K1220" s="31">
        <f t="shared" si="8"/>
        <v>1072.5</v>
      </c>
      <c r="L1220" s="31">
        <f t="shared" si="9"/>
        <v>428.99999999999994</v>
      </c>
      <c r="M1220" s="32">
        <v>0.39999999999999997</v>
      </c>
      <c r="O1220" s="37"/>
      <c r="P1220" s="38"/>
      <c r="Q1220" s="33"/>
      <c r="R1220" s="34"/>
    </row>
    <row r="1221" spans="1:18" ht="15.75" customHeight="1" x14ac:dyDescent="0.2">
      <c r="A1221" s="22"/>
      <c r="B1221" s="27" t="s">
        <v>21</v>
      </c>
      <c r="C1221" s="27">
        <v>1185732</v>
      </c>
      <c r="D1221" s="28">
        <v>44518</v>
      </c>
      <c r="E1221" s="27" t="s">
        <v>22</v>
      </c>
      <c r="F1221" s="27" t="s">
        <v>66</v>
      </c>
      <c r="G1221" s="27" t="s">
        <v>67</v>
      </c>
      <c r="H1221" s="27" t="s">
        <v>27</v>
      </c>
      <c r="I1221" s="29">
        <v>0.55000000000000004</v>
      </c>
      <c r="J1221" s="30">
        <v>1750</v>
      </c>
      <c r="K1221" s="31">
        <f t="shared" si="8"/>
        <v>962.50000000000011</v>
      </c>
      <c r="L1221" s="31">
        <f t="shared" si="9"/>
        <v>288.75</v>
      </c>
      <c r="M1221" s="32">
        <v>0.3</v>
      </c>
      <c r="O1221" s="37"/>
      <c r="P1221" s="38"/>
      <c r="Q1221" s="33"/>
      <c r="R1221" s="34"/>
    </row>
    <row r="1222" spans="1:18" ht="15.75" customHeight="1" x14ac:dyDescent="0.2">
      <c r="A1222" s="22"/>
      <c r="B1222" s="27" t="s">
        <v>21</v>
      </c>
      <c r="C1222" s="27">
        <v>1185732</v>
      </c>
      <c r="D1222" s="28">
        <v>44518</v>
      </c>
      <c r="E1222" s="27" t="s">
        <v>22</v>
      </c>
      <c r="F1222" s="27" t="s">
        <v>66</v>
      </c>
      <c r="G1222" s="27" t="s">
        <v>67</v>
      </c>
      <c r="H1222" s="27" t="s">
        <v>28</v>
      </c>
      <c r="I1222" s="29">
        <v>0.65</v>
      </c>
      <c r="J1222" s="30">
        <v>1500</v>
      </c>
      <c r="K1222" s="31">
        <f t="shared" si="8"/>
        <v>975</v>
      </c>
      <c r="L1222" s="31">
        <f t="shared" si="9"/>
        <v>243.75</v>
      </c>
      <c r="M1222" s="32">
        <v>0.25</v>
      </c>
      <c r="O1222" s="37"/>
      <c r="P1222" s="38"/>
      <c r="Q1222" s="33"/>
      <c r="R1222" s="34"/>
    </row>
    <row r="1223" spans="1:18" ht="15.75" customHeight="1" x14ac:dyDescent="0.2">
      <c r="A1223" s="22"/>
      <c r="B1223" s="27" t="s">
        <v>21</v>
      </c>
      <c r="C1223" s="27">
        <v>1185732</v>
      </c>
      <c r="D1223" s="28">
        <v>44518</v>
      </c>
      <c r="E1223" s="27" t="s">
        <v>22</v>
      </c>
      <c r="F1223" s="27" t="s">
        <v>66</v>
      </c>
      <c r="G1223" s="27" t="s">
        <v>67</v>
      </c>
      <c r="H1223" s="27" t="s">
        <v>29</v>
      </c>
      <c r="I1223" s="29">
        <v>0.7</v>
      </c>
      <c r="J1223" s="30">
        <v>2500</v>
      </c>
      <c r="K1223" s="31">
        <f t="shared" si="8"/>
        <v>1750</v>
      </c>
      <c r="L1223" s="31">
        <f t="shared" si="9"/>
        <v>700</v>
      </c>
      <c r="M1223" s="32">
        <v>0.4</v>
      </c>
      <c r="O1223" s="37"/>
      <c r="P1223" s="38"/>
      <c r="Q1223" s="33"/>
      <c r="R1223" s="34"/>
    </row>
    <row r="1224" spans="1:18" ht="15.75" customHeight="1" x14ac:dyDescent="0.2">
      <c r="A1224" s="22"/>
      <c r="B1224" s="27" t="s">
        <v>21</v>
      </c>
      <c r="C1224" s="27">
        <v>1185732</v>
      </c>
      <c r="D1224" s="28">
        <v>44547</v>
      </c>
      <c r="E1224" s="27" t="s">
        <v>22</v>
      </c>
      <c r="F1224" s="27" t="s">
        <v>66</v>
      </c>
      <c r="G1224" s="27" t="s">
        <v>67</v>
      </c>
      <c r="H1224" s="27" t="s">
        <v>24</v>
      </c>
      <c r="I1224" s="29">
        <v>0.65</v>
      </c>
      <c r="J1224" s="30">
        <v>4750</v>
      </c>
      <c r="K1224" s="31">
        <f t="shared" si="8"/>
        <v>3087.5</v>
      </c>
      <c r="L1224" s="31">
        <f t="shared" si="9"/>
        <v>1080.625</v>
      </c>
      <c r="M1224" s="32">
        <v>0.35</v>
      </c>
      <c r="O1224" s="37"/>
      <c r="P1224" s="38"/>
      <c r="Q1224" s="33"/>
      <c r="R1224" s="34"/>
    </row>
    <row r="1225" spans="1:18" ht="15.75" customHeight="1" x14ac:dyDescent="0.2">
      <c r="A1225" s="22"/>
      <c r="B1225" s="27" t="s">
        <v>21</v>
      </c>
      <c r="C1225" s="27">
        <v>1185732</v>
      </c>
      <c r="D1225" s="28">
        <v>44547</v>
      </c>
      <c r="E1225" s="27" t="s">
        <v>22</v>
      </c>
      <c r="F1225" s="27" t="s">
        <v>66</v>
      </c>
      <c r="G1225" s="27" t="s">
        <v>67</v>
      </c>
      <c r="H1225" s="27" t="s">
        <v>25</v>
      </c>
      <c r="I1225" s="29">
        <v>0.55000000000000004</v>
      </c>
      <c r="J1225" s="30">
        <v>2750</v>
      </c>
      <c r="K1225" s="31">
        <f t="shared" si="8"/>
        <v>1512.5000000000002</v>
      </c>
      <c r="L1225" s="31">
        <f t="shared" si="9"/>
        <v>529.375</v>
      </c>
      <c r="M1225" s="32">
        <v>0.35</v>
      </c>
      <c r="O1225" s="37"/>
      <c r="P1225" s="38"/>
      <c r="Q1225" s="33"/>
      <c r="R1225" s="34"/>
    </row>
    <row r="1226" spans="1:18" ht="15.75" customHeight="1" x14ac:dyDescent="0.2">
      <c r="A1226" s="22"/>
      <c r="B1226" s="27" t="s">
        <v>21</v>
      </c>
      <c r="C1226" s="27">
        <v>1185732</v>
      </c>
      <c r="D1226" s="28">
        <v>44547</v>
      </c>
      <c r="E1226" s="27" t="s">
        <v>22</v>
      </c>
      <c r="F1226" s="27" t="s">
        <v>66</v>
      </c>
      <c r="G1226" s="27" t="s">
        <v>67</v>
      </c>
      <c r="H1226" s="27" t="s">
        <v>26</v>
      </c>
      <c r="I1226" s="29">
        <v>0.55000000000000004</v>
      </c>
      <c r="J1226" s="30">
        <v>2500</v>
      </c>
      <c r="K1226" s="31">
        <f t="shared" si="8"/>
        <v>1375</v>
      </c>
      <c r="L1226" s="31">
        <f t="shared" si="9"/>
        <v>550</v>
      </c>
      <c r="M1226" s="32">
        <v>0.39999999999999997</v>
      </c>
      <c r="O1226" s="37"/>
      <c r="P1226" s="38"/>
      <c r="Q1226" s="33"/>
      <c r="R1226" s="34"/>
    </row>
    <row r="1227" spans="1:18" ht="15.75" customHeight="1" x14ac:dyDescent="0.2">
      <c r="A1227" s="22"/>
      <c r="B1227" s="27" t="s">
        <v>21</v>
      </c>
      <c r="C1227" s="27">
        <v>1185732</v>
      </c>
      <c r="D1227" s="28">
        <v>44547</v>
      </c>
      <c r="E1227" s="27" t="s">
        <v>22</v>
      </c>
      <c r="F1227" s="27" t="s">
        <v>66</v>
      </c>
      <c r="G1227" s="27" t="s">
        <v>67</v>
      </c>
      <c r="H1227" s="27" t="s">
        <v>27</v>
      </c>
      <c r="I1227" s="29">
        <v>0.55000000000000004</v>
      </c>
      <c r="J1227" s="30">
        <v>2000</v>
      </c>
      <c r="K1227" s="31">
        <f t="shared" si="8"/>
        <v>1100</v>
      </c>
      <c r="L1227" s="31">
        <f t="shared" si="9"/>
        <v>330</v>
      </c>
      <c r="M1227" s="32">
        <v>0.3</v>
      </c>
      <c r="O1227" s="37"/>
      <c r="P1227" s="38"/>
      <c r="Q1227" s="33"/>
      <c r="R1227" s="34"/>
    </row>
    <row r="1228" spans="1:18" ht="15.75" customHeight="1" x14ac:dyDescent="0.2">
      <c r="A1228" s="22"/>
      <c r="B1228" s="27" t="s">
        <v>21</v>
      </c>
      <c r="C1228" s="27">
        <v>1185732</v>
      </c>
      <c r="D1228" s="28">
        <v>44547</v>
      </c>
      <c r="E1228" s="27" t="s">
        <v>22</v>
      </c>
      <c r="F1228" s="27" t="s">
        <v>66</v>
      </c>
      <c r="G1228" s="27" t="s">
        <v>67</v>
      </c>
      <c r="H1228" s="27" t="s">
        <v>28</v>
      </c>
      <c r="I1228" s="29">
        <v>0.65</v>
      </c>
      <c r="J1228" s="30">
        <v>2000</v>
      </c>
      <c r="K1228" s="31">
        <f t="shared" si="8"/>
        <v>1300</v>
      </c>
      <c r="L1228" s="31">
        <f t="shared" si="9"/>
        <v>325</v>
      </c>
      <c r="M1228" s="32">
        <v>0.25</v>
      </c>
      <c r="O1228" s="37"/>
      <c r="P1228" s="38"/>
      <c r="Q1228" s="33"/>
      <c r="R1228" s="34"/>
    </row>
    <row r="1229" spans="1:18" ht="15.75" customHeight="1" x14ac:dyDescent="0.2">
      <c r="A1229" s="22"/>
      <c r="B1229" s="27" t="s">
        <v>21</v>
      </c>
      <c r="C1229" s="27">
        <v>1185732</v>
      </c>
      <c r="D1229" s="28">
        <v>44547</v>
      </c>
      <c r="E1229" s="27" t="s">
        <v>22</v>
      </c>
      <c r="F1229" s="27" t="s">
        <v>66</v>
      </c>
      <c r="G1229" s="27" t="s">
        <v>67</v>
      </c>
      <c r="H1229" s="27" t="s">
        <v>29</v>
      </c>
      <c r="I1229" s="29">
        <v>0.7</v>
      </c>
      <c r="J1229" s="30">
        <v>3000</v>
      </c>
      <c r="K1229" s="31">
        <f t="shared" si="8"/>
        <v>2100</v>
      </c>
      <c r="L1229" s="31">
        <f t="shared" si="9"/>
        <v>840</v>
      </c>
      <c r="M1229" s="32">
        <v>0.4</v>
      </c>
      <c r="O1229" s="37"/>
      <c r="P1229" s="38"/>
      <c r="Q1229" s="33"/>
      <c r="R1229" s="34"/>
    </row>
    <row r="1230" spans="1:18" ht="15.75" customHeight="1" x14ac:dyDescent="0.2">
      <c r="A1230" s="22" t="s">
        <v>46</v>
      </c>
      <c r="B1230" s="27" t="s">
        <v>34</v>
      </c>
      <c r="C1230" s="27">
        <v>1128299</v>
      </c>
      <c r="D1230" s="28">
        <v>44206</v>
      </c>
      <c r="E1230" s="27" t="s">
        <v>35</v>
      </c>
      <c r="F1230" s="27" t="s">
        <v>68</v>
      </c>
      <c r="G1230" s="27" t="s">
        <v>69</v>
      </c>
      <c r="H1230" s="27" t="s">
        <v>24</v>
      </c>
      <c r="I1230" s="29">
        <v>0.35000000000000003</v>
      </c>
      <c r="J1230" s="30">
        <v>3750</v>
      </c>
      <c r="K1230" s="31">
        <f t="shared" si="8"/>
        <v>1312.5000000000002</v>
      </c>
      <c r="L1230" s="31">
        <f t="shared" si="9"/>
        <v>328.12500000000006</v>
      </c>
      <c r="M1230" s="32">
        <v>0.25</v>
      </c>
      <c r="O1230" s="37"/>
      <c r="P1230" s="38"/>
      <c r="Q1230" s="33"/>
      <c r="R1230" s="34"/>
    </row>
    <row r="1231" spans="1:18" ht="15.75" customHeight="1" x14ac:dyDescent="0.2">
      <c r="A1231" s="22"/>
      <c r="B1231" s="27" t="s">
        <v>34</v>
      </c>
      <c r="C1231" s="27">
        <v>1128299</v>
      </c>
      <c r="D1231" s="28">
        <v>44206</v>
      </c>
      <c r="E1231" s="27" t="s">
        <v>35</v>
      </c>
      <c r="F1231" s="27" t="s">
        <v>68</v>
      </c>
      <c r="G1231" s="27" t="s">
        <v>69</v>
      </c>
      <c r="H1231" s="27" t="s">
        <v>25</v>
      </c>
      <c r="I1231" s="29">
        <v>0.45</v>
      </c>
      <c r="J1231" s="30">
        <v>3750</v>
      </c>
      <c r="K1231" s="31">
        <f t="shared" si="8"/>
        <v>1687.5</v>
      </c>
      <c r="L1231" s="31">
        <f t="shared" si="9"/>
        <v>337.5</v>
      </c>
      <c r="M1231" s="32">
        <v>0.2</v>
      </c>
      <c r="O1231" s="37"/>
      <c r="P1231" s="38"/>
      <c r="Q1231" s="33"/>
      <c r="R1231" s="34"/>
    </row>
    <row r="1232" spans="1:18" ht="15.75" customHeight="1" x14ac:dyDescent="0.2">
      <c r="A1232" s="22"/>
      <c r="B1232" s="27" t="s">
        <v>34</v>
      </c>
      <c r="C1232" s="27">
        <v>1128299</v>
      </c>
      <c r="D1232" s="28">
        <v>44206</v>
      </c>
      <c r="E1232" s="27" t="s">
        <v>35</v>
      </c>
      <c r="F1232" s="27" t="s">
        <v>68</v>
      </c>
      <c r="G1232" s="27" t="s">
        <v>69</v>
      </c>
      <c r="H1232" s="27" t="s">
        <v>26</v>
      </c>
      <c r="I1232" s="29">
        <v>0.45</v>
      </c>
      <c r="J1232" s="30">
        <v>3750</v>
      </c>
      <c r="K1232" s="31">
        <f t="shared" si="8"/>
        <v>1687.5</v>
      </c>
      <c r="L1232" s="31">
        <f t="shared" si="9"/>
        <v>421.875</v>
      </c>
      <c r="M1232" s="32">
        <v>0.25</v>
      </c>
      <c r="O1232" s="37"/>
      <c r="P1232" s="38"/>
      <c r="Q1232" s="33"/>
      <c r="R1232" s="34"/>
    </row>
    <row r="1233" spans="1:18" ht="15.75" customHeight="1" x14ac:dyDescent="0.2">
      <c r="A1233" s="22"/>
      <c r="B1233" s="27" t="s">
        <v>34</v>
      </c>
      <c r="C1233" s="27">
        <v>1128299</v>
      </c>
      <c r="D1233" s="28">
        <v>44206</v>
      </c>
      <c r="E1233" s="27" t="s">
        <v>35</v>
      </c>
      <c r="F1233" s="27" t="s">
        <v>68</v>
      </c>
      <c r="G1233" s="27" t="s">
        <v>69</v>
      </c>
      <c r="H1233" s="27" t="s">
        <v>27</v>
      </c>
      <c r="I1233" s="29">
        <v>0.45</v>
      </c>
      <c r="J1233" s="30">
        <v>2250</v>
      </c>
      <c r="K1233" s="31">
        <f t="shared" si="8"/>
        <v>1012.5</v>
      </c>
      <c r="L1233" s="31">
        <f t="shared" si="9"/>
        <v>253.125</v>
      </c>
      <c r="M1233" s="32">
        <v>0.25</v>
      </c>
      <c r="O1233" s="37"/>
      <c r="P1233" s="38"/>
      <c r="Q1233" s="33"/>
      <c r="R1233" s="34"/>
    </row>
    <row r="1234" spans="1:18" ht="15.75" customHeight="1" x14ac:dyDescent="0.2">
      <c r="A1234" s="22"/>
      <c r="B1234" s="27" t="s">
        <v>34</v>
      </c>
      <c r="C1234" s="27">
        <v>1128299</v>
      </c>
      <c r="D1234" s="28">
        <v>44206</v>
      </c>
      <c r="E1234" s="27" t="s">
        <v>35</v>
      </c>
      <c r="F1234" s="27" t="s">
        <v>68</v>
      </c>
      <c r="G1234" s="27" t="s">
        <v>69</v>
      </c>
      <c r="H1234" s="27" t="s">
        <v>28</v>
      </c>
      <c r="I1234" s="29">
        <v>0.5</v>
      </c>
      <c r="J1234" s="30">
        <v>1750</v>
      </c>
      <c r="K1234" s="31">
        <f t="shared" si="8"/>
        <v>875</v>
      </c>
      <c r="L1234" s="31">
        <f t="shared" si="9"/>
        <v>131.25</v>
      </c>
      <c r="M1234" s="32">
        <v>0.15</v>
      </c>
      <c r="O1234" s="37"/>
      <c r="P1234" s="38"/>
      <c r="Q1234" s="33"/>
      <c r="R1234" s="34"/>
    </row>
    <row r="1235" spans="1:18" ht="15.75" customHeight="1" x14ac:dyDescent="0.2">
      <c r="A1235" s="22"/>
      <c r="B1235" s="27" t="s">
        <v>34</v>
      </c>
      <c r="C1235" s="27">
        <v>1128299</v>
      </c>
      <c r="D1235" s="28">
        <v>44206</v>
      </c>
      <c r="E1235" s="27" t="s">
        <v>35</v>
      </c>
      <c r="F1235" s="27" t="s">
        <v>68</v>
      </c>
      <c r="G1235" s="27" t="s">
        <v>69</v>
      </c>
      <c r="H1235" s="27" t="s">
        <v>29</v>
      </c>
      <c r="I1235" s="29">
        <v>0.45</v>
      </c>
      <c r="J1235" s="30">
        <v>4250</v>
      </c>
      <c r="K1235" s="31">
        <f t="shared" si="8"/>
        <v>1912.5</v>
      </c>
      <c r="L1235" s="31">
        <f t="shared" si="9"/>
        <v>765</v>
      </c>
      <c r="M1235" s="32">
        <v>0.4</v>
      </c>
      <c r="O1235" s="37"/>
      <c r="P1235" s="38"/>
      <c r="Q1235" s="33"/>
      <c r="R1235" s="34"/>
    </row>
    <row r="1236" spans="1:18" ht="15.75" customHeight="1" x14ac:dyDescent="0.2">
      <c r="A1236" s="22"/>
      <c r="B1236" s="27" t="s">
        <v>34</v>
      </c>
      <c r="C1236" s="27">
        <v>1128299</v>
      </c>
      <c r="D1236" s="28">
        <v>44237</v>
      </c>
      <c r="E1236" s="27" t="s">
        <v>35</v>
      </c>
      <c r="F1236" s="27" t="s">
        <v>68</v>
      </c>
      <c r="G1236" s="27" t="s">
        <v>69</v>
      </c>
      <c r="H1236" s="27" t="s">
        <v>24</v>
      </c>
      <c r="I1236" s="29">
        <v>0.35000000000000003</v>
      </c>
      <c r="J1236" s="30">
        <v>4750</v>
      </c>
      <c r="K1236" s="31">
        <f t="shared" si="8"/>
        <v>1662.5000000000002</v>
      </c>
      <c r="L1236" s="31">
        <f t="shared" si="9"/>
        <v>415.62500000000006</v>
      </c>
      <c r="M1236" s="32">
        <v>0.25</v>
      </c>
      <c r="O1236" s="37"/>
      <c r="P1236" s="38"/>
      <c r="Q1236" s="33"/>
      <c r="R1236" s="34"/>
    </row>
    <row r="1237" spans="1:18" ht="15.75" customHeight="1" x14ac:dyDescent="0.2">
      <c r="A1237" s="22"/>
      <c r="B1237" s="27" t="s">
        <v>34</v>
      </c>
      <c r="C1237" s="27">
        <v>1128299</v>
      </c>
      <c r="D1237" s="28">
        <v>44237</v>
      </c>
      <c r="E1237" s="27" t="s">
        <v>35</v>
      </c>
      <c r="F1237" s="27" t="s">
        <v>68</v>
      </c>
      <c r="G1237" s="27" t="s">
        <v>69</v>
      </c>
      <c r="H1237" s="27" t="s">
        <v>25</v>
      </c>
      <c r="I1237" s="29">
        <v>0.45</v>
      </c>
      <c r="J1237" s="30">
        <v>3750</v>
      </c>
      <c r="K1237" s="31">
        <f t="shared" si="8"/>
        <v>1687.5</v>
      </c>
      <c r="L1237" s="31">
        <f t="shared" si="9"/>
        <v>337.5</v>
      </c>
      <c r="M1237" s="32">
        <v>0.2</v>
      </c>
      <c r="O1237" s="37"/>
      <c r="P1237" s="38"/>
      <c r="Q1237" s="33"/>
      <c r="R1237" s="34"/>
    </row>
    <row r="1238" spans="1:18" ht="15.75" customHeight="1" x14ac:dyDescent="0.2">
      <c r="A1238" s="22"/>
      <c r="B1238" s="27" t="s">
        <v>34</v>
      </c>
      <c r="C1238" s="27">
        <v>1128299</v>
      </c>
      <c r="D1238" s="28">
        <v>44237</v>
      </c>
      <c r="E1238" s="27" t="s">
        <v>35</v>
      </c>
      <c r="F1238" s="27" t="s">
        <v>68</v>
      </c>
      <c r="G1238" s="27" t="s">
        <v>69</v>
      </c>
      <c r="H1238" s="27" t="s">
        <v>26</v>
      </c>
      <c r="I1238" s="29">
        <v>0.45</v>
      </c>
      <c r="J1238" s="30">
        <v>3750</v>
      </c>
      <c r="K1238" s="31">
        <f t="shared" si="8"/>
        <v>1687.5</v>
      </c>
      <c r="L1238" s="31">
        <f t="shared" si="9"/>
        <v>421.875</v>
      </c>
      <c r="M1238" s="32">
        <v>0.25</v>
      </c>
      <c r="O1238" s="37"/>
      <c r="P1238" s="38"/>
      <c r="Q1238" s="33"/>
      <c r="R1238" s="34"/>
    </row>
    <row r="1239" spans="1:18" ht="15.75" customHeight="1" x14ac:dyDescent="0.2">
      <c r="A1239" s="22"/>
      <c r="B1239" s="27" t="s">
        <v>34</v>
      </c>
      <c r="C1239" s="27">
        <v>1128299</v>
      </c>
      <c r="D1239" s="28">
        <v>44237</v>
      </c>
      <c r="E1239" s="27" t="s">
        <v>35</v>
      </c>
      <c r="F1239" s="27" t="s">
        <v>68</v>
      </c>
      <c r="G1239" s="27" t="s">
        <v>69</v>
      </c>
      <c r="H1239" s="27" t="s">
        <v>27</v>
      </c>
      <c r="I1239" s="29">
        <v>0.45</v>
      </c>
      <c r="J1239" s="30">
        <v>2250</v>
      </c>
      <c r="K1239" s="31">
        <f t="shared" si="8"/>
        <v>1012.5</v>
      </c>
      <c r="L1239" s="31">
        <f t="shared" si="9"/>
        <v>253.125</v>
      </c>
      <c r="M1239" s="32">
        <v>0.25</v>
      </c>
      <c r="O1239" s="37"/>
      <c r="P1239" s="38"/>
      <c r="Q1239" s="33"/>
      <c r="R1239" s="34"/>
    </row>
    <row r="1240" spans="1:18" ht="15.75" customHeight="1" x14ac:dyDescent="0.2">
      <c r="A1240" s="22"/>
      <c r="B1240" s="27" t="s">
        <v>34</v>
      </c>
      <c r="C1240" s="27">
        <v>1128299</v>
      </c>
      <c r="D1240" s="28">
        <v>44237</v>
      </c>
      <c r="E1240" s="27" t="s">
        <v>35</v>
      </c>
      <c r="F1240" s="27" t="s">
        <v>68</v>
      </c>
      <c r="G1240" s="27" t="s">
        <v>69</v>
      </c>
      <c r="H1240" s="27" t="s">
        <v>28</v>
      </c>
      <c r="I1240" s="29">
        <v>0.5</v>
      </c>
      <c r="J1240" s="30">
        <v>1500</v>
      </c>
      <c r="K1240" s="31">
        <f t="shared" si="8"/>
        <v>750</v>
      </c>
      <c r="L1240" s="31">
        <f t="shared" si="9"/>
        <v>112.5</v>
      </c>
      <c r="M1240" s="32">
        <v>0.15</v>
      </c>
      <c r="O1240" s="37"/>
      <c r="P1240" s="38"/>
      <c r="Q1240" s="33"/>
      <c r="R1240" s="34"/>
    </row>
    <row r="1241" spans="1:18" ht="15.75" customHeight="1" x14ac:dyDescent="0.2">
      <c r="A1241" s="22"/>
      <c r="B1241" s="27" t="s">
        <v>34</v>
      </c>
      <c r="C1241" s="27">
        <v>1128299</v>
      </c>
      <c r="D1241" s="28">
        <v>44237</v>
      </c>
      <c r="E1241" s="27" t="s">
        <v>35</v>
      </c>
      <c r="F1241" s="27" t="s">
        <v>68</v>
      </c>
      <c r="G1241" s="27" t="s">
        <v>69</v>
      </c>
      <c r="H1241" s="27" t="s">
        <v>29</v>
      </c>
      <c r="I1241" s="29">
        <v>0.45</v>
      </c>
      <c r="J1241" s="30">
        <v>3500</v>
      </c>
      <c r="K1241" s="31">
        <f t="shared" si="8"/>
        <v>1575</v>
      </c>
      <c r="L1241" s="31">
        <f t="shared" si="9"/>
        <v>630</v>
      </c>
      <c r="M1241" s="32">
        <v>0.4</v>
      </c>
      <c r="O1241" s="37"/>
      <c r="P1241" s="38"/>
      <c r="Q1241" s="33"/>
      <c r="R1241" s="34"/>
    </row>
    <row r="1242" spans="1:18" ht="15.75" customHeight="1" x14ac:dyDescent="0.2">
      <c r="A1242" s="22"/>
      <c r="B1242" s="27" t="s">
        <v>34</v>
      </c>
      <c r="C1242" s="27">
        <v>1128299</v>
      </c>
      <c r="D1242" s="28">
        <v>44264</v>
      </c>
      <c r="E1242" s="27" t="s">
        <v>35</v>
      </c>
      <c r="F1242" s="27" t="s">
        <v>68</v>
      </c>
      <c r="G1242" s="27" t="s">
        <v>69</v>
      </c>
      <c r="H1242" s="27" t="s">
        <v>24</v>
      </c>
      <c r="I1242" s="29">
        <v>0.45</v>
      </c>
      <c r="J1242" s="30">
        <v>5000</v>
      </c>
      <c r="K1242" s="31">
        <f t="shared" si="8"/>
        <v>2250</v>
      </c>
      <c r="L1242" s="31">
        <f t="shared" si="9"/>
        <v>562.5</v>
      </c>
      <c r="M1242" s="32">
        <v>0.25</v>
      </c>
      <c r="O1242" s="37"/>
      <c r="P1242" s="38"/>
      <c r="Q1242" s="33"/>
      <c r="R1242" s="34"/>
    </row>
    <row r="1243" spans="1:18" ht="15.75" customHeight="1" x14ac:dyDescent="0.2">
      <c r="A1243" s="22"/>
      <c r="B1243" s="27" t="s">
        <v>34</v>
      </c>
      <c r="C1243" s="27">
        <v>1128299</v>
      </c>
      <c r="D1243" s="28">
        <v>44264</v>
      </c>
      <c r="E1243" s="27" t="s">
        <v>35</v>
      </c>
      <c r="F1243" s="27" t="s">
        <v>68</v>
      </c>
      <c r="G1243" s="27" t="s">
        <v>69</v>
      </c>
      <c r="H1243" s="27" t="s">
        <v>25</v>
      </c>
      <c r="I1243" s="29">
        <v>0.54999999999999993</v>
      </c>
      <c r="J1243" s="30">
        <v>3500</v>
      </c>
      <c r="K1243" s="31">
        <f t="shared" si="8"/>
        <v>1924.9999999999998</v>
      </c>
      <c r="L1243" s="31">
        <f t="shared" si="9"/>
        <v>385</v>
      </c>
      <c r="M1243" s="32">
        <v>0.2</v>
      </c>
      <c r="O1243" s="37"/>
      <c r="P1243" s="38"/>
      <c r="Q1243" s="33"/>
      <c r="R1243" s="34"/>
    </row>
    <row r="1244" spans="1:18" ht="15.75" customHeight="1" x14ac:dyDescent="0.2">
      <c r="A1244" s="22"/>
      <c r="B1244" s="27" t="s">
        <v>34</v>
      </c>
      <c r="C1244" s="27">
        <v>1128299</v>
      </c>
      <c r="D1244" s="28">
        <v>44264</v>
      </c>
      <c r="E1244" s="27" t="s">
        <v>35</v>
      </c>
      <c r="F1244" s="27" t="s">
        <v>68</v>
      </c>
      <c r="G1244" s="27" t="s">
        <v>69</v>
      </c>
      <c r="H1244" s="27" t="s">
        <v>26</v>
      </c>
      <c r="I1244" s="29">
        <v>0.59999999999999987</v>
      </c>
      <c r="J1244" s="30">
        <v>3750</v>
      </c>
      <c r="K1244" s="31">
        <f t="shared" si="8"/>
        <v>2249.9999999999995</v>
      </c>
      <c r="L1244" s="31">
        <f t="shared" si="9"/>
        <v>562.49999999999989</v>
      </c>
      <c r="M1244" s="32">
        <v>0.25</v>
      </c>
      <c r="O1244" s="37"/>
      <c r="P1244" s="38"/>
      <c r="Q1244" s="33"/>
      <c r="R1244" s="34"/>
    </row>
    <row r="1245" spans="1:18" ht="15.75" customHeight="1" x14ac:dyDescent="0.2">
      <c r="A1245" s="22"/>
      <c r="B1245" s="27" t="s">
        <v>34</v>
      </c>
      <c r="C1245" s="27">
        <v>1128299</v>
      </c>
      <c r="D1245" s="28">
        <v>44264</v>
      </c>
      <c r="E1245" s="27" t="s">
        <v>35</v>
      </c>
      <c r="F1245" s="27" t="s">
        <v>68</v>
      </c>
      <c r="G1245" s="27" t="s">
        <v>69</v>
      </c>
      <c r="H1245" s="27" t="s">
        <v>27</v>
      </c>
      <c r="I1245" s="29">
        <v>0.54999999999999993</v>
      </c>
      <c r="J1245" s="30">
        <v>2750</v>
      </c>
      <c r="K1245" s="31">
        <f t="shared" si="8"/>
        <v>1512.4999999999998</v>
      </c>
      <c r="L1245" s="31">
        <f t="shared" si="9"/>
        <v>378.12499999999994</v>
      </c>
      <c r="M1245" s="32">
        <v>0.25</v>
      </c>
      <c r="O1245" s="37"/>
      <c r="P1245" s="38"/>
      <c r="Q1245" s="33"/>
      <c r="R1245" s="34"/>
    </row>
    <row r="1246" spans="1:18" ht="15.75" customHeight="1" x14ac:dyDescent="0.2">
      <c r="A1246" s="22"/>
      <c r="B1246" s="27" t="s">
        <v>34</v>
      </c>
      <c r="C1246" s="27">
        <v>1128299</v>
      </c>
      <c r="D1246" s="28">
        <v>44264</v>
      </c>
      <c r="E1246" s="27" t="s">
        <v>35</v>
      </c>
      <c r="F1246" s="27" t="s">
        <v>68</v>
      </c>
      <c r="G1246" s="27" t="s">
        <v>69</v>
      </c>
      <c r="H1246" s="27" t="s">
        <v>28</v>
      </c>
      <c r="I1246" s="29">
        <v>0.6</v>
      </c>
      <c r="J1246" s="30">
        <v>1250</v>
      </c>
      <c r="K1246" s="31">
        <f t="shared" si="8"/>
        <v>750</v>
      </c>
      <c r="L1246" s="31">
        <f t="shared" si="9"/>
        <v>112.5</v>
      </c>
      <c r="M1246" s="32">
        <v>0.15</v>
      </c>
      <c r="O1246" s="37"/>
      <c r="P1246" s="38"/>
      <c r="Q1246" s="33"/>
      <c r="R1246" s="34"/>
    </row>
    <row r="1247" spans="1:18" ht="15.75" customHeight="1" x14ac:dyDescent="0.2">
      <c r="A1247" s="22"/>
      <c r="B1247" s="27" t="s">
        <v>34</v>
      </c>
      <c r="C1247" s="27">
        <v>1128299</v>
      </c>
      <c r="D1247" s="28">
        <v>44264</v>
      </c>
      <c r="E1247" s="27" t="s">
        <v>35</v>
      </c>
      <c r="F1247" s="27" t="s">
        <v>68</v>
      </c>
      <c r="G1247" s="27" t="s">
        <v>69</v>
      </c>
      <c r="H1247" s="27" t="s">
        <v>29</v>
      </c>
      <c r="I1247" s="29">
        <v>0.54999999999999993</v>
      </c>
      <c r="J1247" s="30">
        <v>3250</v>
      </c>
      <c r="K1247" s="31">
        <f t="shared" si="8"/>
        <v>1787.4999999999998</v>
      </c>
      <c r="L1247" s="31">
        <f t="shared" si="9"/>
        <v>715</v>
      </c>
      <c r="M1247" s="32">
        <v>0.4</v>
      </c>
      <c r="O1247" s="37"/>
      <c r="P1247" s="38"/>
      <c r="Q1247" s="33"/>
      <c r="R1247" s="34"/>
    </row>
    <row r="1248" spans="1:18" ht="15.75" customHeight="1" x14ac:dyDescent="0.2">
      <c r="A1248" s="22"/>
      <c r="B1248" s="27" t="s">
        <v>34</v>
      </c>
      <c r="C1248" s="27">
        <v>1128299</v>
      </c>
      <c r="D1248" s="28">
        <v>44296</v>
      </c>
      <c r="E1248" s="27" t="s">
        <v>35</v>
      </c>
      <c r="F1248" s="27" t="s">
        <v>68</v>
      </c>
      <c r="G1248" s="27" t="s">
        <v>69</v>
      </c>
      <c r="H1248" s="27" t="s">
        <v>24</v>
      </c>
      <c r="I1248" s="29">
        <v>0.6</v>
      </c>
      <c r="J1248" s="30">
        <v>5000</v>
      </c>
      <c r="K1248" s="31">
        <f t="shared" si="8"/>
        <v>3000</v>
      </c>
      <c r="L1248" s="31">
        <f t="shared" si="9"/>
        <v>750</v>
      </c>
      <c r="M1248" s="32">
        <v>0.25</v>
      </c>
      <c r="O1248" s="37"/>
      <c r="P1248" s="38"/>
      <c r="Q1248" s="33"/>
      <c r="R1248" s="34"/>
    </row>
    <row r="1249" spans="1:18" ht="15.75" customHeight="1" x14ac:dyDescent="0.2">
      <c r="A1249" s="22"/>
      <c r="B1249" s="27" t="s">
        <v>34</v>
      </c>
      <c r="C1249" s="27">
        <v>1128299</v>
      </c>
      <c r="D1249" s="28">
        <v>44296</v>
      </c>
      <c r="E1249" s="27" t="s">
        <v>35</v>
      </c>
      <c r="F1249" s="27" t="s">
        <v>68</v>
      </c>
      <c r="G1249" s="27" t="s">
        <v>69</v>
      </c>
      <c r="H1249" s="27" t="s">
        <v>25</v>
      </c>
      <c r="I1249" s="29">
        <v>0.65</v>
      </c>
      <c r="J1249" s="30">
        <v>3000</v>
      </c>
      <c r="K1249" s="31">
        <f t="shared" si="8"/>
        <v>1950</v>
      </c>
      <c r="L1249" s="31">
        <f t="shared" si="9"/>
        <v>390</v>
      </c>
      <c r="M1249" s="32">
        <v>0.2</v>
      </c>
      <c r="O1249" s="37"/>
      <c r="P1249" s="38"/>
      <c r="Q1249" s="33"/>
      <c r="R1249" s="34"/>
    </row>
    <row r="1250" spans="1:18" ht="15.75" customHeight="1" x14ac:dyDescent="0.2">
      <c r="A1250" s="22"/>
      <c r="B1250" s="27" t="s">
        <v>34</v>
      </c>
      <c r="C1250" s="27">
        <v>1128299</v>
      </c>
      <c r="D1250" s="28">
        <v>44296</v>
      </c>
      <c r="E1250" s="27" t="s">
        <v>35</v>
      </c>
      <c r="F1250" s="27" t="s">
        <v>68</v>
      </c>
      <c r="G1250" s="27" t="s">
        <v>69</v>
      </c>
      <c r="H1250" s="27" t="s">
        <v>26</v>
      </c>
      <c r="I1250" s="29">
        <v>0.65</v>
      </c>
      <c r="J1250" s="30">
        <v>3500</v>
      </c>
      <c r="K1250" s="31">
        <f t="shared" si="8"/>
        <v>2275</v>
      </c>
      <c r="L1250" s="31">
        <f t="shared" si="9"/>
        <v>568.75</v>
      </c>
      <c r="M1250" s="32">
        <v>0.25</v>
      </c>
      <c r="O1250" s="37"/>
      <c r="P1250" s="38"/>
      <c r="Q1250" s="33"/>
      <c r="R1250" s="34"/>
    </row>
    <row r="1251" spans="1:18" ht="15.75" customHeight="1" x14ac:dyDescent="0.2">
      <c r="A1251" s="22"/>
      <c r="B1251" s="27" t="s">
        <v>34</v>
      </c>
      <c r="C1251" s="27">
        <v>1128299</v>
      </c>
      <c r="D1251" s="28">
        <v>44296</v>
      </c>
      <c r="E1251" s="27" t="s">
        <v>35</v>
      </c>
      <c r="F1251" s="27" t="s">
        <v>68</v>
      </c>
      <c r="G1251" s="27" t="s">
        <v>69</v>
      </c>
      <c r="H1251" s="27" t="s">
        <v>27</v>
      </c>
      <c r="I1251" s="29">
        <v>0.5</v>
      </c>
      <c r="J1251" s="30">
        <v>2500</v>
      </c>
      <c r="K1251" s="31">
        <f t="shared" si="8"/>
        <v>1250</v>
      </c>
      <c r="L1251" s="31">
        <f t="shared" si="9"/>
        <v>312.5</v>
      </c>
      <c r="M1251" s="32">
        <v>0.25</v>
      </c>
      <c r="O1251" s="37"/>
      <c r="P1251" s="38"/>
      <c r="Q1251" s="33"/>
      <c r="R1251" s="34"/>
    </row>
    <row r="1252" spans="1:18" ht="15.75" customHeight="1" x14ac:dyDescent="0.2">
      <c r="A1252" s="22"/>
      <c r="B1252" s="27" t="s">
        <v>34</v>
      </c>
      <c r="C1252" s="27">
        <v>1128299</v>
      </c>
      <c r="D1252" s="28">
        <v>44296</v>
      </c>
      <c r="E1252" s="27" t="s">
        <v>35</v>
      </c>
      <c r="F1252" s="27" t="s">
        <v>68</v>
      </c>
      <c r="G1252" s="27" t="s">
        <v>69</v>
      </c>
      <c r="H1252" s="27" t="s">
        <v>28</v>
      </c>
      <c r="I1252" s="29">
        <v>0.55000000000000004</v>
      </c>
      <c r="J1252" s="30">
        <v>1500</v>
      </c>
      <c r="K1252" s="31">
        <f t="shared" si="8"/>
        <v>825.00000000000011</v>
      </c>
      <c r="L1252" s="31">
        <f t="shared" si="9"/>
        <v>123.75000000000001</v>
      </c>
      <c r="M1252" s="32">
        <v>0.15</v>
      </c>
      <c r="O1252" s="37"/>
      <c r="P1252" s="38"/>
      <c r="Q1252" s="33"/>
      <c r="R1252" s="34"/>
    </row>
    <row r="1253" spans="1:18" ht="15.75" customHeight="1" x14ac:dyDescent="0.2">
      <c r="A1253" s="22"/>
      <c r="B1253" s="27" t="s">
        <v>34</v>
      </c>
      <c r="C1253" s="27">
        <v>1128299</v>
      </c>
      <c r="D1253" s="28">
        <v>44296</v>
      </c>
      <c r="E1253" s="27" t="s">
        <v>35</v>
      </c>
      <c r="F1253" s="27" t="s">
        <v>68</v>
      </c>
      <c r="G1253" s="27" t="s">
        <v>69</v>
      </c>
      <c r="H1253" s="27" t="s">
        <v>29</v>
      </c>
      <c r="I1253" s="29">
        <v>0.70000000000000007</v>
      </c>
      <c r="J1253" s="30">
        <v>3250</v>
      </c>
      <c r="K1253" s="31">
        <f t="shared" si="8"/>
        <v>2275</v>
      </c>
      <c r="L1253" s="31">
        <f t="shared" si="9"/>
        <v>910</v>
      </c>
      <c r="M1253" s="32">
        <v>0.4</v>
      </c>
      <c r="O1253" s="37"/>
      <c r="P1253" s="38"/>
      <c r="Q1253" s="33"/>
      <c r="R1253" s="34"/>
    </row>
    <row r="1254" spans="1:18" ht="15.75" customHeight="1" x14ac:dyDescent="0.2">
      <c r="A1254" s="22"/>
      <c r="B1254" s="27" t="s">
        <v>34</v>
      </c>
      <c r="C1254" s="27">
        <v>1128299</v>
      </c>
      <c r="D1254" s="28">
        <v>44327</v>
      </c>
      <c r="E1254" s="27" t="s">
        <v>35</v>
      </c>
      <c r="F1254" s="27" t="s">
        <v>68</v>
      </c>
      <c r="G1254" s="27" t="s">
        <v>69</v>
      </c>
      <c r="H1254" s="27" t="s">
        <v>24</v>
      </c>
      <c r="I1254" s="29">
        <v>0.54999999999999993</v>
      </c>
      <c r="J1254" s="30">
        <v>5250</v>
      </c>
      <c r="K1254" s="31">
        <f t="shared" si="8"/>
        <v>2887.4999999999995</v>
      </c>
      <c r="L1254" s="31">
        <f t="shared" si="9"/>
        <v>721.87499999999989</v>
      </c>
      <c r="M1254" s="32">
        <v>0.25</v>
      </c>
      <c r="O1254" s="37"/>
      <c r="P1254" s="38"/>
      <c r="Q1254" s="33"/>
      <c r="R1254" s="34"/>
    </row>
    <row r="1255" spans="1:18" ht="15.75" customHeight="1" x14ac:dyDescent="0.2">
      <c r="A1255" s="22"/>
      <c r="B1255" s="27" t="s">
        <v>34</v>
      </c>
      <c r="C1255" s="27">
        <v>1128299</v>
      </c>
      <c r="D1255" s="28">
        <v>44327</v>
      </c>
      <c r="E1255" s="27" t="s">
        <v>35</v>
      </c>
      <c r="F1255" s="27" t="s">
        <v>68</v>
      </c>
      <c r="G1255" s="27" t="s">
        <v>69</v>
      </c>
      <c r="H1255" s="27" t="s">
        <v>25</v>
      </c>
      <c r="I1255" s="29">
        <v>0.6</v>
      </c>
      <c r="J1255" s="30">
        <v>3750</v>
      </c>
      <c r="K1255" s="31">
        <f t="shared" si="8"/>
        <v>2250</v>
      </c>
      <c r="L1255" s="31">
        <f t="shared" si="9"/>
        <v>450</v>
      </c>
      <c r="M1255" s="32">
        <v>0.2</v>
      </c>
      <c r="O1255" s="37"/>
      <c r="P1255" s="38"/>
      <c r="Q1255" s="33"/>
      <c r="R1255" s="34"/>
    </row>
    <row r="1256" spans="1:18" ht="15.75" customHeight="1" x14ac:dyDescent="0.2">
      <c r="A1256" s="22"/>
      <c r="B1256" s="27" t="s">
        <v>34</v>
      </c>
      <c r="C1256" s="27">
        <v>1128299</v>
      </c>
      <c r="D1256" s="28">
        <v>44327</v>
      </c>
      <c r="E1256" s="27" t="s">
        <v>35</v>
      </c>
      <c r="F1256" s="27" t="s">
        <v>68</v>
      </c>
      <c r="G1256" s="27" t="s">
        <v>69</v>
      </c>
      <c r="H1256" s="27" t="s">
        <v>26</v>
      </c>
      <c r="I1256" s="29">
        <v>0.6</v>
      </c>
      <c r="J1256" s="30">
        <v>3750</v>
      </c>
      <c r="K1256" s="31">
        <f t="shared" si="8"/>
        <v>2250</v>
      </c>
      <c r="L1256" s="31">
        <f t="shared" si="9"/>
        <v>562.5</v>
      </c>
      <c r="M1256" s="32">
        <v>0.25</v>
      </c>
      <c r="O1256" s="37"/>
      <c r="P1256" s="38"/>
      <c r="Q1256" s="33"/>
      <c r="R1256" s="34"/>
    </row>
    <row r="1257" spans="1:18" ht="15.75" customHeight="1" x14ac:dyDescent="0.2">
      <c r="A1257" s="22"/>
      <c r="B1257" s="27" t="s">
        <v>34</v>
      </c>
      <c r="C1257" s="27">
        <v>1128299</v>
      </c>
      <c r="D1257" s="28">
        <v>44327</v>
      </c>
      <c r="E1257" s="27" t="s">
        <v>35</v>
      </c>
      <c r="F1257" s="27" t="s">
        <v>68</v>
      </c>
      <c r="G1257" s="27" t="s">
        <v>69</v>
      </c>
      <c r="H1257" s="27" t="s">
        <v>27</v>
      </c>
      <c r="I1257" s="29">
        <v>0.54999999999999993</v>
      </c>
      <c r="J1257" s="30">
        <v>2750</v>
      </c>
      <c r="K1257" s="31">
        <f t="shared" si="8"/>
        <v>1512.4999999999998</v>
      </c>
      <c r="L1257" s="31">
        <f t="shared" si="9"/>
        <v>378.12499999999994</v>
      </c>
      <c r="M1257" s="32">
        <v>0.25</v>
      </c>
      <c r="O1257" s="37"/>
      <c r="P1257" s="38"/>
      <c r="Q1257" s="33"/>
      <c r="R1257" s="34"/>
    </row>
    <row r="1258" spans="1:18" ht="15.75" customHeight="1" x14ac:dyDescent="0.2">
      <c r="A1258" s="22"/>
      <c r="B1258" s="27" t="s">
        <v>34</v>
      </c>
      <c r="C1258" s="27">
        <v>1128299</v>
      </c>
      <c r="D1258" s="28">
        <v>44327</v>
      </c>
      <c r="E1258" s="27" t="s">
        <v>35</v>
      </c>
      <c r="F1258" s="27" t="s">
        <v>68</v>
      </c>
      <c r="G1258" s="27" t="s">
        <v>69</v>
      </c>
      <c r="H1258" s="27" t="s">
        <v>28</v>
      </c>
      <c r="I1258" s="29">
        <v>0.6</v>
      </c>
      <c r="J1258" s="30">
        <v>1750</v>
      </c>
      <c r="K1258" s="31">
        <f t="shared" si="8"/>
        <v>1050</v>
      </c>
      <c r="L1258" s="31">
        <f t="shared" si="9"/>
        <v>157.5</v>
      </c>
      <c r="M1258" s="32">
        <v>0.15</v>
      </c>
      <c r="O1258" s="37"/>
      <c r="P1258" s="38"/>
      <c r="Q1258" s="33"/>
      <c r="R1258" s="34"/>
    </row>
    <row r="1259" spans="1:18" ht="15.75" customHeight="1" x14ac:dyDescent="0.2">
      <c r="A1259" s="22"/>
      <c r="B1259" s="27" t="s">
        <v>34</v>
      </c>
      <c r="C1259" s="27">
        <v>1128299</v>
      </c>
      <c r="D1259" s="28">
        <v>44327</v>
      </c>
      <c r="E1259" s="27" t="s">
        <v>35</v>
      </c>
      <c r="F1259" s="27" t="s">
        <v>68</v>
      </c>
      <c r="G1259" s="27" t="s">
        <v>69</v>
      </c>
      <c r="H1259" s="27" t="s">
        <v>29</v>
      </c>
      <c r="I1259" s="29">
        <v>0.75</v>
      </c>
      <c r="J1259" s="30">
        <v>4750</v>
      </c>
      <c r="K1259" s="31">
        <f t="shared" si="8"/>
        <v>3562.5</v>
      </c>
      <c r="L1259" s="31">
        <f t="shared" si="9"/>
        <v>1425</v>
      </c>
      <c r="M1259" s="32">
        <v>0.4</v>
      </c>
      <c r="O1259" s="37"/>
      <c r="P1259" s="38"/>
      <c r="Q1259" s="33"/>
      <c r="R1259" s="34"/>
    </row>
    <row r="1260" spans="1:18" ht="15.75" customHeight="1" x14ac:dyDescent="0.2">
      <c r="A1260" s="22"/>
      <c r="B1260" s="27" t="s">
        <v>34</v>
      </c>
      <c r="C1260" s="27">
        <v>1128299</v>
      </c>
      <c r="D1260" s="28">
        <v>44357</v>
      </c>
      <c r="E1260" s="27" t="s">
        <v>35</v>
      </c>
      <c r="F1260" s="27" t="s">
        <v>68</v>
      </c>
      <c r="G1260" s="27" t="s">
        <v>69</v>
      </c>
      <c r="H1260" s="27" t="s">
        <v>24</v>
      </c>
      <c r="I1260" s="29">
        <v>0.7</v>
      </c>
      <c r="J1260" s="30">
        <v>7250</v>
      </c>
      <c r="K1260" s="31">
        <f t="shared" si="8"/>
        <v>5075</v>
      </c>
      <c r="L1260" s="31">
        <f t="shared" si="9"/>
        <v>1268.75</v>
      </c>
      <c r="M1260" s="32">
        <v>0.25</v>
      </c>
      <c r="O1260" s="37"/>
      <c r="P1260" s="38"/>
      <c r="Q1260" s="33"/>
      <c r="R1260" s="34"/>
    </row>
    <row r="1261" spans="1:18" ht="15.75" customHeight="1" x14ac:dyDescent="0.2">
      <c r="A1261" s="22"/>
      <c r="B1261" s="27" t="s">
        <v>34</v>
      </c>
      <c r="C1261" s="27">
        <v>1128299</v>
      </c>
      <c r="D1261" s="28">
        <v>44357</v>
      </c>
      <c r="E1261" s="27" t="s">
        <v>35</v>
      </c>
      <c r="F1261" s="27" t="s">
        <v>68</v>
      </c>
      <c r="G1261" s="27" t="s">
        <v>69</v>
      </c>
      <c r="H1261" s="27" t="s">
        <v>25</v>
      </c>
      <c r="I1261" s="29">
        <v>0.75</v>
      </c>
      <c r="J1261" s="30">
        <v>6000</v>
      </c>
      <c r="K1261" s="31">
        <f t="shared" si="8"/>
        <v>4500</v>
      </c>
      <c r="L1261" s="31">
        <f t="shared" si="9"/>
        <v>900</v>
      </c>
      <c r="M1261" s="32">
        <v>0.2</v>
      </c>
      <c r="O1261" s="37"/>
      <c r="P1261" s="38"/>
      <c r="Q1261" s="33"/>
      <c r="R1261" s="34"/>
    </row>
    <row r="1262" spans="1:18" ht="15.75" customHeight="1" x14ac:dyDescent="0.2">
      <c r="A1262" s="22"/>
      <c r="B1262" s="27" t="s">
        <v>34</v>
      </c>
      <c r="C1262" s="27">
        <v>1128299</v>
      </c>
      <c r="D1262" s="28">
        <v>44357</v>
      </c>
      <c r="E1262" s="27" t="s">
        <v>35</v>
      </c>
      <c r="F1262" s="27" t="s">
        <v>68</v>
      </c>
      <c r="G1262" s="27" t="s">
        <v>69</v>
      </c>
      <c r="H1262" s="27" t="s">
        <v>26</v>
      </c>
      <c r="I1262" s="29">
        <v>0.75</v>
      </c>
      <c r="J1262" s="30">
        <v>6000</v>
      </c>
      <c r="K1262" s="31">
        <f t="shared" si="8"/>
        <v>4500</v>
      </c>
      <c r="L1262" s="31">
        <f t="shared" si="9"/>
        <v>1125</v>
      </c>
      <c r="M1262" s="32">
        <v>0.25</v>
      </c>
      <c r="O1262" s="37"/>
      <c r="P1262" s="38"/>
      <c r="Q1262" s="33"/>
      <c r="R1262" s="34"/>
    </row>
    <row r="1263" spans="1:18" ht="15.75" customHeight="1" x14ac:dyDescent="0.2">
      <c r="A1263" s="22"/>
      <c r="B1263" s="27" t="s">
        <v>34</v>
      </c>
      <c r="C1263" s="27">
        <v>1128299</v>
      </c>
      <c r="D1263" s="28">
        <v>44357</v>
      </c>
      <c r="E1263" s="27" t="s">
        <v>35</v>
      </c>
      <c r="F1263" s="27" t="s">
        <v>68</v>
      </c>
      <c r="G1263" s="27" t="s">
        <v>69</v>
      </c>
      <c r="H1263" s="27" t="s">
        <v>27</v>
      </c>
      <c r="I1263" s="29">
        <v>0.75</v>
      </c>
      <c r="J1263" s="30">
        <v>4750</v>
      </c>
      <c r="K1263" s="31">
        <f t="shared" si="8"/>
        <v>3562.5</v>
      </c>
      <c r="L1263" s="31">
        <f t="shared" si="9"/>
        <v>890.625</v>
      </c>
      <c r="M1263" s="32">
        <v>0.25</v>
      </c>
      <c r="O1263" s="37"/>
      <c r="P1263" s="38"/>
      <c r="Q1263" s="33"/>
      <c r="R1263" s="34"/>
    </row>
    <row r="1264" spans="1:18" ht="15.75" customHeight="1" x14ac:dyDescent="0.2">
      <c r="A1264" s="22"/>
      <c r="B1264" s="27" t="s">
        <v>34</v>
      </c>
      <c r="C1264" s="27">
        <v>1128299</v>
      </c>
      <c r="D1264" s="28">
        <v>44357</v>
      </c>
      <c r="E1264" s="27" t="s">
        <v>35</v>
      </c>
      <c r="F1264" s="27" t="s">
        <v>68</v>
      </c>
      <c r="G1264" s="27" t="s">
        <v>69</v>
      </c>
      <c r="H1264" s="27" t="s">
        <v>28</v>
      </c>
      <c r="I1264" s="29">
        <v>0.85000000000000009</v>
      </c>
      <c r="J1264" s="30">
        <v>3500</v>
      </c>
      <c r="K1264" s="31">
        <f t="shared" si="8"/>
        <v>2975.0000000000005</v>
      </c>
      <c r="L1264" s="31">
        <f t="shared" si="9"/>
        <v>446.25000000000006</v>
      </c>
      <c r="M1264" s="32">
        <v>0.15</v>
      </c>
      <c r="O1264" s="37"/>
      <c r="P1264" s="38"/>
      <c r="Q1264" s="33"/>
      <c r="R1264" s="34"/>
    </row>
    <row r="1265" spans="1:18" ht="15.75" customHeight="1" x14ac:dyDescent="0.2">
      <c r="A1265" s="22"/>
      <c r="B1265" s="27" t="s">
        <v>34</v>
      </c>
      <c r="C1265" s="27">
        <v>1128299</v>
      </c>
      <c r="D1265" s="28">
        <v>44357</v>
      </c>
      <c r="E1265" s="27" t="s">
        <v>35</v>
      </c>
      <c r="F1265" s="27" t="s">
        <v>68</v>
      </c>
      <c r="G1265" s="27" t="s">
        <v>69</v>
      </c>
      <c r="H1265" s="27" t="s">
        <v>29</v>
      </c>
      <c r="I1265" s="29">
        <v>1</v>
      </c>
      <c r="J1265" s="30">
        <v>6500</v>
      </c>
      <c r="K1265" s="31">
        <f t="shared" si="8"/>
        <v>6500</v>
      </c>
      <c r="L1265" s="31">
        <f t="shared" si="9"/>
        <v>2600</v>
      </c>
      <c r="M1265" s="32">
        <v>0.4</v>
      </c>
      <c r="O1265" s="37"/>
      <c r="P1265" s="38"/>
      <c r="Q1265" s="33"/>
      <c r="R1265" s="34"/>
    </row>
    <row r="1266" spans="1:18" ht="15.75" customHeight="1" x14ac:dyDescent="0.2">
      <c r="A1266" s="22"/>
      <c r="B1266" s="27" t="s">
        <v>34</v>
      </c>
      <c r="C1266" s="27">
        <v>1128299</v>
      </c>
      <c r="D1266" s="28">
        <v>44386</v>
      </c>
      <c r="E1266" s="27" t="s">
        <v>35</v>
      </c>
      <c r="F1266" s="27" t="s">
        <v>68</v>
      </c>
      <c r="G1266" s="27" t="s">
        <v>69</v>
      </c>
      <c r="H1266" s="27" t="s">
        <v>24</v>
      </c>
      <c r="I1266" s="29">
        <v>0.8</v>
      </c>
      <c r="J1266" s="30">
        <v>8000</v>
      </c>
      <c r="K1266" s="31">
        <f t="shared" si="8"/>
        <v>6400</v>
      </c>
      <c r="L1266" s="31">
        <f t="shared" si="9"/>
        <v>1600</v>
      </c>
      <c r="M1266" s="32">
        <v>0.25</v>
      </c>
      <c r="O1266" s="37"/>
      <c r="P1266" s="38"/>
      <c r="Q1266" s="33"/>
      <c r="R1266" s="34"/>
    </row>
    <row r="1267" spans="1:18" ht="15.75" customHeight="1" x14ac:dyDescent="0.2">
      <c r="A1267" s="22"/>
      <c r="B1267" s="27" t="s">
        <v>34</v>
      </c>
      <c r="C1267" s="27">
        <v>1128299</v>
      </c>
      <c r="D1267" s="28">
        <v>44386</v>
      </c>
      <c r="E1267" s="27" t="s">
        <v>35</v>
      </c>
      <c r="F1267" s="27" t="s">
        <v>68</v>
      </c>
      <c r="G1267" s="27" t="s">
        <v>69</v>
      </c>
      <c r="H1267" s="27" t="s">
        <v>25</v>
      </c>
      <c r="I1267" s="29">
        <v>0.85000000000000009</v>
      </c>
      <c r="J1267" s="30">
        <v>6500</v>
      </c>
      <c r="K1267" s="31">
        <f t="shared" si="8"/>
        <v>5525.0000000000009</v>
      </c>
      <c r="L1267" s="31">
        <f t="shared" si="9"/>
        <v>1105.0000000000002</v>
      </c>
      <c r="M1267" s="32">
        <v>0.2</v>
      </c>
      <c r="O1267" s="37"/>
      <c r="P1267" s="38"/>
      <c r="Q1267" s="33"/>
      <c r="R1267" s="34"/>
    </row>
    <row r="1268" spans="1:18" ht="15.75" customHeight="1" x14ac:dyDescent="0.2">
      <c r="A1268" s="22"/>
      <c r="B1268" s="27" t="s">
        <v>34</v>
      </c>
      <c r="C1268" s="27">
        <v>1128299</v>
      </c>
      <c r="D1268" s="28">
        <v>44386</v>
      </c>
      <c r="E1268" s="27" t="s">
        <v>35</v>
      </c>
      <c r="F1268" s="27" t="s">
        <v>68</v>
      </c>
      <c r="G1268" s="27" t="s">
        <v>69</v>
      </c>
      <c r="H1268" s="27" t="s">
        <v>26</v>
      </c>
      <c r="I1268" s="29">
        <v>0.85000000000000009</v>
      </c>
      <c r="J1268" s="30">
        <v>6000</v>
      </c>
      <c r="K1268" s="31">
        <f t="shared" si="8"/>
        <v>5100.0000000000009</v>
      </c>
      <c r="L1268" s="31">
        <f t="shared" si="9"/>
        <v>1275.0000000000002</v>
      </c>
      <c r="M1268" s="32">
        <v>0.25</v>
      </c>
      <c r="O1268" s="37"/>
      <c r="P1268" s="38"/>
      <c r="Q1268" s="33"/>
      <c r="R1268" s="34"/>
    </row>
    <row r="1269" spans="1:18" ht="15.75" customHeight="1" x14ac:dyDescent="0.2">
      <c r="A1269" s="22"/>
      <c r="B1269" s="27" t="s">
        <v>34</v>
      </c>
      <c r="C1269" s="27">
        <v>1128299</v>
      </c>
      <c r="D1269" s="28">
        <v>44386</v>
      </c>
      <c r="E1269" s="27" t="s">
        <v>35</v>
      </c>
      <c r="F1269" s="27" t="s">
        <v>68</v>
      </c>
      <c r="G1269" s="27" t="s">
        <v>69</v>
      </c>
      <c r="H1269" s="27" t="s">
        <v>27</v>
      </c>
      <c r="I1269" s="29">
        <v>0.8</v>
      </c>
      <c r="J1269" s="30">
        <v>5000</v>
      </c>
      <c r="K1269" s="31">
        <f t="shared" si="8"/>
        <v>4000</v>
      </c>
      <c r="L1269" s="31">
        <f t="shared" si="9"/>
        <v>1000</v>
      </c>
      <c r="M1269" s="32">
        <v>0.25</v>
      </c>
      <c r="O1269" s="37"/>
      <c r="P1269" s="38"/>
      <c r="Q1269" s="33"/>
      <c r="R1269" s="34"/>
    </row>
    <row r="1270" spans="1:18" ht="15.75" customHeight="1" x14ac:dyDescent="0.2">
      <c r="A1270" s="22"/>
      <c r="B1270" s="27" t="s">
        <v>34</v>
      </c>
      <c r="C1270" s="27">
        <v>1128299</v>
      </c>
      <c r="D1270" s="28">
        <v>44386</v>
      </c>
      <c r="E1270" s="27" t="s">
        <v>35</v>
      </c>
      <c r="F1270" s="27" t="s">
        <v>68</v>
      </c>
      <c r="G1270" s="27" t="s">
        <v>69</v>
      </c>
      <c r="H1270" s="27" t="s">
        <v>28</v>
      </c>
      <c r="I1270" s="29">
        <v>0.85000000000000009</v>
      </c>
      <c r="J1270" s="30">
        <v>5500</v>
      </c>
      <c r="K1270" s="31">
        <f t="shared" si="8"/>
        <v>4675.0000000000009</v>
      </c>
      <c r="L1270" s="31">
        <f t="shared" si="9"/>
        <v>701.25000000000011</v>
      </c>
      <c r="M1270" s="32">
        <v>0.15</v>
      </c>
      <c r="O1270" s="37"/>
      <c r="P1270" s="38"/>
      <c r="Q1270" s="33"/>
      <c r="R1270" s="34"/>
    </row>
    <row r="1271" spans="1:18" ht="15.75" customHeight="1" x14ac:dyDescent="0.2">
      <c r="A1271" s="22"/>
      <c r="B1271" s="27" t="s">
        <v>34</v>
      </c>
      <c r="C1271" s="27">
        <v>1128299</v>
      </c>
      <c r="D1271" s="28">
        <v>44386</v>
      </c>
      <c r="E1271" s="27" t="s">
        <v>35</v>
      </c>
      <c r="F1271" s="27" t="s">
        <v>68</v>
      </c>
      <c r="G1271" s="27" t="s">
        <v>69</v>
      </c>
      <c r="H1271" s="27" t="s">
        <v>29</v>
      </c>
      <c r="I1271" s="29">
        <v>1</v>
      </c>
      <c r="J1271" s="30">
        <v>5500</v>
      </c>
      <c r="K1271" s="31">
        <f t="shared" si="8"/>
        <v>5500</v>
      </c>
      <c r="L1271" s="31">
        <f t="shared" si="9"/>
        <v>2200</v>
      </c>
      <c r="M1271" s="32">
        <v>0.4</v>
      </c>
      <c r="O1271" s="37"/>
      <c r="P1271" s="38"/>
      <c r="Q1271" s="33"/>
      <c r="R1271" s="34"/>
    </row>
    <row r="1272" spans="1:18" ht="15.75" customHeight="1" x14ac:dyDescent="0.2">
      <c r="A1272" s="22"/>
      <c r="B1272" s="27" t="s">
        <v>34</v>
      </c>
      <c r="C1272" s="27">
        <v>1128299</v>
      </c>
      <c r="D1272" s="28">
        <v>44418</v>
      </c>
      <c r="E1272" s="27" t="s">
        <v>35</v>
      </c>
      <c r="F1272" s="27" t="s">
        <v>68</v>
      </c>
      <c r="G1272" s="27" t="s">
        <v>69</v>
      </c>
      <c r="H1272" s="27" t="s">
        <v>24</v>
      </c>
      <c r="I1272" s="29">
        <v>0.85000000000000009</v>
      </c>
      <c r="J1272" s="30">
        <v>7500</v>
      </c>
      <c r="K1272" s="31">
        <f t="shared" si="8"/>
        <v>6375.0000000000009</v>
      </c>
      <c r="L1272" s="31">
        <f t="shared" si="9"/>
        <v>1593.7500000000002</v>
      </c>
      <c r="M1272" s="32">
        <v>0.25</v>
      </c>
      <c r="O1272" s="37"/>
      <c r="P1272" s="38"/>
      <c r="Q1272" s="33"/>
      <c r="R1272" s="34"/>
    </row>
    <row r="1273" spans="1:18" ht="15.75" customHeight="1" x14ac:dyDescent="0.2">
      <c r="A1273" s="22"/>
      <c r="B1273" s="27" t="s">
        <v>34</v>
      </c>
      <c r="C1273" s="27">
        <v>1128299</v>
      </c>
      <c r="D1273" s="28">
        <v>44418</v>
      </c>
      <c r="E1273" s="27" t="s">
        <v>35</v>
      </c>
      <c r="F1273" s="27" t="s">
        <v>68</v>
      </c>
      <c r="G1273" s="27" t="s">
        <v>69</v>
      </c>
      <c r="H1273" s="27" t="s">
        <v>25</v>
      </c>
      <c r="I1273" s="29">
        <v>0.75000000000000011</v>
      </c>
      <c r="J1273" s="30">
        <v>7250</v>
      </c>
      <c r="K1273" s="31">
        <f t="shared" si="8"/>
        <v>5437.5000000000009</v>
      </c>
      <c r="L1273" s="31">
        <f t="shared" si="9"/>
        <v>1087.5000000000002</v>
      </c>
      <c r="M1273" s="32">
        <v>0.2</v>
      </c>
      <c r="O1273" s="37"/>
      <c r="P1273" s="38"/>
      <c r="Q1273" s="33"/>
      <c r="R1273" s="34"/>
    </row>
    <row r="1274" spans="1:18" ht="15.75" customHeight="1" x14ac:dyDescent="0.2">
      <c r="A1274" s="22"/>
      <c r="B1274" s="27" t="s">
        <v>34</v>
      </c>
      <c r="C1274" s="27">
        <v>1128299</v>
      </c>
      <c r="D1274" s="28">
        <v>44418</v>
      </c>
      <c r="E1274" s="27" t="s">
        <v>35</v>
      </c>
      <c r="F1274" s="27" t="s">
        <v>68</v>
      </c>
      <c r="G1274" s="27" t="s">
        <v>69</v>
      </c>
      <c r="H1274" s="27" t="s">
        <v>26</v>
      </c>
      <c r="I1274" s="29">
        <v>0.70000000000000007</v>
      </c>
      <c r="J1274" s="30">
        <v>6000</v>
      </c>
      <c r="K1274" s="31">
        <f t="shared" si="8"/>
        <v>4200</v>
      </c>
      <c r="L1274" s="31">
        <f t="shared" si="9"/>
        <v>1050</v>
      </c>
      <c r="M1274" s="32">
        <v>0.25</v>
      </c>
      <c r="O1274" s="37"/>
      <c r="P1274" s="38"/>
      <c r="Q1274" s="33"/>
      <c r="R1274" s="34"/>
    </row>
    <row r="1275" spans="1:18" ht="15.75" customHeight="1" x14ac:dyDescent="0.2">
      <c r="A1275" s="22"/>
      <c r="B1275" s="27" t="s">
        <v>34</v>
      </c>
      <c r="C1275" s="27">
        <v>1128299</v>
      </c>
      <c r="D1275" s="28">
        <v>44418</v>
      </c>
      <c r="E1275" s="27" t="s">
        <v>35</v>
      </c>
      <c r="F1275" s="27" t="s">
        <v>68</v>
      </c>
      <c r="G1275" s="27" t="s">
        <v>69</v>
      </c>
      <c r="H1275" s="27" t="s">
        <v>27</v>
      </c>
      <c r="I1275" s="29">
        <v>0.70000000000000007</v>
      </c>
      <c r="J1275" s="30">
        <v>5250</v>
      </c>
      <c r="K1275" s="31">
        <f t="shared" si="8"/>
        <v>3675.0000000000005</v>
      </c>
      <c r="L1275" s="31">
        <f t="shared" si="9"/>
        <v>918.75000000000011</v>
      </c>
      <c r="M1275" s="32">
        <v>0.25</v>
      </c>
      <c r="O1275" s="37"/>
      <c r="P1275" s="38"/>
      <c r="Q1275" s="33"/>
      <c r="R1275" s="34"/>
    </row>
    <row r="1276" spans="1:18" ht="15.75" customHeight="1" x14ac:dyDescent="0.2">
      <c r="A1276" s="22"/>
      <c r="B1276" s="27" t="s">
        <v>34</v>
      </c>
      <c r="C1276" s="27">
        <v>1128299</v>
      </c>
      <c r="D1276" s="28">
        <v>44418</v>
      </c>
      <c r="E1276" s="27" t="s">
        <v>35</v>
      </c>
      <c r="F1276" s="27" t="s">
        <v>68</v>
      </c>
      <c r="G1276" s="27" t="s">
        <v>69</v>
      </c>
      <c r="H1276" s="27" t="s">
        <v>28</v>
      </c>
      <c r="I1276" s="29">
        <v>0.7</v>
      </c>
      <c r="J1276" s="30">
        <v>5250</v>
      </c>
      <c r="K1276" s="31">
        <f t="shared" si="8"/>
        <v>3674.9999999999995</v>
      </c>
      <c r="L1276" s="31">
        <f t="shared" si="9"/>
        <v>551.24999999999989</v>
      </c>
      <c r="M1276" s="32">
        <v>0.15</v>
      </c>
      <c r="O1276" s="37"/>
      <c r="P1276" s="38"/>
      <c r="Q1276" s="33"/>
      <c r="R1276" s="34"/>
    </row>
    <row r="1277" spans="1:18" ht="15.75" customHeight="1" x14ac:dyDescent="0.2">
      <c r="A1277" s="22"/>
      <c r="B1277" s="27" t="s">
        <v>34</v>
      </c>
      <c r="C1277" s="27">
        <v>1128299</v>
      </c>
      <c r="D1277" s="28">
        <v>44418</v>
      </c>
      <c r="E1277" s="27" t="s">
        <v>35</v>
      </c>
      <c r="F1277" s="27" t="s">
        <v>68</v>
      </c>
      <c r="G1277" s="27" t="s">
        <v>69</v>
      </c>
      <c r="H1277" s="27" t="s">
        <v>29</v>
      </c>
      <c r="I1277" s="29">
        <v>0.75</v>
      </c>
      <c r="J1277" s="30">
        <v>3500</v>
      </c>
      <c r="K1277" s="31">
        <f t="shared" si="8"/>
        <v>2625</v>
      </c>
      <c r="L1277" s="31">
        <f t="shared" si="9"/>
        <v>1050</v>
      </c>
      <c r="M1277" s="32">
        <v>0.4</v>
      </c>
      <c r="O1277" s="37"/>
      <c r="P1277" s="38"/>
      <c r="Q1277" s="33"/>
      <c r="R1277" s="34"/>
    </row>
    <row r="1278" spans="1:18" ht="15.75" customHeight="1" x14ac:dyDescent="0.2">
      <c r="A1278" s="22"/>
      <c r="B1278" s="27" t="s">
        <v>34</v>
      </c>
      <c r="C1278" s="27">
        <v>1128299</v>
      </c>
      <c r="D1278" s="28">
        <v>44450</v>
      </c>
      <c r="E1278" s="27" t="s">
        <v>35</v>
      </c>
      <c r="F1278" s="27" t="s">
        <v>68</v>
      </c>
      <c r="G1278" s="27" t="s">
        <v>69</v>
      </c>
      <c r="H1278" s="27" t="s">
        <v>24</v>
      </c>
      <c r="I1278" s="29">
        <v>0.65000000000000013</v>
      </c>
      <c r="J1278" s="30">
        <v>5500</v>
      </c>
      <c r="K1278" s="31">
        <f t="shared" si="8"/>
        <v>3575.0000000000009</v>
      </c>
      <c r="L1278" s="31">
        <f t="shared" si="9"/>
        <v>893.75000000000023</v>
      </c>
      <c r="M1278" s="32">
        <v>0.25</v>
      </c>
      <c r="O1278" s="37"/>
      <c r="P1278" s="38"/>
      <c r="Q1278" s="33"/>
      <c r="R1278" s="34"/>
    </row>
    <row r="1279" spans="1:18" ht="15.75" customHeight="1" x14ac:dyDescent="0.2">
      <c r="A1279" s="22"/>
      <c r="B1279" s="27" t="s">
        <v>34</v>
      </c>
      <c r="C1279" s="27">
        <v>1128299</v>
      </c>
      <c r="D1279" s="28">
        <v>44450</v>
      </c>
      <c r="E1279" s="27" t="s">
        <v>35</v>
      </c>
      <c r="F1279" s="27" t="s">
        <v>68</v>
      </c>
      <c r="G1279" s="27" t="s">
        <v>69</v>
      </c>
      <c r="H1279" s="27" t="s">
        <v>25</v>
      </c>
      <c r="I1279" s="29">
        <v>0.70000000000000018</v>
      </c>
      <c r="J1279" s="30">
        <v>5500</v>
      </c>
      <c r="K1279" s="31">
        <f t="shared" si="8"/>
        <v>3850.0000000000009</v>
      </c>
      <c r="L1279" s="31">
        <f t="shared" si="9"/>
        <v>770.00000000000023</v>
      </c>
      <c r="M1279" s="32">
        <v>0.2</v>
      </c>
      <c r="O1279" s="37"/>
      <c r="P1279" s="38"/>
      <c r="Q1279" s="33"/>
      <c r="R1279" s="34"/>
    </row>
    <row r="1280" spans="1:18" ht="15.75" customHeight="1" x14ac:dyDescent="0.2">
      <c r="A1280" s="22"/>
      <c r="B1280" s="27" t="s">
        <v>34</v>
      </c>
      <c r="C1280" s="27">
        <v>1128299</v>
      </c>
      <c r="D1280" s="28">
        <v>44450</v>
      </c>
      <c r="E1280" s="27" t="s">
        <v>35</v>
      </c>
      <c r="F1280" s="27" t="s">
        <v>68</v>
      </c>
      <c r="G1280" s="27" t="s">
        <v>69</v>
      </c>
      <c r="H1280" s="27" t="s">
        <v>26</v>
      </c>
      <c r="I1280" s="29">
        <v>0.65000000000000013</v>
      </c>
      <c r="J1280" s="30">
        <v>3750</v>
      </c>
      <c r="K1280" s="31">
        <f t="shared" si="8"/>
        <v>2437.5000000000005</v>
      </c>
      <c r="L1280" s="31">
        <f t="shared" si="9"/>
        <v>609.37500000000011</v>
      </c>
      <c r="M1280" s="32">
        <v>0.25</v>
      </c>
      <c r="O1280" s="37"/>
      <c r="P1280" s="38"/>
      <c r="Q1280" s="33"/>
      <c r="R1280" s="34"/>
    </row>
    <row r="1281" spans="1:18" ht="15.75" customHeight="1" x14ac:dyDescent="0.2">
      <c r="A1281" s="22"/>
      <c r="B1281" s="27" t="s">
        <v>34</v>
      </c>
      <c r="C1281" s="27">
        <v>1128299</v>
      </c>
      <c r="D1281" s="28">
        <v>44450</v>
      </c>
      <c r="E1281" s="27" t="s">
        <v>35</v>
      </c>
      <c r="F1281" s="27" t="s">
        <v>68</v>
      </c>
      <c r="G1281" s="27" t="s">
        <v>69</v>
      </c>
      <c r="H1281" s="27" t="s">
        <v>27</v>
      </c>
      <c r="I1281" s="29">
        <v>0.65000000000000013</v>
      </c>
      <c r="J1281" s="30">
        <v>3250</v>
      </c>
      <c r="K1281" s="31">
        <f t="shared" ref="K1281:K1535" si="10">I1281*J1281</f>
        <v>2112.5000000000005</v>
      </c>
      <c r="L1281" s="31">
        <f t="shared" ref="L1281:L1535" si="11">K1281*M1281</f>
        <v>528.12500000000011</v>
      </c>
      <c r="M1281" s="32">
        <v>0.25</v>
      </c>
      <c r="O1281" s="37"/>
      <c r="P1281" s="38"/>
      <c r="Q1281" s="33"/>
      <c r="R1281" s="34"/>
    </row>
    <row r="1282" spans="1:18" ht="15.75" customHeight="1" x14ac:dyDescent="0.2">
      <c r="A1282" s="22"/>
      <c r="B1282" s="27" t="s">
        <v>34</v>
      </c>
      <c r="C1282" s="27">
        <v>1128299</v>
      </c>
      <c r="D1282" s="28">
        <v>44450</v>
      </c>
      <c r="E1282" s="27" t="s">
        <v>35</v>
      </c>
      <c r="F1282" s="27" t="s">
        <v>68</v>
      </c>
      <c r="G1282" s="27" t="s">
        <v>69</v>
      </c>
      <c r="H1282" s="27" t="s">
        <v>28</v>
      </c>
      <c r="I1282" s="29">
        <v>0.75000000000000011</v>
      </c>
      <c r="J1282" s="30">
        <v>3500</v>
      </c>
      <c r="K1282" s="31">
        <f t="shared" si="10"/>
        <v>2625.0000000000005</v>
      </c>
      <c r="L1282" s="31">
        <f t="shared" si="11"/>
        <v>393.75000000000006</v>
      </c>
      <c r="M1282" s="32">
        <v>0.15</v>
      </c>
      <c r="O1282" s="37"/>
      <c r="P1282" s="38"/>
      <c r="Q1282" s="33"/>
      <c r="R1282" s="34"/>
    </row>
    <row r="1283" spans="1:18" ht="15.75" customHeight="1" x14ac:dyDescent="0.2">
      <c r="A1283" s="22"/>
      <c r="B1283" s="27" t="s">
        <v>34</v>
      </c>
      <c r="C1283" s="27">
        <v>1128299</v>
      </c>
      <c r="D1283" s="28">
        <v>44450</v>
      </c>
      <c r="E1283" s="27" t="s">
        <v>35</v>
      </c>
      <c r="F1283" s="27" t="s">
        <v>68</v>
      </c>
      <c r="G1283" s="27" t="s">
        <v>69</v>
      </c>
      <c r="H1283" s="27" t="s">
        <v>29</v>
      </c>
      <c r="I1283" s="29">
        <v>0.6</v>
      </c>
      <c r="J1283" s="30">
        <v>3750</v>
      </c>
      <c r="K1283" s="31">
        <f t="shared" si="10"/>
        <v>2250</v>
      </c>
      <c r="L1283" s="31">
        <f t="shared" si="11"/>
        <v>900</v>
      </c>
      <c r="M1283" s="32">
        <v>0.4</v>
      </c>
      <c r="O1283" s="37"/>
      <c r="P1283" s="38"/>
      <c r="Q1283" s="33"/>
      <c r="R1283" s="34"/>
    </row>
    <row r="1284" spans="1:18" ht="15.75" customHeight="1" x14ac:dyDescent="0.2">
      <c r="A1284" s="22"/>
      <c r="B1284" s="27" t="s">
        <v>34</v>
      </c>
      <c r="C1284" s="27">
        <v>1128299</v>
      </c>
      <c r="D1284" s="28">
        <v>44479</v>
      </c>
      <c r="E1284" s="27" t="s">
        <v>35</v>
      </c>
      <c r="F1284" s="27" t="s">
        <v>68</v>
      </c>
      <c r="G1284" s="27" t="s">
        <v>69</v>
      </c>
      <c r="H1284" s="27" t="s">
        <v>24</v>
      </c>
      <c r="I1284" s="29">
        <v>0.55000000000000004</v>
      </c>
      <c r="J1284" s="30">
        <v>4750</v>
      </c>
      <c r="K1284" s="31">
        <f t="shared" si="10"/>
        <v>2612.5</v>
      </c>
      <c r="L1284" s="31">
        <f t="shared" si="11"/>
        <v>653.125</v>
      </c>
      <c r="M1284" s="32">
        <v>0.25</v>
      </c>
      <c r="O1284" s="37"/>
      <c r="P1284" s="38"/>
      <c r="Q1284" s="33"/>
      <c r="R1284" s="34"/>
    </row>
    <row r="1285" spans="1:18" ht="15.75" customHeight="1" x14ac:dyDescent="0.2">
      <c r="A1285" s="22"/>
      <c r="B1285" s="27" t="s">
        <v>34</v>
      </c>
      <c r="C1285" s="27">
        <v>1128299</v>
      </c>
      <c r="D1285" s="28">
        <v>44479</v>
      </c>
      <c r="E1285" s="27" t="s">
        <v>35</v>
      </c>
      <c r="F1285" s="27" t="s">
        <v>68</v>
      </c>
      <c r="G1285" s="27" t="s">
        <v>69</v>
      </c>
      <c r="H1285" s="27" t="s">
        <v>25</v>
      </c>
      <c r="I1285" s="29">
        <v>0.65000000000000013</v>
      </c>
      <c r="J1285" s="30">
        <v>4750</v>
      </c>
      <c r="K1285" s="31">
        <f t="shared" si="10"/>
        <v>3087.5000000000005</v>
      </c>
      <c r="L1285" s="31">
        <f t="shared" si="11"/>
        <v>617.50000000000011</v>
      </c>
      <c r="M1285" s="32">
        <v>0.2</v>
      </c>
      <c r="O1285" s="37"/>
      <c r="P1285" s="38"/>
      <c r="Q1285" s="33"/>
      <c r="R1285" s="34"/>
    </row>
    <row r="1286" spans="1:18" ht="15.75" customHeight="1" x14ac:dyDescent="0.2">
      <c r="A1286" s="22"/>
      <c r="B1286" s="27" t="s">
        <v>34</v>
      </c>
      <c r="C1286" s="27">
        <v>1128299</v>
      </c>
      <c r="D1286" s="28">
        <v>44479</v>
      </c>
      <c r="E1286" s="27" t="s">
        <v>35</v>
      </c>
      <c r="F1286" s="27" t="s">
        <v>68</v>
      </c>
      <c r="G1286" s="27" t="s">
        <v>69</v>
      </c>
      <c r="H1286" s="27" t="s">
        <v>26</v>
      </c>
      <c r="I1286" s="29">
        <v>0.60000000000000009</v>
      </c>
      <c r="J1286" s="30">
        <v>3000</v>
      </c>
      <c r="K1286" s="31">
        <f t="shared" si="10"/>
        <v>1800.0000000000002</v>
      </c>
      <c r="L1286" s="31">
        <f t="shared" si="11"/>
        <v>450.00000000000006</v>
      </c>
      <c r="M1286" s="32">
        <v>0.25</v>
      </c>
      <c r="O1286" s="37"/>
      <c r="P1286" s="38"/>
      <c r="Q1286" s="33"/>
      <c r="R1286" s="34"/>
    </row>
    <row r="1287" spans="1:18" ht="15.75" customHeight="1" x14ac:dyDescent="0.2">
      <c r="A1287" s="22"/>
      <c r="B1287" s="27" t="s">
        <v>34</v>
      </c>
      <c r="C1287" s="27">
        <v>1128299</v>
      </c>
      <c r="D1287" s="28">
        <v>44479</v>
      </c>
      <c r="E1287" s="27" t="s">
        <v>35</v>
      </c>
      <c r="F1287" s="27" t="s">
        <v>68</v>
      </c>
      <c r="G1287" s="27" t="s">
        <v>69</v>
      </c>
      <c r="H1287" s="27" t="s">
        <v>27</v>
      </c>
      <c r="I1287" s="29">
        <v>0.55000000000000004</v>
      </c>
      <c r="J1287" s="30">
        <v>2750</v>
      </c>
      <c r="K1287" s="31">
        <f t="shared" si="10"/>
        <v>1512.5000000000002</v>
      </c>
      <c r="L1287" s="31">
        <f t="shared" si="11"/>
        <v>378.12500000000006</v>
      </c>
      <c r="M1287" s="32">
        <v>0.25</v>
      </c>
      <c r="O1287" s="37"/>
      <c r="P1287" s="38"/>
      <c r="Q1287" s="33"/>
      <c r="R1287" s="34"/>
    </row>
    <row r="1288" spans="1:18" ht="15.75" customHeight="1" x14ac:dyDescent="0.2">
      <c r="A1288" s="22"/>
      <c r="B1288" s="27" t="s">
        <v>34</v>
      </c>
      <c r="C1288" s="27">
        <v>1128299</v>
      </c>
      <c r="D1288" s="28">
        <v>44479</v>
      </c>
      <c r="E1288" s="27" t="s">
        <v>35</v>
      </c>
      <c r="F1288" s="27" t="s">
        <v>68</v>
      </c>
      <c r="G1288" s="27" t="s">
        <v>69</v>
      </c>
      <c r="H1288" s="27" t="s">
        <v>28</v>
      </c>
      <c r="I1288" s="29">
        <v>0.65</v>
      </c>
      <c r="J1288" s="30">
        <v>2500</v>
      </c>
      <c r="K1288" s="31">
        <f t="shared" si="10"/>
        <v>1625</v>
      </c>
      <c r="L1288" s="31">
        <f t="shared" si="11"/>
        <v>243.75</v>
      </c>
      <c r="M1288" s="32">
        <v>0.15</v>
      </c>
      <c r="O1288" s="37"/>
      <c r="P1288" s="38"/>
      <c r="Q1288" s="33"/>
      <c r="R1288" s="34"/>
    </row>
    <row r="1289" spans="1:18" ht="15.75" customHeight="1" x14ac:dyDescent="0.2">
      <c r="A1289" s="22"/>
      <c r="B1289" s="27" t="s">
        <v>34</v>
      </c>
      <c r="C1289" s="27">
        <v>1128299</v>
      </c>
      <c r="D1289" s="28">
        <v>44479</v>
      </c>
      <c r="E1289" s="27" t="s">
        <v>35</v>
      </c>
      <c r="F1289" s="27" t="s">
        <v>68</v>
      </c>
      <c r="G1289" s="27" t="s">
        <v>69</v>
      </c>
      <c r="H1289" s="27" t="s">
        <v>29</v>
      </c>
      <c r="I1289" s="29">
        <v>0.70000000000000007</v>
      </c>
      <c r="J1289" s="30">
        <v>3000</v>
      </c>
      <c r="K1289" s="31">
        <f t="shared" si="10"/>
        <v>2100</v>
      </c>
      <c r="L1289" s="31">
        <f t="shared" si="11"/>
        <v>840</v>
      </c>
      <c r="M1289" s="32">
        <v>0.4</v>
      </c>
      <c r="O1289" s="37"/>
      <c r="P1289" s="38"/>
      <c r="Q1289" s="33"/>
      <c r="R1289" s="34"/>
    </row>
    <row r="1290" spans="1:18" ht="15.75" customHeight="1" x14ac:dyDescent="0.2">
      <c r="A1290" s="22"/>
      <c r="B1290" s="27" t="s">
        <v>34</v>
      </c>
      <c r="C1290" s="27">
        <v>1128299</v>
      </c>
      <c r="D1290" s="28">
        <v>44510</v>
      </c>
      <c r="E1290" s="27" t="s">
        <v>35</v>
      </c>
      <c r="F1290" s="27" t="s">
        <v>68</v>
      </c>
      <c r="G1290" s="27" t="s">
        <v>69</v>
      </c>
      <c r="H1290" s="27" t="s">
        <v>24</v>
      </c>
      <c r="I1290" s="29">
        <v>0.55000000000000004</v>
      </c>
      <c r="J1290" s="30">
        <v>5250</v>
      </c>
      <c r="K1290" s="31">
        <f t="shared" si="10"/>
        <v>2887.5000000000005</v>
      </c>
      <c r="L1290" s="31">
        <f t="shared" si="11"/>
        <v>721.87500000000011</v>
      </c>
      <c r="M1290" s="32">
        <v>0.25</v>
      </c>
      <c r="O1290" s="37"/>
      <c r="P1290" s="38"/>
      <c r="Q1290" s="33"/>
      <c r="R1290" s="34"/>
    </row>
    <row r="1291" spans="1:18" ht="15.75" customHeight="1" x14ac:dyDescent="0.2">
      <c r="A1291" s="22"/>
      <c r="B1291" s="27" t="s">
        <v>34</v>
      </c>
      <c r="C1291" s="27">
        <v>1128299</v>
      </c>
      <c r="D1291" s="28">
        <v>44510</v>
      </c>
      <c r="E1291" s="27" t="s">
        <v>35</v>
      </c>
      <c r="F1291" s="27" t="s">
        <v>68</v>
      </c>
      <c r="G1291" s="27" t="s">
        <v>69</v>
      </c>
      <c r="H1291" s="27" t="s">
        <v>25</v>
      </c>
      <c r="I1291" s="29">
        <v>0.60000000000000009</v>
      </c>
      <c r="J1291" s="30">
        <v>6000</v>
      </c>
      <c r="K1291" s="31">
        <f t="shared" si="10"/>
        <v>3600.0000000000005</v>
      </c>
      <c r="L1291" s="31">
        <f t="shared" si="11"/>
        <v>720.00000000000011</v>
      </c>
      <c r="M1291" s="32">
        <v>0.2</v>
      </c>
      <c r="O1291" s="37"/>
      <c r="P1291" s="38"/>
      <c r="Q1291" s="33"/>
      <c r="R1291" s="34"/>
    </row>
    <row r="1292" spans="1:18" ht="15.75" customHeight="1" x14ac:dyDescent="0.2">
      <c r="A1292" s="22"/>
      <c r="B1292" s="27" t="s">
        <v>34</v>
      </c>
      <c r="C1292" s="27">
        <v>1128299</v>
      </c>
      <c r="D1292" s="28">
        <v>44510</v>
      </c>
      <c r="E1292" s="27" t="s">
        <v>35</v>
      </c>
      <c r="F1292" s="27" t="s">
        <v>68</v>
      </c>
      <c r="G1292" s="27" t="s">
        <v>69</v>
      </c>
      <c r="H1292" s="27" t="s">
        <v>26</v>
      </c>
      <c r="I1292" s="29">
        <v>0.55000000000000004</v>
      </c>
      <c r="J1292" s="30">
        <v>4250</v>
      </c>
      <c r="K1292" s="31">
        <f t="shared" si="10"/>
        <v>2337.5</v>
      </c>
      <c r="L1292" s="31">
        <f t="shared" si="11"/>
        <v>584.375</v>
      </c>
      <c r="M1292" s="32">
        <v>0.25</v>
      </c>
      <c r="O1292" s="37"/>
      <c r="P1292" s="38"/>
      <c r="Q1292" s="33"/>
      <c r="R1292" s="34"/>
    </row>
    <row r="1293" spans="1:18" ht="15.75" customHeight="1" x14ac:dyDescent="0.2">
      <c r="A1293" s="22"/>
      <c r="B1293" s="27" t="s">
        <v>34</v>
      </c>
      <c r="C1293" s="27">
        <v>1128299</v>
      </c>
      <c r="D1293" s="28">
        <v>44510</v>
      </c>
      <c r="E1293" s="27" t="s">
        <v>35</v>
      </c>
      <c r="F1293" s="27" t="s">
        <v>68</v>
      </c>
      <c r="G1293" s="27" t="s">
        <v>69</v>
      </c>
      <c r="H1293" s="27" t="s">
        <v>27</v>
      </c>
      <c r="I1293" s="29">
        <v>0.65000000000000013</v>
      </c>
      <c r="J1293" s="30">
        <v>4000</v>
      </c>
      <c r="K1293" s="31">
        <f t="shared" si="10"/>
        <v>2600.0000000000005</v>
      </c>
      <c r="L1293" s="31">
        <f t="shared" si="11"/>
        <v>650.00000000000011</v>
      </c>
      <c r="M1293" s="32">
        <v>0.25</v>
      </c>
      <c r="O1293" s="37"/>
      <c r="P1293" s="38"/>
      <c r="Q1293" s="33"/>
      <c r="R1293" s="34"/>
    </row>
    <row r="1294" spans="1:18" ht="15.75" customHeight="1" x14ac:dyDescent="0.2">
      <c r="A1294" s="22"/>
      <c r="B1294" s="27" t="s">
        <v>34</v>
      </c>
      <c r="C1294" s="27">
        <v>1128299</v>
      </c>
      <c r="D1294" s="28">
        <v>44510</v>
      </c>
      <c r="E1294" s="27" t="s">
        <v>35</v>
      </c>
      <c r="F1294" s="27" t="s">
        <v>68</v>
      </c>
      <c r="G1294" s="27" t="s">
        <v>69</v>
      </c>
      <c r="H1294" s="27" t="s">
        <v>28</v>
      </c>
      <c r="I1294" s="29">
        <v>0.85000000000000009</v>
      </c>
      <c r="J1294" s="30">
        <v>3750</v>
      </c>
      <c r="K1294" s="31">
        <f t="shared" si="10"/>
        <v>3187.5000000000005</v>
      </c>
      <c r="L1294" s="31">
        <f t="shared" si="11"/>
        <v>478.12500000000006</v>
      </c>
      <c r="M1294" s="32">
        <v>0.15</v>
      </c>
      <c r="O1294" s="37"/>
      <c r="P1294" s="38"/>
      <c r="Q1294" s="33"/>
      <c r="R1294" s="34"/>
    </row>
    <row r="1295" spans="1:18" ht="15.75" customHeight="1" x14ac:dyDescent="0.2">
      <c r="A1295" s="22"/>
      <c r="B1295" s="27" t="s">
        <v>34</v>
      </c>
      <c r="C1295" s="27">
        <v>1128299</v>
      </c>
      <c r="D1295" s="28">
        <v>44510</v>
      </c>
      <c r="E1295" s="27" t="s">
        <v>35</v>
      </c>
      <c r="F1295" s="27" t="s">
        <v>68</v>
      </c>
      <c r="G1295" s="27" t="s">
        <v>69</v>
      </c>
      <c r="H1295" s="27" t="s">
        <v>29</v>
      </c>
      <c r="I1295" s="29">
        <v>0.90000000000000013</v>
      </c>
      <c r="J1295" s="30">
        <v>5000</v>
      </c>
      <c r="K1295" s="31">
        <f t="shared" si="10"/>
        <v>4500.0000000000009</v>
      </c>
      <c r="L1295" s="31">
        <f t="shared" si="11"/>
        <v>1800.0000000000005</v>
      </c>
      <c r="M1295" s="32">
        <v>0.4</v>
      </c>
      <c r="O1295" s="37"/>
      <c r="P1295" s="38"/>
      <c r="Q1295" s="33"/>
      <c r="R1295" s="34"/>
    </row>
    <row r="1296" spans="1:18" ht="15.75" customHeight="1" x14ac:dyDescent="0.2">
      <c r="A1296" s="22"/>
      <c r="B1296" s="27" t="s">
        <v>34</v>
      </c>
      <c r="C1296" s="27">
        <v>1128299</v>
      </c>
      <c r="D1296" s="28">
        <v>44539</v>
      </c>
      <c r="E1296" s="27" t="s">
        <v>35</v>
      </c>
      <c r="F1296" s="27" t="s">
        <v>68</v>
      </c>
      <c r="G1296" s="27" t="s">
        <v>69</v>
      </c>
      <c r="H1296" s="27" t="s">
        <v>24</v>
      </c>
      <c r="I1296" s="29">
        <v>0.75000000000000011</v>
      </c>
      <c r="J1296" s="30">
        <v>7000</v>
      </c>
      <c r="K1296" s="31">
        <f t="shared" si="10"/>
        <v>5250.0000000000009</v>
      </c>
      <c r="L1296" s="31">
        <f t="shared" si="11"/>
        <v>1312.5000000000002</v>
      </c>
      <c r="M1296" s="32">
        <v>0.25</v>
      </c>
      <c r="O1296" s="37"/>
      <c r="P1296" s="38"/>
      <c r="Q1296" s="33"/>
      <c r="R1296" s="34"/>
    </row>
    <row r="1297" spans="1:18" ht="15.75" customHeight="1" x14ac:dyDescent="0.2">
      <c r="A1297" s="22"/>
      <c r="B1297" s="27" t="s">
        <v>34</v>
      </c>
      <c r="C1297" s="27">
        <v>1128299</v>
      </c>
      <c r="D1297" s="28">
        <v>44539</v>
      </c>
      <c r="E1297" s="27" t="s">
        <v>35</v>
      </c>
      <c r="F1297" s="27" t="s">
        <v>68</v>
      </c>
      <c r="G1297" s="27" t="s">
        <v>69</v>
      </c>
      <c r="H1297" s="27" t="s">
        <v>25</v>
      </c>
      <c r="I1297" s="29">
        <v>0.8500000000000002</v>
      </c>
      <c r="J1297" s="30">
        <v>7000</v>
      </c>
      <c r="K1297" s="31">
        <f t="shared" si="10"/>
        <v>5950.0000000000018</v>
      </c>
      <c r="L1297" s="31">
        <f t="shared" si="11"/>
        <v>1190.0000000000005</v>
      </c>
      <c r="M1297" s="32">
        <v>0.2</v>
      </c>
      <c r="O1297" s="37"/>
      <c r="P1297" s="38"/>
      <c r="Q1297" s="33"/>
      <c r="R1297" s="34"/>
    </row>
    <row r="1298" spans="1:18" ht="15.75" customHeight="1" x14ac:dyDescent="0.2">
      <c r="A1298" s="22"/>
      <c r="B1298" s="27" t="s">
        <v>34</v>
      </c>
      <c r="C1298" s="27">
        <v>1128299</v>
      </c>
      <c r="D1298" s="28">
        <v>44539</v>
      </c>
      <c r="E1298" s="27" t="s">
        <v>35</v>
      </c>
      <c r="F1298" s="27" t="s">
        <v>68</v>
      </c>
      <c r="G1298" s="27" t="s">
        <v>69</v>
      </c>
      <c r="H1298" s="27" t="s">
        <v>26</v>
      </c>
      <c r="I1298" s="29">
        <v>0.80000000000000016</v>
      </c>
      <c r="J1298" s="30">
        <v>5000</v>
      </c>
      <c r="K1298" s="31">
        <f t="shared" si="10"/>
        <v>4000.0000000000009</v>
      </c>
      <c r="L1298" s="31">
        <f t="shared" si="11"/>
        <v>1000.0000000000002</v>
      </c>
      <c r="M1298" s="32">
        <v>0.25</v>
      </c>
      <c r="O1298" s="37"/>
      <c r="P1298" s="38"/>
      <c r="Q1298" s="33"/>
      <c r="R1298" s="34"/>
    </row>
    <row r="1299" spans="1:18" ht="15.75" customHeight="1" x14ac:dyDescent="0.2">
      <c r="A1299" s="22"/>
      <c r="B1299" s="27" t="s">
        <v>34</v>
      </c>
      <c r="C1299" s="27">
        <v>1128299</v>
      </c>
      <c r="D1299" s="28">
        <v>44539</v>
      </c>
      <c r="E1299" s="27" t="s">
        <v>35</v>
      </c>
      <c r="F1299" s="27" t="s">
        <v>68</v>
      </c>
      <c r="G1299" s="27" t="s">
        <v>69</v>
      </c>
      <c r="H1299" s="27" t="s">
        <v>27</v>
      </c>
      <c r="I1299" s="29">
        <v>0.80000000000000016</v>
      </c>
      <c r="J1299" s="30">
        <v>5000</v>
      </c>
      <c r="K1299" s="31">
        <f t="shared" si="10"/>
        <v>4000.0000000000009</v>
      </c>
      <c r="L1299" s="31">
        <f t="shared" si="11"/>
        <v>1000.0000000000002</v>
      </c>
      <c r="M1299" s="32">
        <v>0.25</v>
      </c>
      <c r="O1299" s="37"/>
      <c r="P1299" s="38"/>
      <c r="Q1299" s="33"/>
      <c r="R1299" s="34"/>
    </row>
    <row r="1300" spans="1:18" ht="15.75" customHeight="1" x14ac:dyDescent="0.2">
      <c r="A1300" s="22"/>
      <c r="B1300" s="27" t="s">
        <v>34</v>
      </c>
      <c r="C1300" s="27">
        <v>1128299</v>
      </c>
      <c r="D1300" s="28">
        <v>44539</v>
      </c>
      <c r="E1300" s="27" t="s">
        <v>35</v>
      </c>
      <c r="F1300" s="27" t="s">
        <v>68</v>
      </c>
      <c r="G1300" s="27" t="s">
        <v>69</v>
      </c>
      <c r="H1300" s="27" t="s">
        <v>28</v>
      </c>
      <c r="I1300" s="29">
        <v>0.90000000000000013</v>
      </c>
      <c r="J1300" s="30">
        <v>4250</v>
      </c>
      <c r="K1300" s="31">
        <f t="shared" si="10"/>
        <v>3825.0000000000005</v>
      </c>
      <c r="L1300" s="31">
        <f t="shared" si="11"/>
        <v>573.75</v>
      </c>
      <c r="M1300" s="32">
        <v>0.15</v>
      </c>
      <c r="O1300" s="37"/>
      <c r="P1300" s="38"/>
      <c r="Q1300" s="33"/>
      <c r="R1300" s="34"/>
    </row>
    <row r="1301" spans="1:18" ht="15.75" customHeight="1" x14ac:dyDescent="0.2">
      <c r="A1301" s="22"/>
      <c r="B1301" s="27" t="s">
        <v>34</v>
      </c>
      <c r="C1301" s="27">
        <v>1128299</v>
      </c>
      <c r="D1301" s="28">
        <v>44539</v>
      </c>
      <c r="E1301" s="27" t="s">
        <v>35</v>
      </c>
      <c r="F1301" s="27" t="s">
        <v>68</v>
      </c>
      <c r="G1301" s="27" t="s">
        <v>69</v>
      </c>
      <c r="H1301" s="27" t="s">
        <v>29</v>
      </c>
      <c r="I1301" s="29">
        <v>0.95000000000000018</v>
      </c>
      <c r="J1301" s="30">
        <v>5250</v>
      </c>
      <c r="K1301" s="31">
        <f t="shared" si="10"/>
        <v>4987.5000000000009</v>
      </c>
      <c r="L1301" s="31">
        <f t="shared" si="11"/>
        <v>1995.0000000000005</v>
      </c>
      <c r="M1301" s="32">
        <v>0.4</v>
      </c>
      <c r="O1301" s="37"/>
      <c r="P1301" s="38"/>
      <c r="Q1301" s="33"/>
      <c r="R1301" s="34"/>
    </row>
    <row r="1302" spans="1:18" ht="15.75" customHeight="1" x14ac:dyDescent="0.2">
      <c r="A1302" s="22" t="s">
        <v>46</v>
      </c>
      <c r="B1302" s="27" t="s">
        <v>34</v>
      </c>
      <c r="C1302" s="27">
        <v>1128299</v>
      </c>
      <c r="D1302" s="28">
        <v>44213</v>
      </c>
      <c r="E1302" s="27" t="s">
        <v>35</v>
      </c>
      <c r="F1302" s="27" t="s">
        <v>70</v>
      </c>
      <c r="G1302" s="27" t="s">
        <v>71</v>
      </c>
      <c r="H1302" s="27" t="s">
        <v>24</v>
      </c>
      <c r="I1302" s="29">
        <v>0.4</v>
      </c>
      <c r="J1302" s="30">
        <v>4250</v>
      </c>
      <c r="K1302" s="31">
        <f t="shared" si="10"/>
        <v>1700</v>
      </c>
      <c r="L1302" s="31">
        <f t="shared" si="11"/>
        <v>510</v>
      </c>
      <c r="M1302" s="32">
        <v>0.3</v>
      </c>
      <c r="O1302" s="37"/>
      <c r="P1302" s="38">
        <f>Data!$I1302+0.05</f>
        <v>0.45</v>
      </c>
      <c r="Q1302" s="33">
        <f>Data!$J1302+500</f>
        <v>4750</v>
      </c>
      <c r="R1302" s="34">
        <f>Data!$M1302+5%</f>
        <v>0.35</v>
      </c>
    </row>
    <row r="1303" spans="1:18" ht="15.75" customHeight="1" x14ac:dyDescent="0.2">
      <c r="A1303" s="22"/>
      <c r="B1303" s="27" t="s">
        <v>34</v>
      </c>
      <c r="C1303" s="27">
        <v>1128299</v>
      </c>
      <c r="D1303" s="28">
        <v>44213</v>
      </c>
      <c r="E1303" s="27" t="s">
        <v>35</v>
      </c>
      <c r="F1303" s="27" t="s">
        <v>70</v>
      </c>
      <c r="G1303" s="27" t="s">
        <v>71</v>
      </c>
      <c r="H1303" s="27" t="s">
        <v>25</v>
      </c>
      <c r="I1303" s="29">
        <v>0.5</v>
      </c>
      <c r="J1303" s="30">
        <v>4250</v>
      </c>
      <c r="K1303" s="31">
        <f t="shared" si="10"/>
        <v>2125</v>
      </c>
      <c r="L1303" s="31">
        <f t="shared" si="11"/>
        <v>531.25</v>
      </c>
      <c r="M1303" s="32">
        <v>0.25</v>
      </c>
      <c r="O1303" s="37"/>
      <c r="P1303" s="38">
        <f>Data!$I1303+0.05</f>
        <v>0.55000000000000004</v>
      </c>
      <c r="Q1303" s="33">
        <f>Data!$J1303+500</f>
        <v>4750</v>
      </c>
      <c r="R1303" s="34">
        <f>Data!$M1303+5%</f>
        <v>0.3</v>
      </c>
    </row>
    <row r="1304" spans="1:18" ht="15.75" customHeight="1" x14ac:dyDescent="0.2">
      <c r="A1304" s="22"/>
      <c r="B1304" s="27" t="s">
        <v>34</v>
      </c>
      <c r="C1304" s="27">
        <v>1128299</v>
      </c>
      <c r="D1304" s="28">
        <v>44213</v>
      </c>
      <c r="E1304" s="27" t="s">
        <v>35</v>
      </c>
      <c r="F1304" s="27" t="s">
        <v>70</v>
      </c>
      <c r="G1304" s="27" t="s">
        <v>71</v>
      </c>
      <c r="H1304" s="27" t="s">
        <v>26</v>
      </c>
      <c r="I1304" s="29">
        <v>0.5</v>
      </c>
      <c r="J1304" s="30">
        <v>4250</v>
      </c>
      <c r="K1304" s="31">
        <f t="shared" si="10"/>
        <v>2125</v>
      </c>
      <c r="L1304" s="31">
        <f t="shared" si="11"/>
        <v>637.5</v>
      </c>
      <c r="M1304" s="32">
        <v>0.3</v>
      </c>
      <c r="O1304" s="37"/>
      <c r="P1304" s="38">
        <f>Data!$I1304+0.05</f>
        <v>0.55000000000000004</v>
      </c>
      <c r="Q1304" s="33">
        <f>Data!$J1304+500</f>
        <v>4750</v>
      </c>
      <c r="R1304" s="34">
        <f>Data!$M1304+5%</f>
        <v>0.35</v>
      </c>
    </row>
    <row r="1305" spans="1:18" ht="15.75" customHeight="1" x14ac:dyDescent="0.2">
      <c r="A1305" s="22"/>
      <c r="B1305" s="27" t="s">
        <v>34</v>
      </c>
      <c r="C1305" s="27">
        <v>1128299</v>
      </c>
      <c r="D1305" s="28">
        <v>44213</v>
      </c>
      <c r="E1305" s="27" t="s">
        <v>35</v>
      </c>
      <c r="F1305" s="27" t="s">
        <v>70</v>
      </c>
      <c r="G1305" s="27" t="s">
        <v>71</v>
      </c>
      <c r="H1305" s="27" t="s">
        <v>27</v>
      </c>
      <c r="I1305" s="29">
        <v>0.5</v>
      </c>
      <c r="J1305" s="30">
        <v>2750</v>
      </c>
      <c r="K1305" s="31">
        <f t="shared" si="10"/>
        <v>1375</v>
      </c>
      <c r="L1305" s="31">
        <f t="shared" si="11"/>
        <v>412.5</v>
      </c>
      <c r="M1305" s="32">
        <v>0.3</v>
      </c>
      <c r="O1305" s="37"/>
      <c r="P1305" s="38">
        <f>Data!$I1305+0.05</f>
        <v>0.55000000000000004</v>
      </c>
      <c r="Q1305" s="33">
        <f>Data!$J1305+500</f>
        <v>3250</v>
      </c>
      <c r="R1305" s="34">
        <f>Data!$M1305+5%</f>
        <v>0.35</v>
      </c>
    </row>
    <row r="1306" spans="1:18" ht="15.75" customHeight="1" x14ac:dyDescent="0.2">
      <c r="A1306" s="22"/>
      <c r="B1306" s="27" t="s">
        <v>34</v>
      </c>
      <c r="C1306" s="27">
        <v>1128299</v>
      </c>
      <c r="D1306" s="28">
        <v>44213</v>
      </c>
      <c r="E1306" s="27" t="s">
        <v>35</v>
      </c>
      <c r="F1306" s="27" t="s">
        <v>70</v>
      </c>
      <c r="G1306" s="27" t="s">
        <v>71</v>
      </c>
      <c r="H1306" s="27" t="s">
        <v>28</v>
      </c>
      <c r="I1306" s="29">
        <v>0.55000000000000004</v>
      </c>
      <c r="J1306" s="30">
        <v>2250</v>
      </c>
      <c r="K1306" s="31">
        <f t="shared" si="10"/>
        <v>1237.5</v>
      </c>
      <c r="L1306" s="31">
        <f t="shared" si="11"/>
        <v>247.5</v>
      </c>
      <c r="M1306" s="32">
        <v>0.2</v>
      </c>
      <c r="O1306" s="37"/>
      <c r="P1306" s="38">
        <f>Data!$I1306+0.05</f>
        <v>0.60000000000000009</v>
      </c>
      <c r="Q1306" s="33">
        <f>Data!$J1306+500</f>
        <v>2750</v>
      </c>
      <c r="R1306" s="34">
        <f>Data!$M1306+5%</f>
        <v>0.25</v>
      </c>
    </row>
    <row r="1307" spans="1:18" ht="15.75" customHeight="1" x14ac:dyDescent="0.2">
      <c r="A1307" s="22"/>
      <c r="B1307" s="27" t="s">
        <v>34</v>
      </c>
      <c r="C1307" s="27">
        <v>1128299</v>
      </c>
      <c r="D1307" s="28">
        <v>44213</v>
      </c>
      <c r="E1307" s="27" t="s">
        <v>35</v>
      </c>
      <c r="F1307" s="27" t="s">
        <v>70</v>
      </c>
      <c r="G1307" s="27" t="s">
        <v>71</v>
      </c>
      <c r="H1307" s="27" t="s">
        <v>29</v>
      </c>
      <c r="I1307" s="29">
        <v>0.5</v>
      </c>
      <c r="J1307" s="30">
        <v>4750</v>
      </c>
      <c r="K1307" s="31">
        <f t="shared" si="10"/>
        <v>2375</v>
      </c>
      <c r="L1307" s="31">
        <f t="shared" si="11"/>
        <v>1068.75</v>
      </c>
      <c r="M1307" s="32">
        <v>0.45</v>
      </c>
      <c r="O1307" s="37"/>
      <c r="P1307" s="38">
        <f>Data!$I1307+0.05</f>
        <v>0.55000000000000004</v>
      </c>
      <c r="Q1307" s="33">
        <f>Data!$J1307+500</f>
        <v>5250</v>
      </c>
      <c r="R1307" s="34">
        <f>Data!$M1307+5%</f>
        <v>0.5</v>
      </c>
    </row>
    <row r="1308" spans="1:18" ht="15.75" customHeight="1" x14ac:dyDescent="0.2">
      <c r="A1308" s="22"/>
      <c r="B1308" s="27" t="s">
        <v>34</v>
      </c>
      <c r="C1308" s="27">
        <v>1128299</v>
      </c>
      <c r="D1308" s="28">
        <v>44244</v>
      </c>
      <c r="E1308" s="27" t="s">
        <v>35</v>
      </c>
      <c r="F1308" s="27" t="s">
        <v>70</v>
      </c>
      <c r="G1308" s="27" t="s">
        <v>71</v>
      </c>
      <c r="H1308" s="27" t="s">
        <v>24</v>
      </c>
      <c r="I1308" s="29">
        <v>0.4</v>
      </c>
      <c r="J1308" s="30">
        <v>5250</v>
      </c>
      <c r="K1308" s="31">
        <f t="shared" si="10"/>
        <v>2100</v>
      </c>
      <c r="L1308" s="31">
        <f t="shared" si="11"/>
        <v>630</v>
      </c>
      <c r="M1308" s="32">
        <v>0.3</v>
      </c>
      <c r="O1308" s="37"/>
      <c r="P1308" s="38">
        <f>Data!$I1308+0.05</f>
        <v>0.45</v>
      </c>
      <c r="Q1308" s="33">
        <f>Data!$J1308+500</f>
        <v>5750</v>
      </c>
      <c r="R1308" s="34">
        <f>Data!$M1308+5%</f>
        <v>0.35</v>
      </c>
    </row>
    <row r="1309" spans="1:18" ht="15.75" customHeight="1" x14ac:dyDescent="0.2">
      <c r="A1309" s="22"/>
      <c r="B1309" s="27" t="s">
        <v>34</v>
      </c>
      <c r="C1309" s="27">
        <v>1128299</v>
      </c>
      <c r="D1309" s="28">
        <v>44244</v>
      </c>
      <c r="E1309" s="27" t="s">
        <v>35</v>
      </c>
      <c r="F1309" s="27" t="s">
        <v>70</v>
      </c>
      <c r="G1309" s="27" t="s">
        <v>71</v>
      </c>
      <c r="H1309" s="27" t="s">
        <v>25</v>
      </c>
      <c r="I1309" s="29">
        <v>0.5</v>
      </c>
      <c r="J1309" s="30">
        <v>4250</v>
      </c>
      <c r="K1309" s="31">
        <f t="shared" si="10"/>
        <v>2125</v>
      </c>
      <c r="L1309" s="31">
        <f t="shared" si="11"/>
        <v>531.25</v>
      </c>
      <c r="M1309" s="32">
        <v>0.25</v>
      </c>
      <c r="O1309" s="37"/>
      <c r="P1309" s="38">
        <f>Data!$I1309+0.05</f>
        <v>0.55000000000000004</v>
      </c>
      <c r="Q1309" s="33">
        <f>Data!$J1309+500</f>
        <v>4750</v>
      </c>
      <c r="R1309" s="34">
        <f>Data!$M1309+5%</f>
        <v>0.3</v>
      </c>
    </row>
    <row r="1310" spans="1:18" ht="15.75" customHeight="1" x14ac:dyDescent="0.2">
      <c r="A1310" s="22"/>
      <c r="B1310" s="27" t="s">
        <v>34</v>
      </c>
      <c r="C1310" s="27">
        <v>1128299</v>
      </c>
      <c r="D1310" s="28">
        <v>44244</v>
      </c>
      <c r="E1310" s="27" t="s">
        <v>35</v>
      </c>
      <c r="F1310" s="27" t="s">
        <v>70</v>
      </c>
      <c r="G1310" s="27" t="s">
        <v>71</v>
      </c>
      <c r="H1310" s="27" t="s">
        <v>26</v>
      </c>
      <c r="I1310" s="29">
        <v>0.5</v>
      </c>
      <c r="J1310" s="30">
        <v>4250</v>
      </c>
      <c r="K1310" s="31">
        <f t="shared" si="10"/>
        <v>2125</v>
      </c>
      <c r="L1310" s="31">
        <f t="shared" si="11"/>
        <v>637.5</v>
      </c>
      <c r="M1310" s="32">
        <v>0.3</v>
      </c>
      <c r="O1310" s="37"/>
      <c r="P1310" s="38">
        <f>Data!$I1310+0.05</f>
        <v>0.55000000000000004</v>
      </c>
      <c r="Q1310" s="33">
        <f>Data!$J1310+500</f>
        <v>4750</v>
      </c>
      <c r="R1310" s="34">
        <f>Data!$M1310+5%</f>
        <v>0.35</v>
      </c>
    </row>
    <row r="1311" spans="1:18" ht="15.75" customHeight="1" x14ac:dyDescent="0.2">
      <c r="A1311" s="22"/>
      <c r="B1311" s="27" t="s">
        <v>34</v>
      </c>
      <c r="C1311" s="27">
        <v>1128299</v>
      </c>
      <c r="D1311" s="28">
        <v>44244</v>
      </c>
      <c r="E1311" s="27" t="s">
        <v>35</v>
      </c>
      <c r="F1311" s="27" t="s">
        <v>70</v>
      </c>
      <c r="G1311" s="27" t="s">
        <v>71</v>
      </c>
      <c r="H1311" s="27" t="s">
        <v>27</v>
      </c>
      <c r="I1311" s="29">
        <v>0.5</v>
      </c>
      <c r="J1311" s="30">
        <v>2750</v>
      </c>
      <c r="K1311" s="31">
        <f t="shared" si="10"/>
        <v>1375</v>
      </c>
      <c r="L1311" s="31">
        <f t="shared" si="11"/>
        <v>412.5</v>
      </c>
      <c r="M1311" s="32">
        <v>0.3</v>
      </c>
      <c r="O1311" s="37"/>
      <c r="P1311" s="38">
        <f>Data!$I1311+0.05</f>
        <v>0.55000000000000004</v>
      </c>
      <c r="Q1311" s="33">
        <f>Data!$J1311+500</f>
        <v>3250</v>
      </c>
      <c r="R1311" s="34">
        <f>Data!$M1311+5%</f>
        <v>0.35</v>
      </c>
    </row>
    <row r="1312" spans="1:18" ht="15.75" customHeight="1" x14ac:dyDescent="0.2">
      <c r="A1312" s="22"/>
      <c r="B1312" s="27" t="s">
        <v>34</v>
      </c>
      <c r="C1312" s="27">
        <v>1128299</v>
      </c>
      <c r="D1312" s="28">
        <v>44244</v>
      </c>
      <c r="E1312" s="27" t="s">
        <v>35</v>
      </c>
      <c r="F1312" s="27" t="s">
        <v>70</v>
      </c>
      <c r="G1312" s="27" t="s">
        <v>71</v>
      </c>
      <c r="H1312" s="27" t="s">
        <v>28</v>
      </c>
      <c r="I1312" s="29">
        <v>0.55000000000000004</v>
      </c>
      <c r="J1312" s="30">
        <v>2000</v>
      </c>
      <c r="K1312" s="31">
        <f t="shared" si="10"/>
        <v>1100</v>
      </c>
      <c r="L1312" s="31">
        <f t="shared" si="11"/>
        <v>220</v>
      </c>
      <c r="M1312" s="32">
        <v>0.2</v>
      </c>
      <c r="O1312" s="37"/>
      <c r="P1312" s="38">
        <f>Data!$I1312+0.05</f>
        <v>0.60000000000000009</v>
      </c>
      <c r="Q1312" s="33">
        <f>Data!$J1312+500</f>
        <v>2500</v>
      </c>
      <c r="R1312" s="34">
        <f>Data!$M1312+5%</f>
        <v>0.25</v>
      </c>
    </row>
    <row r="1313" spans="1:18" ht="15.75" customHeight="1" x14ac:dyDescent="0.2">
      <c r="A1313" s="22"/>
      <c r="B1313" s="27" t="s">
        <v>34</v>
      </c>
      <c r="C1313" s="27">
        <v>1128299</v>
      </c>
      <c r="D1313" s="28">
        <v>44244</v>
      </c>
      <c r="E1313" s="27" t="s">
        <v>35</v>
      </c>
      <c r="F1313" s="27" t="s">
        <v>70</v>
      </c>
      <c r="G1313" s="27" t="s">
        <v>71</v>
      </c>
      <c r="H1313" s="27" t="s">
        <v>29</v>
      </c>
      <c r="I1313" s="29">
        <v>0.5</v>
      </c>
      <c r="J1313" s="30">
        <v>4000</v>
      </c>
      <c r="K1313" s="31">
        <f t="shared" si="10"/>
        <v>2000</v>
      </c>
      <c r="L1313" s="31">
        <f t="shared" si="11"/>
        <v>900</v>
      </c>
      <c r="M1313" s="32">
        <v>0.45</v>
      </c>
      <c r="O1313" s="37"/>
      <c r="P1313" s="38">
        <f>Data!$I1313+0.05</f>
        <v>0.55000000000000004</v>
      </c>
      <c r="Q1313" s="33">
        <f>Data!$J1313+500</f>
        <v>4500</v>
      </c>
      <c r="R1313" s="34">
        <f>Data!$M1313+5%</f>
        <v>0.5</v>
      </c>
    </row>
    <row r="1314" spans="1:18" ht="15.75" customHeight="1" x14ac:dyDescent="0.2">
      <c r="A1314" s="22"/>
      <c r="B1314" s="27" t="s">
        <v>34</v>
      </c>
      <c r="C1314" s="27">
        <v>1128299</v>
      </c>
      <c r="D1314" s="28">
        <v>44271</v>
      </c>
      <c r="E1314" s="27" t="s">
        <v>35</v>
      </c>
      <c r="F1314" s="27" t="s">
        <v>70</v>
      </c>
      <c r="G1314" s="27" t="s">
        <v>71</v>
      </c>
      <c r="H1314" s="27" t="s">
        <v>24</v>
      </c>
      <c r="I1314" s="29">
        <v>0.5</v>
      </c>
      <c r="J1314" s="30">
        <v>5500</v>
      </c>
      <c r="K1314" s="31">
        <f t="shared" si="10"/>
        <v>2750</v>
      </c>
      <c r="L1314" s="31">
        <f t="shared" si="11"/>
        <v>825</v>
      </c>
      <c r="M1314" s="32">
        <v>0.3</v>
      </c>
      <c r="O1314" s="37"/>
      <c r="P1314" s="38">
        <f>Data!$I1314+0.05</f>
        <v>0.55000000000000004</v>
      </c>
      <c r="Q1314" s="33">
        <f>Data!$J1314+500</f>
        <v>6000</v>
      </c>
      <c r="R1314" s="34">
        <f>Data!$M1314+5%</f>
        <v>0.35</v>
      </c>
    </row>
    <row r="1315" spans="1:18" ht="15.75" customHeight="1" x14ac:dyDescent="0.2">
      <c r="A1315" s="22"/>
      <c r="B1315" s="27" t="s">
        <v>34</v>
      </c>
      <c r="C1315" s="27">
        <v>1128299</v>
      </c>
      <c r="D1315" s="28">
        <v>44271</v>
      </c>
      <c r="E1315" s="27" t="s">
        <v>35</v>
      </c>
      <c r="F1315" s="27" t="s">
        <v>70</v>
      </c>
      <c r="G1315" s="27" t="s">
        <v>71</v>
      </c>
      <c r="H1315" s="27" t="s">
        <v>25</v>
      </c>
      <c r="I1315" s="29">
        <v>0.6</v>
      </c>
      <c r="J1315" s="30">
        <v>4000</v>
      </c>
      <c r="K1315" s="31">
        <f t="shared" si="10"/>
        <v>2400</v>
      </c>
      <c r="L1315" s="31">
        <f t="shared" si="11"/>
        <v>600</v>
      </c>
      <c r="M1315" s="32">
        <v>0.25</v>
      </c>
      <c r="O1315" s="37"/>
      <c r="P1315" s="38">
        <f>Data!$I1315+0.05</f>
        <v>0.65</v>
      </c>
      <c r="Q1315" s="33">
        <f>Data!$J1315+500</f>
        <v>4500</v>
      </c>
      <c r="R1315" s="34">
        <f>Data!$M1315+5%</f>
        <v>0.3</v>
      </c>
    </row>
    <row r="1316" spans="1:18" ht="15.75" customHeight="1" x14ac:dyDescent="0.2">
      <c r="A1316" s="22"/>
      <c r="B1316" s="27" t="s">
        <v>34</v>
      </c>
      <c r="C1316" s="27">
        <v>1128299</v>
      </c>
      <c r="D1316" s="28">
        <v>44271</v>
      </c>
      <c r="E1316" s="27" t="s">
        <v>35</v>
      </c>
      <c r="F1316" s="27" t="s">
        <v>70</v>
      </c>
      <c r="G1316" s="27" t="s">
        <v>71</v>
      </c>
      <c r="H1316" s="27" t="s">
        <v>26</v>
      </c>
      <c r="I1316" s="29">
        <v>0.64999999999999991</v>
      </c>
      <c r="J1316" s="30">
        <v>4250</v>
      </c>
      <c r="K1316" s="31">
        <f t="shared" si="10"/>
        <v>2762.4999999999995</v>
      </c>
      <c r="L1316" s="31">
        <f t="shared" si="11"/>
        <v>828.74999999999989</v>
      </c>
      <c r="M1316" s="32">
        <v>0.3</v>
      </c>
      <c r="O1316" s="37"/>
      <c r="P1316" s="38">
        <f>Data!$I1316+0.05</f>
        <v>0.7</v>
      </c>
      <c r="Q1316" s="33">
        <f>Data!$J1316+500</f>
        <v>4750</v>
      </c>
      <c r="R1316" s="34">
        <f>Data!$M1316+5%</f>
        <v>0.35</v>
      </c>
    </row>
    <row r="1317" spans="1:18" ht="15.75" customHeight="1" x14ac:dyDescent="0.2">
      <c r="A1317" s="22"/>
      <c r="B1317" s="27" t="s">
        <v>34</v>
      </c>
      <c r="C1317" s="27">
        <v>1128299</v>
      </c>
      <c r="D1317" s="28">
        <v>44271</v>
      </c>
      <c r="E1317" s="27" t="s">
        <v>35</v>
      </c>
      <c r="F1317" s="27" t="s">
        <v>70</v>
      </c>
      <c r="G1317" s="27" t="s">
        <v>71</v>
      </c>
      <c r="H1317" s="27" t="s">
        <v>27</v>
      </c>
      <c r="I1317" s="29">
        <v>0.6</v>
      </c>
      <c r="J1317" s="30">
        <v>3250</v>
      </c>
      <c r="K1317" s="31">
        <f t="shared" si="10"/>
        <v>1950</v>
      </c>
      <c r="L1317" s="31">
        <f t="shared" si="11"/>
        <v>585</v>
      </c>
      <c r="M1317" s="32">
        <v>0.3</v>
      </c>
      <c r="O1317" s="37"/>
      <c r="P1317" s="38">
        <f>Data!$I1317+0.05</f>
        <v>0.65</v>
      </c>
      <c r="Q1317" s="33">
        <f>Data!$J1317+500</f>
        <v>3750</v>
      </c>
      <c r="R1317" s="34">
        <f>Data!$M1317+5%</f>
        <v>0.35</v>
      </c>
    </row>
    <row r="1318" spans="1:18" ht="15.75" customHeight="1" x14ac:dyDescent="0.2">
      <c r="A1318" s="22"/>
      <c r="B1318" s="27" t="s">
        <v>34</v>
      </c>
      <c r="C1318" s="27">
        <v>1128299</v>
      </c>
      <c r="D1318" s="28">
        <v>44271</v>
      </c>
      <c r="E1318" s="27" t="s">
        <v>35</v>
      </c>
      <c r="F1318" s="27" t="s">
        <v>70</v>
      </c>
      <c r="G1318" s="27" t="s">
        <v>71</v>
      </c>
      <c r="H1318" s="27" t="s">
        <v>28</v>
      </c>
      <c r="I1318" s="29">
        <v>0.65</v>
      </c>
      <c r="J1318" s="30">
        <v>1750</v>
      </c>
      <c r="K1318" s="31">
        <f t="shared" si="10"/>
        <v>1137.5</v>
      </c>
      <c r="L1318" s="31">
        <f t="shared" si="11"/>
        <v>227.5</v>
      </c>
      <c r="M1318" s="32">
        <v>0.2</v>
      </c>
      <c r="O1318" s="37"/>
      <c r="P1318" s="38">
        <f>Data!$I1318+0.05</f>
        <v>0.70000000000000007</v>
      </c>
      <c r="Q1318" s="33">
        <f>Data!$J1318+500</f>
        <v>2250</v>
      </c>
      <c r="R1318" s="34">
        <f>Data!$M1318+5%</f>
        <v>0.25</v>
      </c>
    </row>
    <row r="1319" spans="1:18" ht="15.75" customHeight="1" x14ac:dyDescent="0.2">
      <c r="A1319" s="22"/>
      <c r="B1319" s="27" t="s">
        <v>34</v>
      </c>
      <c r="C1319" s="27">
        <v>1128299</v>
      </c>
      <c r="D1319" s="28">
        <v>44271</v>
      </c>
      <c r="E1319" s="27" t="s">
        <v>35</v>
      </c>
      <c r="F1319" s="27" t="s">
        <v>70</v>
      </c>
      <c r="G1319" s="27" t="s">
        <v>71</v>
      </c>
      <c r="H1319" s="27" t="s">
        <v>29</v>
      </c>
      <c r="I1319" s="29">
        <v>0.6</v>
      </c>
      <c r="J1319" s="30">
        <v>3750</v>
      </c>
      <c r="K1319" s="31">
        <f t="shared" si="10"/>
        <v>2250</v>
      </c>
      <c r="L1319" s="31">
        <f t="shared" si="11"/>
        <v>1012.5</v>
      </c>
      <c r="M1319" s="32">
        <v>0.45</v>
      </c>
      <c r="O1319" s="37"/>
      <c r="P1319" s="38">
        <f>Data!$I1319+0.05</f>
        <v>0.65</v>
      </c>
      <c r="Q1319" s="33">
        <f>Data!$J1319+500</f>
        <v>4250</v>
      </c>
      <c r="R1319" s="34">
        <f>Data!$M1319+5%</f>
        <v>0.5</v>
      </c>
    </row>
    <row r="1320" spans="1:18" ht="15.75" customHeight="1" x14ac:dyDescent="0.2">
      <c r="A1320" s="22"/>
      <c r="B1320" s="27" t="s">
        <v>34</v>
      </c>
      <c r="C1320" s="27">
        <v>1128299</v>
      </c>
      <c r="D1320" s="28">
        <v>44303</v>
      </c>
      <c r="E1320" s="27" t="s">
        <v>35</v>
      </c>
      <c r="F1320" s="27" t="s">
        <v>70</v>
      </c>
      <c r="G1320" s="27" t="s">
        <v>71</v>
      </c>
      <c r="H1320" s="27" t="s">
        <v>24</v>
      </c>
      <c r="I1320" s="29">
        <v>0.65</v>
      </c>
      <c r="J1320" s="30">
        <v>5500</v>
      </c>
      <c r="K1320" s="31">
        <f t="shared" si="10"/>
        <v>3575</v>
      </c>
      <c r="L1320" s="31">
        <f t="shared" si="11"/>
        <v>1072.5</v>
      </c>
      <c r="M1320" s="32">
        <v>0.3</v>
      </c>
      <c r="O1320" s="37"/>
      <c r="P1320" s="38">
        <f>Data!$I1320+0.05</f>
        <v>0.70000000000000007</v>
      </c>
      <c r="Q1320" s="33">
        <f>Data!$J1320+500</f>
        <v>6000</v>
      </c>
      <c r="R1320" s="34">
        <f>Data!$M1320+5%</f>
        <v>0.35</v>
      </c>
    </row>
    <row r="1321" spans="1:18" ht="15.75" customHeight="1" x14ac:dyDescent="0.2">
      <c r="A1321" s="22"/>
      <c r="B1321" s="27" t="s">
        <v>34</v>
      </c>
      <c r="C1321" s="27">
        <v>1128299</v>
      </c>
      <c r="D1321" s="28">
        <v>44303</v>
      </c>
      <c r="E1321" s="27" t="s">
        <v>35</v>
      </c>
      <c r="F1321" s="27" t="s">
        <v>70</v>
      </c>
      <c r="G1321" s="27" t="s">
        <v>71</v>
      </c>
      <c r="H1321" s="27" t="s">
        <v>25</v>
      </c>
      <c r="I1321" s="29">
        <v>0.70000000000000007</v>
      </c>
      <c r="J1321" s="30">
        <v>3500</v>
      </c>
      <c r="K1321" s="31">
        <f t="shared" si="10"/>
        <v>2450.0000000000005</v>
      </c>
      <c r="L1321" s="31">
        <f t="shared" si="11"/>
        <v>612.50000000000011</v>
      </c>
      <c r="M1321" s="32">
        <v>0.25</v>
      </c>
      <c r="O1321" s="37"/>
      <c r="P1321" s="38">
        <f>Data!$I1321+0.05</f>
        <v>0.75000000000000011</v>
      </c>
      <c r="Q1321" s="33">
        <f>Data!$J1321+500</f>
        <v>4000</v>
      </c>
      <c r="R1321" s="34">
        <f>Data!$M1321+5%</f>
        <v>0.3</v>
      </c>
    </row>
    <row r="1322" spans="1:18" ht="15.75" customHeight="1" x14ac:dyDescent="0.2">
      <c r="A1322" s="22"/>
      <c r="B1322" s="27" t="s">
        <v>34</v>
      </c>
      <c r="C1322" s="27">
        <v>1128299</v>
      </c>
      <c r="D1322" s="28">
        <v>44303</v>
      </c>
      <c r="E1322" s="27" t="s">
        <v>35</v>
      </c>
      <c r="F1322" s="27" t="s">
        <v>70</v>
      </c>
      <c r="G1322" s="27" t="s">
        <v>71</v>
      </c>
      <c r="H1322" s="27" t="s">
        <v>26</v>
      </c>
      <c r="I1322" s="29">
        <v>0.70000000000000007</v>
      </c>
      <c r="J1322" s="30">
        <v>4000</v>
      </c>
      <c r="K1322" s="31">
        <f t="shared" si="10"/>
        <v>2800.0000000000005</v>
      </c>
      <c r="L1322" s="31">
        <f t="shared" si="11"/>
        <v>840.00000000000011</v>
      </c>
      <c r="M1322" s="32">
        <v>0.3</v>
      </c>
      <c r="O1322" s="37"/>
      <c r="P1322" s="38">
        <f>Data!$I1322+0.05</f>
        <v>0.75000000000000011</v>
      </c>
      <c r="Q1322" s="33">
        <f>Data!$J1322+500</f>
        <v>4500</v>
      </c>
      <c r="R1322" s="34">
        <f>Data!$M1322+5%</f>
        <v>0.35</v>
      </c>
    </row>
    <row r="1323" spans="1:18" ht="15.75" customHeight="1" x14ac:dyDescent="0.2">
      <c r="A1323" s="22"/>
      <c r="B1323" s="27" t="s">
        <v>34</v>
      </c>
      <c r="C1323" s="27">
        <v>1128299</v>
      </c>
      <c r="D1323" s="28">
        <v>44303</v>
      </c>
      <c r="E1323" s="27" t="s">
        <v>35</v>
      </c>
      <c r="F1323" s="27" t="s">
        <v>70</v>
      </c>
      <c r="G1323" s="27" t="s">
        <v>71</v>
      </c>
      <c r="H1323" s="27" t="s">
        <v>27</v>
      </c>
      <c r="I1323" s="29">
        <v>0.55000000000000004</v>
      </c>
      <c r="J1323" s="30">
        <v>3000</v>
      </c>
      <c r="K1323" s="31">
        <f t="shared" si="10"/>
        <v>1650.0000000000002</v>
      </c>
      <c r="L1323" s="31">
        <f t="shared" si="11"/>
        <v>495.00000000000006</v>
      </c>
      <c r="M1323" s="32">
        <v>0.3</v>
      </c>
      <c r="O1323" s="37"/>
      <c r="P1323" s="38">
        <f>Data!$I1323+0.05</f>
        <v>0.60000000000000009</v>
      </c>
      <c r="Q1323" s="33">
        <f>Data!$J1323+500</f>
        <v>3500</v>
      </c>
      <c r="R1323" s="34">
        <f>Data!$M1323+5%</f>
        <v>0.35</v>
      </c>
    </row>
    <row r="1324" spans="1:18" ht="15.75" customHeight="1" x14ac:dyDescent="0.2">
      <c r="A1324" s="22"/>
      <c r="B1324" s="27" t="s">
        <v>34</v>
      </c>
      <c r="C1324" s="27">
        <v>1128299</v>
      </c>
      <c r="D1324" s="28">
        <v>44303</v>
      </c>
      <c r="E1324" s="27" t="s">
        <v>35</v>
      </c>
      <c r="F1324" s="27" t="s">
        <v>70</v>
      </c>
      <c r="G1324" s="27" t="s">
        <v>71</v>
      </c>
      <c r="H1324" s="27" t="s">
        <v>28</v>
      </c>
      <c r="I1324" s="29">
        <v>0.60000000000000009</v>
      </c>
      <c r="J1324" s="30">
        <v>2000</v>
      </c>
      <c r="K1324" s="31">
        <f t="shared" si="10"/>
        <v>1200.0000000000002</v>
      </c>
      <c r="L1324" s="31">
        <f t="shared" si="11"/>
        <v>240.00000000000006</v>
      </c>
      <c r="M1324" s="32">
        <v>0.2</v>
      </c>
      <c r="O1324" s="37"/>
      <c r="P1324" s="38">
        <f>Data!$I1324+0.05</f>
        <v>0.65000000000000013</v>
      </c>
      <c r="Q1324" s="33">
        <f>Data!$J1324+500</f>
        <v>2500</v>
      </c>
      <c r="R1324" s="34">
        <f>Data!$M1324+5%</f>
        <v>0.25</v>
      </c>
    </row>
    <row r="1325" spans="1:18" ht="15.75" customHeight="1" x14ac:dyDescent="0.2">
      <c r="A1325" s="22"/>
      <c r="B1325" s="27" t="s">
        <v>34</v>
      </c>
      <c r="C1325" s="27">
        <v>1128299</v>
      </c>
      <c r="D1325" s="28">
        <v>44303</v>
      </c>
      <c r="E1325" s="27" t="s">
        <v>35</v>
      </c>
      <c r="F1325" s="27" t="s">
        <v>70</v>
      </c>
      <c r="G1325" s="27" t="s">
        <v>71</v>
      </c>
      <c r="H1325" s="27" t="s">
        <v>29</v>
      </c>
      <c r="I1325" s="29">
        <v>0.75000000000000011</v>
      </c>
      <c r="J1325" s="30">
        <v>3750</v>
      </c>
      <c r="K1325" s="31">
        <f t="shared" si="10"/>
        <v>2812.5000000000005</v>
      </c>
      <c r="L1325" s="31">
        <f t="shared" si="11"/>
        <v>1265.6250000000002</v>
      </c>
      <c r="M1325" s="32">
        <v>0.45</v>
      </c>
      <c r="O1325" s="37"/>
      <c r="P1325" s="38">
        <f>Data!$I1325+0.05</f>
        <v>0.80000000000000016</v>
      </c>
      <c r="Q1325" s="33">
        <f>Data!$J1325+500</f>
        <v>4250</v>
      </c>
      <c r="R1325" s="34">
        <f>Data!$M1325+5%</f>
        <v>0.5</v>
      </c>
    </row>
    <row r="1326" spans="1:18" ht="15.75" customHeight="1" x14ac:dyDescent="0.2">
      <c r="A1326" s="22"/>
      <c r="B1326" s="27" t="s">
        <v>34</v>
      </c>
      <c r="C1326" s="27">
        <v>1128299</v>
      </c>
      <c r="D1326" s="28">
        <v>44334</v>
      </c>
      <c r="E1326" s="27" t="s">
        <v>35</v>
      </c>
      <c r="F1326" s="27" t="s">
        <v>70</v>
      </c>
      <c r="G1326" s="27" t="s">
        <v>71</v>
      </c>
      <c r="H1326" s="27" t="s">
        <v>24</v>
      </c>
      <c r="I1326" s="29">
        <v>0.6</v>
      </c>
      <c r="J1326" s="30">
        <v>5750</v>
      </c>
      <c r="K1326" s="31">
        <f t="shared" si="10"/>
        <v>3450</v>
      </c>
      <c r="L1326" s="31">
        <f t="shared" si="11"/>
        <v>1035</v>
      </c>
      <c r="M1326" s="32">
        <v>0.3</v>
      </c>
      <c r="O1326" s="37"/>
      <c r="P1326" s="38">
        <f>Data!$I1326+0.05</f>
        <v>0.65</v>
      </c>
      <c r="Q1326" s="33">
        <f>Data!$J1326+500</f>
        <v>6250</v>
      </c>
      <c r="R1326" s="34">
        <f>Data!$M1326+5%</f>
        <v>0.35</v>
      </c>
    </row>
    <row r="1327" spans="1:18" ht="15.75" customHeight="1" x14ac:dyDescent="0.2">
      <c r="A1327" s="22"/>
      <c r="B1327" s="27" t="s">
        <v>34</v>
      </c>
      <c r="C1327" s="27">
        <v>1128299</v>
      </c>
      <c r="D1327" s="28">
        <v>44334</v>
      </c>
      <c r="E1327" s="27" t="s">
        <v>35</v>
      </c>
      <c r="F1327" s="27" t="s">
        <v>70</v>
      </c>
      <c r="G1327" s="27" t="s">
        <v>71</v>
      </c>
      <c r="H1327" s="27" t="s">
        <v>25</v>
      </c>
      <c r="I1327" s="29">
        <v>0.65</v>
      </c>
      <c r="J1327" s="30">
        <v>4250</v>
      </c>
      <c r="K1327" s="31">
        <f t="shared" si="10"/>
        <v>2762.5</v>
      </c>
      <c r="L1327" s="31">
        <f t="shared" si="11"/>
        <v>690.625</v>
      </c>
      <c r="M1327" s="32">
        <v>0.25</v>
      </c>
      <c r="O1327" s="37"/>
      <c r="P1327" s="38">
        <f>Data!$I1327+0.05</f>
        <v>0.70000000000000007</v>
      </c>
      <c r="Q1327" s="33">
        <f>Data!$J1327+500</f>
        <v>4750</v>
      </c>
      <c r="R1327" s="34">
        <f>Data!$M1327+5%</f>
        <v>0.3</v>
      </c>
    </row>
    <row r="1328" spans="1:18" ht="15.75" customHeight="1" x14ac:dyDescent="0.2">
      <c r="A1328" s="22"/>
      <c r="B1328" s="27" t="s">
        <v>34</v>
      </c>
      <c r="C1328" s="27">
        <v>1128299</v>
      </c>
      <c r="D1328" s="28">
        <v>44334</v>
      </c>
      <c r="E1328" s="27" t="s">
        <v>35</v>
      </c>
      <c r="F1328" s="27" t="s">
        <v>70</v>
      </c>
      <c r="G1328" s="27" t="s">
        <v>71</v>
      </c>
      <c r="H1328" s="27" t="s">
        <v>26</v>
      </c>
      <c r="I1328" s="29">
        <v>0.65</v>
      </c>
      <c r="J1328" s="30">
        <v>4250</v>
      </c>
      <c r="K1328" s="31">
        <f t="shared" si="10"/>
        <v>2762.5</v>
      </c>
      <c r="L1328" s="31">
        <f t="shared" si="11"/>
        <v>828.75</v>
      </c>
      <c r="M1328" s="32">
        <v>0.3</v>
      </c>
      <c r="O1328" s="37"/>
      <c r="P1328" s="38">
        <f>Data!$I1328+0.05</f>
        <v>0.70000000000000007</v>
      </c>
      <c r="Q1328" s="33">
        <f>Data!$J1328+500</f>
        <v>4750</v>
      </c>
      <c r="R1328" s="34">
        <f>Data!$M1328+5%</f>
        <v>0.35</v>
      </c>
    </row>
    <row r="1329" spans="1:18" ht="15.75" customHeight="1" x14ac:dyDescent="0.2">
      <c r="A1329" s="22"/>
      <c r="B1329" s="27" t="s">
        <v>34</v>
      </c>
      <c r="C1329" s="27">
        <v>1128299</v>
      </c>
      <c r="D1329" s="28">
        <v>44334</v>
      </c>
      <c r="E1329" s="27" t="s">
        <v>35</v>
      </c>
      <c r="F1329" s="27" t="s">
        <v>70</v>
      </c>
      <c r="G1329" s="27" t="s">
        <v>71</v>
      </c>
      <c r="H1329" s="27" t="s">
        <v>27</v>
      </c>
      <c r="I1329" s="29">
        <v>0.6</v>
      </c>
      <c r="J1329" s="30">
        <v>3250</v>
      </c>
      <c r="K1329" s="31">
        <f t="shared" si="10"/>
        <v>1950</v>
      </c>
      <c r="L1329" s="31">
        <f t="shared" si="11"/>
        <v>585</v>
      </c>
      <c r="M1329" s="32">
        <v>0.3</v>
      </c>
      <c r="O1329" s="37"/>
      <c r="P1329" s="38">
        <f>Data!$I1329+0.05</f>
        <v>0.65</v>
      </c>
      <c r="Q1329" s="33">
        <f>Data!$J1329+500</f>
        <v>3750</v>
      </c>
      <c r="R1329" s="34">
        <f>Data!$M1329+5%</f>
        <v>0.35</v>
      </c>
    </row>
    <row r="1330" spans="1:18" ht="15.75" customHeight="1" x14ac:dyDescent="0.2">
      <c r="A1330" s="22"/>
      <c r="B1330" s="27" t="s">
        <v>34</v>
      </c>
      <c r="C1330" s="27">
        <v>1128299</v>
      </c>
      <c r="D1330" s="28">
        <v>44334</v>
      </c>
      <c r="E1330" s="27" t="s">
        <v>35</v>
      </c>
      <c r="F1330" s="27" t="s">
        <v>70</v>
      </c>
      <c r="G1330" s="27" t="s">
        <v>71</v>
      </c>
      <c r="H1330" s="27" t="s">
        <v>28</v>
      </c>
      <c r="I1330" s="29">
        <v>0.54999999999999993</v>
      </c>
      <c r="J1330" s="30">
        <v>2250</v>
      </c>
      <c r="K1330" s="31">
        <f t="shared" si="10"/>
        <v>1237.4999999999998</v>
      </c>
      <c r="L1330" s="31">
        <f t="shared" si="11"/>
        <v>247.49999999999997</v>
      </c>
      <c r="M1330" s="32">
        <v>0.2</v>
      </c>
      <c r="O1330" s="37"/>
      <c r="P1330" s="38">
        <f>Data!$I1330-0.05</f>
        <v>0.49999999999999994</v>
      </c>
      <c r="Q1330" s="33">
        <f>Data!$J1330+500</f>
        <v>2750</v>
      </c>
      <c r="R1330" s="34">
        <f>Data!$M1330+5%</f>
        <v>0.25</v>
      </c>
    </row>
    <row r="1331" spans="1:18" ht="15.75" customHeight="1" x14ac:dyDescent="0.2">
      <c r="A1331" s="22"/>
      <c r="B1331" s="27" t="s">
        <v>34</v>
      </c>
      <c r="C1331" s="27">
        <v>1128299</v>
      </c>
      <c r="D1331" s="28">
        <v>44334</v>
      </c>
      <c r="E1331" s="27" t="s">
        <v>35</v>
      </c>
      <c r="F1331" s="27" t="s">
        <v>70</v>
      </c>
      <c r="G1331" s="27" t="s">
        <v>71</v>
      </c>
      <c r="H1331" s="27" t="s">
        <v>29</v>
      </c>
      <c r="I1331" s="29">
        <v>0.7</v>
      </c>
      <c r="J1331" s="30">
        <v>5750</v>
      </c>
      <c r="K1331" s="31">
        <f t="shared" si="10"/>
        <v>4024.9999999999995</v>
      </c>
      <c r="L1331" s="31">
        <f t="shared" si="11"/>
        <v>1811.2499999999998</v>
      </c>
      <c r="M1331" s="32">
        <v>0.45</v>
      </c>
      <c r="O1331" s="37"/>
      <c r="P1331" s="38">
        <f>Data!$I1331-0.05</f>
        <v>0.64999999999999991</v>
      </c>
      <c r="Q1331" s="33">
        <f>Data!$J1331+1000</f>
        <v>6750</v>
      </c>
      <c r="R1331" s="34">
        <f>Data!$M1331+5%</f>
        <v>0.5</v>
      </c>
    </row>
    <row r="1332" spans="1:18" ht="15.75" customHeight="1" x14ac:dyDescent="0.2">
      <c r="A1332" s="22"/>
      <c r="B1332" s="27" t="s">
        <v>34</v>
      </c>
      <c r="C1332" s="27">
        <v>1128299</v>
      </c>
      <c r="D1332" s="28">
        <v>44364</v>
      </c>
      <c r="E1332" s="27" t="s">
        <v>35</v>
      </c>
      <c r="F1332" s="27" t="s">
        <v>70</v>
      </c>
      <c r="G1332" s="27" t="s">
        <v>71</v>
      </c>
      <c r="H1332" s="27" t="s">
        <v>24</v>
      </c>
      <c r="I1332" s="29">
        <v>0.64999999999999991</v>
      </c>
      <c r="J1332" s="30">
        <v>8250</v>
      </c>
      <c r="K1332" s="31">
        <f t="shared" si="10"/>
        <v>5362.4999999999991</v>
      </c>
      <c r="L1332" s="31">
        <f t="shared" si="11"/>
        <v>1608.7499999999998</v>
      </c>
      <c r="M1332" s="32">
        <v>0.3</v>
      </c>
      <c r="O1332" s="37"/>
      <c r="P1332" s="38">
        <f>Data!$I1332-0.05</f>
        <v>0.59999999999999987</v>
      </c>
      <c r="Q1332" s="33">
        <f>Data!$J1332+1000</f>
        <v>9250</v>
      </c>
      <c r="R1332" s="34">
        <f>Data!$M1332+5%</f>
        <v>0.35</v>
      </c>
    </row>
    <row r="1333" spans="1:18" ht="15.75" customHeight="1" x14ac:dyDescent="0.2">
      <c r="A1333" s="22"/>
      <c r="B1333" s="27" t="s">
        <v>34</v>
      </c>
      <c r="C1333" s="27">
        <v>1128299</v>
      </c>
      <c r="D1333" s="28">
        <v>44364</v>
      </c>
      <c r="E1333" s="27" t="s">
        <v>35</v>
      </c>
      <c r="F1333" s="27" t="s">
        <v>70</v>
      </c>
      <c r="G1333" s="27" t="s">
        <v>71</v>
      </c>
      <c r="H1333" s="27" t="s">
        <v>25</v>
      </c>
      <c r="I1333" s="29">
        <v>0.7</v>
      </c>
      <c r="J1333" s="30">
        <v>7000</v>
      </c>
      <c r="K1333" s="31">
        <f t="shared" si="10"/>
        <v>4900</v>
      </c>
      <c r="L1333" s="31">
        <f t="shared" si="11"/>
        <v>1225</v>
      </c>
      <c r="M1333" s="32">
        <v>0.25</v>
      </c>
      <c r="O1333" s="37"/>
      <c r="P1333" s="38">
        <f>Data!$I1333-0.05</f>
        <v>0.64999999999999991</v>
      </c>
      <c r="Q1333" s="33">
        <f>Data!$J1333+1000</f>
        <v>8000</v>
      </c>
      <c r="R1333" s="34">
        <f>Data!$M1333+5%</f>
        <v>0.3</v>
      </c>
    </row>
    <row r="1334" spans="1:18" ht="15.75" customHeight="1" x14ac:dyDescent="0.2">
      <c r="A1334" s="22"/>
      <c r="B1334" s="27" t="s">
        <v>34</v>
      </c>
      <c r="C1334" s="27">
        <v>1128299</v>
      </c>
      <c r="D1334" s="28">
        <v>44364</v>
      </c>
      <c r="E1334" s="27" t="s">
        <v>35</v>
      </c>
      <c r="F1334" s="27" t="s">
        <v>70</v>
      </c>
      <c r="G1334" s="27" t="s">
        <v>71</v>
      </c>
      <c r="H1334" s="27" t="s">
        <v>26</v>
      </c>
      <c r="I1334" s="29">
        <v>0.85</v>
      </c>
      <c r="J1334" s="30">
        <v>7000</v>
      </c>
      <c r="K1334" s="31">
        <f t="shared" si="10"/>
        <v>5950</v>
      </c>
      <c r="L1334" s="31">
        <f t="shared" si="11"/>
        <v>1785</v>
      </c>
      <c r="M1334" s="32">
        <v>0.3</v>
      </c>
      <c r="O1334" s="37"/>
      <c r="P1334" s="38">
        <f>Data!$I1334+0.1</f>
        <v>0.95</v>
      </c>
      <c r="Q1334" s="33">
        <f>Data!$J1334+1000</f>
        <v>8000</v>
      </c>
      <c r="R1334" s="34">
        <f>Data!$M1334+5%</f>
        <v>0.35</v>
      </c>
    </row>
    <row r="1335" spans="1:18" ht="15.75" customHeight="1" x14ac:dyDescent="0.2">
      <c r="A1335" s="22"/>
      <c r="B1335" s="27" t="s">
        <v>34</v>
      </c>
      <c r="C1335" s="27">
        <v>1128299</v>
      </c>
      <c r="D1335" s="28">
        <v>44364</v>
      </c>
      <c r="E1335" s="27" t="s">
        <v>35</v>
      </c>
      <c r="F1335" s="27" t="s">
        <v>70</v>
      </c>
      <c r="G1335" s="27" t="s">
        <v>71</v>
      </c>
      <c r="H1335" s="27" t="s">
        <v>27</v>
      </c>
      <c r="I1335" s="29">
        <v>0.85</v>
      </c>
      <c r="J1335" s="30">
        <v>5750</v>
      </c>
      <c r="K1335" s="31">
        <f t="shared" si="10"/>
        <v>4887.5</v>
      </c>
      <c r="L1335" s="31">
        <f t="shared" si="11"/>
        <v>1466.25</v>
      </c>
      <c r="M1335" s="32">
        <v>0.3</v>
      </c>
      <c r="O1335" s="37"/>
      <c r="P1335" s="38">
        <f>Data!$I1335+0.1</f>
        <v>0.95</v>
      </c>
      <c r="Q1335" s="33">
        <f>Data!$J1335+1000</f>
        <v>6750</v>
      </c>
      <c r="R1335" s="34">
        <f>Data!$M1335+5%</f>
        <v>0.35</v>
      </c>
    </row>
    <row r="1336" spans="1:18" ht="15.75" customHeight="1" x14ac:dyDescent="0.2">
      <c r="A1336" s="22"/>
      <c r="B1336" s="27" t="s">
        <v>34</v>
      </c>
      <c r="C1336" s="27">
        <v>1128299</v>
      </c>
      <c r="D1336" s="28">
        <v>44364</v>
      </c>
      <c r="E1336" s="27" t="s">
        <v>35</v>
      </c>
      <c r="F1336" s="27" t="s">
        <v>70</v>
      </c>
      <c r="G1336" s="27" t="s">
        <v>71</v>
      </c>
      <c r="H1336" s="27" t="s">
        <v>28</v>
      </c>
      <c r="I1336" s="29">
        <v>0.95000000000000007</v>
      </c>
      <c r="J1336" s="30">
        <v>4500</v>
      </c>
      <c r="K1336" s="31">
        <f t="shared" si="10"/>
        <v>4275</v>
      </c>
      <c r="L1336" s="31">
        <f t="shared" si="11"/>
        <v>855</v>
      </c>
      <c r="M1336" s="32">
        <v>0.2</v>
      </c>
      <c r="O1336" s="37"/>
      <c r="P1336" s="38">
        <f>Data!$I1336+0.1</f>
        <v>1.05</v>
      </c>
      <c r="Q1336" s="33">
        <f>Data!$J1336+1000</f>
        <v>5500</v>
      </c>
      <c r="R1336" s="34">
        <f>Data!$M1336+5%</f>
        <v>0.25</v>
      </c>
    </row>
    <row r="1337" spans="1:18" ht="15.75" customHeight="1" x14ac:dyDescent="0.2">
      <c r="A1337" s="22"/>
      <c r="B1337" s="27" t="s">
        <v>34</v>
      </c>
      <c r="C1337" s="27">
        <v>1128299</v>
      </c>
      <c r="D1337" s="28">
        <v>44364</v>
      </c>
      <c r="E1337" s="27" t="s">
        <v>35</v>
      </c>
      <c r="F1337" s="27" t="s">
        <v>70</v>
      </c>
      <c r="G1337" s="27" t="s">
        <v>71</v>
      </c>
      <c r="H1337" s="27" t="s">
        <v>29</v>
      </c>
      <c r="I1337" s="29">
        <v>1.1000000000000001</v>
      </c>
      <c r="J1337" s="30">
        <v>7500</v>
      </c>
      <c r="K1337" s="31">
        <f t="shared" si="10"/>
        <v>8250</v>
      </c>
      <c r="L1337" s="31">
        <f t="shared" si="11"/>
        <v>3712.5</v>
      </c>
      <c r="M1337" s="32">
        <v>0.45</v>
      </c>
      <c r="O1337" s="37"/>
      <c r="P1337" s="38">
        <f>Data!$I1337+0.1</f>
        <v>1.2000000000000002</v>
      </c>
      <c r="Q1337" s="33">
        <f>Data!$J1337+1000</f>
        <v>8500</v>
      </c>
      <c r="R1337" s="34">
        <f>Data!$M1337+5%</f>
        <v>0.5</v>
      </c>
    </row>
    <row r="1338" spans="1:18" ht="15.75" customHeight="1" x14ac:dyDescent="0.2">
      <c r="A1338" s="22"/>
      <c r="B1338" s="27" t="s">
        <v>34</v>
      </c>
      <c r="C1338" s="27">
        <v>1128299</v>
      </c>
      <c r="D1338" s="28">
        <v>44393</v>
      </c>
      <c r="E1338" s="27" t="s">
        <v>35</v>
      </c>
      <c r="F1338" s="27" t="s">
        <v>70</v>
      </c>
      <c r="G1338" s="27" t="s">
        <v>71</v>
      </c>
      <c r="H1338" s="27" t="s">
        <v>24</v>
      </c>
      <c r="I1338" s="29">
        <v>0.9</v>
      </c>
      <c r="J1338" s="30">
        <v>9000</v>
      </c>
      <c r="K1338" s="31">
        <f t="shared" si="10"/>
        <v>8100</v>
      </c>
      <c r="L1338" s="31">
        <f t="shared" si="11"/>
        <v>2430</v>
      </c>
      <c r="M1338" s="32">
        <v>0.3</v>
      </c>
      <c r="O1338" s="37"/>
      <c r="P1338" s="38">
        <f>Data!$I1338+0.1</f>
        <v>1</v>
      </c>
      <c r="Q1338" s="33">
        <f>Data!$J1338+1000</f>
        <v>10000</v>
      </c>
      <c r="R1338" s="34">
        <f>Data!$M1338+5%</f>
        <v>0.35</v>
      </c>
    </row>
    <row r="1339" spans="1:18" ht="15.75" customHeight="1" x14ac:dyDescent="0.2">
      <c r="A1339" s="22"/>
      <c r="B1339" s="27" t="s">
        <v>34</v>
      </c>
      <c r="C1339" s="27">
        <v>1128299</v>
      </c>
      <c r="D1339" s="28">
        <v>44393</v>
      </c>
      <c r="E1339" s="27" t="s">
        <v>35</v>
      </c>
      <c r="F1339" s="27" t="s">
        <v>70</v>
      </c>
      <c r="G1339" s="27" t="s">
        <v>71</v>
      </c>
      <c r="H1339" s="27" t="s">
        <v>25</v>
      </c>
      <c r="I1339" s="29">
        <v>0.95000000000000007</v>
      </c>
      <c r="J1339" s="30">
        <v>7500</v>
      </c>
      <c r="K1339" s="31">
        <f t="shared" si="10"/>
        <v>7125.0000000000009</v>
      </c>
      <c r="L1339" s="31">
        <f t="shared" si="11"/>
        <v>1781.2500000000002</v>
      </c>
      <c r="M1339" s="32">
        <v>0.25</v>
      </c>
      <c r="O1339" s="37"/>
      <c r="P1339" s="38">
        <f>Data!$I1339+0.1</f>
        <v>1.05</v>
      </c>
      <c r="Q1339" s="33">
        <f>Data!$J1339+1000</f>
        <v>8500</v>
      </c>
      <c r="R1339" s="34">
        <f>Data!$M1339+5%</f>
        <v>0.3</v>
      </c>
    </row>
    <row r="1340" spans="1:18" ht="15.75" customHeight="1" x14ac:dyDescent="0.2">
      <c r="A1340" s="22"/>
      <c r="B1340" s="27" t="s">
        <v>34</v>
      </c>
      <c r="C1340" s="27">
        <v>1128299</v>
      </c>
      <c r="D1340" s="28">
        <v>44393</v>
      </c>
      <c r="E1340" s="27" t="s">
        <v>35</v>
      </c>
      <c r="F1340" s="27" t="s">
        <v>70</v>
      </c>
      <c r="G1340" s="27" t="s">
        <v>71</v>
      </c>
      <c r="H1340" s="27" t="s">
        <v>26</v>
      </c>
      <c r="I1340" s="29">
        <v>0.95000000000000007</v>
      </c>
      <c r="J1340" s="30">
        <v>7000</v>
      </c>
      <c r="K1340" s="31">
        <f t="shared" si="10"/>
        <v>6650.0000000000009</v>
      </c>
      <c r="L1340" s="31">
        <f t="shared" si="11"/>
        <v>1995.0000000000002</v>
      </c>
      <c r="M1340" s="32">
        <v>0.3</v>
      </c>
      <c r="O1340" s="37"/>
      <c r="P1340" s="38">
        <f>Data!$I1340+0.1</f>
        <v>1.05</v>
      </c>
      <c r="Q1340" s="33">
        <f>Data!$J1340+1000</f>
        <v>8000</v>
      </c>
      <c r="R1340" s="34">
        <f>Data!$M1340+5%</f>
        <v>0.35</v>
      </c>
    </row>
    <row r="1341" spans="1:18" ht="15.75" customHeight="1" x14ac:dyDescent="0.2">
      <c r="A1341" s="22"/>
      <c r="B1341" s="27" t="s">
        <v>34</v>
      </c>
      <c r="C1341" s="27">
        <v>1128299</v>
      </c>
      <c r="D1341" s="28">
        <v>44393</v>
      </c>
      <c r="E1341" s="27" t="s">
        <v>35</v>
      </c>
      <c r="F1341" s="27" t="s">
        <v>70</v>
      </c>
      <c r="G1341" s="27" t="s">
        <v>71</v>
      </c>
      <c r="H1341" s="27" t="s">
        <v>27</v>
      </c>
      <c r="I1341" s="29">
        <v>0.9</v>
      </c>
      <c r="J1341" s="30">
        <v>6000</v>
      </c>
      <c r="K1341" s="31">
        <f t="shared" si="10"/>
        <v>5400</v>
      </c>
      <c r="L1341" s="31">
        <f t="shared" si="11"/>
        <v>1620</v>
      </c>
      <c r="M1341" s="32">
        <v>0.3</v>
      </c>
      <c r="O1341" s="37"/>
      <c r="P1341" s="38">
        <f>Data!$I1341+0.1</f>
        <v>1</v>
      </c>
      <c r="Q1341" s="33">
        <f>Data!$J1341+1000</f>
        <v>7000</v>
      </c>
      <c r="R1341" s="34">
        <f>Data!$M1341+5%</f>
        <v>0.35</v>
      </c>
    </row>
    <row r="1342" spans="1:18" ht="15.75" customHeight="1" x14ac:dyDescent="0.2">
      <c r="A1342" s="22"/>
      <c r="B1342" s="27" t="s">
        <v>34</v>
      </c>
      <c r="C1342" s="27">
        <v>1128299</v>
      </c>
      <c r="D1342" s="28">
        <v>44393</v>
      </c>
      <c r="E1342" s="27" t="s">
        <v>35</v>
      </c>
      <c r="F1342" s="27" t="s">
        <v>70</v>
      </c>
      <c r="G1342" s="27" t="s">
        <v>71</v>
      </c>
      <c r="H1342" s="27" t="s">
        <v>28</v>
      </c>
      <c r="I1342" s="29">
        <v>0.95000000000000007</v>
      </c>
      <c r="J1342" s="30">
        <v>6500</v>
      </c>
      <c r="K1342" s="31">
        <f t="shared" si="10"/>
        <v>6175</v>
      </c>
      <c r="L1342" s="31">
        <f t="shared" si="11"/>
        <v>1235</v>
      </c>
      <c r="M1342" s="32">
        <v>0.2</v>
      </c>
      <c r="O1342" s="37"/>
      <c r="P1342" s="38">
        <f>Data!$I1342+0.1</f>
        <v>1.05</v>
      </c>
      <c r="Q1342" s="33">
        <f>Data!$J1342+1000</f>
        <v>7500</v>
      </c>
      <c r="R1342" s="34">
        <f>Data!$M1342+5%</f>
        <v>0.25</v>
      </c>
    </row>
    <row r="1343" spans="1:18" ht="15.75" customHeight="1" x14ac:dyDescent="0.2">
      <c r="A1343" s="22"/>
      <c r="B1343" s="27" t="s">
        <v>34</v>
      </c>
      <c r="C1343" s="27">
        <v>1128299</v>
      </c>
      <c r="D1343" s="28">
        <v>44393</v>
      </c>
      <c r="E1343" s="27" t="s">
        <v>35</v>
      </c>
      <c r="F1343" s="27" t="s">
        <v>70</v>
      </c>
      <c r="G1343" s="27" t="s">
        <v>71</v>
      </c>
      <c r="H1343" s="27" t="s">
        <v>29</v>
      </c>
      <c r="I1343" s="29">
        <v>1.1000000000000001</v>
      </c>
      <c r="J1343" s="30">
        <v>6500</v>
      </c>
      <c r="K1343" s="31">
        <f t="shared" si="10"/>
        <v>7150.0000000000009</v>
      </c>
      <c r="L1343" s="31">
        <f t="shared" si="11"/>
        <v>3217.5000000000005</v>
      </c>
      <c r="M1343" s="32">
        <v>0.45</v>
      </c>
      <c r="O1343" s="37"/>
      <c r="P1343" s="38">
        <f>Data!$I1343+0.1</f>
        <v>1.2000000000000002</v>
      </c>
      <c r="Q1343" s="33">
        <f>Data!$J1343+1000</f>
        <v>7500</v>
      </c>
      <c r="R1343" s="34">
        <f>Data!$M1343+5%</f>
        <v>0.5</v>
      </c>
    </row>
    <row r="1344" spans="1:18" ht="15.75" customHeight="1" x14ac:dyDescent="0.2">
      <c r="A1344" s="22"/>
      <c r="B1344" s="27" t="s">
        <v>34</v>
      </c>
      <c r="C1344" s="27">
        <v>1128299</v>
      </c>
      <c r="D1344" s="28">
        <v>44425</v>
      </c>
      <c r="E1344" s="27" t="s">
        <v>35</v>
      </c>
      <c r="F1344" s="27" t="s">
        <v>70</v>
      </c>
      <c r="G1344" s="27" t="s">
        <v>71</v>
      </c>
      <c r="H1344" s="27" t="s">
        <v>24</v>
      </c>
      <c r="I1344" s="29">
        <v>0.95000000000000007</v>
      </c>
      <c r="J1344" s="30">
        <v>8500</v>
      </c>
      <c r="K1344" s="31">
        <f t="shared" si="10"/>
        <v>8075.0000000000009</v>
      </c>
      <c r="L1344" s="31">
        <f t="shared" si="11"/>
        <v>2422.5</v>
      </c>
      <c r="M1344" s="32">
        <v>0.3</v>
      </c>
      <c r="O1344" s="37"/>
      <c r="P1344" s="38">
        <f>Data!$I1344+0.1</f>
        <v>1.05</v>
      </c>
      <c r="Q1344" s="33">
        <f>Data!$J1344+1000</f>
        <v>9500</v>
      </c>
      <c r="R1344" s="34">
        <f>Data!$M1344+5%</f>
        <v>0.35</v>
      </c>
    </row>
    <row r="1345" spans="1:18" ht="15.75" customHeight="1" x14ac:dyDescent="0.2">
      <c r="A1345" s="22"/>
      <c r="B1345" s="27" t="s">
        <v>34</v>
      </c>
      <c r="C1345" s="27">
        <v>1128299</v>
      </c>
      <c r="D1345" s="28">
        <v>44425</v>
      </c>
      <c r="E1345" s="27" t="s">
        <v>35</v>
      </c>
      <c r="F1345" s="27" t="s">
        <v>70</v>
      </c>
      <c r="G1345" s="27" t="s">
        <v>71</v>
      </c>
      <c r="H1345" s="27" t="s">
        <v>25</v>
      </c>
      <c r="I1345" s="29">
        <v>0.85000000000000009</v>
      </c>
      <c r="J1345" s="30">
        <v>8250</v>
      </c>
      <c r="K1345" s="31">
        <f t="shared" si="10"/>
        <v>7012.5000000000009</v>
      </c>
      <c r="L1345" s="31">
        <f t="shared" si="11"/>
        <v>1753.1250000000002</v>
      </c>
      <c r="M1345" s="32">
        <v>0.25</v>
      </c>
      <c r="O1345" s="37"/>
      <c r="P1345" s="38">
        <f>Data!$I1345+0.1</f>
        <v>0.95000000000000007</v>
      </c>
      <c r="Q1345" s="33">
        <f>Data!$J1345+1000</f>
        <v>9250</v>
      </c>
      <c r="R1345" s="34">
        <f>Data!$M1345+5%</f>
        <v>0.3</v>
      </c>
    </row>
    <row r="1346" spans="1:18" ht="15.75" customHeight="1" x14ac:dyDescent="0.2">
      <c r="A1346" s="22"/>
      <c r="B1346" s="27" t="s">
        <v>34</v>
      </c>
      <c r="C1346" s="27">
        <v>1128299</v>
      </c>
      <c r="D1346" s="28">
        <v>44425</v>
      </c>
      <c r="E1346" s="27" t="s">
        <v>35</v>
      </c>
      <c r="F1346" s="27" t="s">
        <v>70</v>
      </c>
      <c r="G1346" s="27" t="s">
        <v>71</v>
      </c>
      <c r="H1346" s="27" t="s">
        <v>26</v>
      </c>
      <c r="I1346" s="29">
        <v>0.8</v>
      </c>
      <c r="J1346" s="30">
        <v>7000</v>
      </c>
      <c r="K1346" s="31">
        <f t="shared" si="10"/>
        <v>5600</v>
      </c>
      <c r="L1346" s="31">
        <f t="shared" si="11"/>
        <v>1680</v>
      </c>
      <c r="M1346" s="32">
        <v>0.3</v>
      </c>
      <c r="O1346" s="37"/>
      <c r="P1346" s="38">
        <f>Data!$I1346+0.1</f>
        <v>0.9</v>
      </c>
      <c r="Q1346" s="33">
        <f>Data!$J1346+1000</f>
        <v>8000</v>
      </c>
      <c r="R1346" s="34">
        <f>Data!$M1346+5%</f>
        <v>0.35</v>
      </c>
    </row>
    <row r="1347" spans="1:18" ht="15.75" customHeight="1" x14ac:dyDescent="0.2">
      <c r="A1347" s="22"/>
      <c r="B1347" s="27" t="s">
        <v>34</v>
      </c>
      <c r="C1347" s="27">
        <v>1128299</v>
      </c>
      <c r="D1347" s="28">
        <v>44425</v>
      </c>
      <c r="E1347" s="27" t="s">
        <v>35</v>
      </c>
      <c r="F1347" s="27" t="s">
        <v>70</v>
      </c>
      <c r="G1347" s="27" t="s">
        <v>71</v>
      </c>
      <c r="H1347" s="27" t="s">
        <v>27</v>
      </c>
      <c r="I1347" s="29">
        <v>0.8</v>
      </c>
      <c r="J1347" s="30">
        <v>4750</v>
      </c>
      <c r="K1347" s="31">
        <f t="shared" si="10"/>
        <v>3800</v>
      </c>
      <c r="L1347" s="31">
        <f t="shared" si="11"/>
        <v>1140</v>
      </c>
      <c r="M1347" s="32">
        <v>0.3</v>
      </c>
      <c r="O1347" s="37"/>
      <c r="P1347" s="38">
        <f>Data!$I1347+0.1</f>
        <v>0.9</v>
      </c>
      <c r="Q1347" s="33">
        <f>Data!$J1347-500</f>
        <v>4250</v>
      </c>
      <c r="R1347" s="34">
        <f>Data!$M1347+5%</f>
        <v>0.35</v>
      </c>
    </row>
    <row r="1348" spans="1:18" ht="15.75" customHeight="1" x14ac:dyDescent="0.2">
      <c r="A1348" s="22"/>
      <c r="B1348" s="27" t="s">
        <v>34</v>
      </c>
      <c r="C1348" s="27">
        <v>1128299</v>
      </c>
      <c r="D1348" s="28">
        <v>44425</v>
      </c>
      <c r="E1348" s="27" t="s">
        <v>35</v>
      </c>
      <c r="F1348" s="27" t="s">
        <v>70</v>
      </c>
      <c r="G1348" s="27" t="s">
        <v>71</v>
      </c>
      <c r="H1348" s="27" t="s">
        <v>28</v>
      </c>
      <c r="I1348" s="29">
        <v>0.79999999999999993</v>
      </c>
      <c r="J1348" s="30">
        <v>4750</v>
      </c>
      <c r="K1348" s="31">
        <f t="shared" si="10"/>
        <v>3799.9999999999995</v>
      </c>
      <c r="L1348" s="31">
        <f t="shared" si="11"/>
        <v>760</v>
      </c>
      <c r="M1348" s="32">
        <v>0.2</v>
      </c>
      <c r="O1348" s="37"/>
      <c r="P1348" s="38">
        <f>Data!$I1348+0.1</f>
        <v>0.89999999999999991</v>
      </c>
      <c r="Q1348" s="33">
        <f>Data!$J1348-500</f>
        <v>4250</v>
      </c>
      <c r="R1348" s="34">
        <f>Data!$M1348+5%</f>
        <v>0.25</v>
      </c>
    </row>
    <row r="1349" spans="1:18" ht="15.75" customHeight="1" x14ac:dyDescent="0.2">
      <c r="A1349" s="22"/>
      <c r="B1349" s="27" t="s">
        <v>34</v>
      </c>
      <c r="C1349" s="27">
        <v>1128299</v>
      </c>
      <c r="D1349" s="28">
        <v>44425</v>
      </c>
      <c r="E1349" s="27" t="s">
        <v>35</v>
      </c>
      <c r="F1349" s="27" t="s">
        <v>70</v>
      </c>
      <c r="G1349" s="27" t="s">
        <v>71</v>
      </c>
      <c r="H1349" s="27" t="s">
        <v>29</v>
      </c>
      <c r="I1349" s="29">
        <v>0.85</v>
      </c>
      <c r="J1349" s="30">
        <v>3000</v>
      </c>
      <c r="K1349" s="31">
        <f t="shared" si="10"/>
        <v>2550</v>
      </c>
      <c r="L1349" s="31">
        <f t="shared" si="11"/>
        <v>1147.5</v>
      </c>
      <c r="M1349" s="32">
        <v>0.45</v>
      </c>
      <c r="O1349" s="37"/>
      <c r="P1349" s="38">
        <f>Data!$I1349+0.1</f>
        <v>0.95</v>
      </c>
      <c r="Q1349" s="33">
        <f>Data!$J1349-500</f>
        <v>2500</v>
      </c>
      <c r="R1349" s="34">
        <f>Data!$M1349+5%</f>
        <v>0.5</v>
      </c>
    </row>
    <row r="1350" spans="1:18" ht="15.75" customHeight="1" x14ac:dyDescent="0.2">
      <c r="A1350" s="22"/>
      <c r="B1350" s="27" t="s">
        <v>34</v>
      </c>
      <c r="C1350" s="27">
        <v>1128299</v>
      </c>
      <c r="D1350" s="28">
        <v>44457</v>
      </c>
      <c r="E1350" s="27" t="s">
        <v>35</v>
      </c>
      <c r="F1350" s="27" t="s">
        <v>70</v>
      </c>
      <c r="G1350" s="27" t="s">
        <v>71</v>
      </c>
      <c r="H1350" s="27" t="s">
        <v>24</v>
      </c>
      <c r="I1350" s="29">
        <v>0.60000000000000009</v>
      </c>
      <c r="J1350" s="30">
        <v>5000</v>
      </c>
      <c r="K1350" s="31">
        <f t="shared" si="10"/>
        <v>3000.0000000000005</v>
      </c>
      <c r="L1350" s="31">
        <f t="shared" si="11"/>
        <v>900.00000000000011</v>
      </c>
      <c r="M1350" s="32">
        <v>0.3</v>
      </c>
      <c r="O1350" s="37"/>
      <c r="P1350" s="38">
        <f>Data!$I1350-0.05</f>
        <v>0.55000000000000004</v>
      </c>
      <c r="Q1350" s="33">
        <f>Data!$J1350-500</f>
        <v>4500</v>
      </c>
      <c r="R1350" s="34">
        <f>Data!$M1350+5%</f>
        <v>0.35</v>
      </c>
    </row>
    <row r="1351" spans="1:18" ht="15.75" customHeight="1" x14ac:dyDescent="0.2">
      <c r="A1351" s="22"/>
      <c r="B1351" s="27" t="s">
        <v>34</v>
      </c>
      <c r="C1351" s="27">
        <v>1128299</v>
      </c>
      <c r="D1351" s="28">
        <v>44457</v>
      </c>
      <c r="E1351" s="27" t="s">
        <v>35</v>
      </c>
      <c r="F1351" s="27" t="s">
        <v>70</v>
      </c>
      <c r="G1351" s="27" t="s">
        <v>71</v>
      </c>
      <c r="H1351" s="27" t="s">
        <v>25</v>
      </c>
      <c r="I1351" s="29">
        <v>0.65000000000000013</v>
      </c>
      <c r="J1351" s="30">
        <v>5000</v>
      </c>
      <c r="K1351" s="31">
        <f t="shared" si="10"/>
        <v>3250.0000000000005</v>
      </c>
      <c r="L1351" s="31">
        <f t="shared" si="11"/>
        <v>812.50000000000011</v>
      </c>
      <c r="M1351" s="32">
        <v>0.25</v>
      </c>
      <c r="O1351" s="37"/>
      <c r="P1351" s="38">
        <f>Data!$I1351-0.05</f>
        <v>0.60000000000000009</v>
      </c>
      <c r="Q1351" s="33">
        <f>Data!$J1351-500</f>
        <v>4500</v>
      </c>
      <c r="R1351" s="34">
        <f>Data!$M1351+5%</f>
        <v>0.3</v>
      </c>
    </row>
    <row r="1352" spans="1:18" ht="15.75" customHeight="1" x14ac:dyDescent="0.2">
      <c r="A1352" s="22"/>
      <c r="B1352" s="27" t="s">
        <v>34</v>
      </c>
      <c r="C1352" s="27">
        <v>1128299</v>
      </c>
      <c r="D1352" s="28">
        <v>44457</v>
      </c>
      <c r="E1352" s="27" t="s">
        <v>35</v>
      </c>
      <c r="F1352" s="27" t="s">
        <v>70</v>
      </c>
      <c r="G1352" s="27" t="s">
        <v>71</v>
      </c>
      <c r="H1352" s="27" t="s">
        <v>26</v>
      </c>
      <c r="I1352" s="29">
        <v>0.60000000000000009</v>
      </c>
      <c r="J1352" s="30">
        <v>3000</v>
      </c>
      <c r="K1352" s="31">
        <f t="shared" si="10"/>
        <v>1800.0000000000002</v>
      </c>
      <c r="L1352" s="31">
        <f t="shared" si="11"/>
        <v>540</v>
      </c>
      <c r="M1352" s="32">
        <v>0.3</v>
      </c>
      <c r="O1352" s="37"/>
      <c r="P1352" s="38">
        <f>Data!$I1352-0.05</f>
        <v>0.55000000000000004</v>
      </c>
      <c r="Q1352" s="33">
        <f>Data!$J1352-750</f>
        <v>2250</v>
      </c>
      <c r="R1352" s="34">
        <f>Data!$M1352+5%</f>
        <v>0.35</v>
      </c>
    </row>
    <row r="1353" spans="1:18" ht="15.75" customHeight="1" x14ac:dyDescent="0.2">
      <c r="A1353" s="22"/>
      <c r="B1353" s="27" t="s">
        <v>34</v>
      </c>
      <c r="C1353" s="27">
        <v>1128299</v>
      </c>
      <c r="D1353" s="28">
        <v>44457</v>
      </c>
      <c r="E1353" s="27" t="s">
        <v>35</v>
      </c>
      <c r="F1353" s="27" t="s">
        <v>70</v>
      </c>
      <c r="G1353" s="27" t="s">
        <v>71</v>
      </c>
      <c r="H1353" s="27" t="s">
        <v>27</v>
      </c>
      <c r="I1353" s="29">
        <v>0.60000000000000009</v>
      </c>
      <c r="J1353" s="30">
        <v>2500</v>
      </c>
      <c r="K1353" s="31">
        <f t="shared" si="10"/>
        <v>1500.0000000000002</v>
      </c>
      <c r="L1353" s="31">
        <f t="shared" si="11"/>
        <v>450.00000000000006</v>
      </c>
      <c r="M1353" s="32">
        <v>0.3</v>
      </c>
      <c r="O1353" s="37"/>
      <c r="P1353" s="38">
        <f>Data!$I1353-0.05</f>
        <v>0.55000000000000004</v>
      </c>
      <c r="Q1353" s="33">
        <f>Data!$J1353-750</f>
        <v>1750</v>
      </c>
      <c r="R1353" s="34">
        <f>Data!$M1353+5%</f>
        <v>0.35</v>
      </c>
    </row>
    <row r="1354" spans="1:18" ht="15.75" customHeight="1" x14ac:dyDescent="0.2">
      <c r="A1354" s="22"/>
      <c r="B1354" s="27" t="s">
        <v>34</v>
      </c>
      <c r="C1354" s="27">
        <v>1128299</v>
      </c>
      <c r="D1354" s="28">
        <v>44457</v>
      </c>
      <c r="E1354" s="27" t="s">
        <v>35</v>
      </c>
      <c r="F1354" s="27" t="s">
        <v>70</v>
      </c>
      <c r="G1354" s="27" t="s">
        <v>71</v>
      </c>
      <c r="H1354" s="27" t="s">
        <v>28</v>
      </c>
      <c r="I1354" s="29">
        <v>0.70000000000000007</v>
      </c>
      <c r="J1354" s="30">
        <v>2750</v>
      </c>
      <c r="K1354" s="31">
        <f t="shared" si="10"/>
        <v>1925.0000000000002</v>
      </c>
      <c r="L1354" s="31">
        <f t="shared" si="11"/>
        <v>385.00000000000006</v>
      </c>
      <c r="M1354" s="32">
        <v>0.2</v>
      </c>
      <c r="O1354" s="37"/>
      <c r="P1354" s="38">
        <f>Data!$I1354-0.05</f>
        <v>0.65</v>
      </c>
      <c r="Q1354" s="33">
        <f>Data!$J1354-750</f>
        <v>2000</v>
      </c>
      <c r="R1354" s="34">
        <f>Data!$M1354+5%</f>
        <v>0.25</v>
      </c>
    </row>
    <row r="1355" spans="1:18" ht="15.75" customHeight="1" x14ac:dyDescent="0.2">
      <c r="A1355" s="22"/>
      <c r="B1355" s="27" t="s">
        <v>34</v>
      </c>
      <c r="C1355" s="27">
        <v>1128299</v>
      </c>
      <c r="D1355" s="28">
        <v>44457</v>
      </c>
      <c r="E1355" s="27" t="s">
        <v>35</v>
      </c>
      <c r="F1355" s="27" t="s">
        <v>70</v>
      </c>
      <c r="G1355" s="27" t="s">
        <v>71</v>
      </c>
      <c r="H1355" s="27" t="s">
        <v>29</v>
      </c>
      <c r="I1355" s="29">
        <v>0.54999999999999993</v>
      </c>
      <c r="J1355" s="30">
        <v>3000</v>
      </c>
      <c r="K1355" s="31">
        <f t="shared" si="10"/>
        <v>1649.9999999999998</v>
      </c>
      <c r="L1355" s="31">
        <f t="shared" si="11"/>
        <v>742.49999999999989</v>
      </c>
      <c r="M1355" s="32">
        <v>0.45</v>
      </c>
      <c r="O1355" s="37"/>
      <c r="P1355" s="38">
        <f>Data!$I1355-0.05</f>
        <v>0.49999999999999994</v>
      </c>
      <c r="Q1355" s="33">
        <f>Data!$J1355-750</f>
        <v>2250</v>
      </c>
      <c r="R1355" s="34">
        <f>Data!$M1355+5%</f>
        <v>0.5</v>
      </c>
    </row>
    <row r="1356" spans="1:18" ht="15.75" customHeight="1" x14ac:dyDescent="0.2">
      <c r="A1356" s="22"/>
      <c r="B1356" s="27" t="s">
        <v>34</v>
      </c>
      <c r="C1356" s="27">
        <v>1128299</v>
      </c>
      <c r="D1356" s="28">
        <v>44486</v>
      </c>
      <c r="E1356" s="27" t="s">
        <v>35</v>
      </c>
      <c r="F1356" s="27" t="s">
        <v>70</v>
      </c>
      <c r="G1356" s="27" t="s">
        <v>71</v>
      </c>
      <c r="H1356" s="27" t="s">
        <v>24</v>
      </c>
      <c r="I1356" s="29">
        <v>0.5</v>
      </c>
      <c r="J1356" s="30">
        <v>4000</v>
      </c>
      <c r="K1356" s="31">
        <f t="shared" si="10"/>
        <v>2000</v>
      </c>
      <c r="L1356" s="31">
        <f t="shared" si="11"/>
        <v>600</v>
      </c>
      <c r="M1356" s="32">
        <v>0.3</v>
      </c>
      <c r="O1356" s="37"/>
      <c r="P1356" s="38">
        <f>Data!$I1356-0.05</f>
        <v>0.45</v>
      </c>
      <c r="Q1356" s="33">
        <f>Data!$J1356-750</f>
        <v>3250</v>
      </c>
      <c r="R1356" s="34">
        <f>Data!$M1356+5%</f>
        <v>0.35</v>
      </c>
    </row>
    <row r="1357" spans="1:18" ht="15.75" customHeight="1" x14ac:dyDescent="0.2">
      <c r="A1357" s="22"/>
      <c r="B1357" s="27" t="s">
        <v>34</v>
      </c>
      <c r="C1357" s="27">
        <v>1128299</v>
      </c>
      <c r="D1357" s="28">
        <v>44486</v>
      </c>
      <c r="E1357" s="27" t="s">
        <v>35</v>
      </c>
      <c r="F1357" s="27" t="s">
        <v>70</v>
      </c>
      <c r="G1357" s="27" t="s">
        <v>71</v>
      </c>
      <c r="H1357" s="27" t="s">
        <v>25</v>
      </c>
      <c r="I1357" s="29">
        <v>0.65000000000000013</v>
      </c>
      <c r="J1357" s="30">
        <v>5750</v>
      </c>
      <c r="K1357" s="31">
        <f t="shared" si="10"/>
        <v>3737.5000000000009</v>
      </c>
      <c r="L1357" s="31">
        <f t="shared" si="11"/>
        <v>934.37500000000023</v>
      </c>
      <c r="M1357" s="32">
        <v>0.25</v>
      </c>
      <c r="O1357" s="37"/>
      <c r="P1357" s="38">
        <f>Data!$I1357-0</f>
        <v>0.65000000000000013</v>
      </c>
      <c r="Q1357" s="33">
        <f>Data!$J1357+1000</f>
        <v>6750</v>
      </c>
      <c r="R1357" s="34">
        <f>Data!$M1357+5%</f>
        <v>0.3</v>
      </c>
    </row>
    <row r="1358" spans="1:18" ht="15.75" customHeight="1" x14ac:dyDescent="0.2">
      <c r="A1358" s="22"/>
      <c r="B1358" s="27" t="s">
        <v>34</v>
      </c>
      <c r="C1358" s="27">
        <v>1128299</v>
      </c>
      <c r="D1358" s="28">
        <v>44486</v>
      </c>
      <c r="E1358" s="27" t="s">
        <v>35</v>
      </c>
      <c r="F1358" s="27" t="s">
        <v>70</v>
      </c>
      <c r="G1358" s="27" t="s">
        <v>71</v>
      </c>
      <c r="H1358" s="27" t="s">
        <v>26</v>
      </c>
      <c r="I1358" s="29">
        <v>0.60000000000000009</v>
      </c>
      <c r="J1358" s="30">
        <v>4000</v>
      </c>
      <c r="K1358" s="31">
        <f t="shared" si="10"/>
        <v>2400.0000000000005</v>
      </c>
      <c r="L1358" s="31">
        <f t="shared" si="11"/>
        <v>720.00000000000011</v>
      </c>
      <c r="M1358" s="32">
        <v>0.3</v>
      </c>
      <c r="O1358" s="37"/>
      <c r="P1358" s="38">
        <f>Data!$I1358-0</f>
        <v>0.60000000000000009</v>
      </c>
      <c r="Q1358" s="33">
        <f>Data!$J1358+1000</f>
        <v>5000</v>
      </c>
      <c r="R1358" s="34">
        <f>Data!$M1358+5%</f>
        <v>0.35</v>
      </c>
    </row>
    <row r="1359" spans="1:18" ht="15.75" customHeight="1" x14ac:dyDescent="0.2">
      <c r="A1359" s="22"/>
      <c r="B1359" s="27" t="s">
        <v>34</v>
      </c>
      <c r="C1359" s="27">
        <v>1128299</v>
      </c>
      <c r="D1359" s="28">
        <v>44486</v>
      </c>
      <c r="E1359" s="27" t="s">
        <v>35</v>
      </c>
      <c r="F1359" s="27" t="s">
        <v>70</v>
      </c>
      <c r="G1359" s="27" t="s">
        <v>71</v>
      </c>
      <c r="H1359" s="27" t="s">
        <v>27</v>
      </c>
      <c r="I1359" s="29">
        <v>0.55000000000000004</v>
      </c>
      <c r="J1359" s="30">
        <v>3750</v>
      </c>
      <c r="K1359" s="31">
        <f t="shared" si="10"/>
        <v>2062.5</v>
      </c>
      <c r="L1359" s="31">
        <f t="shared" si="11"/>
        <v>618.75</v>
      </c>
      <c r="M1359" s="32">
        <v>0.3</v>
      </c>
      <c r="O1359" s="37"/>
      <c r="P1359" s="38">
        <f>Data!$I1359-0</f>
        <v>0.55000000000000004</v>
      </c>
      <c r="Q1359" s="33">
        <f>Data!$J1359+1000</f>
        <v>4750</v>
      </c>
      <c r="R1359" s="34">
        <f>Data!$M1359+5%</f>
        <v>0.35</v>
      </c>
    </row>
    <row r="1360" spans="1:18" ht="15.75" customHeight="1" x14ac:dyDescent="0.2">
      <c r="A1360" s="22"/>
      <c r="B1360" s="27" t="s">
        <v>34</v>
      </c>
      <c r="C1360" s="27">
        <v>1128299</v>
      </c>
      <c r="D1360" s="28">
        <v>44486</v>
      </c>
      <c r="E1360" s="27" t="s">
        <v>35</v>
      </c>
      <c r="F1360" s="27" t="s">
        <v>70</v>
      </c>
      <c r="G1360" s="27" t="s">
        <v>71</v>
      </c>
      <c r="H1360" s="27" t="s">
        <v>28</v>
      </c>
      <c r="I1360" s="29">
        <v>0.65</v>
      </c>
      <c r="J1360" s="30">
        <v>3500</v>
      </c>
      <c r="K1360" s="31">
        <f t="shared" si="10"/>
        <v>2275</v>
      </c>
      <c r="L1360" s="31">
        <f t="shared" si="11"/>
        <v>455</v>
      </c>
      <c r="M1360" s="32">
        <v>0.2</v>
      </c>
      <c r="O1360" s="37"/>
      <c r="P1360" s="38">
        <f>Data!$I1360-0</f>
        <v>0.65</v>
      </c>
      <c r="Q1360" s="33">
        <f>Data!$J1360+1000</f>
        <v>4500</v>
      </c>
      <c r="R1360" s="34">
        <f>Data!$M1360+5%</f>
        <v>0.25</v>
      </c>
    </row>
    <row r="1361" spans="1:18" ht="15.75" customHeight="1" x14ac:dyDescent="0.2">
      <c r="A1361" s="22"/>
      <c r="B1361" s="27" t="s">
        <v>34</v>
      </c>
      <c r="C1361" s="27">
        <v>1128299</v>
      </c>
      <c r="D1361" s="28">
        <v>44486</v>
      </c>
      <c r="E1361" s="27" t="s">
        <v>35</v>
      </c>
      <c r="F1361" s="27" t="s">
        <v>70</v>
      </c>
      <c r="G1361" s="27" t="s">
        <v>71</v>
      </c>
      <c r="H1361" s="27" t="s">
        <v>29</v>
      </c>
      <c r="I1361" s="29">
        <v>0.70000000000000007</v>
      </c>
      <c r="J1361" s="30">
        <v>4000</v>
      </c>
      <c r="K1361" s="31">
        <f t="shared" si="10"/>
        <v>2800.0000000000005</v>
      </c>
      <c r="L1361" s="31">
        <f t="shared" si="11"/>
        <v>1260.0000000000002</v>
      </c>
      <c r="M1361" s="32">
        <v>0.45</v>
      </c>
      <c r="O1361" s="37"/>
      <c r="P1361" s="38">
        <f>Data!$I1361-0</f>
        <v>0.70000000000000007</v>
      </c>
      <c r="Q1361" s="33">
        <f>Data!$J1361+1000</f>
        <v>5000</v>
      </c>
      <c r="R1361" s="34">
        <f>Data!$M1361+5%</f>
        <v>0.5</v>
      </c>
    </row>
    <row r="1362" spans="1:18" ht="15.75" customHeight="1" x14ac:dyDescent="0.2">
      <c r="A1362" s="22"/>
      <c r="B1362" s="27" t="s">
        <v>34</v>
      </c>
      <c r="C1362" s="27">
        <v>1128299</v>
      </c>
      <c r="D1362" s="28">
        <v>44517</v>
      </c>
      <c r="E1362" s="27" t="s">
        <v>35</v>
      </c>
      <c r="F1362" s="27" t="s">
        <v>70</v>
      </c>
      <c r="G1362" s="27" t="s">
        <v>71</v>
      </c>
      <c r="H1362" s="27" t="s">
        <v>24</v>
      </c>
      <c r="I1362" s="29">
        <v>0.55000000000000004</v>
      </c>
      <c r="J1362" s="30">
        <v>6250</v>
      </c>
      <c r="K1362" s="31">
        <f t="shared" si="10"/>
        <v>3437.5000000000005</v>
      </c>
      <c r="L1362" s="31">
        <f t="shared" si="11"/>
        <v>1031.25</v>
      </c>
      <c r="M1362" s="32">
        <v>0.3</v>
      </c>
      <c r="O1362" s="37"/>
      <c r="P1362" s="38">
        <f>Data!$I1362-0</f>
        <v>0.55000000000000004</v>
      </c>
      <c r="Q1362" s="33">
        <f>Data!$J1362+1000</f>
        <v>7250</v>
      </c>
      <c r="R1362" s="34">
        <f>Data!$M1362+5%</f>
        <v>0.35</v>
      </c>
    </row>
    <row r="1363" spans="1:18" ht="15.75" customHeight="1" x14ac:dyDescent="0.2">
      <c r="A1363" s="22"/>
      <c r="B1363" s="27" t="s">
        <v>34</v>
      </c>
      <c r="C1363" s="27">
        <v>1128299</v>
      </c>
      <c r="D1363" s="28">
        <v>44517</v>
      </c>
      <c r="E1363" s="27" t="s">
        <v>35</v>
      </c>
      <c r="F1363" s="27" t="s">
        <v>70</v>
      </c>
      <c r="G1363" s="27" t="s">
        <v>71</v>
      </c>
      <c r="H1363" s="27" t="s">
        <v>25</v>
      </c>
      <c r="I1363" s="29">
        <v>0.60000000000000009</v>
      </c>
      <c r="J1363" s="30">
        <v>7000</v>
      </c>
      <c r="K1363" s="31">
        <f t="shared" si="10"/>
        <v>4200.0000000000009</v>
      </c>
      <c r="L1363" s="31">
        <f t="shared" si="11"/>
        <v>1050.0000000000002</v>
      </c>
      <c r="M1363" s="32">
        <v>0.25</v>
      </c>
      <c r="O1363" s="37"/>
      <c r="P1363" s="38">
        <f>Data!$I1363-0</f>
        <v>0.60000000000000009</v>
      </c>
      <c r="Q1363" s="33">
        <f>Data!$J1363+1000</f>
        <v>8000</v>
      </c>
      <c r="R1363" s="34">
        <f>Data!$M1363+5%</f>
        <v>0.3</v>
      </c>
    </row>
    <row r="1364" spans="1:18" ht="15.75" customHeight="1" x14ac:dyDescent="0.2">
      <c r="A1364" s="22"/>
      <c r="B1364" s="27" t="s">
        <v>34</v>
      </c>
      <c r="C1364" s="27">
        <v>1128299</v>
      </c>
      <c r="D1364" s="28">
        <v>44517</v>
      </c>
      <c r="E1364" s="27" t="s">
        <v>35</v>
      </c>
      <c r="F1364" s="27" t="s">
        <v>70</v>
      </c>
      <c r="G1364" s="27" t="s">
        <v>71</v>
      </c>
      <c r="H1364" s="27" t="s">
        <v>26</v>
      </c>
      <c r="I1364" s="29">
        <v>0.55000000000000004</v>
      </c>
      <c r="J1364" s="30">
        <v>5250</v>
      </c>
      <c r="K1364" s="31">
        <f t="shared" si="10"/>
        <v>2887.5000000000005</v>
      </c>
      <c r="L1364" s="31">
        <f t="shared" si="11"/>
        <v>866.25000000000011</v>
      </c>
      <c r="M1364" s="32">
        <v>0.3</v>
      </c>
      <c r="O1364" s="37"/>
      <c r="P1364" s="38">
        <f>Data!$I1364-0</f>
        <v>0.55000000000000004</v>
      </c>
      <c r="Q1364" s="33">
        <f>Data!$J1364+1000</f>
        <v>6250</v>
      </c>
      <c r="R1364" s="34">
        <f>Data!$M1364+5%</f>
        <v>0.35</v>
      </c>
    </row>
    <row r="1365" spans="1:18" ht="15.75" customHeight="1" x14ac:dyDescent="0.2">
      <c r="A1365" s="22"/>
      <c r="B1365" s="27" t="s">
        <v>34</v>
      </c>
      <c r="C1365" s="27">
        <v>1128299</v>
      </c>
      <c r="D1365" s="28">
        <v>44517</v>
      </c>
      <c r="E1365" s="27" t="s">
        <v>35</v>
      </c>
      <c r="F1365" s="27" t="s">
        <v>70</v>
      </c>
      <c r="G1365" s="27" t="s">
        <v>71</v>
      </c>
      <c r="H1365" s="27" t="s">
        <v>27</v>
      </c>
      <c r="I1365" s="29">
        <v>0.65000000000000013</v>
      </c>
      <c r="J1365" s="30">
        <v>5000</v>
      </c>
      <c r="K1365" s="31">
        <f t="shared" si="10"/>
        <v>3250.0000000000005</v>
      </c>
      <c r="L1365" s="31">
        <f t="shared" si="11"/>
        <v>975.00000000000011</v>
      </c>
      <c r="M1365" s="32">
        <v>0.3</v>
      </c>
      <c r="O1365" s="37"/>
      <c r="P1365" s="38">
        <f>Data!$I1365-0</f>
        <v>0.65000000000000013</v>
      </c>
      <c r="Q1365" s="33">
        <f>Data!$J1365+1000</f>
        <v>6000</v>
      </c>
      <c r="R1365" s="34">
        <f>Data!$M1365+5%</f>
        <v>0.35</v>
      </c>
    </row>
    <row r="1366" spans="1:18" ht="15.75" customHeight="1" x14ac:dyDescent="0.2">
      <c r="A1366" s="22"/>
      <c r="B1366" s="27" t="s">
        <v>34</v>
      </c>
      <c r="C1366" s="27">
        <v>1128299</v>
      </c>
      <c r="D1366" s="28">
        <v>44517</v>
      </c>
      <c r="E1366" s="27" t="s">
        <v>35</v>
      </c>
      <c r="F1366" s="27" t="s">
        <v>70</v>
      </c>
      <c r="G1366" s="27" t="s">
        <v>71</v>
      </c>
      <c r="H1366" s="27" t="s">
        <v>28</v>
      </c>
      <c r="I1366" s="29">
        <v>0.85000000000000009</v>
      </c>
      <c r="J1366" s="30">
        <v>4750</v>
      </c>
      <c r="K1366" s="31">
        <f t="shared" si="10"/>
        <v>4037.5000000000005</v>
      </c>
      <c r="L1366" s="31">
        <f t="shared" si="11"/>
        <v>807.50000000000011</v>
      </c>
      <c r="M1366" s="32">
        <v>0.2</v>
      </c>
      <c r="O1366" s="37"/>
      <c r="P1366" s="38">
        <f>Data!$I1366-0</f>
        <v>0.85000000000000009</v>
      </c>
      <c r="Q1366" s="33">
        <f>Data!$J1366+1000</f>
        <v>5750</v>
      </c>
      <c r="R1366" s="34">
        <f>Data!$M1366+5%</f>
        <v>0.25</v>
      </c>
    </row>
    <row r="1367" spans="1:18" ht="15.75" customHeight="1" x14ac:dyDescent="0.2">
      <c r="A1367" s="22"/>
      <c r="B1367" s="27" t="s">
        <v>34</v>
      </c>
      <c r="C1367" s="27">
        <v>1128299</v>
      </c>
      <c r="D1367" s="28">
        <v>44517</v>
      </c>
      <c r="E1367" s="27" t="s">
        <v>35</v>
      </c>
      <c r="F1367" s="27" t="s">
        <v>70</v>
      </c>
      <c r="G1367" s="27" t="s">
        <v>71</v>
      </c>
      <c r="H1367" s="27" t="s">
        <v>29</v>
      </c>
      <c r="I1367" s="29">
        <v>0.90000000000000013</v>
      </c>
      <c r="J1367" s="30">
        <v>6000</v>
      </c>
      <c r="K1367" s="31">
        <f t="shared" si="10"/>
        <v>5400.0000000000009</v>
      </c>
      <c r="L1367" s="31">
        <f t="shared" si="11"/>
        <v>2430.0000000000005</v>
      </c>
      <c r="M1367" s="32">
        <v>0.45</v>
      </c>
      <c r="O1367" s="37"/>
      <c r="P1367" s="38">
        <f>Data!$I1367-0</f>
        <v>0.90000000000000013</v>
      </c>
      <c r="Q1367" s="33">
        <f>Data!$J1367+1000</f>
        <v>7000</v>
      </c>
      <c r="R1367" s="34">
        <f>Data!$M1367+5%</f>
        <v>0.5</v>
      </c>
    </row>
    <row r="1368" spans="1:18" ht="15.75" customHeight="1" x14ac:dyDescent="0.2">
      <c r="A1368" s="22"/>
      <c r="B1368" s="27" t="s">
        <v>34</v>
      </c>
      <c r="C1368" s="27">
        <v>1128299</v>
      </c>
      <c r="D1368" s="28">
        <v>44546</v>
      </c>
      <c r="E1368" s="27" t="s">
        <v>35</v>
      </c>
      <c r="F1368" s="27" t="s">
        <v>70</v>
      </c>
      <c r="G1368" s="27" t="s">
        <v>71</v>
      </c>
      <c r="H1368" s="27" t="s">
        <v>24</v>
      </c>
      <c r="I1368" s="29">
        <v>0.75000000000000011</v>
      </c>
      <c r="J1368" s="30">
        <v>8000</v>
      </c>
      <c r="K1368" s="31">
        <f t="shared" si="10"/>
        <v>6000.0000000000009</v>
      </c>
      <c r="L1368" s="31">
        <f t="shared" si="11"/>
        <v>1800.0000000000002</v>
      </c>
      <c r="M1368" s="32">
        <v>0.3</v>
      </c>
      <c r="O1368" s="37"/>
      <c r="P1368" s="38">
        <f>Data!$I1368-0</f>
        <v>0.75000000000000011</v>
      </c>
      <c r="Q1368" s="33">
        <f>Data!$J1368+1000</f>
        <v>9000</v>
      </c>
      <c r="R1368" s="34">
        <f>Data!$M1368+5%</f>
        <v>0.35</v>
      </c>
    </row>
    <row r="1369" spans="1:18" ht="15.75" customHeight="1" x14ac:dyDescent="0.2">
      <c r="A1369" s="22"/>
      <c r="B1369" s="27" t="s">
        <v>34</v>
      </c>
      <c r="C1369" s="27">
        <v>1128299</v>
      </c>
      <c r="D1369" s="28">
        <v>44546</v>
      </c>
      <c r="E1369" s="27" t="s">
        <v>35</v>
      </c>
      <c r="F1369" s="27" t="s">
        <v>70</v>
      </c>
      <c r="G1369" s="27" t="s">
        <v>71</v>
      </c>
      <c r="H1369" s="27" t="s">
        <v>25</v>
      </c>
      <c r="I1369" s="29">
        <v>0.8500000000000002</v>
      </c>
      <c r="J1369" s="30">
        <v>8000</v>
      </c>
      <c r="K1369" s="31">
        <f t="shared" si="10"/>
        <v>6800.0000000000018</v>
      </c>
      <c r="L1369" s="31">
        <f t="shared" si="11"/>
        <v>1700.0000000000005</v>
      </c>
      <c r="M1369" s="32">
        <v>0.25</v>
      </c>
      <c r="O1369" s="37"/>
      <c r="P1369" s="38">
        <f>Data!$I1369-0</f>
        <v>0.8500000000000002</v>
      </c>
      <c r="Q1369" s="33">
        <f>Data!$J1369+1000</f>
        <v>9000</v>
      </c>
      <c r="R1369" s="34">
        <f>Data!$M1369+5%</f>
        <v>0.3</v>
      </c>
    </row>
    <row r="1370" spans="1:18" ht="15.75" customHeight="1" x14ac:dyDescent="0.2">
      <c r="A1370" s="22"/>
      <c r="B1370" s="27" t="s">
        <v>34</v>
      </c>
      <c r="C1370" s="27">
        <v>1128299</v>
      </c>
      <c r="D1370" s="28">
        <v>44546</v>
      </c>
      <c r="E1370" s="27" t="s">
        <v>35</v>
      </c>
      <c r="F1370" s="27" t="s">
        <v>70</v>
      </c>
      <c r="G1370" s="27" t="s">
        <v>71</v>
      </c>
      <c r="H1370" s="27" t="s">
        <v>26</v>
      </c>
      <c r="I1370" s="29">
        <v>0.80000000000000016</v>
      </c>
      <c r="J1370" s="30">
        <v>6000</v>
      </c>
      <c r="K1370" s="31">
        <f t="shared" si="10"/>
        <v>4800.0000000000009</v>
      </c>
      <c r="L1370" s="31">
        <f t="shared" si="11"/>
        <v>1440.0000000000002</v>
      </c>
      <c r="M1370" s="32">
        <v>0.3</v>
      </c>
      <c r="O1370" s="37"/>
      <c r="P1370" s="38">
        <f>Data!$I1370-0</f>
        <v>0.80000000000000016</v>
      </c>
      <c r="Q1370" s="33">
        <f>Data!$J1370+1000</f>
        <v>7000</v>
      </c>
      <c r="R1370" s="34">
        <f>Data!$M1370+5%</f>
        <v>0.35</v>
      </c>
    </row>
    <row r="1371" spans="1:18" ht="15.75" customHeight="1" x14ac:dyDescent="0.2">
      <c r="A1371" s="22"/>
      <c r="B1371" s="27" t="s">
        <v>34</v>
      </c>
      <c r="C1371" s="27">
        <v>1128299</v>
      </c>
      <c r="D1371" s="28">
        <v>44546</v>
      </c>
      <c r="E1371" s="27" t="s">
        <v>35</v>
      </c>
      <c r="F1371" s="27" t="s">
        <v>70</v>
      </c>
      <c r="G1371" s="27" t="s">
        <v>71</v>
      </c>
      <c r="H1371" s="27" t="s">
        <v>27</v>
      </c>
      <c r="I1371" s="29">
        <v>0.80000000000000016</v>
      </c>
      <c r="J1371" s="30">
        <v>6000</v>
      </c>
      <c r="K1371" s="31">
        <f t="shared" si="10"/>
        <v>4800.0000000000009</v>
      </c>
      <c r="L1371" s="31">
        <f t="shared" si="11"/>
        <v>1440.0000000000002</v>
      </c>
      <c r="M1371" s="32">
        <v>0.3</v>
      </c>
      <c r="O1371" s="37"/>
      <c r="P1371" s="38">
        <f>Data!$I1371-0</f>
        <v>0.80000000000000016</v>
      </c>
      <c r="Q1371" s="33">
        <f>Data!$J1371+1000</f>
        <v>7000</v>
      </c>
      <c r="R1371" s="34">
        <f>Data!$M1371+5%</f>
        <v>0.35</v>
      </c>
    </row>
    <row r="1372" spans="1:18" ht="15.75" customHeight="1" x14ac:dyDescent="0.2">
      <c r="A1372" s="22"/>
      <c r="B1372" s="27" t="s">
        <v>34</v>
      </c>
      <c r="C1372" s="27">
        <v>1128299</v>
      </c>
      <c r="D1372" s="28">
        <v>44546</v>
      </c>
      <c r="E1372" s="27" t="s">
        <v>35</v>
      </c>
      <c r="F1372" s="27" t="s">
        <v>70</v>
      </c>
      <c r="G1372" s="27" t="s">
        <v>71</v>
      </c>
      <c r="H1372" s="27" t="s">
        <v>28</v>
      </c>
      <c r="I1372" s="29">
        <v>0.90000000000000013</v>
      </c>
      <c r="J1372" s="30">
        <v>5250</v>
      </c>
      <c r="K1372" s="31">
        <f t="shared" si="10"/>
        <v>4725.0000000000009</v>
      </c>
      <c r="L1372" s="31">
        <f t="shared" si="11"/>
        <v>945.00000000000023</v>
      </c>
      <c r="M1372" s="32">
        <v>0.2</v>
      </c>
      <c r="O1372" s="37"/>
      <c r="P1372" s="38">
        <f>Data!$I1372-0</f>
        <v>0.90000000000000013</v>
      </c>
      <c r="Q1372" s="33">
        <f>Data!$J1372+1000</f>
        <v>6250</v>
      </c>
      <c r="R1372" s="34">
        <f>Data!$M1372+5%</f>
        <v>0.25</v>
      </c>
    </row>
    <row r="1373" spans="1:18" ht="15.75" customHeight="1" x14ac:dyDescent="0.2">
      <c r="A1373" s="22"/>
      <c r="B1373" s="27" t="s">
        <v>34</v>
      </c>
      <c r="C1373" s="27">
        <v>1128299</v>
      </c>
      <c r="D1373" s="28">
        <v>44546</v>
      </c>
      <c r="E1373" s="27" t="s">
        <v>35</v>
      </c>
      <c r="F1373" s="27" t="s">
        <v>70</v>
      </c>
      <c r="G1373" s="27" t="s">
        <v>71</v>
      </c>
      <c r="H1373" s="27" t="s">
        <v>29</v>
      </c>
      <c r="I1373" s="29">
        <v>0.95000000000000018</v>
      </c>
      <c r="J1373" s="30">
        <v>6250</v>
      </c>
      <c r="K1373" s="31">
        <f t="shared" si="10"/>
        <v>5937.5000000000009</v>
      </c>
      <c r="L1373" s="31">
        <f t="shared" si="11"/>
        <v>2671.8750000000005</v>
      </c>
      <c r="M1373" s="32">
        <v>0.45</v>
      </c>
      <c r="O1373" s="37"/>
      <c r="P1373" s="38">
        <f>Data!$I1373-0</f>
        <v>0.95000000000000018</v>
      </c>
      <c r="Q1373" s="33">
        <f>Data!$J1373+1000</f>
        <v>7250</v>
      </c>
      <c r="R1373" s="34">
        <f>Data!$M1373+5%</f>
        <v>0.5</v>
      </c>
    </row>
    <row r="1374" spans="1:18" ht="15.75" customHeight="1" x14ac:dyDescent="0.2">
      <c r="A1374" s="22" t="s">
        <v>46</v>
      </c>
      <c r="B1374" s="27" t="s">
        <v>21</v>
      </c>
      <c r="C1374" s="27">
        <v>1185732</v>
      </c>
      <c r="D1374" s="28">
        <v>44208</v>
      </c>
      <c r="E1374" s="27" t="s">
        <v>53</v>
      </c>
      <c r="F1374" s="27" t="s">
        <v>54</v>
      </c>
      <c r="G1374" s="27" t="s">
        <v>72</v>
      </c>
      <c r="H1374" s="27" t="s">
        <v>24</v>
      </c>
      <c r="I1374" s="29">
        <v>0.45</v>
      </c>
      <c r="J1374" s="30">
        <v>8500</v>
      </c>
      <c r="K1374" s="31">
        <f t="shared" si="10"/>
        <v>3825</v>
      </c>
      <c r="L1374" s="31">
        <f t="shared" si="11"/>
        <v>1721.25</v>
      </c>
      <c r="M1374" s="32">
        <v>0.45</v>
      </c>
      <c r="P1374" s="33"/>
    </row>
    <row r="1375" spans="1:18" ht="15.75" customHeight="1" x14ac:dyDescent="0.2">
      <c r="A1375" s="22"/>
      <c r="B1375" s="27" t="s">
        <v>21</v>
      </c>
      <c r="C1375" s="27">
        <v>1185732</v>
      </c>
      <c r="D1375" s="28">
        <v>44208</v>
      </c>
      <c r="E1375" s="27" t="s">
        <v>53</v>
      </c>
      <c r="F1375" s="27" t="s">
        <v>54</v>
      </c>
      <c r="G1375" s="27" t="s">
        <v>72</v>
      </c>
      <c r="H1375" s="27" t="s">
        <v>25</v>
      </c>
      <c r="I1375" s="29">
        <v>0.45</v>
      </c>
      <c r="J1375" s="30">
        <v>6500</v>
      </c>
      <c r="K1375" s="31">
        <f t="shared" si="10"/>
        <v>2925</v>
      </c>
      <c r="L1375" s="31">
        <f t="shared" si="11"/>
        <v>1023.7499999999999</v>
      </c>
      <c r="M1375" s="32">
        <v>0.35</v>
      </c>
      <c r="P1375" s="33"/>
    </row>
    <row r="1376" spans="1:18" ht="15.75" customHeight="1" x14ac:dyDescent="0.2">
      <c r="A1376" s="22"/>
      <c r="B1376" s="27" t="s">
        <v>21</v>
      </c>
      <c r="C1376" s="27">
        <v>1185732</v>
      </c>
      <c r="D1376" s="28">
        <v>44208</v>
      </c>
      <c r="E1376" s="27" t="s">
        <v>53</v>
      </c>
      <c r="F1376" s="27" t="s">
        <v>54</v>
      </c>
      <c r="G1376" s="27" t="s">
        <v>72</v>
      </c>
      <c r="H1376" s="27" t="s">
        <v>26</v>
      </c>
      <c r="I1376" s="29">
        <v>0.35000000000000003</v>
      </c>
      <c r="J1376" s="30">
        <v>6500</v>
      </c>
      <c r="K1376" s="31">
        <f t="shared" si="10"/>
        <v>2275</v>
      </c>
      <c r="L1376" s="31">
        <f t="shared" si="11"/>
        <v>568.75</v>
      </c>
      <c r="M1376" s="32">
        <v>0.25</v>
      </c>
      <c r="P1376" s="33"/>
    </row>
    <row r="1377" spans="1:16" ht="15.75" customHeight="1" x14ac:dyDescent="0.2">
      <c r="A1377" s="22"/>
      <c r="B1377" s="27" t="s">
        <v>21</v>
      </c>
      <c r="C1377" s="27">
        <v>1185732</v>
      </c>
      <c r="D1377" s="28">
        <v>44208</v>
      </c>
      <c r="E1377" s="27" t="s">
        <v>53</v>
      </c>
      <c r="F1377" s="27" t="s">
        <v>54</v>
      </c>
      <c r="G1377" s="27" t="s">
        <v>72</v>
      </c>
      <c r="H1377" s="27" t="s">
        <v>27</v>
      </c>
      <c r="I1377" s="29">
        <v>0.39999999999999997</v>
      </c>
      <c r="J1377" s="30">
        <v>5000</v>
      </c>
      <c r="K1377" s="31">
        <f t="shared" si="10"/>
        <v>1999.9999999999998</v>
      </c>
      <c r="L1377" s="31">
        <f t="shared" si="11"/>
        <v>599.99999999999989</v>
      </c>
      <c r="M1377" s="32">
        <v>0.3</v>
      </c>
      <c r="P1377" s="33"/>
    </row>
    <row r="1378" spans="1:16" ht="15.75" customHeight="1" x14ac:dyDescent="0.2">
      <c r="A1378" s="22"/>
      <c r="B1378" s="27" t="s">
        <v>21</v>
      </c>
      <c r="C1378" s="27">
        <v>1185732</v>
      </c>
      <c r="D1378" s="28">
        <v>44208</v>
      </c>
      <c r="E1378" s="27" t="s">
        <v>53</v>
      </c>
      <c r="F1378" s="27" t="s">
        <v>54</v>
      </c>
      <c r="G1378" s="27" t="s">
        <v>72</v>
      </c>
      <c r="H1378" s="27" t="s">
        <v>28</v>
      </c>
      <c r="I1378" s="29">
        <v>0.55000000000000004</v>
      </c>
      <c r="J1378" s="30">
        <v>5500</v>
      </c>
      <c r="K1378" s="31">
        <f t="shared" si="10"/>
        <v>3025.0000000000005</v>
      </c>
      <c r="L1378" s="31">
        <f t="shared" si="11"/>
        <v>1058.75</v>
      </c>
      <c r="M1378" s="32">
        <v>0.35</v>
      </c>
      <c r="P1378" s="33"/>
    </row>
    <row r="1379" spans="1:16" ht="15.75" customHeight="1" x14ac:dyDescent="0.2">
      <c r="A1379" s="22"/>
      <c r="B1379" s="27" t="s">
        <v>21</v>
      </c>
      <c r="C1379" s="27">
        <v>1185732</v>
      </c>
      <c r="D1379" s="28">
        <v>44208</v>
      </c>
      <c r="E1379" s="27" t="s">
        <v>53</v>
      </c>
      <c r="F1379" s="27" t="s">
        <v>54</v>
      </c>
      <c r="G1379" s="27" t="s">
        <v>72</v>
      </c>
      <c r="H1379" s="27" t="s">
        <v>29</v>
      </c>
      <c r="I1379" s="29">
        <v>0.45</v>
      </c>
      <c r="J1379" s="30">
        <v>6500</v>
      </c>
      <c r="K1379" s="31">
        <f t="shared" si="10"/>
        <v>2925</v>
      </c>
      <c r="L1379" s="31">
        <f t="shared" si="11"/>
        <v>1462.5</v>
      </c>
      <c r="M1379" s="32">
        <v>0.5</v>
      </c>
      <c r="P1379" s="33"/>
    </row>
    <row r="1380" spans="1:16" ht="15.75" customHeight="1" x14ac:dyDescent="0.2">
      <c r="A1380" s="22"/>
      <c r="B1380" s="27" t="s">
        <v>21</v>
      </c>
      <c r="C1380" s="27">
        <v>1185732</v>
      </c>
      <c r="D1380" s="28">
        <v>44237</v>
      </c>
      <c r="E1380" s="27" t="s">
        <v>53</v>
      </c>
      <c r="F1380" s="27" t="s">
        <v>54</v>
      </c>
      <c r="G1380" s="27" t="s">
        <v>72</v>
      </c>
      <c r="H1380" s="27" t="s">
        <v>24</v>
      </c>
      <c r="I1380" s="29">
        <v>0.45</v>
      </c>
      <c r="J1380" s="30">
        <v>9000</v>
      </c>
      <c r="K1380" s="31">
        <f t="shared" si="10"/>
        <v>4050</v>
      </c>
      <c r="L1380" s="31">
        <f t="shared" si="11"/>
        <v>1822.5</v>
      </c>
      <c r="M1380" s="32">
        <v>0.45</v>
      </c>
      <c r="P1380" s="33"/>
    </row>
    <row r="1381" spans="1:16" ht="15.75" customHeight="1" x14ac:dyDescent="0.2">
      <c r="A1381" s="22"/>
      <c r="B1381" s="27" t="s">
        <v>21</v>
      </c>
      <c r="C1381" s="27">
        <v>1185732</v>
      </c>
      <c r="D1381" s="28">
        <v>44237</v>
      </c>
      <c r="E1381" s="27" t="s">
        <v>53</v>
      </c>
      <c r="F1381" s="27" t="s">
        <v>54</v>
      </c>
      <c r="G1381" s="27" t="s">
        <v>72</v>
      </c>
      <c r="H1381" s="27" t="s">
        <v>25</v>
      </c>
      <c r="I1381" s="29">
        <v>0.45</v>
      </c>
      <c r="J1381" s="30">
        <v>5500</v>
      </c>
      <c r="K1381" s="31">
        <f t="shared" si="10"/>
        <v>2475</v>
      </c>
      <c r="L1381" s="31">
        <f t="shared" si="11"/>
        <v>866.25</v>
      </c>
      <c r="M1381" s="32">
        <v>0.35</v>
      </c>
      <c r="P1381" s="33"/>
    </row>
    <row r="1382" spans="1:16" ht="15.75" customHeight="1" x14ac:dyDescent="0.2">
      <c r="A1382" s="22"/>
      <c r="B1382" s="27" t="s">
        <v>21</v>
      </c>
      <c r="C1382" s="27">
        <v>1185732</v>
      </c>
      <c r="D1382" s="28">
        <v>44237</v>
      </c>
      <c r="E1382" s="27" t="s">
        <v>53</v>
      </c>
      <c r="F1382" s="27" t="s">
        <v>54</v>
      </c>
      <c r="G1382" s="27" t="s">
        <v>72</v>
      </c>
      <c r="H1382" s="27" t="s">
        <v>26</v>
      </c>
      <c r="I1382" s="29">
        <v>0.35000000000000003</v>
      </c>
      <c r="J1382" s="30">
        <v>6000</v>
      </c>
      <c r="K1382" s="31">
        <f t="shared" si="10"/>
        <v>2100</v>
      </c>
      <c r="L1382" s="31">
        <f t="shared" si="11"/>
        <v>525</v>
      </c>
      <c r="M1382" s="32">
        <v>0.25</v>
      </c>
      <c r="P1382" s="33"/>
    </row>
    <row r="1383" spans="1:16" ht="15.75" customHeight="1" x14ac:dyDescent="0.2">
      <c r="A1383" s="22"/>
      <c r="B1383" s="27" t="s">
        <v>21</v>
      </c>
      <c r="C1383" s="27">
        <v>1185732</v>
      </c>
      <c r="D1383" s="28">
        <v>44237</v>
      </c>
      <c r="E1383" s="27" t="s">
        <v>53</v>
      </c>
      <c r="F1383" s="27" t="s">
        <v>54</v>
      </c>
      <c r="G1383" s="27" t="s">
        <v>72</v>
      </c>
      <c r="H1383" s="27" t="s">
        <v>27</v>
      </c>
      <c r="I1383" s="29">
        <v>0.39999999999999997</v>
      </c>
      <c r="J1383" s="30">
        <v>4750</v>
      </c>
      <c r="K1383" s="31">
        <f t="shared" si="10"/>
        <v>1899.9999999999998</v>
      </c>
      <c r="L1383" s="31">
        <f t="shared" si="11"/>
        <v>569.99999999999989</v>
      </c>
      <c r="M1383" s="32">
        <v>0.3</v>
      </c>
      <c r="P1383" s="33"/>
    </row>
    <row r="1384" spans="1:16" ht="15.75" customHeight="1" x14ac:dyDescent="0.2">
      <c r="A1384" s="22"/>
      <c r="B1384" s="27" t="s">
        <v>21</v>
      </c>
      <c r="C1384" s="27">
        <v>1185732</v>
      </c>
      <c r="D1384" s="28">
        <v>44237</v>
      </c>
      <c r="E1384" s="27" t="s">
        <v>53</v>
      </c>
      <c r="F1384" s="27" t="s">
        <v>54</v>
      </c>
      <c r="G1384" s="27" t="s">
        <v>72</v>
      </c>
      <c r="H1384" s="27" t="s">
        <v>28</v>
      </c>
      <c r="I1384" s="29">
        <v>0.55000000000000004</v>
      </c>
      <c r="J1384" s="30">
        <v>5500</v>
      </c>
      <c r="K1384" s="31">
        <f t="shared" si="10"/>
        <v>3025.0000000000005</v>
      </c>
      <c r="L1384" s="31">
        <f t="shared" si="11"/>
        <v>1058.75</v>
      </c>
      <c r="M1384" s="32">
        <v>0.35</v>
      </c>
      <c r="P1384" s="33"/>
    </row>
    <row r="1385" spans="1:16" ht="15.75" customHeight="1" x14ac:dyDescent="0.2">
      <c r="A1385" s="22"/>
      <c r="B1385" s="27" t="s">
        <v>21</v>
      </c>
      <c r="C1385" s="27">
        <v>1185732</v>
      </c>
      <c r="D1385" s="28">
        <v>44237</v>
      </c>
      <c r="E1385" s="27" t="s">
        <v>53</v>
      </c>
      <c r="F1385" s="27" t="s">
        <v>54</v>
      </c>
      <c r="G1385" s="27" t="s">
        <v>72</v>
      </c>
      <c r="H1385" s="27" t="s">
        <v>29</v>
      </c>
      <c r="I1385" s="29">
        <v>0.45</v>
      </c>
      <c r="J1385" s="30">
        <v>6500</v>
      </c>
      <c r="K1385" s="31">
        <f t="shared" si="10"/>
        <v>2925</v>
      </c>
      <c r="L1385" s="31">
        <f t="shared" si="11"/>
        <v>1462.5</v>
      </c>
      <c r="M1385" s="32">
        <v>0.5</v>
      </c>
      <c r="P1385" s="33"/>
    </row>
    <row r="1386" spans="1:16" ht="15.75" customHeight="1" x14ac:dyDescent="0.2">
      <c r="A1386" s="22"/>
      <c r="B1386" s="27" t="s">
        <v>21</v>
      </c>
      <c r="C1386" s="27">
        <v>1185732</v>
      </c>
      <c r="D1386" s="28">
        <v>44263</v>
      </c>
      <c r="E1386" s="27" t="s">
        <v>53</v>
      </c>
      <c r="F1386" s="27" t="s">
        <v>54</v>
      </c>
      <c r="G1386" s="27" t="s">
        <v>72</v>
      </c>
      <c r="H1386" s="27" t="s">
        <v>24</v>
      </c>
      <c r="I1386" s="29">
        <v>0.45</v>
      </c>
      <c r="J1386" s="30">
        <v>8700</v>
      </c>
      <c r="K1386" s="31">
        <f t="shared" si="10"/>
        <v>3915</v>
      </c>
      <c r="L1386" s="31">
        <f t="shared" si="11"/>
        <v>1761.75</v>
      </c>
      <c r="M1386" s="32">
        <v>0.45</v>
      </c>
      <c r="P1386" s="33"/>
    </row>
    <row r="1387" spans="1:16" ht="15.75" customHeight="1" x14ac:dyDescent="0.2">
      <c r="A1387" s="22"/>
      <c r="B1387" s="27" t="s">
        <v>21</v>
      </c>
      <c r="C1387" s="27">
        <v>1185732</v>
      </c>
      <c r="D1387" s="28">
        <v>44263</v>
      </c>
      <c r="E1387" s="27" t="s">
        <v>53</v>
      </c>
      <c r="F1387" s="27" t="s">
        <v>54</v>
      </c>
      <c r="G1387" s="27" t="s">
        <v>72</v>
      </c>
      <c r="H1387" s="27" t="s">
        <v>25</v>
      </c>
      <c r="I1387" s="29">
        <v>0.45</v>
      </c>
      <c r="J1387" s="30">
        <v>5500</v>
      </c>
      <c r="K1387" s="31">
        <f t="shared" si="10"/>
        <v>2475</v>
      </c>
      <c r="L1387" s="31">
        <f t="shared" si="11"/>
        <v>866.25</v>
      </c>
      <c r="M1387" s="32">
        <v>0.35</v>
      </c>
      <c r="P1387" s="33"/>
    </row>
    <row r="1388" spans="1:16" ht="15.75" customHeight="1" x14ac:dyDescent="0.2">
      <c r="A1388" s="22"/>
      <c r="B1388" s="27" t="s">
        <v>21</v>
      </c>
      <c r="C1388" s="27">
        <v>1185732</v>
      </c>
      <c r="D1388" s="28">
        <v>44263</v>
      </c>
      <c r="E1388" s="27" t="s">
        <v>53</v>
      </c>
      <c r="F1388" s="27" t="s">
        <v>54</v>
      </c>
      <c r="G1388" s="27" t="s">
        <v>72</v>
      </c>
      <c r="H1388" s="27" t="s">
        <v>26</v>
      </c>
      <c r="I1388" s="29">
        <v>0.35000000000000003</v>
      </c>
      <c r="J1388" s="30">
        <v>5750</v>
      </c>
      <c r="K1388" s="31">
        <f t="shared" si="10"/>
        <v>2012.5000000000002</v>
      </c>
      <c r="L1388" s="31">
        <f t="shared" si="11"/>
        <v>503.12500000000006</v>
      </c>
      <c r="M1388" s="32">
        <v>0.25</v>
      </c>
      <c r="P1388" s="33"/>
    </row>
    <row r="1389" spans="1:16" ht="15.75" customHeight="1" x14ac:dyDescent="0.2">
      <c r="A1389" s="22"/>
      <c r="B1389" s="27" t="s">
        <v>21</v>
      </c>
      <c r="C1389" s="27">
        <v>1185732</v>
      </c>
      <c r="D1389" s="28">
        <v>44263</v>
      </c>
      <c r="E1389" s="27" t="s">
        <v>53</v>
      </c>
      <c r="F1389" s="27" t="s">
        <v>54</v>
      </c>
      <c r="G1389" s="27" t="s">
        <v>72</v>
      </c>
      <c r="H1389" s="27" t="s">
        <v>27</v>
      </c>
      <c r="I1389" s="29">
        <v>0.39999999999999997</v>
      </c>
      <c r="J1389" s="30">
        <v>4250</v>
      </c>
      <c r="K1389" s="31">
        <f t="shared" si="10"/>
        <v>1699.9999999999998</v>
      </c>
      <c r="L1389" s="31">
        <f t="shared" si="11"/>
        <v>509.99999999999989</v>
      </c>
      <c r="M1389" s="32">
        <v>0.3</v>
      </c>
      <c r="P1389" s="33"/>
    </row>
    <row r="1390" spans="1:16" ht="15.75" customHeight="1" x14ac:dyDescent="0.2">
      <c r="A1390" s="22"/>
      <c r="B1390" s="27" t="s">
        <v>21</v>
      </c>
      <c r="C1390" s="27">
        <v>1185732</v>
      </c>
      <c r="D1390" s="28">
        <v>44263</v>
      </c>
      <c r="E1390" s="27" t="s">
        <v>53</v>
      </c>
      <c r="F1390" s="27" t="s">
        <v>54</v>
      </c>
      <c r="G1390" s="27" t="s">
        <v>72</v>
      </c>
      <c r="H1390" s="27" t="s">
        <v>28</v>
      </c>
      <c r="I1390" s="29">
        <v>0.55000000000000004</v>
      </c>
      <c r="J1390" s="30">
        <v>4750</v>
      </c>
      <c r="K1390" s="31">
        <f t="shared" si="10"/>
        <v>2612.5</v>
      </c>
      <c r="L1390" s="31">
        <f t="shared" si="11"/>
        <v>914.37499999999989</v>
      </c>
      <c r="M1390" s="32">
        <v>0.35</v>
      </c>
      <c r="P1390" s="33"/>
    </row>
    <row r="1391" spans="1:16" ht="15.75" customHeight="1" x14ac:dyDescent="0.2">
      <c r="A1391" s="22"/>
      <c r="B1391" s="27" t="s">
        <v>21</v>
      </c>
      <c r="C1391" s="27">
        <v>1185732</v>
      </c>
      <c r="D1391" s="28">
        <v>44263</v>
      </c>
      <c r="E1391" s="27" t="s">
        <v>53</v>
      </c>
      <c r="F1391" s="27" t="s">
        <v>54</v>
      </c>
      <c r="G1391" s="27" t="s">
        <v>72</v>
      </c>
      <c r="H1391" s="27" t="s">
        <v>29</v>
      </c>
      <c r="I1391" s="29">
        <v>0.45</v>
      </c>
      <c r="J1391" s="30">
        <v>5750</v>
      </c>
      <c r="K1391" s="31">
        <f t="shared" si="10"/>
        <v>2587.5</v>
      </c>
      <c r="L1391" s="31">
        <f t="shared" si="11"/>
        <v>1293.75</v>
      </c>
      <c r="M1391" s="32">
        <v>0.5</v>
      </c>
      <c r="P1391" s="33"/>
    </row>
    <row r="1392" spans="1:16" ht="15.75" customHeight="1" x14ac:dyDescent="0.2">
      <c r="A1392" s="22"/>
      <c r="B1392" s="27" t="s">
        <v>21</v>
      </c>
      <c r="C1392" s="27">
        <v>1185732</v>
      </c>
      <c r="D1392" s="28">
        <v>44295</v>
      </c>
      <c r="E1392" s="27" t="s">
        <v>53</v>
      </c>
      <c r="F1392" s="27" t="s">
        <v>54</v>
      </c>
      <c r="G1392" s="27" t="s">
        <v>72</v>
      </c>
      <c r="H1392" s="27" t="s">
        <v>24</v>
      </c>
      <c r="I1392" s="29">
        <v>0.45</v>
      </c>
      <c r="J1392" s="30">
        <v>8250</v>
      </c>
      <c r="K1392" s="31">
        <f t="shared" si="10"/>
        <v>3712.5</v>
      </c>
      <c r="L1392" s="31">
        <f t="shared" si="11"/>
        <v>1670.625</v>
      </c>
      <c r="M1392" s="32">
        <v>0.45</v>
      </c>
      <c r="P1392" s="33"/>
    </row>
    <row r="1393" spans="1:16" ht="15.75" customHeight="1" x14ac:dyDescent="0.2">
      <c r="A1393" s="22"/>
      <c r="B1393" s="27" t="s">
        <v>21</v>
      </c>
      <c r="C1393" s="27">
        <v>1185732</v>
      </c>
      <c r="D1393" s="28">
        <v>44295</v>
      </c>
      <c r="E1393" s="27" t="s">
        <v>53</v>
      </c>
      <c r="F1393" s="27" t="s">
        <v>54</v>
      </c>
      <c r="G1393" s="27" t="s">
        <v>72</v>
      </c>
      <c r="H1393" s="27" t="s">
        <v>25</v>
      </c>
      <c r="I1393" s="29">
        <v>0.45</v>
      </c>
      <c r="J1393" s="30">
        <v>5250</v>
      </c>
      <c r="K1393" s="31">
        <f t="shared" si="10"/>
        <v>2362.5</v>
      </c>
      <c r="L1393" s="31">
        <f t="shared" si="11"/>
        <v>826.875</v>
      </c>
      <c r="M1393" s="32">
        <v>0.35</v>
      </c>
      <c r="P1393" s="33"/>
    </row>
    <row r="1394" spans="1:16" ht="15.75" customHeight="1" x14ac:dyDescent="0.2">
      <c r="A1394" s="22"/>
      <c r="B1394" s="27" t="s">
        <v>21</v>
      </c>
      <c r="C1394" s="27">
        <v>1185732</v>
      </c>
      <c r="D1394" s="28">
        <v>44295</v>
      </c>
      <c r="E1394" s="27" t="s">
        <v>53</v>
      </c>
      <c r="F1394" s="27" t="s">
        <v>54</v>
      </c>
      <c r="G1394" s="27" t="s">
        <v>72</v>
      </c>
      <c r="H1394" s="27" t="s">
        <v>26</v>
      </c>
      <c r="I1394" s="29">
        <v>0.35000000000000003</v>
      </c>
      <c r="J1394" s="30">
        <v>5250</v>
      </c>
      <c r="K1394" s="31">
        <f t="shared" si="10"/>
        <v>1837.5000000000002</v>
      </c>
      <c r="L1394" s="31">
        <f t="shared" si="11"/>
        <v>459.37500000000006</v>
      </c>
      <c r="M1394" s="32">
        <v>0.25</v>
      </c>
      <c r="P1394" s="33"/>
    </row>
    <row r="1395" spans="1:16" ht="15.75" customHeight="1" x14ac:dyDescent="0.2">
      <c r="A1395" s="22"/>
      <c r="B1395" s="27" t="s">
        <v>21</v>
      </c>
      <c r="C1395" s="27">
        <v>1185732</v>
      </c>
      <c r="D1395" s="28">
        <v>44295</v>
      </c>
      <c r="E1395" s="27" t="s">
        <v>53</v>
      </c>
      <c r="F1395" s="27" t="s">
        <v>54</v>
      </c>
      <c r="G1395" s="27" t="s">
        <v>72</v>
      </c>
      <c r="H1395" s="27" t="s">
        <v>27</v>
      </c>
      <c r="I1395" s="29">
        <v>0.39999999999999997</v>
      </c>
      <c r="J1395" s="30">
        <v>4500</v>
      </c>
      <c r="K1395" s="31">
        <f t="shared" si="10"/>
        <v>1799.9999999999998</v>
      </c>
      <c r="L1395" s="31">
        <f t="shared" si="11"/>
        <v>539.99999999999989</v>
      </c>
      <c r="M1395" s="32">
        <v>0.3</v>
      </c>
      <c r="P1395" s="33"/>
    </row>
    <row r="1396" spans="1:16" ht="15.75" customHeight="1" x14ac:dyDescent="0.2">
      <c r="A1396" s="22"/>
      <c r="B1396" s="27" t="s">
        <v>21</v>
      </c>
      <c r="C1396" s="27">
        <v>1185732</v>
      </c>
      <c r="D1396" s="28">
        <v>44295</v>
      </c>
      <c r="E1396" s="27" t="s">
        <v>53</v>
      </c>
      <c r="F1396" s="27" t="s">
        <v>54</v>
      </c>
      <c r="G1396" s="27" t="s">
        <v>72</v>
      </c>
      <c r="H1396" s="27" t="s">
        <v>28</v>
      </c>
      <c r="I1396" s="29">
        <v>0.55000000000000004</v>
      </c>
      <c r="J1396" s="30">
        <v>4750</v>
      </c>
      <c r="K1396" s="31">
        <f t="shared" si="10"/>
        <v>2612.5</v>
      </c>
      <c r="L1396" s="31">
        <f t="shared" si="11"/>
        <v>914.37499999999989</v>
      </c>
      <c r="M1396" s="32">
        <v>0.35</v>
      </c>
      <c r="P1396" s="33"/>
    </row>
    <row r="1397" spans="1:16" ht="15.75" customHeight="1" x14ac:dyDescent="0.2">
      <c r="A1397" s="22"/>
      <c r="B1397" s="27" t="s">
        <v>21</v>
      </c>
      <c r="C1397" s="27">
        <v>1185732</v>
      </c>
      <c r="D1397" s="28">
        <v>44295</v>
      </c>
      <c r="E1397" s="27" t="s">
        <v>53</v>
      </c>
      <c r="F1397" s="27" t="s">
        <v>54</v>
      </c>
      <c r="G1397" s="27" t="s">
        <v>72</v>
      </c>
      <c r="H1397" s="27" t="s">
        <v>29</v>
      </c>
      <c r="I1397" s="29">
        <v>0.45</v>
      </c>
      <c r="J1397" s="30">
        <v>6000</v>
      </c>
      <c r="K1397" s="31">
        <f t="shared" si="10"/>
        <v>2700</v>
      </c>
      <c r="L1397" s="31">
        <f t="shared" si="11"/>
        <v>1350</v>
      </c>
      <c r="M1397" s="32">
        <v>0.5</v>
      </c>
      <c r="P1397" s="33"/>
    </row>
    <row r="1398" spans="1:16" ht="15.75" customHeight="1" x14ac:dyDescent="0.2">
      <c r="A1398" s="22"/>
      <c r="B1398" s="27" t="s">
        <v>21</v>
      </c>
      <c r="C1398" s="27">
        <v>1185732</v>
      </c>
      <c r="D1398" s="28">
        <v>44324</v>
      </c>
      <c r="E1398" s="27" t="s">
        <v>53</v>
      </c>
      <c r="F1398" s="27" t="s">
        <v>54</v>
      </c>
      <c r="G1398" s="27" t="s">
        <v>72</v>
      </c>
      <c r="H1398" s="27" t="s">
        <v>24</v>
      </c>
      <c r="I1398" s="29">
        <v>0.55000000000000004</v>
      </c>
      <c r="J1398" s="30">
        <v>8700</v>
      </c>
      <c r="K1398" s="31">
        <f t="shared" si="10"/>
        <v>4785</v>
      </c>
      <c r="L1398" s="31">
        <f t="shared" si="11"/>
        <v>2153.25</v>
      </c>
      <c r="M1398" s="32">
        <v>0.45</v>
      </c>
      <c r="P1398" s="33"/>
    </row>
    <row r="1399" spans="1:16" ht="15.75" customHeight="1" x14ac:dyDescent="0.2">
      <c r="A1399" s="22"/>
      <c r="B1399" s="27" t="s">
        <v>21</v>
      </c>
      <c r="C1399" s="27">
        <v>1185732</v>
      </c>
      <c r="D1399" s="28">
        <v>44324</v>
      </c>
      <c r="E1399" s="27" t="s">
        <v>53</v>
      </c>
      <c r="F1399" s="27" t="s">
        <v>54</v>
      </c>
      <c r="G1399" s="27" t="s">
        <v>72</v>
      </c>
      <c r="H1399" s="27" t="s">
        <v>25</v>
      </c>
      <c r="I1399" s="29">
        <v>0.55000000000000004</v>
      </c>
      <c r="J1399" s="30">
        <v>5750</v>
      </c>
      <c r="K1399" s="31">
        <f t="shared" si="10"/>
        <v>3162.5000000000005</v>
      </c>
      <c r="L1399" s="31">
        <f t="shared" si="11"/>
        <v>1106.875</v>
      </c>
      <c r="M1399" s="32">
        <v>0.35</v>
      </c>
      <c r="P1399" s="33"/>
    </row>
    <row r="1400" spans="1:16" ht="15.75" customHeight="1" x14ac:dyDescent="0.2">
      <c r="A1400" s="22"/>
      <c r="B1400" s="27" t="s">
        <v>21</v>
      </c>
      <c r="C1400" s="27">
        <v>1185732</v>
      </c>
      <c r="D1400" s="28">
        <v>44324</v>
      </c>
      <c r="E1400" s="27" t="s">
        <v>53</v>
      </c>
      <c r="F1400" s="27" t="s">
        <v>54</v>
      </c>
      <c r="G1400" s="27" t="s">
        <v>72</v>
      </c>
      <c r="H1400" s="27" t="s">
        <v>26</v>
      </c>
      <c r="I1400" s="29">
        <v>0.5</v>
      </c>
      <c r="J1400" s="30">
        <v>5500</v>
      </c>
      <c r="K1400" s="31">
        <f t="shared" si="10"/>
        <v>2750</v>
      </c>
      <c r="L1400" s="31">
        <f t="shared" si="11"/>
        <v>687.5</v>
      </c>
      <c r="M1400" s="32">
        <v>0.25</v>
      </c>
      <c r="P1400" s="33"/>
    </row>
    <row r="1401" spans="1:16" ht="15.75" customHeight="1" x14ac:dyDescent="0.2">
      <c r="A1401" s="22"/>
      <c r="B1401" s="27" t="s">
        <v>21</v>
      </c>
      <c r="C1401" s="27">
        <v>1185732</v>
      </c>
      <c r="D1401" s="28">
        <v>44324</v>
      </c>
      <c r="E1401" s="27" t="s">
        <v>53</v>
      </c>
      <c r="F1401" s="27" t="s">
        <v>54</v>
      </c>
      <c r="G1401" s="27" t="s">
        <v>72</v>
      </c>
      <c r="H1401" s="27" t="s">
        <v>27</v>
      </c>
      <c r="I1401" s="29">
        <v>0.5</v>
      </c>
      <c r="J1401" s="30">
        <v>5000</v>
      </c>
      <c r="K1401" s="31">
        <f t="shared" si="10"/>
        <v>2500</v>
      </c>
      <c r="L1401" s="31">
        <f t="shared" si="11"/>
        <v>750</v>
      </c>
      <c r="M1401" s="32">
        <v>0.3</v>
      </c>
      <c r="P1401" s="33"/>
    </row>
    <row r="1402" spans="1:16" ht="15.75" customHeight="1" x14ac:dyDescent="0.2">
      <c r="A1402" s="22"/>
      <c r="B1402" s="27" t="s">
        <v>21</v>
      </c>
      <c r="C1402" s="27">
        <v>1185732</v>
      </c>
      <c r="D1402" s="28">
        <v>44324</v>
      </c>
      <c r="E1402" s="27" t="s">
        <v>53</v>
      </c>
      <c r="F1402" s="27" t="s">
        <v>54</v>
      </c>
      <c r="G1402" s="27" t="s">
        <v>72</v>
      </c>
      <c r="H1402" s="27" t="s">
        <v>28</v>
      </c>
      <c r="I1402" s="29">
        <v>0.6</v>
      </c>
      <c r="J1402" s="30">
        <v>5250</v>
      </c>
      <c r="K1402" s="31">
        <f t="shared" si="10"/>
        <v>3150</v>
      </c>
      <c r="L1402" s="31">
        <f t="shared" si="11"/>
        <v>1102.5</v>
      </c>
      <c r="M1402" s="32">
        <v>0.35</v>
      </c>
      <c r="P1402" s="33"/>
    </row>
    <row r="1403" spans="1:16" ht="15.75" customHeight="1" x14ac:dyDescent="0.2">
      <c r="A1403" s="22"/>
      <c r="B1403" s="27" t="s">
        <v>21</v>
      </c>
      <c r="C1403" s="27">
        <v>1185732</v>
      </c>
      <c r="D1403" s="28">
        <v>44324</v>
      </c>
      <c r="E1403" s="27" t="s">
        <v>53</v>
      </c>
      <c r="F1403" s="27" t="s">
        <v>54</v>
      </c>
      <c r="G1403" s="27" t="s">
        <v>72</v>
      </c>
      <c r="H1403" s="27" t="s">
        <v>29</v>
      </c>
      <c r="I1403" s="29">
        <v>0.65</v>
      </c>
      <c r="J1403" s="30">
        <v>6250</v>
      </c>
      <c r="K1403" s="31">
        <f t="shared" si="10"/>
        <v>4062.5</v>
      </c>
      <c r="L1403" s="31">
        <f t="shared" si="11"/>
        <v>2031.25</v>
      </c>
      <c r="M1403" s="32">
        <v>0.5</v>
      </c>
      <c r="P1403" s="33"/>
    </row>
    <row r="1404" spans="1:16" ht="15.75" customHeight="1" x14ac:dyDescent="0.2">
      <c r="A1404" s="22"/>
      <c r="B1404" s="27" t="s">
        <v>21</v>
      </c>
      <c r="C1404" s="27">
        <v>1185732</v>
      </c>
      <c r="D1404" s="28">
        <v>44357</v>
      </c>
      <c r="E1404" s="27" t="s">
        <v>53</v>
      </c>
      <c r="F1404" s="27" t="s">
        <v>54</v>
      </c>
      <c r="G1404" s="27" t="s">
        <v>72</v>
      </c>
      <c r="H1404" s="27" t="s">
        <v>24</v>
      </c>
      <c r="I1404" s="29">
        <v>0.6</v>
      </c>
      <c r="J1404" s="30">
        <v>8750</v>
      </c>
      <c r="K1404" s="31">
        <f t="shared" si="10"/>
        <v>5250</v>
      </c>
      <c r="L1404" s="31">
        <f t="shared" si="11"/>
        <v>2362.5</v>
      </c>
      <c r="M1404" s="32">
        <v>0.45</v>
      </c>
      <c r="P1404" s="33"/>
    </row>
    <row r="1405" spans="1:16" ht="15.75" customHeight="1" x14ac:dyDescent="0.2">
      <c r="A1405" s="22"/>
      <c r="B1405" s="27" t="s">
        <v>21</v>
      </c>
      <c r="C1405" s="27">
        <v>1185732</v>
      </c>
      <c r="D1405" s="28">
        <v>44357</v>
      </c>
      <c r="E1405" s="27" t="s">
        <v>53</v>
      </c>
      <c r="F1405" s="27" t="s">
        <v>54</v>
      </c>
      <c r="G1405" s="27" t="s">
        <v>72</v>
      </c>
      <c r="H1405" s="27" t="s">
        <v>25</v>
      </c>
      <c r="I1405" s="29">
        <v>0.55000000000000004</v>
      </c>
      <c r="J1405" s="30">
        <v>6250</v>
      </c>
      <c r="K1405" s="31">
        <f t="shared" si="10"/>
        <v>3437.5000000000005</v>
      </c>
      <c r="L1405" s="31">
        <f t="shared" si="11"/>
        <v>1203.125</v>
      </c>
      <c r="M1405" s="32">
        <v>0.35</v>
      </c>
      <c r="P1405" s="33"/>
    </row>
    <row r="1406" spans="1:16" ht="15.75" customHeight="1" x14ac:dyDescent="0.2">
      <c r="A1406" s="22"/>
      <c r="B1406" s="27" t="s">
        <v>21</v>
      </c>
      <c r="C1406" s="27">
        <v>1185732</v>
      </c>
      <c r="D1406" s="28">
        <v>44357</v>
      </c>
      <c r="E1406" s="27" t="s">
        <v>53</v>
      </c>
      <c r="F1406" s="27" t="s">
        <v>54</v>
      </c>
      <c r="G1406" s="27" t="s">
        <v>72</v>
      </c>
      <c r="H1406" s="27" t="s">
        <v>26</v>
      </c>
      <c r="I1406" s="29">
        <v>0.5</v>
      </c>
      <c r="J1406" s="30">
        <v>6000</v>
      </c>
      <c r="K1406" s="31">
        <f t="shared" si="10"/>
        <v>3000</v>
      </c>
      <c r="L1406" s="31">
        <f t="shared" si="11"/>
        <v>750</v>
      </c>
      <c r="M1406" s="32">
        <v>0.25</v>
      </c>
      <c r="P1406" s="33"/>
    </row>
    <row r="1407" spans="1:16" ht="15.75" customHeight="1" x14ac:dyDescent="0.2">
      <c r="A1407" s="22"/>
      <c r="B1407" s="27" t="s">
        <v>21</v>
      </c>
      <c r="C1407" s="27">
        <v>1185732</v>
      </c>
      <c r="D1407" s="28">
        <v>44357</v>
      </c>
      <c r="E1407" s="27" t="s">
        <v>53</v>
      </c>
      <c r="F1407" s="27" t="s">
        <v>54</v>
      </c>
      <c r="G1407" s="27" t="s">
        <v>72</v>
      </c>
      <c r="H1407" s="27" t="s">
        <v>27</v>
      </c>
      <c r="I1407" s="29">
        <v>0.5</v>
      </c>
      <c r="J1407" s="30">
        <v>5750</v>
      </c>
      <c r="K1407" s="31">
        <f t="shared" si="10"/>
        <v>2875</v>
      </c>
      <c r="L1407" s="31">
        <f t="shared" si="11"/>
        <v>862.5</v>
      </c>
      <c r="M1407" s="32">
        <v>0.3</v>
      </c>
      <c r="P1407" s="33"/>
    </row>
    <row r="1408" spans="1:16" ht="15.75" customHeight="1" x14ac:dyDescent="0.2">
      <c r="A1408" s="22"/>
      <c r="B1408" s="27" t="s">
        <v>21</v>
      </c>
      <c r="C1408" s="27">
        <v>1185732</v>
      </c>
      <c r="D1408" s="28">
        <v>44357</v>
      </c>
      <c r="E1408" s="27" t="s">
        <v>53</v>
      </c>
      <c r="F1408" s="27" t="s">
        <v>54</v>
      </c>
      <c r="G1408" s="27" t="s">
        <v>72</v>
      </c>
      <c r="H1408" s="27" t="s">
        <v>28</v>
      </c>
      <c r="I1408" s="29">
        <v>0.65</v>
      </c>
      <c r="J1408" s="30">
        <v>5750</v>
      </c>
      <c r="K1408" s="31">
        <f t="shared" si="10"/>
        <v>3737.5</v>
      </c>
      <c r="L1408" s="31">
        <f t="shared" si="11"/>
        <v>1308.125</v>
      </c>
      <c r="M1408" s="32">
        <v>0.35</v>
      </c>
      <c r="P1408" s="33"/>
    </row>
    <row r="1409" spans="1:16" ht="15.75" customHeight="1" x14ac:dyDescent="0.2">
      <c r="A1409" s="22"/>
      <c r="B1409" s="27" t="s">
        <v>21</v>
      </c>
      <c r="C1409" s="27">
        <v>1185732</v>
      </c>
      <c r="D1409" s="28">
        <v>44357</v>
      </c>
      <c r="E1409" s="27" t="s">
        <v>53</v>
      </c>
      <c r="F1409" s="27" t="s">
        <v>54</v>
      </c>
      <c r="G1409" s="27" t="s">
        <v>72</v>
      </c>
      <c r="H1409" s="27" t="s">
        <v>29</v>
      </c>
      <c r="I1409" s="29">
        <v>0.70000000000000007</v>
      </c>
      <c r="J1409" s="30">
        <v>7250</v>
      </c>
      <c r="K1409" s="31">
        <f t="shared" si="10"/>
        <v>5075.0000000000009</v>
      </c>
      <c r="L1409" s="31">
        <f t="shared" si="11"/>
        <v>2537.5000000000005</v>
      </c>
      <c r="M1409" s="32">
        <v>0.5</v>
      </c>
      <c r="P1409" s="33"/>
    </row>
    <row r="1410" spans="1:16" ht="15.75" customHeight="1" x14ac:dyDescent="0.2">
      <c r="A1410" s="22"/>
      <c r="B1410" s="27" t="s">
        <v>21</v>
      </c>
      <c r="C1410" s="27">
        <v>1185732</v>
      </c>
      <c r="D1410" s="28">
        <v>44385</v>
      </c>
      <c r="E1410" s="27" t="s">
        <v>53</v>
      </c>
      <c r="F1410" s="27" t="s">
        <v>54</v>
      </c>
      <c r="G1410" s="27" t="s">
        <v>72</v>
      </c>
      <c r="H1410" s="27" t="s">
        <v>24</v>
      </c>
      <c r="I1410" s="29">
        <v>0.65</v>
      </c>
      <c r="J1410" s="30">
        <v>9500</v>
      </c>
      <c r="K1410" s="31">
        <f t="shared" si="10"/>
        <v>6175</v>
      </c>
      <c r="L1410" s="31">
        <f t="shared" si="11"/>
        <v>2778.75</v>
      </c>
      <c r="M1410" s="32">
        <v>0.45</v>
      </c>
      <c r="P1410" s="33"/>
    </row>
    <row r="1411" spans="1:16" ht="15.75" customHeight="1" x14ac:dyDescent="0.2">
      <c r="A1411" s="22"/>
      <c r="B1411" s="27" t="s">
        <v>21</v>
      </c>
      <c r="C1411" s="27">
        <v>1185732</v>
      </c>
      <c r="D1411" s="28">
        <v>44385</v>
      </c>
      <c r="E1411" s="27" t="s">
        <v>53</v>
      </c>
      <c r="F1411" s="27" t="s">
        <v>54</v>
      </c>
      <c r="G1411" s="27" t="s">
        <v>72</v>
      </c>
      <c r="H1411" s="27" t="s">
        <v>25</v>
      </c>
      <c r="I1411" s="29">
        <v>0.60000000000000009</v>
      </c>
      <c r="J1411" s="30">
        <v>7000</v>
      </c>
      <c r="K1411" s="31">
        <f t="shared" si="10"/>
        <v>4200.0000000000009</v>
      </c>
      <c r="L1411" s="31">
        <f t="shared" si="11"/>
        <v>1470.0000000000002</v>
      </c>
      <c r="M1411" s="32">
        <v>0.35</v>
      </c>
      <c r="P1411" s="33"/>
    </row>
    <row r="1412" spans="1:16" ht="15.75" customHeight="1" x14ac:dyDescent="0.2">
      <c r="A1412" s="22"/>
      <c r="B1412" s="27" t="s">
        <v>21</v>
      </c>
      <c r="C1412" s="27">
        <v>1185732</v>
      </c>
      <c r="D1412" s="28">
        <v>44385</v>
      </c>
      <c r="E1412" s="27" t="s">
        <v>53</v>
      </c>
      <c r="F1412" s="27" t="s">
        <v>54</v>
      </c>
      <c r="G1412" s="27" t="s">
        <v>72</v>
      </c>
      <c r="H1412" s="27" t="s">
        <v>26</v>
      </c>
      <c r="I1412" s="29">
        <v>0.55000000000000004</v>
      </c>
      <c r="J1412" s="30">
        <v>6250</v>
      </c>
      <c r="K1412" s="31">
        <f t="shared" si="10"/>
        <v>3437.5000000000005</v>
      </c>
      <c r="L1412" s="31">
        <f t="shared" si="11"/>
        <v>859.37500000000011</v>
      </c>
      <c r="M1412" s="32">
        <v>0.25</v>
      </c>
      <c r="P1412" s="33"/>
    </row>
    <row r="1413" spans="1:16" ht="15.75" customHeight="1" x14ac:dyDescent="0.2">
      <c r="A1413" s="22"/>
      <c r="B1413" s="27" t="s">
        <v>21</v>
      </c>
      <c r="C1413" s="27">
        <v>1185732</v>
      </c>
      <c r="D1413" s="28">
        <v>44385</v>
      </c>
      <c r="E1413" s="27" t="s">
        <v>53</v>
      </c>
      <c r="F1413" s="27" t="s">
        <v>54</v>
      </c>
      <c r="G1413" s="27" t="s">
        <v>72</v>
      </c>
      <c r="H1413" s="27" t="s">
        <v>27</v>
      </c>
      <c r="I1413" s="29">
        <v>0.55000000000000004</v>
      </c>
      <c r="J1413" s="30">
        <v>5750</v>
      </c>
      <c r="K1413" s="31">
        <f t="shared" si="10"/>
        <v>3162.5000000000005</v>
      </c>
      <c r="L1413" s="31">
        <f t="shared" si="11"/>
        <v>948.75000000000011</v>
      </c>
      <c r="M1413" s="32">
        <v>0.3</v>
      </c>
      <c r="P1413" s="33"/>
    </row>
    <row r="1414" spans="1:16" ht="15.75" customHeight="1" x14ac:dyDescent="0.2">
      <c r="A1414" s="22"/>
      <c r="B1414" s="27" t="s">
        <v>21</v>
      </c>
      <c r="C1414" s="27">
        <v>1185732</v>
      </c>
      <c r="D1414" s="28">
        <v>44385</v>
      </c>
      <c r="E1414" s="27" t="s">
        <v>53</v>
      </c>
      <c r="F1414" s="27" t="s">
        <v>54</v>
      </c>
      <c r="G1414" s="27" t="s">
        <v>72</v>
      </c>
      <c r="H1414" s="27" t="s">
        <v>28</v>
      </c>
      <c r="I1414" s="29">
        <v>0.65</v>
      </c>
      <c r="J1414" s="30">
        <v>6000</v>
      </c>
      <c r="K1414" s="31">
        <f t="shared" si="10"/>
        <v>3900</v>
      </c>
      <c r="L1414" s="31">
        <f t="shared" si="11"/>
        <v>1365</v>
      </c>
      <c r="M1414" s="32">
        <v>0.35</v>
      </c>
      <c r="P1414" s="33"/>
    </row>
    <row r="1415" spans="1:16" ht="15.75" customHeight="1" x14ac:dyDescent="0.2">
      <c r="A1415" s="22"/>
      <c r="B1415" s="27" t="s">
        <v>21</v>
      </c>
      <c r="C1415" s="27">
        <v>1185732</v>
      </c>
      <c r="D1415" s="28">
        <v>44385</v>
      </c>
      <c r="E1415" s="27" t="s">
        <v>53</v>
      </c>
      <c r="F1415" s="27" t="s">
        <v>54</v>
      </c>
      <c r="G1415" s="27" t="s">
        <v>72</v>
      </c>
      <c r="H1415" s="27" t="s">
        <v>29</v>
      </c>
      <c r="I1415" s="29">
        <v>0.70000000000000007</v>
      </c>
      <c r="J1415" s="30">
        <v>7750</v>
      </c>
      <c r="K1415" s="31">
        <f t="shared" si="10"/>
        <v>5425.0000000000009</v>
      </c>
      <c r="L1415" s="31">
        <f t="shared" si="11"/>
        <v>2712.5000000000005</v>
      </c>
      <c r="M1415" s="32">
        <v>0.5</v>
      </c>
      <c r="P1415" s="33"/>
    </row>
    <row r="1416" spans="1:16" ht="15.75" customHeight="1" x14ac:dyDescent="0.2">
      <c r="A1416" s="22"/>
      <c r="B1416" s="27" t="s">
        <v>21</v>
      </c>
      <c r="C1416" s="27">
        <v>1185732</v>
      </c>
      <c r="D1416" s="28">
        <v>44417</v>
      </c>
      <c r="E1416" s="27" t="s">
        <v>53</v>
      </c>
      <c r="F1416" s="27" t="s">
        <v>54</v>
      </c>
      <c r="G1416" s="27" t="s">
        <v>72</v>
      </c>
      <c r="H1416" s="27" t="s">
        <v>24</v>
      </c>
      <c r="I1416" s="29">
        <v>0.65</v>
      </c>
      <c r="J1416" s="30">
        <v>9250</v>
      </c>
      <c r="K1416" s="31">
        <f t="shared" si="10"/>
        <v>6012.5</v>
      </c>
      <c r="L1416" s="31">
        <f t="shared" si="11"/>
        <v>2705.625</v>
      </c>
      <c r="M1416" s="32">
        <v>0.45</v>
      </c>
      <c r="P1416" s="33"/>
    </row>
    <row r="1417" spans="1:16" ht="15.75" customHeight="1" x14ac:dyDescent="0.2">
      <c r="A1417" s="22"/>
      <c r="B1417" s="27" t="s">
        <v>21</v>
      </c>
      <c r="C1417" s="27">
        <v>1185732</v>
      </c>
      <c r="D1417" s="28">
        <v>44417</v>
      </c>
      <c r="E1417" s="27" t="s">
        <v>53</v>
      </c>
      <c r="F1417" s="27" t="s">
        <v>54</v>
      </c>
      <c r="G1417" s="27" t="s">
        <v>72</v>
      </c>
      <c r="H1417" s="27" t="s">
        <v>25</v>
      </c>
      <c r="I1417" s="29">
        <v>0.60000000000000009</v>
      </c>
      <c r="J1417" s="30">
        <v>7000</v>
      </c>
      <c r="K1417" s="31">
        <f t="shared" si="10"/>
        <v>4200.0000000000009</v>
      </c>
      <c r="L1417" s="31">
        <f t="shared" si="11"/>
        <v>1470.0000000000002</v>
      </c>
      <c r="M1417" s="32">
        <v>0.35</v>
      </c>
      <c r="P1417" s="33"/>
    </row>
    <row r="1418" spans="1:16" ht="15.75" customHeight="1" x14ac:dyDescent="0.2">
      <c r="A1418" s="22"/>
      <c r="B1418" s="27" t="s">
        <v>21</v>
      </c>
      <c r="C1418" s="27">
        <v>1185732</v>
      </c>
      <c r="D1418" s="28">
        <v>44417</v>
      </c>
      <c r="E1418" s="27" t="s">
        <v>53</v>
      </c>
      <c r="F1418" s="27" t="s">
        <v>54</v>
      </c>
      <c r="G1418" s="27" t="s">
        <v>72</v>
      </c>
      <c r="H1418" s="27" t="s">
        <v>26</v>
      </c>
      <c r="I1418" s="29">
        <v>0.55000000000000004</v>
      </c>
      <c r="J1418" s="30">
        <v>6250</v>
      </c>
      <c r="K1418" s="31">
        <f t="shared" si="10"/>
        <v>3437.5000000000005</v>
      </c>
      <c r="L1418" s="31">
        <f t="shared" si="11"/>
        <v>859.37500000000011</v>
      </c>
      <c r="M1418" s="32">
        <v>0.25</v>
      </c>
      <c r="P1418" s="33"/>
    </row>
    <row r="1419" spans="1:16" ht="15.75" customHeight="1" x14ac:dyDescent="0.2">
      <c r="A1419" s="22"/>
      <c r="B1419" s="27" t="s">
        <v>21</v>
      </c>
      <c r="C1419" s="27">
        <v>1185732</v>
      </c>
      <c r="D1419" s="28">
        <v>44417</v>
      </c>
      <c r="E1419" s="27" t="s">
        <v>53</v>
      </c>
      <c r="F1419" s="27" t="s">
        <v>54</v>
      </c>
      <c r="G1419" s="27" t="s">
        <v>72</v>
      </c>
      <c r="H1419" s="27" t="s">
        <v>27</v>
      </c>
      <c r="I1419" s="29">
        <v>0.45</v>
      </c>
      <c r="J1419" s="30">
        <v>5750</v>
      </c>
      <c r="K1419" s="31">
        <f t="shared" si="10"/>
        <v>2587.5</v>
      </c>
      <c r="L1419" s="31">
        <f t="shared" si="11"/>
        <v>776.25</v>
      </c>
      <c r="M1419" s="32">
        <v>0.3</v>
      </c>
      <c r="P1419" s="33"/>
    </row>
    <row r="1420" spans="1:16" ht="15.75" customHeight="1" x14ac:dyDescent="0.2">
      <c r="A1420" s="22"/>
      <c r="B1420" s="27" t="s">
        <v>21</v>
      </c>
      <c r="C1420" s="27">
        <v>1185732</v>
      </c>
      <c r="D1420" s="28">
        <v>44417</v>
      </c>
      <c r="E1420" s="27" t="s">
        <v>53</v>
      </c>
      <c r="F1420" s="27" t="s">
        <v>54</v>
      </c>
      <c r="G1420" s="27" t="s">
        <v>72</v>
      </c>
      <c r="H1420" s="27" t="s">
        <v>28</v>
      </c>
      <c r="I1420" s="29">
        <v>0.55000000000000004</v>
      </c>
      <c r="J1420" s="30">
        <v>5500</v>
      </c>
      <c r="K1420" s="31">
        <f t="shared" si="10"/>
        <v>3025.0000000000005</v>
      </c>
      <c r="L1420" s="31">
        <f t="shared" si="11"/>
        <v>1058.75</v>
      </c>
      <c r="M1420" s="32">
        <v>0.35</v>
      </c>
      <c r="P1420" s="33"/>
    </row>
    <row r="1421" spans="1:16" ht="15.75" customHeight="1" x14ac:dyDescent="0.2">
      <c r="A1421" s="22"/>
      <c r="B1421" s="27" t="s">
        <v>21</v>
      </c>
      <c r="C1421" s="27">
        <v>1185732</v>
      </c>
      <c r="D1421" s="28">
        <v>44417</v>
      </c>
      <c r="E1421" s="27" t="s">
        <v>53</v>
      </c>
      <c r="F1421" s="27" t="s">
        <v>54</v>
      </c>
      <c r="G1421" s="27" t="s">
        <v>72</v>
      </c>
      <c r="H1421" s="27" t="s">
        <v>29</v>
      </c>
      <c r="I1421" s="29">
        <v>0.60000000000000009</v>
      </c>
      <c r="J1421" s="30">
        <v>7250</v>
      </c>
      <c r="K1421" s="31">
        <f t="shared" si="10"/>
        <v>4350.0000000000009</v>
      </c>
      <c r="L1421" s="31">
        <f t="shared" si="11"/>
        <v>2175.0000000000005</v>
      </c>
      <c r="M1421" s="32">
        <v>0.5</v>
      </c>
      <c r="P1421" s="33"/>
    </row>
    <row r="1422" spans="1:16" ht="15.75" customHeight="1" x14ac:dyDescent="0.2">
      <c r="A1422" s="22"/>
      <c r="B1422" s="27" t="s">
        <v>21</v>
      </c>
      <c r="C1422" s="27">
        <v>1185732</v>
      </c>
      <c r="D1422" s="28">
        <v>44447</v>
      </c>
      <c r="E1422" s="27" t="s">
        <v>53</v>
      </c>
      <c r="F1422" s="27" t="s">
        <v>54</v>
      </c>
      <c r="G1422" s="27" t="s">
        <v>72</v>
      </c>
      <c r="H1422" s="27" t="s">
        <v>24</v>
      </c>
      <c r="I1422" s="29">
        <v>0.55000000000000004</v>
      </c>
      <c r="J1422" s="30">
        <v>8500</v>
      </c>
      <c r="K1422" s="31">
        <f t="shared" si="10"/>
        <v>4675</v>
      </c>
      <c r="L1422" s="31">
        <f t="shared" si="11"/>
        <v>2103.75</v>
      </c>
      <c r="M1422" s="32">
        <v>0.45</v>
      </c>
      <c r="P1422" s="33"/>
    </row>
    <row r="1423" spans="1:16" ht="15.75" customHeight="1" x14ac:dyDescent="0.2">
      <c r="A1423" s="22"/>
      <c r="B1423" s="27" t="s">
        <v>21</v>
      </c>
      <c r="C1423" s="27">
        <v>1185732</v>
      </c>
      <c r="D1423" s="28">
        <v>44447</v>
      </c>
      <c r="E1423" s="27" t="s">
        <v>53</v>
      </c>
      <c r="F1423" s="27" t="s">
        <v>54</v>
      </c>
      <c r="G1423" s="27" t="s">
        <v>72</v>
      </c>
      <c r="H1423" s="27" t="s">
        <v>25</v>
      </c>
      <c r="I1423" s="29">
        <v>0.50000000000000011</v>
      </c>
      <c r="J1423" s="30">
        <v>6500</v>
      </c>
      <c r="K1423" s="31">
        <f t="shared" si="10"/>
        <v>3250.0000000000009</v>
      </c>
      <c r="L1423" s="31">
        <f t="shared" si="11"/>
        <v>1137.5000000000002</v>
      </c>
      <c r="M1423" s="32">
        <v>0.35</v>
      </c>
      <c r="P1423" s="33"/>
    </row>
    <row r="1424" spans="1:16" ht="15.75" customHeight="1" x14ac:dyDescent="0.2">
      <c r="A1424" s="22"/>
      <c r="B1424" s="27" t="s">
        <v>21</v>
      </c>
      <c r="C1424" s="27">
        <v>1185732</v>
      </c>
      <c r="D1424" s="28">
        <v>44447</v>
      </c>
      <c r="E1424" s="27" t="s">
        <v>53</v>
      </c>
      <c r="F1424" s="27" t="s">
        <v>54</v>
      </c>
      <c r="G1424" s="27" t="s">
        <v>72</v>
      </c>
      <c r="H1424" s="27" t="s">
        <v>26</v>
      </c>
      <c r="I1424" s="29">
        <v>0.45</v>
      </c>
      <c r="J1424" s="30">
        <v>5500</v>
      </c>
      <c r="K1424" s="31">
        <f t="shared" si="10"/>
        <v>2475</v>
      </c>
      <c r="L1424" s="31">
        <f t="shared" si="11"/>
        <v>618.75</v>
      </c>
      <c r="M1424" s="32">
        <v>0.25</v>
      </c>
      <c r="P1424" s="33"/>
    </row>
    <row r="1425" spans="1:16" ht="15.75" customHeight="1" x14ac:dyDescent="0.2">
      <c r="A1425" s="22"/>
      <c r="B1425" s="27" t="s">
        <v>21</v>
      </c>
      <c r="C1425" s="27">
        <v>1185732</v>
      </c>
      <c r="D1425" s="28">
        <v>44447</v>
      </c>
      <c r="E1425" s="27" t="s">
        <v>53</v>
      </c>
      <c r="F1425" s="27" t="s">
        <v>54</v>
      </c>
      <c r="G1425" s="27" t="s">
        <v>72</v>
      </c>
      <c r="H1425" s="27" t="s">
        <v>27</v>
      </c>
      <c r="I1425" s="29">
        <v>0.45</v>
      </c>
      <c r="J1425" s="30">
        <v>5250</v>
      </c>
      <c r="K1425" s="31">
        <f t="shared" si="10"/>
        <v>2362.5</v>
      </c>
      <c r="L1425" s="31">
        <f t="shared" si="11"/>
        <v>708.75</v>
      </c>
      <c r="M1425" s="32">
        <v>0.3</v>
      </c>
      <c r="P1425" s="33"/>
    </row>
    <row r="1426" spans="1:16" ht="15.75" customHeight="1" x14ac:dyDescent="0.2">
      <c r="A1426" s="22"/>
      <c r="B1426" s="27" t="s">
        <v>21</v>
      </c>
      <c r="C1426" s="27">
        <v>1185732</v>
      </c>
      <c r="D1426" s="28">
        <v>44447</v>
      </c>
      <c r="E1426" s="27" t="s">
        <v>53</v>
      </c>
      <c r="F1426" s="27" t="s">
        <v>54</v>
      </c>
      <c r="G1426" s="27" t="s">
        <v>72</v>
      </c>
      <c r="H1426" s="27" t="s">
        <v>28</v>
      </c>
      <c r="I1426" s="29">
        <v>0.55000000000000004</v>
      </c>
      <c r="J1426" s="30">
        <v>5250</v>
      </c>
      <c r="K1426" s="31">
        <f t="shared" si="10"/>
        <v>2887.5000000000005</v>
      </c>
      <c r="L1426" s="31">
        <f t="shared" si="11"/>
        <v>1010.6250000000001</v>
      </c>
      <c r="M1426" s="32">
        <v>0.35</v>
      </c>
      <c r="P1426" s="33"/>
    </row>
    <row r="1427" spans="1:16" ht="15.75" customHeight="1" x14ac:dyDescent="0.2">
      <c r="A1427" s="22"/>
      <c r="B1427" s="27" t="s">
        <v>21</v>
      </c>
      <c r="C1427" s="27">
        <v>1185732</v>
      </c>
      <c r="D1427" s="28">
        <v>44447</v>
      </c>
      <c r="E1427" s="27" t="s">
        <v>53</v>
      </c>
      <c r="F1427" s="27" t="s">
        <v>54</v>
      </c>
      <c r="G1427" s="27" t="s">
        <v>72</v>
      </c>
      <c r="H1427" s="27" t="s">
        <v>29</v>
      </c>
      <c r="I1427" s="29">
        <v>0.60000000000000009</v>
      </c>
      <c r="J1427" s="30">
        <v>6250</v>
      </c>
      <c r="K1427" s="31">
        <f t="shared" si="10"/>
        <v>3750.0000000000005</v>
      </c>
      <c r="L1427" s="31">
        <f t="shared" si="11"/>
        <v>1875.0000000000002</v>
      </c>
      <c r="M1427" s="32">
        <v>0.5</v>
      </c>
      <c r="P1427" s="33"/>
    </row>
    <row r="1428" spans="1:16" ht="15.75" customHeight="1" x14ac:dyDescent="0.2">
      <c r="A1428" s="22"/>
      <c r="B1428" s="27" t="s">
        <v>21</v>
      </c>
      <c r="C1428" s="27">
        <v>1185732</v>
      </c>
      <c r="D1428" s="28">
        <v>44479</v>
      </c>
      <c r="E1428" s="27" t="s">
        <v>53</v>
      </c>
      <c r="F1428" s="27" t="s">
        <v>54</v>
      </c>
      <c r="G1428" s="27" t="s">
        <v>72</v>
      </c>
      <c r="H1428" s="27" t="s">
        <v>24</v>
      </c>
      <c r="I1428" s="29">
        <v>0.60000000000000009</v>
      </c>
      <c r="J1428" s="30">
        <v>8000</v>
      </c>
      <c r="K1428" s="31">
        <f t="shared" si="10"/>
        <v>4800.0000000000009</v>
      </c>
      <c r="L1428" s="31">
        <f t="shared" si="11"/>
        <v>2160.0000000000005</v>
      </c>
      <c r="M1428" s="32">
        <v>0.45</v>
      </c>
      <c r="P1428" s="33"/>
    </row>
    <row r="1429" spans="1:16" ht="15.75" customHeight="1" x14ac:dyDescent="0.2">
      <c r="A1429" s="22"/>
      <c r="B1429" s="27" t="s">
        <v>21</v>
      </c>
      <c r="C1429" s="27">
        <v>1185732</v>
      </c>
      <c r="D1429" s="28">
        <v>44479</v>
      </c>
      <c r="E1429" s="27" t="s">
        <v>53</v>
      </c>
      <c r="F1429" s="27" t="s">
        <v>54</v>
      </c>
      <c r="G1429" s="27" t="s">
        <v>72</v>
      </c>
      <c r="H1429" s="27" t="s">
        <v>25</v>
      </c>
      <c r="I1429" s="29">
        <v>0.50000000000000011</v>
      </c>
      <c r="J1429" s="30">
        <v>6250</v>
      </c>
      <c r="K1429" s="31">
        <f t="shared" si="10"/>
        <v>3125.0000000000009</v>
      </c>
      <c r="L1429" s="31">
        <f t="shared" si="11"/>
        <v>1093.7500000000002</v>
      </c>
      <c r="M1429" s="32">
        <v>0.35</v>
      </c>
      <c r="P1429" s="33"/>
    </row>
    <row r="1430" spans="1:16" ht="15.75" customHeight="1" x14ac:dyDescent="0.2">
      <c r="A1430" s="22"/>
      <c r="B1430" s="27" t="s">
        <v>21</v>
      </c>
      <c r="C1430" s="27">
        <v>1185732</v>
      </c>
      <c r="D1430" s="28">
        <v>44479</v>
      </c>
      <c r="E1430" s="27" t="s">
        <v>53</v>
      </c>
      <c r="F1430" s="27" t="s">
        <v>54</v>
      </c>
      <c r="G1430" s="27" t="s">
        <v>72</v>
      </c>
      <c r="H1430" s="27" t="s">
        <v>26</v>
      </c>
      <c r="I1430" s="29">
        <v>0.50000000000000011</v>
      </c>
      <c r="J1430" s="30">
        <v>5250</v>
      </c>
      <c r="K1430" s="31">
        <f t="shared" si="10"/>
        <v>2625.0000000000005</v>
      </c>
      <c r="L1430" s="31">
        <f t="shared" si="11"/>
        <v>656.25000000000011</v>
      </c>
      <c r="M1430" s="32">
        <v>0.25</v>
      </c>
      <c r="P1430" s="33"/>
    </row>
    <row r="1431" spans="1:16" ht="15.75" customHeight="1" x14ac:dyDescent="0.2">
      <c r="A1431" s="22"/>
      <c r="B1431" s="27" t="s">
        <v>21</v>
      </c>
      <c r="C1431" s="27">
        <v>1185732</v>
      </c>
      <c r="D1431" s="28">
        <v>44479</v>
      </c>
      <c r="E1431" s="27" t="s">
        <v>53</v>
      </c>
      <c r="F1431" s="27" t="s">
        <v>54</v>
      </c>
      <c r="G1431" s="27" t="s">
        <v>72</v>
      </c>
      <c r="H1431" s="27" t="s">
        <v>27</v>
      </c>
      <c r="I1431" s="29">
        <v>0.50000000000000011</v>
      </c>
      <c r="J1431" s="30">
        <v>5000</v>
      </c>
      <c r="K1431" s="31">
        <f t="shared" si="10"/>
        <v>2500.0000000000005</v>
      </c>
      <c r="L1431" s="31">
        <f t="shared" si="11"/>
        <v>750.00000000000011</v>
      </c>
      <c r="M1431" s="32">
        <v>0.3</v>
      </c>
      <c r="P1431" s="33"/>
    </row>
    <row r="1432" spans="1:16" ht="15.75" customHeight="1" x14ac:dyDescent="0.2">
      <c r="A1432" s="22"/>
      <c r="B1432" s="27" t="s">
        <v>21</v>
      </c>
      <c r="C1432" s="27">
        <v>1185732</v>
      </c>
      <c r="D1432" s="28">
        <v>44479</v>
      </c>
      <c r="E1432" s="27" t="s">
        <v>53</v>
      </c>
      <c r="F1432" s="27" t="s">
        <v>54</v>
      </c>
      <c r="G1432" s="27" t="s">
        <v>72</v>
      </c>
      <c r="H1432" s="27" t="s">
        <v>28</v>
      </c>
      <c r="I1432" s="29">
        <v>0.60000000000000009</v>
      </c>
      <c r="J1432" s="30">
        <v>5000</v>
      </c>
      <c r="K1432" s="31">
        <f t="shared" si="10"/>
        <v>3000.0000000000005</v>
      </c>
      <c r="L1432" s="31">
        <f t="shared" si="11"/>
        <v>1050</v>
      </c>
      <c r="M1432" s="32">
        <v>0.35</v>
      </c>
      <c r="P1432" s="33"/>
    </row>
    <row r="1433" spans="1:16" ht="15.75" customHeight="1" x14ac:dyDescent="0.2">
      <c r="A1433" s="22"/>
      <c r="B1433" s="27" t="s">
        <v>21</v>
      </c>
      <c r="C1433" s="27">
        <v>1185732</v>
      </c>
      <c r="D1433" s="28">
        <v>44479</v>
      </c>
      <c r="E1433" s="27" t="s">
        <v>53</v>
      </c>
      <c r="F1433" s="27" t="s">
        <v>54</v>
      </c>
      <c r="G1433" s="27" t="s">
        <v>72</v>
      </c>
      <c r="H1433" s="27" t="s">
        <v>29</v>
      </c>
      <c r="I1433" s="29">
        <v>0.65</v>
      </c>
      <c r="J1433" s="30">
        <v>6250</v>
      </c>
      <c r="K1433" s="31">
        <f t="shared" si="10"/>
        <v>4062.5</v>
      </c>
      <c r="L1433" s="31">
        <f t="shared" si="11"/>
        <v>2031.25</v>
      </c>
      <c r="M1433" s="32">
        <v>0.5</v>
      </c>
      <c r="P1433" s="33"/>
    </row>
    <row r="1434" spans="1:16" ht="15.75" customHeight="1" x14ac:dyDescent="0.2">
      <c r="A1434" s="22"/>
      <c r="B1434" s="27" t="s">
        <v>21</v>
      </c>
      <c r="C1434" s="27">
        <v>1185732</v>
      </c>
      <c r="D1434" s="28">
        <v>44509</v>
      </c>
      <c r="E1434" s="27" t="s">
        <v>53</v>
      </c>
      <c r="F1434" s="27" t="s">
        <v>54</v>
      </c>
      <c r="G1434" s="27" t="s">
        <v>72</v>
      </c>
      <c r="H1434" s="27" t="s">
        <v>24</v>
      </c>
      <c r="I1434" s="29">
        <v>0.60000000000000009</v>
      </c>
      <c r="J1434" s="30">
        <v>7750</v>
      </c>
      <c r="K1434" s="31">
        <f t="shared" si="10"/>
        <v>4650.0000000000009</v>
      </c>
      <c r="L1434" s="31">
        <f t="shared" si="11"/>
        <v>2092.5000000000005</v>
      </c>
      <c r="M1434" s="32">
        <v>0.45</v>
      </c>
      <c r="P1434" s="33"/>
    </row>
    <row r="1435" spans="1:16" ht="15.75" customHeight="1" x14ac:dyDescent="0.2">
      <c r="A1435" s="22"/>
      <c r="B1435" s="27" t="s">
        <v>21</v>
      </c>
      <c r="C1435" s="27">
        <v>1185732</v>
      </c>
      <c r="D1435" s="28">
        <v>44509</v>
      </c>
      <c r="E1435" s="27" t="s">
        <v>53</v>
      </c>
      <c r="F1435" s="27" t="s">
        <v>54</v>
      </c>
      <c r="G1435" s="27" t="s">
        <v>72</v>
      </c>
      <c r="H1435" s="27" t="s">
        <v>25</v>
      </c>
      <c r="I1435" s="29">
        <v>0.50000000000000011</v>
      </c>
      <c r="J1435" s="30">
        <v>6000</v>
      </c>
      <c r="K1435" s="31">
        <f t="shared" si="10"/>
        <v>3000.0000000000005</v>
      </c>
      <c r="L1435" s="31">
        <f t="shared" si="11"/>
        <v>1050</v>
      </c>
      <c r="M1435" s="32">
        <v>0.35</v>
      </c>
      <c r="P1435" s="33"/>
    </row>
    <row r="1436" spans="1:16" ht="15.75" customHeight="1" x14ac:dyDescent="0.2">
      <c r="A1436" s="22"/>
      <c r="B1436" s="27" t="s">
        <v>21</v>
      </c>
      <c r="C1436" s="27">
        <v>1185732</v>
      </c>
      <c r="D1436" s="28">
        <v>44509</v>
      </c>
      <c r="E1436" s="27" t="s">
        <v>53</v>
      </c>
      <c r="F1436" s="27" t="s">
        <v>54</v>
      </c>
      <c r="G1436" s="27" t="s">
        <v>72</v>
      </c>
      <c r="H1436" s="27" t="s">
        <v>26</v>
      </c>
      <c r="I1436" s="29">
        <v>0.50000000000000011</v>
      </c>
      <c r="J1436" s="30">
        <v>5450</v>
      </c>
      <c r="K1436" s="31">
        <f t="shared" si="10"/>
        <v>2725.0000000000005</v>
      </c>
      <c r="L1436" s="31">
        <f t="shared" si="11"/>
        <v>681.25000000000011</v>
      </c>
      <c r="M1436" s="32">
        <v>0.25</v>
      </c>
      <c r="P1436" s="33"/>
    </row>
    <row r="1437" spans="1:16" ht="15.75" customHeight="1" x14ac:dyDescent="0.2">
      <c r="A1437" s="22"/>
      <c r="B1437" s="27" t="s">
        <v>21</v>
      </c>
      <c r="C1437" s="27">
        <v>1185732</v>
      </c>
      <c r="D1437" s="28">
        <v>44509</v>
      </c>
      <c r="E1437" s="27" t="s">
        <v>53</v>
      </c>
      <c r="F1437" s="27" t="s">
        <v>54</v>
      </c>
      <c r="G1437" s="27" t="s">
        <v>72</v>
      </c>
      <c r="H1437" s="27" t="s">
        <v>27</v>
      </c>
      <c r="I1437" s="29">
        <v>0.50000000000000011</v>
      </c>
      <c r="J1437" s="30">
        <v>5750</v>
      </c>
      <c r="K1437" s="31">
        <f t="shared" si="10"/>
        <v>2875.0000000000005</v>
      </c>
      <c r="L1437" s="31">
        <f t="shared" si="11"/>
        <v>862.50000000000011</v>
      </c>
      <c r="M1437" s="32">
        <v>0.3</v>
      </c>
      <c r="P1437" s="33"/>
    </row>
    <row r="1438" spans="1:16" ht="15.75" customHeight="1" x14ac:dyDescent="0.2">
      <c r="A1438" s="22"/>
      <c r="B1438" s="27" t="s">
        <v>21</v>
      </c>
      <c r="C1438" s="27">
        <v>1185732</v>
      </c>
      <c r="D1438" s="28">
        <v>44509</v>
      </c>
      <c r="E1438" s="27" t="s">
        <v>53</v>
      </c>
      <c r="F1438" s="27" t="s">
        <v>54</v>
      </c>
      <c r="G1438" s="27" t="s">
        <v>72</v>
      </c>
      <c r="H1438" s="27" t="s">
        <v>28</v>
      </c>
      <c r="I1438" s="29">
        <v>0.65</v>
      </c>
      <c r="J1438" s="30">
        <v>5500</v>
      </c>
      <c r="K1438" s="31">
        <f t="shared" si="10"/>
        <v>3575</v>
      </c>
      <c r="L1438" s="31">
        <f t="shared" si="11"/>
        <v>1251.25</v>
      </c>
      <c r="M1438" s="32">
        <v>0.35</v>
      </c>
      <c r="P1438" s="33"/>
    </row>
    <row r="1439" spans="1:16" ht="15.75" customHeight="1" x14ac:dyDescent="0.2">
      <c r="A1439" s="22"/>
      <c r="B1439" s="27" t="s">
        <v>21</v>
      </c>
      <c r="C1439" s="27">
        <v>1185732</v>
      </c>
      <c r="D1439" s="28">
        <v>44509</v>
      </c>
      <c r="E1439" s="27" t="s">
        <v>53</v>
      </c>
      <c r="F1439" s="27" t="s">
        <v>54</v>
      </c>
      <c r="G1439" s="27" t="s">
        <v>72</v>
      </c>
      <c r="H1439" s="27" t="s">
        <v>29</v>
      </c>
      <c r="I1439" s="29">
        <v>0.7</v>
      </c>
      <c r="J1439" s="30">
        <v>6500</v>
      </c>
      <c r="K1439" s="31">
        <f t="shared" si="10"/>
        <v>4550</v>
      </c>
      <c r="L1439" s="31">
        <f t="shared" si="11"/>
        <v>2275</v>
      </c>
      <c r="M1439" s="32">
        <v>0.5</v>
      </c>
      <c r="P1439" s="33"/>
    </row>
    <row r="1440" spans="1:16" ht="15.75" customHeight="1" x14ac:dyDescent="0.2">
      <c r="A1440" s="22"/>
      <c r="B1440" s="27" t="s">
        <v>21</v>
      </c>
      <c r="C1440" s="27">
        <v>1185732</v>
      </c>
      <c r="D1440" s="28">
        <v>44538</v>
      </c>
      <c r="E1440" s="27" t="s">
        <v>53</v>
      </c>
      <c r="F1440" s="27" t="s">
        <v>54</v>
      </c>
      <c r="G1440" s="27" t="s">
        <v>72</v>
      </c>
      <c r="H1440" s="27" t="s">
        <v>24</v>
      </c>
      <c r="I1440" s="29">
        <v>0.65</v>
      </c>
      <c r="J1440" s="30">
        <v>8750</v>
      </c>
      <c r="K1440" s="31">
        <f t="shared" si="10"/>
        <v>5687.5</v>
      </c>
      <c r="L1440" s="31">
        <f t="shared" si="11"/>
        <v>2559.375</v>
      </c>
      <c r="M1440" s="32">
        <v>0.45</v>
      </c>
      <c r="P1440" s="33"/>
    </row>
    <row r="1441" spans="1:18" ht="15.75" customHeight="1" x14ac:dyDescent="0.2">
      <c r="A1441" s="22"/>
      <c r="B1441" s="27" t="s">
        <v>21</v>
      </c>
      <c r="C1441" s="27">
        <v>1185732</v>
      </c>
      <c r="D1441" s="28">
        <v>44538</v>
      </c>
      <c r="E1441" s="27" t="s">
        <v>53</v>
      </c>
      <c r="F1441" s="27" t="s">
        <v>54</v>
      </c>
      <c r="G1441" s="27" t="s">
        <v>72</v>
      </c>
      <c r="H1441" s="27" t="s">
        <v>25</v>
      </c>
      <c r="I1441" s="29">
        <v>0.55000000000000004</v>
      </c>
      <c r="J1441" s="30">
        <v>6750</v>
      </c>
      <c r="K1441" s="31">
        <f t="shared" si="10"/>
        <v>3712.5000000000005</v>
      </c>
      <c r="L1441" s="31">
        <f t="shared" si="11"/>
        <v>1299.375</v>
      </c>
      <c r="M1441" s="32">
        <v>0.35</v>
      </c>
      <c r="P1441" s="33"/>
    </row>
    <row r="1442" spans="1:18" ht="15.75" customHeight="1" x14ac:dyDescent="0.2">
      <c r="A1442" s="22"/>
      <c r="B1442" s="27" t="s">
        <v>21</v>
      </c>
      <c r="C1442" s="27">
        <v>1185732</v>
      </c>
      <c r="D1442" s="28">
        <v>44538</v>
      </c>
      <c r="E1442" s="27" t="s">
        <v>53</v>
      </c>
      <c r="F1442" s="27" t="s">
        <v>54</v>
      </c>
      <c r="G1442" s="27" t="s">
        <v>72</v>
      </c>
      <c r="H1442" s="27" t="s">
        <v>26</v>
      </c>
      <c r="I1442" s="29">
        <v>0.55000000000000004</v>
      </c>
      <c r="J1442" s="30">
        <v>6250</v>
      </c>
      <c r="K1442" s="31">
        <f t="shared" si="10"/>
        <v>3437.5000000000005</v>
      </c>
      <c r="L1442" s="31">
        <f t="shared" si="11"/>
        <v>859.37500000000011</v>
      </c>
      <c r="M1442" s="32">
        <v>0.25</v>
      </c>
      <c r="P1442" s="33"/>
    </row>
    <row r="1443" spans="1:18" ht="15.75" customHeight="1" x14ac:dyDescent="0.2">
      <c r="A1443" s="22"/>
      <c r="B1443" s="27" t="s">
        <v>21</v>
      </c>
      <c r="C1443" s="27">
        <v>1185732</v>
      </c>
      <c r="D1443" s="28">
        <v>44538</v>
      </c>
      <c r="E1443" s="27" t="s">
        <v>53</v>
      </c>
      <c r="F1443" s="27" t="s">
        <v>54</v>
      </c>
      <c r="G1443" s="27" t="s">
        <v>72</v>
      </c>
      <c r="H1443" s="27" t="s">
        <v>27</v>
      </c>
      <c r="I1443" s="29">
        <v>0.55000000000000004</v>
      </c>
      <c r="J1443" s="30">
        <v>5750</v>
      </c>
      <c r="K1443" s="31">
        <f t="shared" si="10"/>
        <v>3162.5000000000005</v>
      </c>
      <c r="L1443" s="31">
        <f t="shared" si="11"/>
        <v>948.75000000000011</v>
      </c>
      <c r="M1443" s="32">
        <v>0.3</v>
      </c>
      <c r="P1443" s="33"/>
    </row>
    <row r="1444" spans="1:18" ht="15.75" customHeight="1" x14ac:dyDescent="0.2">
      <c r="A1444" s="22"/>
      <c r="B1444" s="27" t="s">
        <v>21</v>
      </c>
      <c r="C1444" s="27">
        <v>1185732</v>
      </c>
      <c r="D1444" s="28">
        <v>44538</v>
      </c>
      <c r="E1444" s="27" t="s">
        <v>53</v>
      </c>
      <c r="F1444" s="27" t="s">
        <v>54</v>
      </c>
      <c r="G1444" s="27" t="s">
        <v>72</v>
      </c>
      <c r="H1444" s="27" t="s">
        <v>28</v>
      </c>
      <c r="I1444" s="29">
        <v>0.65</v>
      </c>
      <c r="J1444" s="30">
        <v>5750</v>
      </c>
      <c r="K1444" s="31">
        <f t="shared" si="10"/>
        <v>3737.5</v>
      </c>
      <c r="L1444" s="31">
        <f t="shared" si="11"/>
        <v>1308.125</v>
      </c>
      <c r="M1444" s="32">
        <v>0.35</v>
      </c>
      <c r="P1444" s="33"/>
    </row>
    <row r="1445" spans="1:18" ht="15.75" customHeight="1" x14ac:dyDescent="0.2">
      <c r="A1445" s="22"/>
      <c r="B1445" s="27" t="s">
        <v>21</v>
      </c>
      <c r="C1445" s="27">
        <v>1185732</v>
      </c>
      <c r="D1445" s="28">
        <v>44538</v>
      </c>
      <c r="E1445" s="27" t="s">
        <v>53</v>
      </c>
      <c r="F1445" s="27" t="s">
        <v>54</v>
      </c>
      <c r="G1445" s="27" t="s">
        <v>72</v>
      </c>
      <c r="H1445" s="27" t="s">
        <v>29</v>
      </c>
      <c r="I1445" s="29">
        <v>0.7</v>
      </c>
      <c r="J1445" s="30">
        <v>6750</v>
      </c>
      <c r="K1445" s="31">
        <f t="shared" si="10"/>
        <v>4725</v>
      </c>
      <c r="L1445" s="31">
        <f t="shared" si="11"/>
        <v>2362.5</v>
      </c>
      <c r="M1445" s="32">
        <v>0.5</v>
      </c>
      <c r="P1445" s="33"/>
    </row>
    <row r="1446" spans="1:18" ht="15.75" customHeight="1" x14ac:dyDescent="0.2">
      <c r="A1446" s="22" t="s">
        <v>46</v>
      </c>
      <c r="B1446" s="27" t="s">
        <v>21</v>
      </c>
      <c r="C1446" s="27">
        <v>1185732</v>
      </c>
      <c r="D1446" s="28">
        <v>44210</v>
      </c>
      <c r="E1446" s="27" t="s">
        <v>22</v>
      </c>
      <c r="F1446" s="27" t="s">
        <v>23</v>
      </c>
      <c r="G1446" s="27" t="s">
        <v>73</v>
      </c>
      <c r="H1446" s="27" t="s">
        <v>24</v>
      </c>
      <c r="I1446" s="29">
        <v>0.4</v>
      </c>
      <c r="J1446" s="30">
        <v>8000</v>
      </c>
      <c r="K1446" s="31">
        <f t="shared" si="10"/>
        <v>3200</v>
      </c>
      <c r="L1446" s="31">
        <f t="shared" si="11"/>
        <v>1600</v>
      </c>
      <c r="M1446" s="32">
        <v>0.5</v>
      </c>
      <c r="O1446" s="37"/>
      <c r="P1446" s="38"/>
      <c r="Q1446" s="33"/>
      <c r="R1446" s="34"/>
    </row>
    <row r="1447" spans="1:18" ht="15.75" customHeight="1" x14ac:dyDescent="0.2">
      <c r="A1447" s="22"/>
      <c r="B1447" s="27" t="s">
        <v>21</v>
      </c>
      <c r="C1447" s="27">
        <v>1185732</v>
      </c>
      <c r="D1447" s="28">
        <v>44210</v>
      </c>
      <c r="E1447" s="27" t="s">
        <v>22</v>
      </c>
      <c r="F1447" s="27" t="s">
        <v>23</v>
      </c>
      <c r="G1447" s="27" t="s">
        <v>73</v>
      </c>
      <c r="H1447" s="27" t="s">
        <v>25</v>
      </c>
      <c r="I1447" s="29">
        <v>0.4</v>
      </c>
      <c r="J1447" s="30">
        <v>6000</v>
      </c>
      <c r="K1447" s="31">
        <f t="shared" si="10"/>
        <v>2400</v>
      </c>
      <c r="L1447" s="31">
        <f t="shared" si="11"/>
        <v>720</v>
      </c>
      <c r="M1447" s="32">
        <v>0.3</v>
      </c>
      <c r="O1447" s="37"/>
      <c r="P1447" s="38"/>
      <c r="Q1447" s="33"/>
      <c r="R1447" s="34"/>
    </row>
    <row r="1448" spans="1:18" ht="15.75" customHeight="1" x14ac:dyDescent="0.2">
      <c r="A1448" s="22"/>
      <c r="B1448" s="27" t="s">
        <v>21</v>
      </c>
      <c r="C1448" s="27">
        <v>1185732</v>
      </c>
      <c r="D1448" s="28">
        <v>44210</v>
      </c>
      <c r="E1448" s="27" t="s">
        <v>22</v>
      </c>
      <c r="F1448" s="27" t="s">
        <v>23</v>
      </c>
      <c r="G1448" s="27" t="s">
        <v>73</v>
      </c>
      <c r="H1448" s="27" t="s">
        <v>26</v>
      </c>
      <c r="I1448" s="29">
        <v>0.30000000000000004</v>
      </c>
      <c r="J1448" s="30">
        <v>6000</v>
      </c>
      <c r="K1448" s="31">
        <f t="shared" si="10"/>
        <v>1800.0000000000002</v>
      </c>
      <c r="L1448" s="31">
        <f t="shared" si="11"/>
        <v>630</v>
      </c>
      <c r="M1448" s="32">
        <v>0.35</v>
      </c>
      <c r="O1448" s="37"/>
      <c r="P1448" s="38"/>
      <c r="Q1448" s="33"/>
      <c r="R1448" s="34"/>
    </row>
    <row r="1449" spans="1:18" ht="15.75" customHeight="1" x14ac:dyDescent="0.2">
      <c r="A1449" s="22"/>
      <c r="B1449" s="27" t="s">
        <v>21</v>
      </c>
      <c r="C1449" s="27">
        <v>1185732</v>
      </c>
      <c r="D1449" s="28">
        <v>44210</v>
      </c>
      <c r="E1449" s="27" t="s">
        <v>22</v>
      </c>
      <c r="F1449" s="27" t="s">
        <v>23</v>
      </c>
      <c r="G1449" s="27" t="s">
        <v>73</v>
      </c>
      <c r="H1449" s="27" t="s">
        <v>27</v>
      </c>
      <c r="I1449" s="29">
        <v>0.35</v>
      </c>
      <c r="J1449" s="30">
        <v>4500</v>
      </c>
      <c r="K1449" s="31">
        <f t="shared" si="10"/>
        <v>1575</v>
      </c>
      <c r="L1449" s="31">
        <f t="shared" si="11"/>
        <v>551.25</v>
      </c>
      <c r="M1449" s="32">
        <v>0.35</v>
      </c>
      <c r="O1449" s="37"/>
      <c r="P1449" s="38"/>
      <c r="Q1449" s="33"/>
      <c r="R1449" s="34"/>
    </row>
    <row r="1450" spans="1:18" ht="15.75" customHeight="1" x14ac:dyDescent="0.2">
      <c r="A1450" s="22"/>
      <c r="B1450" s="27" t="s">
        <v>21</v>
      </c>
      <c r="C1450" s="27">
        <v>1185732</v>
      </c>
      <c r="D1450" s="28">
        <v>44210</v>
      </c>
      <c r="E1450" s="27" t="s">
        <v>22</v>
      </c>
      <c r="F1450" s="27" t="s">
        <v>23</v>
      </c>
      <c r="G1450" s="27" t="s">
        <v>73</v>
      </c>
      <c r="H1450" s="27" t="s">
        <v>28</v>
      </c>
      <c r="I1450" s="29">
        <v>0.5</v>
      </c>
      <c r="J1450" s="30">
        <v>5000</v>
      </c>
      <c r="K1450" s="31">
        <f t="shared" si="10"/>
        <v>2500</v>
      </c>
      <c r="L1450" s="31">
        <f t="shared" si="11"/>
        <v>750</v>
      </c>
      <c r="M1450" s="32">
        <v>0.3</v>
      </c>
      <c r="O1450" s="37"/>
      <c r="P1450" s="38"/>
      <c r="Q1450" s="33"/>
      <c r="R1450" s="34"/>
    </row>
    <row r="1451" spans="1:18" ht="15.75" customHeight="1" x14ac:dyDescent="0.2">
      <c r="A1451" s="22"/>
      <c r="B1451" s="27" t="s">
        <v>21</v>
      </c>
      <c r="C1451" s="27">
        <v>1185732</v>
      </c>
      <c r="D1451" s="28">
        <v>44210</v>
      </c>
      <c r="E1451" s="27" t="s">
        <v>22</v>
      </c>
      <c r="F1451" s="27" t="s">
        <v>23</v>
      </c>
      <c r="G1451" s="27" t="s">
        <v>73</v>
      </c>
      <c r="H1451" s="27" t="s">
        <v>29</v>
      </c>
      <c r="I1451" s="29">
        <v>0.4</v>
      </c>
      <c r="J1451" s="30">
        <v>6000</v>
      </c>
      <c r="K1451" s="31">
        <f t="shared" si="10"/>
        <v>2400</v>
      </c>
      <c r="L1451" s="31">
        <f t="shared" si="11"/>
        <v>600</v>
      </c>
      <c r="M1451" s="32">
        <v>0.25</v>
      </c>
      <c r="O1451" s="37"/>
      <c r="P1451" s="38"/>
      <c r="Q1451" s="33"/>
      <c r="R1451" s="34"/>
    </row>
    <row r="1452" spans="1:18" ht="15.75" customHeight="1" x14ac:dyDescent="0.2">
      <c r="A1452" s="22"/>
      <c r="B1452" s="27" t="s">
        <v>21</v>
      </c>
      <c r="C1452" s="27">
        <v>1185732</v>
      </c>
      <c r="D1452" s="28">
        <v>44239</v>
      </c>
      <c r="E1452" s="27" t="s">
        <v>22</v>
      </c>
      <c r="F1452" s="27" t="s">
        <v>23</v>
      </c>
      <c r="G1452" s="27" t="s">
        <v>73</v>
      </c>
      <c r="H1452" s="27" t="s">
        <v>24</v>
      </c>
      <c r="I1452" s="29">
        <v>0.4</v>
      </c>
      <c r="J1452" s="30">
        <v>8500</v>
      </c>
      <c r="K1452" s="31">
        <f t="shared" si="10"/>
        <v>3400</v>
      </c>
      <c r="L1452" s="31">
        <f t="shared" si="11"/>
        <v>1700</v>
      </c>
      <c r="M1452" s="32">
        <v>0.5</v>
      </c>
      <c r="O1452" s="37"/>
      <c r="P1452" s="38"/>
      <c r="Q1452" s="33"/>
      <c r="R1452" s="34"/>
    </row>
    <row r="1453" spans="1:18" ht="15.75" customHeight="1" x14ac:dyDescent="0.2">
      <c r="A1453" s="22"/>
      <c r="B1453" s="27" t="s">
        <v>21</v>
      </c>
      <c r="C1453" s="27">
        <v>1185732</v>
      </c>
      <c r="D1453" s="28">
        <v>44239</v>
      </c>
      <c r="E1453" s="27" t="s">
        <v>22</v>
      </c>
      <c r="F1453" s="27" t="s">
        <v>23</v>
      </c>
      <c r="G1453" s="27" t="s">
        <v>73</v>
      </c>
      <c r="H1453" s="27" t="s">
        <v>25</v>
      </c>
      <c r="I1453" s="29">
        <v>0.4</v>
      </c>
      <c r="J1453" s="30">
        <v>5000</v>
      </c>
      <c r="K1453" s="31">
        <f t="shared" si="10"/>
        <v>2000</v>
      </c>
      <c r="L1453" s="31">
        <f t="shared" si="11"/>
        <v>600</v>
      </c>
      <c r="M1453" s="32">
        <v>0.3</v>
      </c>
      <c r="O1453" s="37"/>
      <c r="P1453" s="38"/>
      <c r="Q1453" s="33"/>
      <c r="R1453" s="34"/>
    </row>
    <row r="1454" spans="1:18" ht="15.75" customHeight="1" x14ac:dyDescent="0.2">
      <c r="A1454" s="22"/>
      <c r="B1454" s="27" t="s">
        <v>21</v>
      </c>
      <c r="C1454" s="27">
        <v>1185732</v>
      </c>
      <c r="D1454" s="28">
        <v>44239</v>
      </c>
      <c r="E1454" s="27" t="s">
        <v>22</v>
      </c>
      <c r="F1454" s="27" t="s">
        <v>23</v>
      </c>
      <c r="G1454" s="27" t="s">
        <v>73</v>
      </c>
      <c r="H1454" s="27" t="s">
        <v>26</v>
      </c>
      <c r="I1454" s="29">
        <v>0.30000000000000004</v>
      </c>
      <c r="J1454" s="30">
        <v>5500</v>
      </c>
      <c r="K1454" s="31">
        <f t="shared" si="10"/>
        <v>1650.0000000000002</v>
      </c>
      <c r="L1454" s="31">
        <f t="shared" si="11"/>
        <v>577.5</v>
      </c>
      <c r="M1454" s="32">
        <v>0.35</v>
      </c>
      <c r="O1454" s="37"/>
      <c r="P1454" s="38"/>
      <c r="Q1454" s="33"/>
      <c r="R1454" s="34"/>
    </row>
    <row r="1455" spans="1:18" ht="15.75" customHeight="1" x14ac:dyDescent="0.2">
      <c r="A1455" s="22"/>
      <c r="B1455" s="27" t="s">
        <v>21</v>
      </c>
      <c r="C1455" s="27">
        <v>1185732</v>
      </c>
      <c r="D1455" s="28">
        <v>44239</v>
      </c>
      <c r="E1455" s="27" t="s">
        <v>22</v>
      </c>
      <c r="F1455" s="27" t="s">
        <v>23</v>
      </c>
      <c r="G1455" s="27" t="s">
        <v>73</v>
      </c>
      <c r="H1455" s="27" t="s">
        <v>27</v>
      </c>
      <c r="I1455" s="29">
        <v>0.35</v>
      </c>
      <c r="J1455" s="30">
        <v>4250</v>
      </c>
      <c r="K1455" s="31">
        <f t="shared" si="10"/>
        <v>1487.5</v>
      </c>
      <c r="L1455" s="31">
        <f t="shared" si="11"/>
        <v>520.625</v>
      </c>
      <c r="M1455" s="32">
        <v>0.35</v>
      </c>
      <c r="O1455" s="37"/>
      <c r="P1455" s="38"/>
      <c r="Q1455" s="33"/>
      <c r="R1455" s="34"/>
    </row>
    <row r="1456" spans="1:18" ht="15.75" customHeight="1" x14ac:dyDescent="0.2">
      <c r="A1456" s="22"/>
      <c r="B1456" s="27" t="s">
        <v>21</v>
      </c>
      <c r="C1456" s="27">
        <v>1185732</v>
      </c>
      <c r="D1456" s="28">
        <v>44239</v>
      </c>
      <c r="E1456" s="27" t="s">
        <v>22</v>
      </c>
      <c r="F1456" s="27" t="s">
        <v>23</v>
      </c>
      <c r="G1456" s="27" t="s">
        <v>73</v>
      </c>
      <c r="H1456" s="27" t="s">
        <v>28</v>
      </c>
      <c r="I1456" s="29">
        <v>0.5</v>
      </c>
      <c r="J1456" s="30">
        <v>5000</v>
      </c>
      <c r="K1456" s="31">
        <f t="shared" si="10"/>
        <v>2500</v>
      </c>
      <c r="L1456" s="31">
        <f t="shared" si="11"/>
        <v>750</v>
      </c>
      <c r="M1456" s="32">
        <v>0.3</v>
      </c>
      <c r="O1456" s="37"/>
      <c r="P1456" s="38"/>
      <c r="Q1456" s="33"/>
      <c r="R1456" s="34"/>
    </row>
    <row r="1457" spans="1:18" ht="15.75" customHeight="1" x14ac:dyDescent="0.2">
      <c r="A1457" s="22"/>
      <c r="B1457" s="27" t="s">
        <v>21</v>
      </c>
      <c r="C1457" s="27">
        <v>1185732</v>
      </c>
      <c r="D1457" s="28">
        <v>44239</v>
      </c>
      <c r="E1457" s="27" t="s">
        <v>22</v>
      </c>
      <c r="F1457" s="27" t="s">
        <v>23</v>
      </c>
      <c r="G1457" s="27" t="s">
        <v>73</v>
      </c>
      <c r="H1457" s="27" t="s">
        <v>29</v>
      </c>
      <c r="I1457" s="29">
        <v>0.4</v>
      </c>
      <c r="J1457" s="30">
        <v>6000</v>
      </c>
      <c r="K1457" s="31">
        <f t="shared" si="10"/>
        <v>2400</v>
      </c>
      <c r="L1457" s="31">
        <f t="shared" si="11"/>
        <v>600</v>
      </c>
      <c r="M1457" s="32">
        <v>0.25</v>
      </c>
      <c r="O1457" s="37"/>
      <c r="P1457" s="38"/>
      <c r="Q1457" s="33"/>
      <c r="R1457" s="34"/>
    </row>
    <row r="1458" spans="1:18" ht="15.75" customHeight="1" x14ac:dyDescent="0.2">
      <c r="A1458" s="22"/>
      <c r="B1458" s="27" t="s">
        <v>21</v>
      </c>
      <c r="C1458" s="27">
        <v>1185732</v>
      </c>
      <c r="D1458" s="28">
        <v>44265</v>
      </c>
      <c r="E1458" s="27" t="s">
        <v>22</v>
      </c>
      <c r="F1458" s="27" t="s">
        <v>23</v>
      </c>
      <c r="G1458" s="27" t="s">
        <v>73</v>
      </c>
      <c r="H1458" s="27" t="s">
        <v>24</v>
      </c>
      <c r="I1458" s="29">
        <v>0.4</v>
      </c>
      <c r="J1458" s="30">
        <v>8200</v>
      </c>
      <c r="K1458" s="31">
        <f t="shared" si="10"/>
        <v>3280</v>
      </c>
      <c r="L1458" s="31">
        <f t="shared" si="11"/>
        <v>1640</v>
      </c>
      <c r="M1458" s="32">
        <v>0.5</v>
      </c>
      <c r="O1458" s="37"/>
      <c r="P1458" s="38"/>
      <c r="Q1458" s="33"/>
      <c r="R1458" s="34"/>
    </row>
    <row r="1459" spans="1:18" ht="15.75" customHeight="1" x14ac:dyDescent="0.2">
      <c r="A1459" s="22"/>
      <c r="B1459" s="27" t="s">
        <v>21</v>
      </c>
      <c r="C1459" s="27">
        <v>1185732</v>
      </c>
      <c r="D1459" s="28">
        <v>44265</v>
      </c>
      <c r="E1459" s="27" t="s">
        <v>22</v>
      </c>
      <c r="F1459" s="27" t="s">
        <v>23</v>
      </c>
      <c r="G1459" s="27" t="s">
        <v>73</v>
      </c>
      <c r="H1459" s="27" t="s">
        <v>25</v>
      </c>
      <c r="I1459" s="29">
        <v>0.4</v>
      </c>
      <c r="J1459" s="30">
        <v>5250</v>
      </c>
      <c r="K1459" s="31">
        <f t="shared" si="10"/>
        <v>2100</v>
      </c>
      <c r="L1459" s="31">
        <f t="shared" si="11"/>
        <v>630</v>
      </c>
      <c r="M1459" s="32">
        <v>0.3</v>
      </c>
      <c r="O1459" s="37"/>
      <c r="P1459" s="38"/>
      <c r="Q1459" s="33"/>
      <c r="R1459" s="34"/>
    </row>
    <row r="1460" spans="1:18" ht="15.75" customHeight="1" x14ac:dyDescent="0.2">
      <c r="A1460" s="22"/>
      <c r="B1460" s="27" t="s">
        <v>21</v>
      </c>
      <c r="C1460" s="27">
        <v>1185732</v>
      </c>
      <c r="D1460" s="28">
        <v>44265</v>
      </c>
      <c r="E1460" s="27" t="s">
        <v>22</v>
      </c>
      <c r="F1460" s="27" t="s">
        <v>23</v>
      </c>
      <c r="G1460" s="27" t="s">
        <v>73</v>
      </c>
      <c r="H1460" s="27" t="s">
        <v>26</v>
      </c>
      <c r="I1460" s="29">
        <v>0.30000000000000004</v>
      </c>
      <c r="J1460" s="30">
        <v>5500</v>
      </c>
      <c r="K1460" s="31">
        <f t="shared" si="10"/>
        <v>1650.0000000000002</v>
      </c>
      <c r="L1460" s="31">
        <f t="shared" si="11"/>
        <v>577.5</v>
      </c>
      <c r="M1460" s="32">
        <v>0.35</v>
      </c>
      <c r="O1460" s="37"/>
      <c r="P1460" s="38"/>
      <c r="Q1460" s="33"/>
      <c r="R1460" s="34"/>
    </row>
    <row r="1461" spans="1:18" ht="15.75" customHeight="1" x14ac:dyDescent="0.2">
      <c r="A1461" s="22"/>
      <c r="B1461" s="27" t="s">
        <v>21</v>
      </c>
      <c r="C1461" s="27">
        <v>1185732</v>
      </c>
      <c r="D1461" s="28">
        <v>44265</v>
      </c>
      <c r="E1461" s="27" t="s">
        <v>22</v>
      </c>
      <c r="F1461" s="27" t="s">
        <v>23</v>
      </c>
      <c r="G1461" s="27" t="s">
        <v>73</v>
      </c>
      <c r="H1461" s="27" t="s">
        <v>27</v>
      </c>
      <c r="I1461" s="29">
        <v>0.35</v>
      </c>
      <c r="J1461" s="30">
        <v>4000</v>
      </c>
      <c r="K1461" s="31">
        <f t="shared" si="10"/>
        <v>1400</v>
      </c>
      <c r="L1461" s="31">
        <f t="shared" si="11"/>
        <v>489.99999999999994</v>
      </c>
      <c r="M1461" s="32">
        <v>0.35</v>
      </c>
      <c r="O1461" s="37"/>
      <c r="P1461" s="38"/>
      <c r="Q1461" s="33"/>
      <c r="R1461" s="34"/>
    </row>
    <row r="1462" spans="1:18" ht="15.75" customHeight="1" x14ac:dyDescent="0.2">
      <c r="A1462" s="22"/>
      <c r="B1462" s="27" t="s">
        <v>21</v>
      </c>
      <c r="C1462" s="27">
        <v>1185732</v>
      </c>
      <c r="D1462" s="28">
        <v>44265</v>
      </c>
      <c r="E1462" s="27" t="s">
        <v>22</v>
      </c>
      <c r="F1462" s="27" t="s">
        <v>23</v>
      </c>
      <c r="G1462" s="27" t="s">
        <v>73</v>
      </c>
      <c r="H1462" s="27" t="s">
        <v>28</v>
      </c>
      <c r="I1462" s="29">
        <v>0.5</v>
      </c>
      <c r="J1462" s="30">
        <v>4500</v>
      </c>
      <c r="K1462" s="31">
        <f t="shared" si="10"/>
        <v>2250</v>
      </c>
      <c r="L1462" s="31">
        <f t="shared" si="11"/>
        <v>675</v>
      </c>
      <c r="M1462" s="32">
        <v>0.3</v>
      </c>
      <c r="O1462" s="37"/>
      <c r="P1462" s="38"/>
      <c r="Q1462" s="33"/>
      <c r="R1462" s="34"/>
    </row>
    <row r="1463" spans="1:18" ht="15.75" customHeight="1" x14ac:dyDescent="0.2">
      <c r="A1463" s="22"/>
      <c r="B1463" s="27" t="s">
        <v>21</v>
      </c>
      <c r="C1463" s="27">
        <v>1185732</v>
      </c>
      <c r="D1463" s="28">
        <v>44265</v>
      </c>
      <c r="E1463" s="27" t="s">
        <v>22</v>
      </c>
      <c r="F1463" s="27" t="s">
        <v>23</v>
      </c>
      <c r="G1463" s="27" t="s">
        <v>73</v>
      </c>
      <c r="H1463" s="27" t="s">
        <v>29</v>
      </c>
      <c r="I1463" s="29">
        <v>0.4</v>
      </c>
      <c r="J1463" s="30">
        <v>5500</v>
      </c>
      <c r="K1463" s="31">
        <f t="shared" si="10"/>
        <v>2200</v>
      </c>
      <c r="L1463" s="31">
        <f t="shared" si="11"/>
        <v>550</v>
      </c>
      <c r="M1463" s="32">
        <v>0.25</v>
      </c>
      <c r="O1463" s="37"/>
      <c r="P1463" s="38"/>
      <c r="Q1463" s="33"/>
      <c r="R1463" s="34"/>
    </row>
    <row r="1464" spans="1:18" ht="15.75" customHeight="1" x14ac:dyDescent="0.2">
      <c r="A1464" s="22"/>
      <c r="B1464" s="27" t="s">
        <v>21</v>
      </c>
      <c r="C1464" s="27">
        <v>1185732</v>
      </c>
      <c r="D1464" s="28">
        <v>44297</v>
      </c>
      <c r="E1464" s="27" t="s">
        <v>22</v>
      </c>
      <c r="F1464" s="27" t="s">
        <v>23</v>
      </c>
      <c r="G1464" s="27" t="s">
        <v>73</v>
      </c>
      <c r="H1464" s="27" t="s">
        <v>24</v>
      </c>
      <c r="I1464" s="29">
        <v>0.4</v>
      </c>
      <c r="J1464" s="30">
        <v>8000</v>
      </c>
      <c r="K1464" s="31">
        <f t="shared" si="10"/>
        <v>3200</v>
      </c>
      <c r="L1464" s="31">
        <f t="shared" si="11"/>
        <v>1600</v>
      </c>
      <c r="M1464" s="32">
        <v>0.5</v>
      </c>
      <c r="O1464" s="37"/>
      <c r="P1464" s="38"/>
      <c r="Q1464" s="33"/>
      <c r="R1464" s="34"/>
    </row>
    <row r="1465" spans="1:18" ht="15.75" customHeight="1" x14ac:dyDescent="0.2">
      <c r="A1465" s="22"/>
      <c r="B1465" s="27" t="s">
        <v>21</v>
      </c>
      <c r="C1465" s="27">
        <v>1185732</v>
      </c>
      <c r="D1465" s="28">
        <v>44297</v>
      </c>
      <c r="E1465" s="27" t="s">
        <v>22</v>
      </c>
      <c r="F1465" s="27" t="s">
        <v>23</v>
      </c>
      <c r="G1465" s="27" t="s">
        <v>73</v>
      </c>
      <c r="H1465" s="27" t="s">
        <v>25</v>
      </c>
      <c r="I1465" s="29">
        <v>0.4</v>
      </c>
      <c r="J1465" s="30">
        <v>5000</v>
      </c>
      <c r="K1465" s="31">
        <f t="shared" si="10"/>
        <v>2000</v>
      </c>
      <c r="L1465" s="31">
        <f t="shared" si="11"/>
        <v>600</v>
      </c>
      <c r="M1465" s="32">
        <v>0.3</v>
      </c>
      <c r="O1465" s="37"/>
      <c r="P1465" s="38"/>
      <c r="Q1465" s="33"/>
      <c r="R1465" s="34"/>
    </row>
    <row r="1466" spans="1:18" ht="15.75" customHeight="1" x14ac:dyDescent="0.2">
      <c r="A1466" s="22"/>
      <c r="B1466" s="27" t="s">
        <v>21</v>
      </c>
      <c r="C1466" s="27">
        <v>1185732</v>
      </c>
      <c r="D1466" s="28">
        <v>44297</v>
      </c>
      <c r="E1466" s="27" t="s">
        <v>22</v>
      </c>
      <c r="F1466" s="27" t="s">
        <v>23</v>
      </c>
      <c r="G1466" s="27" t="s">
        <v>73</v>
      </c>
      <c r="H1466" s="27" t="s">
        <v>26</v>
      </c>
      <c r="I1466" s="29">
        <v>0.30000000000000004</v>
      </c>
      <c r="J1466" s="30">
        <v>5000</v>
      </c>
      <c r="K1466" s="31">
        <f t="shared" si="10"/>
        <v>1500.0000000000002</v>
      </c>
      <c r="L1466" s="31">
        <f t="shared" si="11"/>
        <v>525</v>
      </c>
      <c r="M1466" s="32">
        <v>0.35</v>
      </c>
      <c r="O1466" s="37"/>
      <c r="P1466" s="38"/>
      <c r="Q1466" s="33"/>
      <c r="R1466" s="34"/>
    </row>
    <row r="1467" spans="1:18" ht="15.75" customHeight="1" x14ac:dyDescent="0.2">
      <c r="A1467" s="22"/>
      <c r="B1467" s="27" t="s">
        <v>21</v>
      </c>
      <c r="C1467" s="27">
        <v>1185732</v>
      </c>
      <c r="D1467" s="28">
        <v>44297</v>
      </c>
      <c r="E1467" s="27" t="s">
        <v>22</v>
      </c>
      <c r="F1467" s="27" t="s">
        <v>23</v>
      </c>
      <c r="G1467" s="27" t="s">
        <v>73</v>
      </c>
      <c r="H1467" s="27" t="s">
        <v>27</v>
      </c>
      <c r="I1467" s="29">
        <v>0.35</v>
      </c>
      <c r="J1467" s="30">
        <v>4250</v>
      </c>
      <c r="K1467" s="31">
        <f t="shared" si="10"/>
        <v>1487.5</v>
      </c>
      <c r="L1467" s="31">
        <f t="shared" si="11"/>
        <v>520.625</v>
      </c>
      <c r="M1467" s="32">
        <v>0.35</v>
      </c>
      <c r="O1467" s="37"/>
      <c r="P1467" s="38"/>
      <c r="Q1467" s="33"/>
      <c r="R1467" s="34"/>
    </row>
    <row r="1468" spans="1:18" ht="15.75" customHeight="1" x14ac:dyDescent="0.2">
      <c r="A1468" s="22"/>
      <c r="B1468" s="27" t="s">
        <v>21</v>
      </c>
      <c r="C1468" s="27">
        <v>1185732</v>
      </c>
      <c r="D1468" s="28">
        <v>44297</v>
      </c>
      <c r="E1468" s="27" t="s">
        <v>22</v>
      </c>
      <c r="F1468" s="27" t="s">
        <v>23</v>
      </c>
      <c r="G1468" s="27" t="s">
        <v>73</v>
      </c>
      <c r="H1468" s="27" t="s">
        <v>28</v>
      </c>
      <c r="I1468" s="29">
        <v>0.5</v>
      </c>
      <c r="J1468" s="30">
        <v>4250</v>
      </c>
      <c r="K1468" s="31">
        <f t="shared" si="10"/>
        <v>2125</v>
      </c>
      <c r="L1468" s="31">
        <f t="shared" si="11"/>
        <v>637.5</v>
      </c>
      <c r="M1468" s="32">
        <v>0.3</v>
      </c>
      <c r="O1468" s="37"/>
      <c r="P1468" s="38"/>
      <c r="Q1468" s="33"/>
      <c r="R1468" s="34"/>
    </row>
    <row r="1469" spans="1:18" ht="15.75" customHeight="1" x14ac:dyDescent="0.2">
      <c r="A1469" s="22"/>
      <c r="B1469" s="27" t="s">
        <v>21</v>
      </c>
      <c r="C1469" s="27">
        <v>1185732</v>
      </c>
      <c r="D1469" s="28">
        <v>44297</v>
      </c>
      <c r="E1469" s="27" t="s">
        <v>22</v>
      </c>
      <c r="F1469" s="27" t="s">
        <v>23</v>
      </c>
      <c r="G1469" s="27" t="s">
        <v>73</v>
      </c>
      <c r="H1469" s="27" t="s">
        <v>29</v>
      </c>
      <c r="I1469" s="29">
        <v>0.4</v>
      </c>
      <c r="J1469" s="30">
        <v>5500</v>
      </c>
      <c r="K1469" s="31">
        <f t="shared" si="10"/>
        <v>2200</v>
      </c>
      <c r="L1469" s="31">
        <f t="shared" si="11"/>
        <v>550</v>
      </c>
      <c r="M1469" s="32">
        <v>0.25</v>
      </c>
      <c r="O1469" s="37"/>
      <c r="P1469" s="38"/>
      <c r="Q1469" s="33"/>
      <c r="R1469" s="34"/>
    </row>
    <row r="1470" spans="1:18" ht="15.75" customHeight="1" x14ac:dyDescent="0.2">
      <c r="A1470" s="22"/>
      <c r="B1470" s="27" t="s">
        <v>21</v>
      </c>
      <c r="C1470" s="27">
        <v>1185732</v>
      </c>
      <c r="D1470" s="28">
        <v>44326</v>
      </c>
      <c r="E1470" s="27" t="s">
        <v>22</v>
      </c>
      <c r="F1470" s="27" t="s">
        <v>23</v>
      </c>
      <c r="G1470" s="27" t="s">
        <v>73</v>
      </c>
      <c r="H1470" s="27" t="s">
        <v>24</v>
      </c>
      <c r="I1470" s="29">
        <v>0.5</v>
      </c>
      <c r="J1470" s="30">
        <v>8200</v>
      </c>
      <c r="K1470" s="31">
        <f t="shared" si="10"/>
        <v>4100</v>
      </c>
      <c r="L1470" s="31">
        <f t="shared" si="11"/>
        <v>2050</v>
      </c>
      <c r="M1470" s="32">
        <v>0.5</v>
      </c>
      <c r="O1470" s="37"/>
      <c r="P1470" s="38"/>
      <c r="Q1470" s="33"/>
      <c r="R1470" s="34"/>
    </row>
    <row r="1471" spans="1:18" ht="15.75" customHeight="1" x14ac:dyDescent="0.2">
      <c r="A1471" s="22"/>
      <c r="B1471" s="27" t="s">
        <v>21</v>
      </c>
      <c r="C1471" s="27">
        <v>1185732</v>
      </c>
      <c r="D1471" s="28">
        <v>44326</v>
      </c>
      <c r="E1471" s="27" t="s">
        <v>22</v>
      </c>
      <c r="F1471" s="27" t="s">
        <v>23</v>
      </c>
      <c r="G1471" s="27" t="s">
        <v>73</v>
      </c>
      <c r="H1471" s="27" t="s">
        <v>25</v>
      </c>
      <c r="I1471" s="29">
        <v>0.45000000000000007</v>
      </c>
      <c r="J1471" s="30">
        <v>5250</v>
      </c>
      <c r="K1471" s="31">
        <f t="shared" si="10"/>
        <v>2362.5000000000005</v>
      </c>
      <c r="L1471" s="31">
        <f t="shared" si="11"/>
        <v>708.75000000000011</v>
      </c>
      <c r="M1471" s="32">
        <v>0.3</v>
      </c>
      <c r="O1471" s="37"/>
      <c r="P1471" s="38"/>
      <c r="Q1471" s="33"/>
      <c r="R1471" s="34"/>
    </row>
    <row r="1472" spans="1:18" ht="15.75" customHeight="1" x14ac:dyDescent="0.2">
      <c r="A1472" s="22"/>
      <c r="B1472" s="27" t="s">
        <v>21</v>
      </c>
      <c r="C1472" s="27">
        <v>1185732</v>
      </c>
      <c r="D1472" s="28">
        <v>44326</v>
      </c>
      <c r="E1472" s="27" t="s">
        <v>22</v>
      </c>
      <c r="F1472" s="27" t="s">
        <v>23</v>
      </c>
      <c r="G1472" s="27" t="s">
        <v>73</v>
      </c>
      <c r="H1472" s="27" t="s">
        <v>26</v>
      </c>
      <c r="I1472" s="29">
        <v>0.4</v>
      </c>
      <c r="J1472" s="30">
        <v>5000</v>
      </c>
      <c r="K1472" s="31">
        <f t="shared" si="10"/>
        <v>2000</v>
      </c>
      <c r="L1472" s="31">
        <f t="shared" si="11"/>
        <v>700</v>
      </c>
      <c r="M1472" s="32">
        <v>0.35</v>
      </c>
      <c r="O1472" s="37"/>
      <c r="P1472" s="38"/>
      <c r="Q1472" s="33"/>
      <c r="R1472" s="34"/>
    </row>
    <row r="1473" spans="1:18" ht="15.75" customHeight="1" x14ac:dyDescent="0.2">
      <c r="A1473" s="22"/>
      <c r="B1473" s="27" t="s">
        <v>21</v>
      </c>
      <c r="C1473" s="27">
        <v>1185732</v>
      </c>
      <c r="D1473" s="28">
        <v>44326</v>
      </c>
      <c r="E1473" s="27" t="s">
        <v>22</v>
      </c>
      <c r="F1473" s="27" t="s">
        <v>23</v>
      </c>
      <c r="G1473" s="27" t="s">
        <v>73</v>
      </c>
      <c r="H1473" s="27" t="s">
        <v>27</v>
      </c>
      <c r="I1473" s="29">
        <v>0.4</v>
      </c>
      <c r="J1473" s="30">
        <v>4500</v>
      </c>
      <c r="K1473" s="31">
        <f t="shared" si="10"/>
        <v>1800</v>
      </c>
      <c r="L1473" s="31">
        <f t="shared" si="11"/>
        <v>630</v>
      </c>
      <c r="M1473" s="32">
        <v>0.35</v>
      </c>
      <c r="O1473" s="37"/>
      <c r="P1473" s="38"/>
      <c r="Q1473" s="33"/>
      <c r="R1473" s="34"/>
    </row>
    <row r="1474" spans="1:18" ht="15.75" customHeight="1" x14ac:dyDescent="0.2">
      <c r="A1474" s="22"/>
      <c r="B1474" s="27" t="s">
        <v>21</v>
      </c>
      <c r="C1474" s="27">
        <v>1185732</v>
      </c>
      <c r="D1474" s="28">
        <v>44326</v>
      </c>
      <c r="E1474" s="27" t="s">
        <v>22</v>
      </c>
      <c r="F1474" s="27" t="s">
        <v>23</v>
      </c>
      <c r="G1474" s="27" t="s">
        <v>73</v>
      </c>
      <c r="H1474" s="27" t="s">
        <v>28</v>
      </c>
      <c r="I1474" s="29">
        <v>0.5</v>
      </c>
      <c r="J1474" s="30">
        <v>4750</v>
      </c>
      <c r="K1474" s="31">
        <f t="shared" si="10"/>
        <v>2375</v>
      </c>
      <c r="L1474" s="31">
        <f t="shared" si="11"/>
        <v>712.5</v>
      </c>
      <c r="M1474" s="32">
        <v>0.3</v>
      </c>
      <c r="O1474" s="37"/>
      <c r="P1474" s="38"/>
      <c r="Q1474" s="33"/>
      <c r="R1474" s="34"/>
    </row>
    <row r="1475" spans="1:18" ht="15.75" customHeight="1" x14ac:dyDescent="0.2">
      <c r="A1475" s="22"/>
      <c r="B1475" s="27" t="s">
        <v>21</v>
      </c>
      <c r="C1475" s="27">
        <v>1185732</v>
      </c>
      <c r="D1475" s="28">
        <v>44326</v>
      </c>
      <c r="E1475" s="27" t="s">
        <v>22</v>
      </c>
      <c r="F1475" s="27" t="s">
        <v>23</v>
      </c>
      <c r="G1475" s="27" t="s">
        <v>73</v>
      </c>
      <c r="H1475" s="27" t="s">
        <v>29</v>
      </c>
      <c r="I1475" s="29">
        <v>0.55000000000000004</v>
      </c>
      <c r="J1475" s="30">
        <v>6000</v>
      </c>
      <c r="K1475" s="31">
        <f t="shared" si="10"/>
        <v>3300.0000000000005</v>
      </c>
      <c r="L1475" s="31">
        <f t="shared" si="11"/>
        <v>825.00000000000011</v>
      </c>
      <c r="M1475" s="32">
        <v>0.25</v>
      </c>
      <c r="O1475" s="37"/>
      <c r="P1475" s="38"/>
      <c r="Q1475" s="33"/>
      <c r="R1475" s="34"/>
    </row>
    <row r="1476" spans="1:18" ht="15.75" customHeight="1" x14ac:dyDescent="0.2">
      <c r="A1476" s="22"/>
      <c r="B1476" s="27" t="s">
        <v>21</v>
      </c>
      <c r="C1476" s="27">
        <v>1185732</v>
      </c>
      <c r="D1476" s="28">
        <v>44359</v>
      </c>
      <c r="E1476" s="27" t="s">
        <v>22</v>
      </c>
      <c r="F1476" s="27" t="s">
        <v>23</v>
      </c>
      <c r="G1476" s="27" t="s">
        <v>73</v>
      </c>
      <c r="H1476" s="27" t="s">
        <v>24</v>
      </c>
      <c r="I1476" s="29">
        <v>0.5</v>
      </c>
      <c r="J1476" s="30">
        <v>8500</v>
      </c>
      <c r="K1476" s="31">
        <f t="shared" si="10"/>
        <v>4250</v>
      </c>
      <c r="L1476" s="31">
        <f t="shared" si="11"/>
        <v>2125</v>
      </c>
      <c r="M1476" s="32">
        <v>0.5</v>
      </c>
      <c r="O1476" s="37"/>
      <c r="P1476" s="38"/>
      <c r="Q1476" s="33"/>
      <c r="R1476" s="34"/>
    </row>
    <row r="1477" spans="1:18" ht="15.75" customHeight="1" x14ac:dyDescent="0.2">
      <c r="A1477" s="22"/>
      <c r="B1477" s="27" t="s">
        <v>21</v>
      </c>
      <c r="C1477" s="27">
        <v>1185732</v>
      </c>
      <c r="D1477" s="28">
        <v>44359</v>
      </c>
      <c r="E1477" s="27" t="s">
        <v>22</v>
      </c>
      <c r="F1477" s="27" t="s">
        <v>23</v>
      </c>
      <c r="G1477" s="27" t="s">
        <v>73</v>
      </c>
      <c r="H1477" s="27" t="s">
        <v>25</v>
      </c>
      <c r="I1477" s="29">
        <v>0.45000000000000007</v>
      </c>
      <c r="J1477" s="30">
        <v>6000</v>
      </c>
      <c r="K1477" s="31">
        <f t="shared" si="10"/>
        <v>2700.0000000000005</v>
      </c>
      <c r="L1477" s="31">
        <f t="shared" si="11"/>
        <v>810.00000000000011</v>
      </c>
      <c r="M1477" s="32">
        <v>0.3</v>
      </c>
      <c r="O1477" s="37"/>
      <c r="P1477" s="38"/>
      <c r="Q1477" s="33"/>
      <c r="R1477" s="34"/>
    </row>
    <row r="1478" spans="1:18" ht="15.75" customHeight="1" x14ac:dyDescent="0.2">
      <c r="A1478" s="22"/>
      <c r="B1478" s="27" t="s">
        <v>21</v>
      </c>
      <c r="C1478" s="27">
        <v>1185732</v>
      </c>
      <c r="D1478" s="28">
        <v>44359</v>
      </c>
      <c r="E1478" s="27" t="s">
        <v>22</v>
      </c>
      <c r="F1478" s="27" t="s">
        <v>23</v>
      </c>
      <c r="G1478" s="27" t="s">
        <v>73</v>
      </c>
      <c r="H1478" s="27" t="s">
        <v>26</v>
      </c>
      <c r="I1478" s="29">
        <v>0.4</v>
      </c>
      <c r="J1478" s="30">
        <v>5250</v>
      </c>
      <c r="K1478" s="31">
        <f t="shared" si="10"/>
        <v>2100</v>
      </c>
      <c r="L1478" s="31">
        <f t="shared" si="11"/>
        <v>735</v>
      </c>
      <c r="M1478" s="32">
        <v>0.35</v>
      </c>
      <c r="O1478" s="37"/>
      <c r="P1478" s="38"/>
      <c r="Q1478" s="33"/>
      <c r="R1478" s="34"/>
    </row>
    <row r="1479" spans="1:18" ht="15.75" customHeight="1" x14ac:dyDescent="0.2">
      <c r="A1479" s="22"/>
      <c r="B1479" s="27" t="s">
        <v>21</v>
      </c>
      <c r="C1479" s="27">
        <v>1185732</v>
      </c>
      <c r="D1479" s="28">
        <v>44359</v>
      </c>
      <c r="E1479" s="27" t="s">
        <v>22</v>
      </c>
      <c r="F1479" s="27" t="s">
        <v>23</v>
      </c>
      <c r="G1479" s="27" t="s">
        <v>73</v>
      </c>
      <c r="H1479" s="27" t="s">
        <v>27</v>
      </c>
      <c r="I1479" s="29">
        <v>0.4</v>
      </c>
      <c r="J1479" s="30">
        <v>5000</v>
      </c>
      <c r="K1479" s="31">
        <f t="shared" si="10"/>
        <v>2000</v>
      </c>
      <c r="L1479" s="31">
        <f t="shared" si="11"/>
        <v>700</v>
      </c>
      <c r="M1479" s="32">
        <v>0.35</v>
      </c>
      <c r="O1479" s="37"/>
      <c r="P1479" s="38"/>
      <c r="Q1479" s="33"/>
      <c r="R1479" s="34"/>
    </row>
    <row r="1480" spans="1:18" ht="15.75" customHeight="1" x14ac:dyDescent="0.2">
      <c r="A1480" s="22"/>
      <c r="B1480" s="27" t="s">
        <v>21</v>
      </c>
      <c r="C1480" s="27">
        <v>1185732</v>
      </c>
      <c r="D1480" s="28">
        <v>44359</v>
      </c>
      <c r="E1480" s="27" t="s">
        <v>22</v>
      </c>
      <c r="F1480" s="27" t="s">
        <v>23</v>
      </c>
      <c r="G1480" s="27" t="s">
        <v>73</v>
      </c>
      <c r="H1480" s="27" t="s">
        <v>28</v>
      </c>
      <c r="I1480" s="29">
        <v>0.5</v>
      </c>
      <c r="J1480" s="30">
        <v>5000</v>
      </c>
      <c r="K1480" s="31">
        <f t="shared" si="10"/>
        <v>2500</v>
      </c>
      <c r="L1480" s="31">
        <f t="shared" si="11"/>
        <v>750</v>
      </c>
      <c r="M1480" s="32">
        <v>0.3</v>
      </c>
      <c r="O1480" s="37"/>
      <c r="P1480" s="38"/>
      <c r="Q1480" s="33"/>
      <c r="R1480" s="34"/>
    </row>
    <row r="1481" spans="1:18" ht="15.75" customHeight="1" x14ac:dyDescent="0.2">
      <c r="A1481" s="22"/>
      <c r="B1481" s="27" t="s">
        <v>21</v>
      </c>
      <c r="C1481" s="27">
        <v>1185732</v>
      </c>
      <c r="D1481" s="28">
        <v>44359</v>
      </c>
      <c r="E1481" s="27" t="s">
        <v>22</v>
      </c>
      <c r="F1481" s="27" t="s">
        <v>23</v>
      </c>
      <c r="G1481" s="27" t="s">
        <v>73</v>
      </c>
      <c r="H1481" s="27" t="s">
        <v>29</v>
      </c>
      <c r="I1481" s="29">
        <v>0.55000000000000004</v>
      </c>
      <c r="J1481" s="30">
        <v>6500</v>
      </c>
      <c r="K1481" s="31">
        <f t="shared" si="10"/>
        <v>3575.0000000000005</v>
      </c>
      <c r="L1481" s="31">
        <f t="shared" si="11"/>
        <v>893.75000000000011</v>
      </c>
      <c r="M1481" s="32">
        <v>0.25</v>
      </c>
      <c r="O1481" s="37"/>
      <c r="P1481" s="38"/>
      <c r="Q1481" s="33"/>
      <c r="R1481" s="34"/>
    </row>
    <row r="1482" spans="1:18" ht="15.75" customHeight="1" x14ac:dyDescent="0.2">
      <c r="A1482" s="22"/>
      <c r="B1482" s="27" t="s">
        <v>21</v>
      </c>
      <c r="C1482" s="27">
        <v>1185732</v>
      </c>
      <c r="D1482" s="28">
        <v>44387</v>
      </c>
      <c r="E1482" s="27" t="s">
        <v>22</v>
      </c>
      <c r="F1482" s="27" t="s">
        <v>23</v>
      </c>
      <c r="G1482" s="27" t="s">
        <v>73</v>
      </c>
      <c r="H1482" s="27" t="s">
        <v>24</v>
      </c>
      <c r="I1482" s="29">
        <v>0.5</v>
      </c>
      <c r="J1482" s="30">
        <v>8750</v>
      </c>
      <c r="K1482" s="31">
        <f t="shared" si="10"/>
        <v>4375</v>
      </c>
      <c r="L1482" s="31">
        <f t="shared" si="11"/>
        <v>2187.5</v>
      </c>
      <c r="M1482" s="32">
        <v>0.5</v>
      </c>
      <c r="O1482" s="37"/>
      <c r="P1482" s="38"/>
      <c r="Q1482" s="33"/>
      <c r="R1482" s="34"/>
    </row>
    <row r="1483" spans="1:18" ht="15.75" customHeight="1" x14ac:dyDescent="0.2">
      <c r="A1483" s="22"/>
      <c r="B1483" s="27" t="s">
        <v>21</v>
      </c>
      <c r="C1483" s="27">
        <v>1185732</v>
      </c>
      <c r="D1483" s="28">
        <v>44387</v>
      </c>
      <c r="E1483" s="27" t="s">
        <v>22</v>
      </c>
      <c r="F1483" s="27" t="s">
        <v>23</v>
      </c>
      <c r="G1483" s="27" t="s">
        <v>73</v>
      </c>
      <c r="H1483" s="27" t="s">
        <v>25</v>
      </c>
      <c r="I1483" s="29">
        <v>0.45000000000000007</v>
      </c>
      <c r="J1483" s="30">
        <v>6250</v>
      </c>
      <c r="K1483" s="31">
        <f t="shared" si="10"/>
        <v>2812.5000000000005</v>
      </c>
      <c r="L1483" s="31">
        <f t="shared" si="11"/>
        <v>843.75000000000011</v>
      </c>
      <c r="M1483" s="32">
        <v>0.3</v>
      </c>
      <c r="O1483" s="37"/>
      <c r="P1483" s="38"/>
      <c r="Q1483" s="33"/>
      <c r="R1483" s="34"/>
    </row>
    <row r="1484" spans="1:18" ht="15.75" customHeight="1" x14ac:dyDescent="0.2">
      <c r="A1484" s="22"/>
      <c r="B1484" s="27" t="s">
        <v>21</v>
      </c>
      <c r="C1484" s="27">
        <v>1185732</v>
      </c>
      <c r="D1484" s="28">
        <v>44387</v>
      </c>
      <c r="E1484" s="27" t="s">
        <v>22</v>
      </c>
      <c r="F1484" s="27" t="s">
        <v>23</v>
      </c>
      <c r="G1484" s="27" t="s">
        <v>73</v>
      </c>
      <c r="H1484" s="27" t="s">
        <v>26</v>
      </c>
      <c r="I1484" s="29">
        <v>0.4</v>
      </c>
      <c r="J1484" s="30">
        <v>5500</v>
      </c>
      <c r="K1484" s="31">
        <f t="shared" si="10"/>
        <v>2200</v>
      </c>
      <c r="L1484" s="31">
        <f t="shared" si="11"/>
        <v>770</v>
      </c>
      <c r="M1484" s="32">
        <v>0.35</v>
      </c>
      <c r="O1484" s="37"/>
      <c r="P1484" s="38"/>
      <c r="Q1484" s="33"/>
      <c r="R1484" s="34"/>
    </row>
    <row r="1485" spans="1:18" ht="15.75" customHeight="1" x14ac:dyDescent="0.2">
      <c r="A1485" s="22"/>
      <c r="B1485" s="27" t="s">
        <v>21</v>
      </c>
      <c r="C1485" s="27">
        <v>1185732</v>
      </c>
      <c r="D1485" s="28">
        <v>44387</v>
      </c>
      <c r="E1485" s="27" t="s">
        <v>22</v>
      </c>
      <c r="F1485" s="27" t="s">
        <v>23</v>
      </c>
      <c r="G1485" s="27" t="s">
        <v>73</v>
      </c>
      <c r="H1485" s="27" t="s">
        <v>27</v>
      </c>
      <c r="I1485" s="29">
        <v>0.4</v>
      </c>
      <c r="J1485" s="30">
        <v>5000</v>
      </c>
      <c r="K1485" s="31">
        <f t="shared" si="10"/>
        <v>2000</v>
      </c>
      <c r="L1485" s="31">
        <f t="shared" si="11"/>
        <v>700</v>
      </c>
      <c r="M1485" s="32">
        <v>0.35</v>
      </c>
      <c r="O1485" s="37"/>
      <c r="P1485" s="38"/>
      <c r="Q1485" s="33"/>
      <c r="R1485" s="34"/>
    </row>
    <row r="1486" spans="1:18" ht="15.75" customHeight="1" x14ac:dyDescent="0.2">
      <c r="A1486" s="22"/>
      <c r="B1486" s="27" t="s">
        <v>21</v>
      </c>
      <c r="C1486" s="27">
        <v>1185732</v>
      </c>
      <c r="D1486" s="28">
        <v>44387</v>
      </c>
      <c r="E1486" s="27" t="s">
        <v>22</v>
      </c>
      <c r="F1486" s="27" t="s">
        <v>23</v>
      </c>
      <c r="G1486" s="27" t="s">
        <v>73</v>
      </c>
      <c r="H1486" s="27" t="s">
        <v>28</v>
      </c>
      <c r="I1486" s="29">
        <v>0.5</v>
      </c>
      <c r="J1486" s="30">
        <v>5250</v>
      </c>
      <c r="K1486" s="31">
        <f t="shared" si="10"/>
        <v>2625</v>
      </c>
      <c r="L1486" s="31">
        <f t="shared" si="11"/>
        <v>787.5</v>
      </c>
      <c r="M1486" s="32">
        <v>0.3</v>
      </c>
      <c r="O1486" s="37"/>
      <c r="P1486" s="38"/>
      <c r="Q1486" s="33"/>
      <c r="R1486" s="34"/>
    </row>
    <row r="1487" spans="1:18" ht="15.75" customHeight="1" x14ac:dyDescent="0.2">
      <c r="A1487" s="22"/>
      <c r="B1487" s="27" t="s">
        <v>21</v>
      </c>
      <c r="C1487" s="27">
        <v>1185732</v>
      </c>
      <c r="D1487" s="28">
        <v>44387</v>
      </c>
      <c r="E1487" s="27" t="s">
        <v>22</v>
      </c>
      <c r="F1487" s="27" t="s">
        <v>23</v>
      </c>
      <c r="G1487" s="27" t="s">
        <v>73</v>
      </c>
      <c r="H1487" s="27" t="s">
        <v>29</v>
      </c>
      <c r="I1487" s="29">
        <v>0.55000000000000004</v>
      </c>
      <c r="J1487" s="30">
        <v>7000</v>
      </c>
      <c r="K1487" s="31">
        <f t="shared" si="10"/>
        <v>3850.0000000000005</v>
      </c>
      <c r="L1487" s="31">
        <f t="shared" si="11"/>
        <v>962.50000000000011</v>
      </c>
      <c r="M1487" s="32">
        <v>0.25</v>
      </c>
      <c r="O1487" s="37"/>
      <c r="P1487" s="38"/>
      <c r="Q1487" s="33"/>
      <c r="R1487" s="34"/>
    </row>
    <row r="1488" spans="1:18" ht="15.75" customHeight="1" x14ac:dyDescent="0.2">
      <c r="A1488" s="22"/>
      <c r="B1488" s="27" t="s">
        <v>21</v>
      </c>
      <c r="C1488" s="27">
        <v>1185732</v>
      </c>
      <c r="D1488" s="28">
        <v>44419</v>
      </c>
      <c r="E1488" s="27" t="s">
        <v>22</v>
      </c>
      <c r="F1488" s="27" t="s">
        <v>23</v>
      </c>
      <c r="G1488" s="27" t="s">
        <v>73</v>
      </c>
      <c r="H1488" s="27" t="s">
        <v>24</v>
      </c>
      <c r="I1488" s="29">
        <v>0.5</v>
      </c>
      <c r="J1488" s="30">
        <v>8500</v>
      </c>
      <c r="K1488" s="31">
        <f t="shared" si="10"/>
        <v>4250</v>
      </c>
      <c r="L1488" s="31">
        <f t="shared" si="11"/>
        <v>2125</v>
      </c>
      <c r="M1488" s="32">
        <v>0.5</v>
      </c>
      <c r="O1488" s="37"/>
      <c r="P1488" s="38"/>
      <c r="Q1488" s="33"/>
      <c r="R1488" s="34"/>
    </row>
    <row r="1489" spans="1:18" ht="15.75" customHeight="1" x14ac:dyDescent="0.2">
      <c r="A1489" s="22"/>
      <c r="B1489" s="27" t="s">
        <v>21</v>
      </c>
      <c r="C1489" s="27">
        <v>1185732</v>
      </c>
      <c r="D1489" s="28">
        <v>44419</v>
      </c>
      <c r="E1489" s="27" t="s">
        <v>22</v>
      </c>
      <c r="F1489" s="27" t="s">
        <v>23</v>
      </c>
      <c r="G1489" s="27" t="s">
        <v>73</v>
      </c>
      <c r="H1489" s="27" t="s">
        <v>25</v>
      </c>
      <c r="I1489" s="29">
        <v>0.45000000000000007</v>
      </c>
      <c r="J1489" s="30">
        <v>6250</v>
      </c>
      <c r="K1489" s="31">
        <f t="shared" si="10"/>
        <v>2812.5000000000005</v>
      </c>
      <c r="L1489" s="31">
        <f t="shared" si="11"/>
        <v>843.75000000000011</v>
      </c>
      <c r="M1489" s="32">
        <v>0.3</v>
      </c>
      <c r="O1489" s="37"/>
      <c r="P1489" s="38"/>
      <c r="Q1489" s="33"/>
      <c r="R1489" s="34"/>
    </row>
    <row r="1490" spans="1:18" ht="15.75" customHeight="1" x14ac:dyDescent="0.2">
      <c r="A1490" s="22"/>
      <c r="B1490" s="27" t="s">
        <v>21</v>
      </c>
      <c r="C1490" s="27">
        <v>1185732</v>
      </c>
      <c r="D1490" s="28">
        <v>44419</v>
      </c>
      <c r="E1490" s="27" t="s">
        <v>22</v>
      </c>
      <c r="F1490" s="27" t="s">
        <v>23</v>
      </c>
      <c r="G1490" s="27" t="s">
        <v>73</v>
      </c>
      <c r="H1490" s="27" t="s">
        <v>26</v>
      </c>
      <c r="I1490" s="29">
        <v>0.4</v>
      </c>
      <c r="J1490" s="30">
        <v>5500</v>
      </c>
      <c r="K1490" s="31">
        <f t="shared" si="10"/>
        <v>2200</v>
      </c>
      <c r="L1490" s="31">
        <f t="shared" si="11"/>
        <v>770</v>
      </c>
      <c r="M1490" s="32">
        <v>0.35</v>
      </c>
      <c r="O1490" s="37"/>
      <c r="P1490" s="38"/>
      <c r="Q1490" s="33"/>
      <c r="R1490" s="34"/>
    </row>
    <row r="1491" spans="1:18" ht="15.75" customHeight="1" x14ac:dyDescent="0.2">
      <c r="A1491" s="22"/>
      <c r="B1491" s="27" t="s">
        <v>21</v>
      </c>
      <c r="C1491" s="27">
        <v>1185732</v>
      </c>
      <c r="D1491" s="28">
        <v>44419</v>
      </c>
      <c r="E1491" s="27" t="s">
        <v>22</v>
      </c>
      <c r="F1491" s="27" t="s">
        <v>23</v>
      </c>
      <c r="G1491" s="27" t="s">
        <v>73</v>
      </c>
      <c r="H1491" s="27" t="s">
        <v>27</v>
      </c>
      <c r="I1491" s="29">
        <v>0.4</v>
      </c>
      <c r="J1491" s="30">
        <v>5250</v>
      </c>
      <c r="K1491" s="31">
        <f t="shared" si="10"/>
        <v>2100</v>
      </c>
      <c r="L1491" s="31">
        <f t="shared" si="11"/>
        <v>735</v>
      </c>
      <c r="M1491" s="32">
        <v>0.35</v>
      </c>
      <c r="O1491" s="37"/>
      <c r="P1491" s="38"/>
      <c r="Q1491" s="33"/>
      <c r="R1491" s="34"/>
    </row>
    <row r="1492" spans="1:18" ht="15.75" customHeight="1" x14ac:dyDescent="0.2">
      <c r="A1492" s="22"/>
      <c r="B1492" s="27" t="s">
        <v>21</v>
      </c>
      <c r="C1492" s="27">
        <v>1185732</v>
      </c>
      <c r="D1492" s="28">
        <v>44419</v>
      </c>
      <c r="E1492" s="27" t="s">
        <v>22</v>
      </c>
      <c r="F1492" s="27" t="s">
        <v>23</v>
      </c>
      <c r="G1492" s="27" t="s">
        <v>73</v>
      </c>
      <c r="H1492" s="27" t="s">
        <v>28</v>
      </c>
      <c r="I1492" s="29">
        <v>0.5</v>
      </c>
      <c r="J1492" s="30">
        <v>5000</v>
      </c>
      <c r="K1492" s="31">
        <f t="shared" si="10"/>
        <v>2500</v>
      </c>
      <c r="L1492" s="31">
        <f t="shared" si="11"/>
        <v>750</v>
      </c>
      <c r="M1492" s="32">
        <v>0.3</v>
      </c>
      <c r="O1492" s="37"/>
      <c r="P1492" s="38"/>
      <c r="Q1492" s="33"/>
      <c r="R1492" s="34"/>
    </row>
    <row r="1493" spans="1:18" ht="15.75" customHeight="1" x14ac:dyDescent="0.2">
      <c r="A1493" s="22"/>
      <c r="B1493" s="27" t="s">
        <v>21</v>
      </c>
      <c r="C1493" s="27">
        <v>1185732</v>
      </c>
      <c r="D1493" s="28">
        <v>44419</v>
      </c>
      <c r="E1493" s="27" t="s">
        <v>22</v>
      </c>
      <c r="F1493" s="27" t="s">
        <v>23</v>
      </c>
      <c r="G1493" s="27" t="s">
        <v>73</v>
      </c>
      <c r="H1493" s="27" t="s">
        <v>29</v>
      </c>
      <c r="I1493" s="29">
        <v>0.55000000000000004</v>
      </c>
      <c r="J1493" s="30">
        <v>6750</v>
      </c>
      <c r="K1493" s="31">
        <f t="shared" si="10"/>
        <v>3712.5000000000005</v>
      </c>
      <c r="L1493" s="31">
        <f t="shared" si="11"/>
        <v>928.12500000000011</v>
      </c>
      <c r="M1493" s="32">
        <v>0.25</v>
      </c>
      <c r="O1493" s="37"/>
      <c r="P1493" s="38"/>
      <c r="Q1493" s="33"/>
      <c r="R1493" s="34"/>
    </row>
    <row r="1494" spans="1:18" ht="15.75" customHeight="1" x14ac:dyDescent="0.2">
      <c r="A1494" s="22"/>
      <c r="B1494" s="27" t="s">
        <v>21</v>
      </c>
      <c r="C1494" s="27">
        <v>1185732</v>
      </c>
      <c r="D1494" s="28">
        <v>44449</v>
      </c>
      <c r="E1494" s="27" t="s">
        <v>22</v>
      </c>
      <c r="F1494" s="27" t="s">
        <v>23</v>
      </c>
      <c r="G1494" s="27" t="s">
        <v>73</v>
      </c>
      <c r="H1494" s="27" t="s">
        <v>24</v>
      </c>
      <c r="I1494" s="29">
        <v>0.5</v>
      </c>
      <c r="J1494" s="30">
        <v>8000</v>
      </c>
      <c r="K1494" s="31">
        <f t="shared" si="10"/>
        <v>4000</v>
      </c>
      <c r="L1494" s="31">
        <f t="shared" si="11"/>
        <v>2000</v>
      </c>
      <c r="M1494" s="32">
        <v>0.5</v>
      </c>
      <c r="O1494" s="37"/>
      <c r="P1494" s="38"/>
      <c r="Q1494" s="33"/>
      <c r="R1494" s="34"/>
    </row>
    <row r="1495" spans="1:18" ht="15.75" customHeight="1" x14ac:dyDescent="0.2">
      <c r="A1495" s="22"/>
      <c r="B1495" s="27" t="s">
        <v>21</v>
      </c>
      <c r="C1495" s="27">
        <v>1185732</v>
      </c>
      <c r="D1495" s="28">
        <v>44449</v>
      </c>
      <c r="E1495" s="27" t="s">
        <v>22</v>
      </c>
      <c r="F1495" s="27" t="s">
        <v>23</v>
      </c>
      <c r="G1495" s="27" t="s">
        <v>73</v>
      </c>
      <c r="H1495" s="27" t="s">
        <v>25</v>
      </c>
      <c r="I1495" s="29">
        <v>0.45000000000000007</v>
      </c>
      <c r="J1495" s="30">
        <v>6000</v>
      </c>
      <c r="K1495" s="31">
        <f t="shared" si="10"/>
        <v>2700.0000000000005</v>
      </c>
      <c r="L1495" s="31">
        <f t="shared" si="11"/>
        <v>810.00000000000011</v>
      </c>
      <c r="M1495" s="32">
        <v>0.3</v>
      </c>
      <c r="O1495" s="37"/>
      <c r="P1495" s="38"/>
      <c r="Q1495" s="33"/>
      <c r="R1495" s="34"/>
    </row>
    <row r="1496" spans="1:18" ht="15.75" customHeight="1" x14ac:dyDescent="0.2">
      <c r="A1496" s="22"/>
      <c r="B1496" s="27" t="s">
        <v>21</v>
      </c>
      <c r="C1496" s="27">
        <v>1185732</v>
      </c>
      <c r="D1496" s="28">
        <v>44449</v>
      </c>
      <c r="E1496" s="27" t="s">
        <v>22</v>
      </c>
      <c r="F1496" s="27" t="s">
        <v>23</v>
      </c>
      <c r="G1496" s="27" t="s">
        <v>73</v>
      </c>
      <c r="H1496" s="27" t="s">
        <v>26</v>
      </c>
      <c r="I1496" s="29">
        <v>0.4</v>
      </c>
      <c r="J1496" s="30">
        <v>5250</v>
      </c>
      <c r="K1496" s="31">
        <f t="shared" si="10"/>
        <v>2100</v>
      </c>
      <c r="L1496" s="31">
        <f t="shared" si="11"/>
        <v>735</v>
      </c>
      <c r="M1496" s="32">
        <v>0.35</v>
      </c>
      <c r="O1496" s="37"/>
      <c r="P1496" s="38"/>
      <c r="Q1496" s="33"/>
      <c r="R1496" s="34"/>
    </row>
    <row r="1497" spans="1:18" ht="15.75" customHeight="1" x14ac:dyDescent="0.2">
      <c r="A1497" s="22"/>
      <c r="B1497" s="27" t="s">
        <v>21</v>
      </c>
      <c r="C1497" s="27">
        <v>1185732</v>
      </c>
      <c r="D1497" s="28">
        <v>44449</v>
      </c>
      <c r="E1497" s="27" t="s">
        <v>22</v>
      </c>
      <c r="F1497" s="27" t="s">
        <v>23</v>
      </c>
      <c r="G1497" s="27" t="s">
        <v>73</v>
      </c>
      <c r="H1497" s="27" t="s">
        <v>27</v>
      </c>
      <c r="I1497" s="29">
        <v>0.4</v>
      </c>
      <c r="J1497" s="30">
        <v>5000</v>
      </c>
      <c r="K1497" s="31">
        <f t="shared" si="10"/>
        <v>2000</v>
      </c>
      <c r="L1497" s="31">
        <f t="shared" si="11"/>
        <v>700</v>
      </c>
      <c r="M1497" s="32">
        <v>0.35</v>
      </c>
      <c r="O1497" s="37"/>
      <c r="P1497" s="38"/>
      <c r="Q1497" s="33"/>
      <c r="R1497" s="34"/>
    </row>
    <row r="1498" spans="1:18" ht="15.75" customHeight="1" x14ac:dyDescent="0.2">
      <c r="A1498" s="22"/>
      <c r="B1498" s="27" t="s">
        <v>21</v>
      </c>
      <c r="C1498" s="27">
        <v>1185732</v>
      </c>
      <c r="D1498" s="28">
        <v>44449</v>
      </c>
      <c r="E1498" s="27" t="s">
        <v>22</v>
      </c>
      <c r="F1498" s="27" t="s">
        <v>23</v>
      </c>
      <c r="G1498" s="27" t="s">
        <v>73</v>
      </c>
      <c r="H1498" s="27" t="s">
        <v>28</v>
      </c>
      <c r="I1498" s="29">
        <v>0.5</v>
      </c>
      <c r="J1498" s="30">
        <v>5000</v>
      </c>
      <c r="K1498" s="31">
        <f t="shared" si="10"/>
        <v>2500</v>
      </c>
      <c r="L1498" s="31">
        <f t="shared" si="11"/>
        <v>750</v>
      </c>
      <c r="M1498" s="32">
        <v>0.3</v>
      </c>
      <c r="O1498" s="37"/>
      <c r="P1498" s="38"/>
      <c r="Q1498" s="33"/>
      <c r="R1498" s="34"/>
    </row>
    <row r="1499" spans="1:18" ht="15.75" customHeight="1" x14ac:dyDescent="0.2">
      <c r="A1499" s="22"/>
      <c r="B1499" s="27" t="s">
        <v>21</v>
      </c>
      <c r="C1499" s="27">
        <v>1185732</v>
      </c>
      <c r="D1499" s="28">
        <v>44449</v>
      </c>
      <c r="E1499" s="27" t="s">
        <v>22</v>
      </c>
      <c r="F1499" s="27" t="s">
        <v>23</v>
      </c>
      <c r="G1499" s="27" t="s">
        <v>73</v>
      </c>
      <c r="H1499" s="27" t="s">
        <v>29</v>
      </c>
      <c r="I1499" s="29">
        <v>0.55000000000000004</v>
      </c>
      <c r="J1499" s="30">
        <v>6000</v>
      </c>
      <c r="K1499" s="31">
        <f t="shared" si="10"/>
        <v>3300.0000000000005</v>
      </c>
      <c r="L1499" s="31">
        <f t="shared" si="11"/>
        <v>825.00000000000011</v>
      </c>
      <c r="M1499" s="32">
        <v>0.25</v>
      </c>
      <c r="O1499" s="37"/>
      <c r="P1499" s="38"/>
      <c r="Q1499" s="33"/>
      <c r="R1499" s="34"/>
    </row>
    <row r="1500" spans="1:18" ht="15.75" customHeight="1" x14ac:dyDescent="0.2">
      <c r="A1500" s="22"/>
      <c r="B1500" s="27" t="s">
        <v>21</v>
      </c>
      <c r="C1500" s="27">
        <v>1185732</v>
      </c>
      <c r="D1500" s="28">
        <v>44481</v>
      </c>
      <c r="E1500" s="27" t="s">
        <v>22</v>
      </c>
      <c r="F1500" s="27" t="s">
        <v>23</v>
      </c>
      <c r="G1500" s="27" t="s">
        <v>73</v>
      </c>
      <c r="H1500" s="27" t="s">
        <v>24</v>
      </c>
      <c r="I1500" s="29">
        <v>0.55000000000000004</v>
      </c>
      <c r="J1500" s="30">
        <v>7750</v>
      </c>
      <c r="K1500" s="31">
        <f t="shared" si="10"/>
        <v>4262.5</v>
      </c>
      <c r="L1500" s="31">
        <f t="shared" si="11"/>
        <v>2131.25</v>
      </c>
      <c r="M1500" s="32">
        <v>0.5</v>
      </c>
      <c r="O1500" s="37"/>
      <c r="P1500" s="38"/>
      <c r="Q1500" s="33"/>
      <c r="R1500" s="34"/>
    </row>
    <row r="1501" spans="1:18" ht="15.75" customHeight="1" x14ac:dyDescent="0.2">
      <c r="A1501" s="22"/>
      <c r="B1501" s="27" t="s">
        <v>21</v>
      </c>
      <c r="C1501" s="27">
        <v>1185732</v>
      </c>
      <c r="D1501" s="28">
        <v>44481</v>
      </c>
      <c r="E1501" s="27" t="s">
        <v>22</v>
      </c>
      <c r="F1501" s="27" t="s">
        <v>23</v>
      </c>
      <c r="G1501" s="27" t="s">
        <v>73</v>
      </c>
      <c r="H1501" s="27" t="s">
        <v>25</v>
      </c>
      <c r="I1501" s="29">
        <v>0.45000000000000007</v>
      </c>
      <c r="J1501" s="30">
        <v>6000</v>
      </c>
      <c r="K1501" s="31">
        <f t="shared" si="10"/>
        <v>2700.0000000000005</v>
      </c>
      <c r="L1501" s="31">
        <f t="shared" si="11"/>
        <v>810.00000000000011</v>
      </c>
      <c r="M1501" s="32">
        <v>0.3</v>
      </c>
      <c r="O1501" s="37"/>
      <c r="P1501" s="38"/>
      <c r="Q1501" s="33"/>
      <c r="R1501" s="34"/>
    </row>
    <row r="1502" spans="1:18" ht="15.75" customHeight="1" x14ac:dyDescent="0.2">
      <c r="A1502" s="22"/>
      <c r="B1502" s="27" t="s">
        <v>21</v>
      </c>
      <c r="C1502" s="27">
        <v>1185732</v>
      </c>
      <c r="D1502" s="28">
        <v>44481</v>
      </c>
      <c r="E1502" s="27" t="s">
        <v>22</v>
      </c>
      <c r="F1502" s="27" t="s">
        <v>23</v>
      </c>
      <c r="G1502" s="27" t="s">
        <v>73</v>
      </c>
      <c r="H1502" s="27" t="s">
        <v>26</v>
      </c>
      <c r="I1502" s="29">
        <v>0.45000000000000007</v>
      </c>
      <c r="J1502" s="30">
        <v>5000</v>
      </c>
      <c r="K1502" s="31">
        <f t="shared" si="10"/>
        <v>2250.0000000000005</v>
      </c>
      <c r="L1502" s="31">
        <f t="shared" si="11"/>
        <v>787.50000000000011</v>
      </c>
      <c r="M1502" s="32">
        <v>0.35</v>
      </c>
      <c r="O1502" s="37"/>
      <c r="P1502" s="38"/>
      <c r="Q1502" s="33"/>
      <c r="R1502" s="34"/>
    </row>
    <row r="1503" spans="1:18" ht="15.75" customHeight="1" x14ac:dyDescent="0.2">
      <c r="A1503" s="22"/>
      <c r="B1503" s="27" t="s">
        <v>21</v>
      </c>
      <c r="C1503" s="27">
        <v>1185732</v>
      </c>
      <c r="D1503" s="28">
        <v>44481</v>
      </c>
      <c r="E1503" s="27" t="s">
        <v>22</v>
      </c>
      <c r="F1503" s="27" t="s">
        <v>23</v>
      </c>
      <c r="G1503" s="27" t="s">
        <v>73</v>
      </c>
      <c r="H1503" s="27" t="s">
        <v>27</v>
      </c>
      <c r="I1503" s="29">
        <v>0.45000000000000007</v>
      </c>
      <c r="J1503" s="30">
        <v>4750</v>
      </c>
      <c r="K1503" s="31">
        <f t="shared" si="10"/>
        <v>2137.5000000000005</v>
      </c>
      <c r="L1503" s="31">
        <f t="shared" si="11"/>
        <v>748.12500000000011</v>
      </c>
      <c r="M1503" s="32">
        <v>0.35</v>
      </c>
      <c r="O1503" s="37"/>
      <c r="P1503" s="38"/>
      <c r="Q1503" s="33"/>
      <c r="R1503" s="34"/>
    </row>
    <row r="1504" spans="1:18" ht="15.75" customHeight="1" x14ac:dyDescent="0.2">
      <c r="A1504" s="22"/>
      <c r="B1504" s="27" t="s">
        <v>21</v>
      </c>
      <c r="C1504" s="27">
        <v>1185732</v>
      </c>
      <c r="D1504" s="28">
        <v>44481</v>
      </c>
      <c r="E1504" s="27" t="s">
        <v>22</v>
      </c>
      <c r="F1504" s="27" t="s">
        <v>23</v>
      </c>
      <c r="G1504" s="27" t="s">
        <v>73</v>
      </c>
      <c r="H1504" s="27" t="s">
        <v>28</v>
      </c>
      <c r="I1504" s="29">
        <v>0.55000000000000004</v>
      </c>
      <c r="J1504" s="30">
        <v>4750</v>
      </c>
      <c r="K1504" s="31">
        <f t="shared" si="10"/>
        <v>2612.5</v>
      </c>
      <c r="L1504" s="31">
        <f t="shared" si="11"/>
        <v>783.75</v>
      </c>
      <c r="M1504" s="32">
        <v>0.3</v>
      </c>
      <c r="O1504" s="37"/>
      <c r="P1504" s="38"/>
      <c r="Q1504" s="33"/>
      <c r="R1504" s="34"/>
    </row>
    <row r="1505" spans="1:18" ht="15.75" customHeight="1" x14ac:dyDescent="0.2">
      <c r="A1505" s="22"/>
      <c r="B1505" s="27" t="s">
        <v>21</v>
      </c>
      <c r="C1505" s="27">
        <v>1185732</v>
      </c>
      <c r="D1505" s="28">
        <v>44481</v>
      </c>
      <c r="E1505" s="27" t="s">
        <v>22</v>
      </c>
      <c r="F1505" s="27" t="s">
        <v>23</v>
      </c>
      <c r="G1505" s="27" t="s">
        <v>73</v>
      </c>
      <c r="H1505" s="27" t="s">
        <v>29</v>
      </c>
      <c r="I1505" s="29">
        <v>0.6</v>
      </c>
      <c r="J1505" s="30">
        <v>6000</v>
      </c>
      <c r="K1505" s="31">
        <f t="shared" si="10"/>
        <v>3600</v>
      </c>
      <c r="L1505" s="31">
        <f t="shared" si="11"/>
        <v>900</v>
      </c>
      <c r="M1505" s="32">
        <v>0.25</v>
      </c>
      <c r="O1505" s="37"/>
      <c r="P1505" s="38"/>
      <c r="Q1505" s="33"/>
      <c r="R1505" s="34"/>
    </row>
    <row r="1506" spans="1:18" ht="15.75" customHeight="1" x14ac:dyDescent="0.2">
      <c r="A1506" s="22"/>
      <c r="B1506" s="27" t="s">
        <v>21</v>
      </c>
      <c r="C1506" s="27">
        <v>1185732</v>
      </c>
      <c r="D1506" s="28">
        <v>44511</v>
      </c>
      <c r="E1506" s="27" t="s">
        <v>22</v>
      </c>
      <c r="F1506" s="27" t="s">
        <v>23</v>
      </c>
      <c r="G1506" s="27" t="s">
        <v>73</v>
      </c>
      <c r="H1506" s="27" t="s">
        <v>24</v>
      </c>
      <c r="I1506" s="29">
        <v>0.55000000000000004</v>
      </c>
      <c r="J1506" s="30">
        <v>7500</v>
      </c>
      <c r="K1506" s="31">
        <f t="shared" si="10"/>
        <v>4125</v>
      </c>
      <c r="L1506" s="31">
        <f t="shared" si="11"/>
        <v>2062.5</v>
      </c>
      <c r="M1506" s="32">
        <v>0.5</v>
      </c>
      <c r="O1506" s="37"/>
      <c r="P1506" s="38"/>
      <c r="Q1506" s="33"/>
      <c r="R1506" s="34"/>
    </row>
    <row r="1507" spans="1:18" ht="15.75" customHeight="1" x14ac:dyDescent="0.2">
      <c r="A1507" s="22"/>
      <c r="B1507" s="27" t="s">
        <v>21</v>
      </c>
      <c r="C1507" s="27">
        <v>1185732</v>
      </c>
      <c r="D1507" s="28">
        <v>44511</v>
      </c>
      <c r="E1507" s="27" t="s">
        <v>22</v>
      </c>
      <c r="F1507" s="27" t="s">
        <v>23</v>
      </c>
      <c r="G1507" s="27" t="s">
        <v>73</v>
      </c>
      <c r="H1507" s="27" t="s">
        <v>25</v>
      </c>
      <c r="I1507" s="29">
        <v>0.45000000000000007</v>
      </c>
      <c r="J1507" s="30">
        <v>5750</v>
      </c>
      <c r="K1507" s="31">
        <f t="shared" si="10"/>
        <v>2587.5000000000005</v>
      </c>
      <c r="L1507" s="31">
        <f t="shared" si="11"/>
        <v>776.25000000000011</v>
      </c>
      <c r="M1507" s="32">
        <v>0.3</v>
      </c>
      <c r="O1507" s="37"/>
      <c r="P1507" s="38"/>
      <c r="Q1507" s="33"/>
      <c r="R1507" s="34"/>
    </row>
    <row r="1508" spans="1:18" ht="15.75" customHeight="1" x14ac:dyDescent="0.2">
      <c r="A1508" s="22"/>
      <c r="B1508" s="27" t="s">
        <v>21</v>
      </c>
      <c r="C1508" s="27">
        <v>1185732</v>
      </c>
      <c r="D1508" s="28">
        <v>44511</v>
      </c>
      <c r="E1508" s="27" t="s">
        <v>22</v>
      </c>
      <c r="F1508" s="27" t="s">
        <v>23</v>
      </c>
      <c r="G1508" s="27" t="s">
        <v>73</v>
      </c>
      <c r="H1508" s="27" t="s">
        <v>26</v>
      </c>
      <c r="I1508" s="29">
        <v>0.45000000000000007</v>
      </c>
      <c r="J1508" s="30">
        <v>5200</v>
      </c>
      <c r="K1508" s="31">
        <f t="shared" si="10"/>
        <v>2340.0000000000005</v>
      </c>
      <c r="L1508" s="31">
        <f t="shared" si="11"/>
        <v>819.00000000000011</v>
      </c>
      <c r="M1508" s="32">
        <v>0.35</v>
      </c>
      <c r="O1508" s="37"/>
      <c r="P1508" s="38"/>
      <c r="Q1508" s="33"/>
      <c r="R1508" s="34"/>
    </row>
    <row r="1509" spans="1:18" ht="15.75" customHeight="1" x14ac:dyDescent="0.2">
      <c r="A1509" s="22"/>
      <c r="B1509" s="27" t="s">
        <v>21</v>
      </c>
      <c r="C1509" s="27">
        <v>1185732</v>
      </c>
      <c r="D1509" s="28">
        <v>44511</v>
      </c>
      <c r="E1509" s="27" t="s">
        <v>22</v>
      </c>
      <c r="F1509" s="27" t="s">
        <v>23</v>
      </c>
      <c r="G1509" s="27" t="s">
        <v>73</v>
      </c>
      <c r="H1509" s="27" t="s">
        <v>27</v>
      </c>
      <c r="I1509" s="29">
        <v>0.45000000000000007</v>
      </c>
      <c r="J1509" s="30">
        <v>5000</v>
      </c>
      <c r="K1509" s="31">
        <f t="shared" si="10"/>
        <v>2250.0000000000005</v>
      </c>
      <c r="L1509" s="31">
        <f t="shared" si="11"/>
        <v>787.50000000000011</v>
      </c>
      <c r="M1509" s="32">
        <v>0.35</v>
      </c>
      <c r="O1509" s="37"/>
      <c r="P1509" s="38"/>
      <c r="Q1509" s="33"/>
      <c r="R1509" s="34"/>
    </row>
    <row r="1510" spans="1:18" ht="15.75" customHeight="1" x14ac:dyDescent="0.2">
      <c r="A1510" s="22"/>
      <c r="B1510" s="27" t="s">
        <v>21</v>
      </c>
      <c r="C1510" s="27">
        <v>1185732</v>
      </c>
      <c r="D1510" s="28">
        <v>44511</v>
      </c>
      <c r="E1510" s="27" t="s">
        <v>22</v>
      </c>
      <c r="F1510" s="27" t="s">
        <v>23</v>
      </c>
      <c r="G1510" s="27" t="s">
        <v>73</v>
      </c>
      <c r="H1510" s="27" t="s">
        <v>28</v>
      </c>
      <c r="I1510" s="29">
        <v>0.55000000000000004</v>
      </c>
      <c r="J1510" s="30">
        <v>4750</v>
      </c>
      <c r="K1510" s="31">
        <f t="shared" si="10"/>
        <v>2612.5</v>
      </c>
      <c r="L1510" s="31">
        <f t="shared" si="11"/>
        <v>783.75</v>
      </c>
      <c r="M1510" s="32">
        <v>0.3</v>
      </c>
      <c r="O1510" s="37"/>
      <c r="P1510" s="38"/>
      <c r="Q1510" s="33"/>
      <c r="R1510" s="34"/>
    </row>
    <row r="1511" spans="1:18" ht="15.75" customHeight="1" x14ac:dyDescent="0.2">
      <c r="A1511" s="22"/>
      <c r="B1511" s="27" t="s">
        <v>21</v>
      </c>
      <c r="C1511" s="27">
        <v>1185732</v>
      </c>
      <c r="D1511" s="28">
        <v>44511</v>
      </c>
      <c r="E1511" s="27" t="s">
        <v>22</v>
      </c>
      <c r="F1511" s="27" t="s">
        <v>23</v>
      </c>
      <c r="G1511" s="27" t="s">
        <v>73</v>
      </c>
      <c r="H1511" s="27" t="s">
        <v>29</v>
      </c>
      <c r="I1511" s="29">
        <v>0.6</v>
      </c>
      <c r="J1511" s="30">
        <v>5750</v>
      </c>
      <c r="K1511" s="31">
        <f t="shared" si="10"/>
        <v>3450</v>
      </c>
      <c r="L1511" s="31">
        <f t="shared" si="11"/>
        <v>862.5</v>
      </c>
      <c r="M1511" s="32">
        <v>0.25</v>
      </c>
      <c r="O1511" s="37"/>
      <c r="P1511" s="38"/>
      <c r="Q1511" s="33"/>
      <c r="R1511" s="34"/>
    </row>
    <row r="1512" spans="1:18" ht="15.75" customHeight="1" x14ac:dyDescent="0.2">
      <c r="A1512" s="22"/>
      <c r="B1512" s="27" t="s">
        <v>21</v>
      </c>
      <c r="C1512" s="27">
        <v>1185732</v>
      </c>
      <c r="D1512" s="28">
        <v>44540</v>
      </c>
      <c r="E1512" s="27" t="s">
        <v>22</v>
      </c>
      <c r="F1512" s="27" t="s">
        <v>23</v>
      </c>
      <c r="G1512" s="27" t="s">
        <v>73</v>
      </c>
      <c r="H1512" s="27" t="s">
        <v>24</v>
      </c>
      <c r="I1512" s="29">
        <v>0.55000000000000004</v>
      </c>
      <c r="J1512" s="30">
        <v>8000</v>
      </c>
      <c r="K1512" s="31">
        <f t="shared" si="10"/>
        <v>4400</v>
      </c>
      <c r="L1512" s="31">
        <f t="shared" si="11"/>
        <v>2200</v>
      </c>
      <c r="M1512" s="32">
        <v>0.5</v>
      </c>
      <c r="O1512" s="37"/>
      <c r="P1512" s="38"/>
      <c r="Q1512" s="33"/>
      <c r="R1512" s="34"/>
    </row>
    <row r="1513" spans="1:18" ht="15.75" customHeight="1" x14ac:dyDescent="0.2">
      <c r="A1513" s="22"/>
      <c r="B1513" s="27" t="s">
        <v>21</v>
      </c>
      <c r="C1513" s="27">
        <v>1185732</v>
      </c>
      <c r="D1513" s="28">
        <v>44540</v>
      </c>
      <c r="E1513" s="27" t="s">
        <v>22</v>
      </c>
      <c r="F1513" s="27" t="s">
        <v>23</v>
      </c>
      <c r="G1513" s="27" t="s">
        <v>73</v>
      </c>
      <c r="H1513" s="27" t="s">
        <v>25</v>
      </c>
      <c r="I1513" s="29">
        <v>0.45000000000000007</v>
      </c>
      <c r="J1513" s="30">
        <v>6000</v>
      </c>
      <c r="K1513" s="31">
        <f t="shared" si="10"/>
        <v>2700.0000000000005</v>
      </c>
      <c r="L1513" s="31">
        <f t="shared" si="11"/>
        <v>810.00000000000011</v>
      </c>
      <c r="M1513" s="32">
        <v>0.3</v>
      </c>
      <c r="O1513" s="37"/>
      <c r="P1513" s="38"/>
      <c r="Q1513" s="33"/>
      <c r="R1513" s="34"/>
    </row>
    <row r="1514" spans="1:18" ht="15.75" customHeight="1" x14ac:dyDescent="0.2">
      <c r="A1514" s="22"/>
      <c r="B1514" s="27" t="s">
        <v>21</v>
      </c>
      <c r="C1514" s="27">
        <v>1185732</v>
      </c>
      <c r="D1514" s="28">
        <v>44540</v>
      </c>
      <c r="E1514" s="27" t="s">
        <v>22</v>
      </c>
      <c r="F1514" s="27" t="s">
        <v>23</v>
      </c>
      <c r="G1514" s="27" t="s">
        <v>73</v>
      </c>
      <c r="H1514" s="27" t="s">
        <v>26</v>
      </c>
      <c r="I1514" s="29">
        <v>0.45000000000000007</v>
      </c>
      <c r="J1514" s="30">
        <v>5500</v>
      </c>
      <c r="K1514" s="31">
        <f t="shared" si="10"/>
        <v>2475.0000000000005</v>
      </c>
      <c r="L1514" s="31">
        <f t="shared" si="11"/>
        <v>866.25000000000011</v>
      </c>
      <c r="M1514" s="32">
        <v>0.35</v>
      </c>
      <c r="O1514" s="37"/>
      <c r="P1514" s="38"/>
      <c r="Q1514" s="33"/>
      <c r="R1514" s="34"/>
    </row>
    <row r="1515" spans="1:18" ht="15.75" customHeight="1" x14ac:dyDescent="0.2">
      <c r="A1515" s="22"/>
      <c r="B1515" s="27" t="s">
        <v>21</v>
      </c>
      <c r="C1515" s="27">
        <v>1185732</v>
      </c>
      <c r="D1515" s="28">
        <v>44540</v>
      </c>
      <c r="E1515" s="27" t="s">
        <v>22</v>
      </c>
      <c r="F1515" s="27" t="s">
        <v>23</v>
      </c>
      <c r="G1515" s="27" t="s">
        <v>73</v>
      </c>
      <c r="H1515" s="27" t="s">
        <v>27</v>
      </c>
      <c r="I1515" s="29">
        <v>0.45000000000000007</v>
      </c>
      <c r="J1515" s="30">
        <v>5000</v>
      </c>
      <c r="K1515" s="31">
        <f t="shared" si="10"/>
        <v>2250.0000000000005</v>
      </c>
      <c r="L1515" s="31">
        <f t="shared" si="11"/>
        <v>787.50000000000011</v>
      </c>
      <c r="M1515" s="32">
        <v>0.35</v>
      </c>
      <c r="O1515" s="37"/>
      <c r="P1515" s="38"/>
      <c r="Q1515" s="33"/>
      <c r="R1515" s="34"/>
    </row>
    <row r="1516" spans="1:18" ht="15.75" customHeight="1" x14ac:dyDescent="0.2">
      <c r="A1516" s="22"/>
      <c r="B1516" s="27" t="s">
        <v>21</v>
      </c>
      <c r="C1516" s="27">
        <v>1185732</v>
      </c>
      <c r="D1516" s="28">
        <v>44540</v>
      </c>
      <c r="E1516" s="27" t="s">
        <v>22</v>
      </c>
      <c r="F1516" s="27" t="s">
        <v>23</v>
      </c>
      <c r="G1516" s="27" t="s">
        <v>73</v>
      </c>
      <c r="H1516" s="27" t="s">
        <v>28</v>
      </c>
      <c r="I1516" s="29">
        <v>0.55000000000000004</v>
      </c>
      <c r="J1516" s="30">
        <v>5000</v>
      </c>
      <c r="K1516" s="31">
        <f t="shared" si="10"/>
        <v>2750</v>
      </c>
      <c r="L1516" s="31">
        <f t="shared" si="11"/>
        <v>825</v>
      </c>
      <c r="M1516" s="32">
        <v>0.3</v>
      </c>
      <c r="O1516" s="37"/>
      <c r="P1516" s="38"/>
      <c r="Q1516" s="33"/>
      <c r="R1516" s="34"/>
    </row>
    <row r="1517" spans="1:18" ht="15.75" customHeight="1" x14ac:dyDescent="0.2">
      <c r="A1517" s="22"/>
      <c r="B1517" s="27" t="s">
        <v>21</v>
      </c>
      <c r="C1517" s="27">
        <v>1185732</v>
      </c>
      <c r="D1517" s="28">
        <v>44540</v>
      </c>
      <c r="E1517" s="27" t="s">
        <v>22</v>
      </c>
      <c r="F1517" s="27" t="s">
        <v>23</v>
      </c>
      <c r="G1517" s="27" t="s">
        <v>73</v>
      </c>
      <c r="H1517" s="27" t="s">
        <v>29</v>
      </c>
      <c r="I1517" s="29">
        <v>0.6</v>
      </c>
      <c r="J1517" s="30">
        <v>6000</v>
      </c>
      <c r="K1517" s="31">
        <f t="shared" si="10"/>
        <v>3600</v>
      </c>
      <c r="L1517" s="31">
        <f t="shared" si="11"/>
        <v>900</v>
      </c>
      <c r="M1517" s="32">
        <v>0.25</v>
      </c>
      <c r="O1517" s="37"/>
      <c r="P1517" s="38"/>
      <c r="Q1517" s="33"/>
      <c r="R1517" s="34"/>
    </row>
    <row r="1518" spans="1:18" ht="15.75" customHeight="1" x14ac:dyDescent="0.2">
      <c r="A1518" s="22" t="s">
        <v>46</v>
      </c>
      <c r="B1518" s="27" t="s">
        <v>34</v>
      </c>
      <c r="C1518" s="27">
        <v>1128299</v>
      </c>
      <c r="D1518" s="28">
        <v>44220</v>
      </c>
      <c r="E1518" s="27" t="s">
        <v>35</v>
      </c>
      <c r="F1518" s="27" t="s">
        <v>74</v>
      </c>
      <c r="G1518" s="27" t="s">
        <v>75</v>
      </c>
      <c r="H1518" s="27" t="s">
        <v>24</v>
      </c>
      <c r="I1518" s="29">
        <v>0.30000000000000004</v>
      </c>
      <c r="J1518" s="30">
        <v>3500</v>
      </c>
      <c r="K1518" s="31">
        <f t="shared" si="10"/>
        <v>1050.0000000000002</v>
      </c>
      <c r="L1518" s="31">
        <f t="shared" si="11"/>
        <v>367.50000000000006</v>
      </c>
      <c r="M1518" s="32">
        <v>0.35</v>
      </c>
      <c r="O1518" s="37"/>
      <c r="P1518" s="38"/>
      <c r="Q1518" s="33"/>
      <c r="R1518" s="34"/>
    </row>
    <row r="1519" spans="1:18" ht="15.75" customHeight="1" x14ac:dyDescent="0.2">
      <c r="A1519" s="22"/>
      <c r="B1519" s="27" t="s">
        <v>34</v>
      </c>
      <c r="C1519" s="27">
        <v>1128299</v>
      </c>
      <c r="D1519" s="28">
        <v>44220</v>
      </c>
      <c r="E1519" s="27" t="s">
        <v>35</v>
      </c>
      <c r="F1519" s="27" t="s">
        <v>74</v>
      </c>
      <c r="G1519" s="27" t="s">
        <v>75</v>
      </c>
      <c r="H1519" s="27" t="s">
        <v>25</v>
      </c>
      <c r="I1519" s="29">
        <v>0.4</v>
      </c>
      <c r="J1519" s="30">
        <v>3500</v>
      </c>
      <c r="K1519" s="31">
        <f t="shared" si="10"/>
        <v>1400</v>
      </c>
      <c r="L1519" s="31">
        <f t="shared" si="11"/>
        <v>489.99999999999994</v>
      </c>
      <c r="M1519" s="32">
        <v>0.35</v>
      </c>
      <c r="O1519" s="37"/>
      <c r="P1519" s="38"/>
      <c r="Q1519" s="33"/>
      <c r="R1519" s="34"/>
    </row>
    <row r="1520" spans="1:18" ht="15.75" customHeight="1" x14ac:dyDescent="0.2">
      <c r="A1520" s="22"/>
      <c r="B1520" s="27" t="s">
        <v>34</v>
      </c>
      <c r="C1520" s="27">
        <v>1128299</v>
      </c>
      <c r="D1520" s="28">
        <v>44220</v>
      </c>
      <c r="E1520" s="27" t="s">
        <v>35</v>
      </c>
      <c r="F1520" s="27" t="s">
        <v>74</v>
      </c>
      <c r="G1520" s="27" t="s">
        <v>75</v>
      </c>
      <c r="H1520" s="27" t="s">
        <v>26</v>
      </c>
      <c r="I1520" s="29">
        <v>0.4</v>
      </c>
      <c r="J1520" s="30">
        <v>3500</v>
      </c>
      <c r="K1520" s="31">
        <f t="shared" si="10"/>
        <v>1400</v>
      </c>
      <c r="L1520" s="31">
        <f t="shared" si="11"/>
        <v>489.99999999999994</v>
      </c>
      <c r="M1520" s="32">
        <v>0.35</v>
      </c>
      <c r="O1520" s="37"/>
      <c r="P1520" s="38"/>
      <c r="Q1520" s="33"/>
      <c r="R1520" s="34"/>
    </row>
    <row r="1521" spans="1:18" ht="15.75" customHeight="1" x14ac:dyDescent="0.2">
      <c r="A1521" s="22"/>
      <c r="B1521" s="27" t="s">
        <v>34</v>
      </c>
      <c r="C1521" s="27">
        <v>1128299</v>
      </c>
      <c r="D1521" s="28">
        <v>44220</v>
      </c>
      <c r="E1521" s="27" t="s">
        <v>35</v>
      </c>
      <c r="F1521" s="27" t="s">
        <v>74</v>
      </c>
      <c r="G1521" s="27" t="s">
        <v>75</v>
      </c>
      <c r="H1521" s="27" t="s">
        <v>27</v>
      </c>
      <c r="I1521" s="29">
        <v>0.4</v>
      </c>
      <c r="J1521" s="30">
        <v>2000</v>
      </c>
      <c r="K1521" s="31">
        <f t="shared" si="10"/>
        <v>800</v>
      </c>
      <c r="L1521" s="31">
        <f t="shared" si="11"/>
        <v>280</v>
      </c>
      <c r="M1521" s="32">
        <v>0.35</v>
      </c>
      <c r="O1521" s="37"/>
      <c r="P1521" s="38"/>
      <c r="Q1521" s="33"/>
      <c r="R1521" s="34"/>
    </row>
    <row r="1522" spans="1:18" ht="15.75" customHeight="1" x14ac:dyDescent="0.2">
      <c r="A1522" s="22"/>
      <c r="B1522" s="27" t="s">
        <v>34</v>
      </c>
      <c r="C1522" s="27">
        <v>1128299</v>
      </c>
      <c r="D1522" s="28">
        <v>44220</v>
      </c>
      <c r="E1522" s="27" t="s">
        <v>35</v>
      </c>
      <c r="F1522" s="27" t="s">
        <v>74</v>
      </c>
      <c r="G1522" s="27" t="s">
        <v>75</v>
      </c>
      <c r="H1522" s="27" t="s">
        <v>28</v>
      </c>
      <c r="I1522" s="29">
        <v>0.45000000000000007</v>
      </c>
      <c r="J1522" s="30">
        <v>1500</v>
      </c>
      <c r="K1522" s="31">
        <f t="shared" si="10"/>
        <v>675.00000000000011</v>
      </c>
      <c r="L1522" s="31">
        <f t="shared" si="11"/>
        <v>270.00000000000006</v>
      </c>
      <c r="M1522" s="32">
        <v>0.4</v>
      </c>
      <c r="O1522" s="37"/>
      <c r="P1522" s="38"/>
      <c r="Q1522" s="33"/>
      <c r="R1522" s="34"/>
    </row>
    <row r="1523" spans="1:18" ht="15.75" customHeight="1" x14ac:dyDescent="0.2">
      <c r="A1523" s="22"/>
      <c r="B1523" s="27" t="s">
        <v>34</v>
      </c>
      <c r="C1523" s="27">
        <v>1128299</v>
      </c>
      <c r="D1523" s="28">
        <v>44220</v>
      </c>
      <c r="E1523" s="27" t="s">
        <v>35</v>
      </c>
      <c r="F1523" s="27" t="s">
        <v>74</v>
      </c>
      <c r="G1523" s="27" t="s">
        <v>75</v>
      </c>
      <c r="H1523" s="27" t="s">
        <v>29</v>
      </c>
      <c r="I1523" s="29">
        <v>0.4</v>
      </c>
      <c r="J1523" s="30">
        <v>4000</v>
      </c>
      <c r="K1523" s="31">
        <f t="shared" si="10"/>
        <v>1600</v>
      </c>
      <c r="L1523" s="31">
        <f t="shared" si="11"/>
        <v>480</v>
      </c>
      <c r="M1523" s="32">
        <v>0.3</v>
      </c>
      <c r="O1523" s="37"/>
      <c r="P1523" s="38"/>
      <c r="Q1523" s="33"/>
      <c r="R1523" s="34"/>
    </row>
    <row r="1524" spans="1:18" ht="15.75" customHeight="1" x14ac:dyDescent="0.2">
      <c r="A1524" s="22"/>
      <c r="B1524" s="27" t="s">
        <v>34</v>
      </c>
      <c r="C1524" s="27">
        <v>1128299</v>
      </c>
      <c r="D1524" s="28">
        <v>44251</v>
      </c>
      <c r="E1524" s="27" t="s">
        <v>35</v>
      </c>
      <c r="F1524" s="27" t="s">
        <v>74</v>
      </c>
      <c r="G1524" s="27" t="s">
        <v>75</v>
      </c>
      <c r="H1524" s="27" t="s">
        <v>24</v>
      </c>
      <c r="I1524" s="29">
        <v>0.30000000000000004</v>
      </c>
      <c r="J1524" s="30">
        <v>4500</v>
      </c>
      <c r="K1524" s="31">
        <f t="shared" si="10"/>
        <v>1350.0000000000002</v>
      </c>
      <c r="L1524" s="31">
        <f t="shared" si="11"/>
        <v>472.50000000000006</v>
      </c>
      <c r="M1524" s="32">
        <v>0.35</v>
      </c>
      <c r="O1524" s="37"/>
      <c r="P1524" s="38"/>
      <c r="Q1524" s="33"/>
      <c r="R1524" s="34"/>
    </row>
    <row r="1525" spans="1:18" ht="15.75" customHeight="1" x14ac:dyDescent="0.2">
      <c r="A1525" s="22"/>
      <c r="B1525" s="27" t="s">
        <v>34</v>
      </c>
      <c r="C1525" s="27">
        <v>1128299</v>
      </c>
      <c r="D1525" s="28">
        <v>44251</v>
      </c>
      <c r="E1525" s="27" t="s">
        <v>35</v>
      </c>
      <c r="F1525" s="27" t="s">
        <v>74</v>
      </c>
      <c r="G1525" s="27" t="s">
        <v>75</v>
      </c>
      <c r="H1525" s="27" t="s">
        <v>25</v>
      </c>
      <c r="I1525" s="29">
        <v>0.4</v>
      </c>
      <c r="J1525" s="30">
        <v>3500</v>
      </c>
      <c r="K1525" s="31">
        <f t="shared" si="10"/>
        <v>1400</v>
      </c>
      <c r="L1525" s="31">
        <f t="shared" si="11"/>
        <v>489.99999999999994</v>
      </c>
      <c r="M1525" s="32">
        <v>0.35</v>
      </c>
      <c r="O1525" s="37"/>
      <c r="P1525" s="38"/>
      <c r="Q1525" s="33"/>
      <c r="R1525" s="34"/>
    </row>
    <row r="1526" spans="1:18" ht="15.75" customHeight="1" x14ac:dyDescent="0.2">
      <c r="A1526" s="22"/>
      <c r="B1526" s="27" t="s">
        <v>34</v>
      </c>
      <c r="C1526" s="27">
        <v>1128299</v>
      </c>
      <c r="D1526" s="28">
        <v>44251</v>
      </c>
      <c r="E1526" s="27" t="s">
        <v>35</v>
      </c>
      <c r="F1526" s="27" t="s">
        <v>74</v>
      </c>
      <c r="G1526" s="27" t="s">
        <v>75</v>
      </c>
      <c r="H1526" s="27" t="s">
        <v>26</v>
      </c>
      <c r="I1526" s="29">
        <v>0.4</v>
      </c>
      <c r="J1526" s="30">
        <v>3500</v>
      </c>
      <c r="K1526" s="31">
        <f t="shared" si="10"/>
        <v>1400</v>
      </c>
      <c r="L1526" s="31">
        <f t="shared" si="11"/>
        <v>489.99999999999994</v>
      </c>
      <c r="M1526" s="32">
        <v>0.35</v>
      </c>
      <c r="O1526" s="37"/>
      <c r="P1526" s="38"/>
      <c r="Q1526" s="33"/>
      <c r="R1526" s="34"/>
    </row>
    <row r="1527" spans="1:18" ht="15.75" customHeight="1" x14ac:dyDescent="0.2">
      <c r="A1527" s="22"/>
      <c r="B1527" s="27" t="s">
        <v>34</v>
      </c>
      <c r="C1527" s="27">
        <v>1128299</v>
      </c>
      <c r="D1527" s="28">
        <v>44251</v>
      </c>
      <c r="E1527" s="27" t="s">
        <v>35</v>
      </c>
      <c r="F1527" s="27" t="s">
        <v>74</v>
      </c>
      <c r="G1527" s="27" t="s">
        <v>75</v>
      </c>
      <c r="H1527" s="27" t="s">
        <v>27</v>
      </c>
      <c r="I1527" s="29">
        <v>0.4</v>
      </c>
      <c r="J1527" s="30">
        <v>2000</v>
      </c>
      <c r="K1527" s="31">
        <f t="shared" si="10"/>
        <v>800</v>
      </c>
      <c r="L1527" s="31">
        <f t="shared" si="11"/>
        <v>280</v>
      </c>
      <c r="M1527" s="32">
        <v>0.35</v>
      </c>
      <c r="O1527" s="37"/>
      <c r="P1527" s="38"/>
      <c r="Q1527" s="33"/>
      <c r="R1527" s="34"/>
    </row>
    <row r="1528" spans="1:18" ht="15.75" customHeight="1" x14ac:dyDescent="0.2">
      <c r="A1528" s="22"/>
      <c r="B1528" s="27" t="s">
        <v>34</v>
      </c>
      <c r="C1528" s="27">
        <v>1128299</v>
      </c>
      <c r="D1528" s="28">
        <v>44251</v>
      </c>
      <c r="E1528" s="27" t="s">
        <v>35</v>
      </c>
      <c r="F1528" s="27" t="s">
        <v>74</v>
      </c>
      <c r="G1528" s="27" t="s">
        <v>75</v>
      </c>
      <c r="H1528" s="27" t="s">
        <v>28</v>
      </c>
      <c r="I1528" s="29">
        <v>0.45000000000000007</v>
      </c>
      <c r="J1528" s="30">
        <v>1250</v>
      </c>
      <c r="K1528" s="31">
        <f t="shared" si="10"/>
        <v>562.50000000000011</v>
      </c>
      <c r="L1528" s="31">
        <f t="shared" si="11"/>
        <v>225.00000000000006</v>
      </c>
      <c r="M1528" s="32">
        <v>0.4</v>
      </c>
      <c r="O1528" s="37"/>
      <c r="P1528" s="38"/>
      <c r="Q1528" s="33"/>
      <c r="R1528" s="34"/>
    </row>
    <row r="1529" spans="1:18" ht="15.75" customHeight="1" x14ac:dyDescent="0.2">
      <c r="A1529" s="22"/>
      <c r="B1529" s="27" t="s">
        <v>34</v>
      </c>
      <c r="C1529" s="27">
        <v>1128299</v>
      </c>
      <c r="D1529" s="28">
        <v>44251</v>
      </c>
      <c r="E1529" s="27" t="s">
        <v>35</v>
      </c>
      <c r="F1529" s="27" t="s">
        <v>74</v>
      </c>
      <c r="G1529" s="27" t="s">
        <v>75</v>
      </c>
      <c r="H1529" s="27" t="s">
        <v>29</v>
      </c>
      <c r="I1529" s="29">
        <v>0.4</v>
      </c>
      <c r="J1529" s="30">
        <v>3250</v>
      </c>
      <c r="K1529" s="31">
        <f t="shared" si="10"/>
        <v>1300</v>
      </c>
      <c r="L1529" s="31">
        <f t="shared" si="11"/>
        <v>390</v>
      </c>
      <c r="M1529" s="32">
        <v>0.3</v>
      </c>
      <c r="O1529" s="37"/>
      <c r="P1529" s="38"/>
      <c r="Q1529" s="33"/>
      <c r="R1529" s="34"/>
    </row>
    <row r="1530" spans="1:18" ht="15.75" customHeight="1" x14ac:dyDescent="0.2">
      <c r="A1530" s="22"/>
      <c r="B1530" s="27" t="s">
        <v>34</v>
      </c>
      <c r="C1530" s="27">
        <v>1128299</v>
      </c>
      <c r="D1530" s="28">
        <v>44278</v>
      </c>
      <c r="E1530" s="27" t="s">
        <v>35</v>
      </c>
      <c r="F1530" s="27" t="s">
        <v>74</v>
      </c>
      <c r="G1530" s="27" t="s">
        <v>75</v>
      </c>
      <c r="H1530" s="27" t="s">
        <v>24</v>
      </c>
      <c r="I1530" s="29">
        <v>0.4</v>
      </c>
      <c r="J1530" s="30">
        <v>4750</v>
      </c>
      <c r="K1530" s="31">
        <f t="shared" si="10"/>
        <v>1900</v>
      </c>
      <c r="L1530" s="31">
        <f t="shared" si="11"/>
        <v>665</v>
      </c>
      <c r="M1530" s="32">
        <v>0.35</v>
      </c>
      <c r="O1530" s="37"/>
      <c r="P1530" s="38"/>
      <c r="Q1530" s="33"/>
      <c r="R1530" s="34"/>
    </row>
    <row r="1531" spans="1:18" ht="15.75" customHeight="1" x14ac:dyDescent="0.2">
      <c r="A1531" s="22"/>
      <c r="B1531" s="27" t="s">
        <v>34</v>
      </c>
      <c r="C1531" s="27">
        <v>1128299</v>
      </c>
      <c r="D1531" s="28">
        <v>44278</v>
      </c>
      <c r="E1531" s="27" t="s">
        <v>35</v>
      </c>
      <c r="F1531" s="27" t="s">
        <v>74</v>
      </c>
      <c r="G1531" s="27" t="s">
        <v>75</v>
      </c>
      <c r="H1531" s="27" t="s">
        <v>25</v>
      </c>
      <c r="I1531" s="29">
        <v>0.5</v>
      </c>
      <c r="J1531" s="30">
        <v>3250</v>
      </c>
      <c r="K1531" s="31">
        <f t="shared" si="10"/>
        <v>1625</v>
      </c>
      <c r="L1531" s="31">
        <f t="shared" si="11"/>
        <v>568.75</v>
      </c>
      <c r="M1531" s="32">
        <v>0.35</v>
      </c>
      <c r="O1531" s="37"/>
      <c r="P1531" s="38"/>
      <c r="Q1531" s="33"/>
      <c r="R1531" s="34"/>
    </row>
    <row r="1532" spans="1:18" ht="15.75" customHeight="1" x14ac:dyDescent="0.2">
      <c r="A1532" s="22"/>
      <c r="B1532" s="27" t="s">
        <v>34</v>
      </c>
      <c r="C1532" s="27">
        <v>1128299</v>
      </c>
      <c r="D1532" s="28">
        <v>44278</v>
      </c>
      <c r="E1532" s="27" t="s">
        <v>35</v>
      </c>
      <c r="F1532" s="27" t="s">
        <v>74</v>
      </c>
      <c r="G1532" s="27" t="s">
        <v>75</v>
      </c>
      <c r="H1532" s="27" t="s">
        <v>26</v>
      </c>
      <c r="I1532" s="29">
        <v>0.54999999999999993</v>
      </c>
      <c r="J1532" s="30">
        <v>3500</v>
      </c>
      <c r="K1532" s="31">
        <f t="shared" si="10"/>
        <v>1924.9999999999998</v>
      </c>
      <c r="L1532" s="31">
        <f t="shared" si="11"/>
        <v>673.74999999999989</v>
      </c>
      <c r="M1532" s="32">
        <v>0.35</v>
      </c>
      <c r="O1532" s="37"/>
      <c r="P1532" s="38"/>
      <c r="Q1532" s="33"/>
      <c r="R1532" s="34"/>
    </row>
    <row r="1533" spans="1:18" ht="15.75" customHeight="1" x14ac:dyDescent="0.2">
      <c r="A1533" s="22"/>
      <c r="B1533" s="27" t="s">
        <v>34</v>
      </c>
      <c r="C1533" s="27">
        <v>1128299</v>
      </c>
      <c r="D1533" s="28">
        <v>44278</v>
      </c>
      <c r="E1533" s="27" t="s">
        <v>35</v>
      </c>
      <c r="F1533" s="27" t="s">
        <v>74</v>
      </c>
      <c r="G1533" s="27" t="s">
        <v>75</v>
      </c>
      <c r="H1533" s="27" t="s">
        <v>27</v>
      </c>
      <c r="I1533" s="29">
        <v>0.5</v>
      </c>
      <c r="J1533" s="30">
        <v>2500</v>
      </c>
      <c r="K1533" s="31">
        <f t="shared" si="10"/>
        <v>1250</v>
      </c>
      <c r="L1533" s="31">
        <f t="shared" si="11"/>
        <v>437.5</v>
      </c>
      <c r="M1533" s="32">
        <v>0.35</v>
      </c>
      <c r="O1533" s="37"/>
      <c r="P1533" s="38"/>
      <c r="Q1533" s="33"/>
      <c r="R1533" s="34"/>
    </row>
    <row r="1534" spans="1:18" ht="15.75" customHeight="1" x14ac:dyDescent="0.2">
      <c r="A1534" s="22"/>
      <c r="B1534" s="27" t="s">
        <v>34</v>
      </c>
      <c r="C1534" s="27">
        <v>1128299</v>
      </c>
      <c r="D1534" s="28">
        <v>44278</v>
      </c>
      <c r="E1534" s="27" t="s">
        <v>35</v>
      </c>
      <c r="F1534" s="27" t="s">
        <v>74</v>
      </c>
      <c r="G1534" s="27" t="s">
        <v>75</v>
      </c>
      <c r="H1534" s="27" t="s">
        <v>28</v>
      </c>
      <c r="I1534" s="29">
        <v>0.55000000000000004</v>
      </c>
      <c r="J1534" s="30">
        <v>1000</v>
      </c>
      <c r="K1534" s="31">
        <f t="shared" si="10"/>
        <v>550</v>
      </c>
      <c r="L1534" s="31">
        <f t="shared" si="11"/>
        <v>220</v>
      </c>
      <c r="M1534" s="32">
        <v>0.4</v>
      </c>
      <c r="O1534" s="37"/>
      <c r="P1534" s="38"/>
      <c r="Q1534" s="33"/>
      <c r="R1534" s="34"/>
    </row>
    <row r="1535" spans="1:18" ht="15.75" customHeight="1" x14ac:dyDescent="0.2">
      <c r="A1535" s="22"/>
      <c r="B1535" s="27" t="s">
        <v>34</v>
      </c>
      <c r="C1535" s="27">
        <v>1128299</v>
      </c>
      <c r="D1535" s="28">
        <v>44278</v>
      </c>
      <c r="E1535" s="27" t="s">
        <v>35</v>
      </c>
      <c r="F1535" s="27" t="s">
        <v>74</v>
      </c>
      <c r="G1535" s="27" t="s">
        <v>75</v>
      </c>
      <c r="H1535" s="27" t="s">
        <v>29</v>
      </c>
      <c r="I1535" s="29">
        <v>0.5</v>
      </c>
      <c r="J1535" s="30">
        <v>3000</v>
      </c>
      <c r="K1535" s="31">
        <f t="shared" si="10"/>
        <v>1500</v>
      </c>
      <c r="L1535" s="31">
        <f t="shared" si="11"/>
        <v>450</v>
      </c>
      <c r="M1535" s="32">
        <v>0.3</v>
      </c>
      <c r="O1535" s="37"/>
      <c r="P1535" s="38"/>
      <c r="Q1535" s="33"/>
      <c r="R1535" s="34"/>
    </row>
    <row r="1536" spans="1:18" ht="15.75" customHeight="1" x14ac:dyDescent="0.2">
      <c r="A1536" s="22"/>
      <c r="B1536" s="27" t="s">
        <v>34</v>
      </c>
      <c r="C1536" s="27">
        <v>1128299</v>
      </c>
      <c r="D1536" s="28">
        <v>44310</v>
      </c>
      <c r="E1536" s="27" t="s">
        <v>35</v>
      </c>
      <c r="F1536" s="27" t="s">
        <v>74</v>
      </c>
      <c r="G1536" s="27" t="s">
        <v>75</v>
      </c>
      <c r="H1536" s="27" t="s">
        <v>24</v>
      </c>
      <c r="I1536" s="29">
        <v>0.55000000000000004</v>
      </c>
      <c r="J1536" s="30">
        <v>4750</v>
      </c>
      <c r="K1536" s="31">
        <f t="shared" ref="K1536:K1790" si="12">I1536*J1536</f>
        <v>2612.5</v>
      </c>
      <c r="L1536" s="31">
        <f t="shared" ref="L1536:L1790" si="13">K1536*M1536</f>
        <v>914.37499999999989</v>
      </c>
      <c r="M1536" s="32">
        <v>0.35</v>
      </c>
      <c r="O1536" s="37"/>
      <c r="P1536" s="38"/>
      <c r="Q1536" s="33"/>
      <c r="R1536" s="34"/>
    </row>
    <row r="1537" spans="1:18" ht="15.75" customHeight="1" x14ac:dyDescent="0.2">
      <c r="A1537" s="22"/>
      <c r="B1537" s="27" t="s">
        <v>34</v>
      </c>
      <c r="C1537" s="27">
        <v>1128299</v>
      </c>
      <c r="D1537" s="28">
        <v>44310</v>
      </c>
      <c r="E1537" s="27" t="s">
        <v>35</v>
      </c>
      <c r="F1537" s="27" t="s">
        <v>74</v>
      </c>
      <c r="G1537" s="27" t="s">
        <v>75</v>
      </c>
      <c r="H1537" s="27" t="s">
        <v>25</v>
      </c>
      <c r="I1537" s="29">
        <v>0.60000000000000009</v>
      </c>
      <c r="J1537" s="30">
        <v>2750</v>
      </c>
      <c r="K1537" s="31">
        <f t="shared" si="12"/>
        <v>1650.0000000000002</v>
      </c>
      <c r="L1537" s="31">
        <f t="shared" si="13"/>
        <v>577.5</v>
      </c>
      <c r="M1537" s="32">
        <v>0.35</v>
      </c>
      <c r="O1537" s="37"/>
      <c r="P1537" s="38"/>
      <c r="Q1537" s="33"/>
      <c r="R1537" s="34"/>
    </row>
    <row r="1538" spans="1:18" ht="15.75" customHeight="1" x14ac:dyDescent="0.2">
      <c r="A1538" s="22"/>
      <c r="B1538" s="27" t="s">
        <v>34</v>
      </c>
      <c r="C1538" s="27">
        <v>1128299</v>
      </c>
      <c r="D1538" s="28">
        <v>44310</v>
      </c>
      <c r="E1538" s="27" t="s">
        <v>35</v>
      </c>
      <c r="F1538" s="27" t="s">
        <v>74</v>
      </c>
      <c r="G1538" s="27" t="s">
        <v>75</v>
      </c>
      <c r="H1538" s="27" t="s">
        <v>26</v>
      </c>
      <c r="I1538" s="29">
        <v>0.60000000000000009</v>
      </c>
      <c r="J1538" s="30">
        <v>3250</v>
      </c>
      <c r="K1538" s="31">
        <f t="shared" si="12"/>
        <v>1950.0000000000002</v>
      </c>
      <c r="L1538" s="31">
        <f t="shared" si="13"/>
        <v>682.5</v>
      </c>
      <c r="M1538" s="32">
        <v>0.35</v>
      </c>
      <c r="O1538" s="37"/>
      <c r="P1538" s="38"/>
      <c r="Q1538" s="33"/>
      <c r="R1538" s="34"/>
    </row>
    <row r="1539" spans="1:18" ht="15.75" customHeight="1" x14ac:dyDescent="0.2">
      <c r="A1539" s="22"/>
      <c r="B1539" s="27" t="s">
        <v>34</v>
      </c>
      <c r="C1539" s="27">
        <v>1128299</v>
      </c>
      <c r="D1539" s="28">
        <v>44310</v>
      </c>
      <c r="E1539" s="27" t="s">
        <v>35</v>
      </c>
      <c r="F1539" s="27" t="s">
        <v>74</v>
      </c>
      <c r="G1539" s="27" t="s">
        <v>75</v>
      </c>
      <c r="H1539" s="27" t="s">
        <v>27</v>
      </c>
      <c r="I1539" s="29">
        <v>0.45000000000000007</v>
      </c>
      <c r="J1539" s="30">
        <v>2250</v>
      </c>
      <c r="K1539" s="31">
        <f t="shared" si="12"/>
        <v>1012.5000000000001</v>
      </c>
      <c r="L1539" s="31">
        <f t="shared" si="13"/>
        <v>354.375</v>
      </c>
      <c r="M1539" s="32">
        <v>0.35</v>
      </c>
      <c r="O1539" s="37"/>
      <c r="P1539" s="38"/>
      <c r="Q1539" s="33"/>
      <c r="R1539" s="34"/>
    </row>
    <row r="1540" spans="1:18" ht="15.75" customHeight="1" x14ac:dyDescent="0.2">
      <c r="A1540" s="22"/>
      <c r="B1540" s="27" t="s">
        <v>34</v>
      </c>
      <c r="C1540" s="27">
        <v>1128299</v>
      </c>
      <c r="D1540" s="28">
        <v>44310</v>
      </c>
      <c r="E1540" s="27" t="s">
        <v>35</v>
      </c>
      <c r="F1540" s="27" t="s">
        <v>74</v>
      </c>
      <c r="G1540" s="27" t="s">
        <v>75</v>
      </c>
      <c r="H1540" s="27" t="s">
        <v>28</v>
      </c>
      <c r="I1540" s="29">
        <v>0.50000000000000011</v>
      </c>
      <c r="J1540" s="30">
        <v>1250</v>
      </c>
      <c r="K1540" s="31">
        <f t="shared" si="12"/>
        <v>625.00000000000011</v>
      </c>
      <c r="L1540" s="31">
        <f t="shared" si="13"/>
        <v>250.00000000000006</v>
      </c>
      <c r="M1540" s="32">
        <v>0.4</v>
      </c>
      <c r="O1540" s="37"/>
      <c r="P1540" s="38"/>
      <c r="Q1540" s="33"/>
      <c r="R1540" s="34"/>
    </row>
    <row r="1541" spans="1:18" ht="15.75" customHeight="1" x14ac:dyDescent="0.2">
      <c r="A1541" s="22"/>
      <c r="B1541" s="27" t="s">
        <v>34</v>
      </c>
      <c r="C1541" s="27">
        <v>1128299</v>
      </c>
      <c r="D1541" s="28">
        <v>44310</v>
      </c>
      <c r="E1541" s="27" t="s">
        <v>35</v>
      </c>
      <c r="F1541" s="27" t="s">
        <v>74</v>
      </c>
      <c r="G1541" s="27" t="s">
        <v>75</v>
      </c>
      <c r="H1541" s="27" t="s">
        <v>29</v>
      </c>
      <c r="I1541" s="29">
        <v>0.65000000000000013</v>
      </c>
      <c r="J1541" s="30">
        <v>3000</v>
      </c>
      <c r="K1541" s="31">
        <f t="shared" si="12"/>
        <v>1950.0000000000005</v>
      </c>
      <c r="L1541" s="31">
        <f t="shared" si="13"/>
        <v>585.00000000000011</v>
      </c>
      <c r="M1541" s="32">
        <v>0.3</v>
      </c>
      <c r="O1541" s="37"/>
      <c r="P1541" s="38"/>
      <c r="Q1541" s="33"/>
      <c r="R1541" s="34"/>
    </row>
    <row r="1542" spans="1:18" ht="15.75" customHeight="1" x14ac:dyDescent="0.2">
      <c r="A1542" s="22"/>
      <c r="B1542" s="27" t="s">
        <v>34</v>
      </c>
      <c r="C1542" s="27">
        <v>1128299</v>
      </c>
      <c r="D1542" s="28">
        <v>44341</v>
      </c>
      <c r="E1542" s="27" t="s">
        <v>35</v>
      </c>
      <c r="F1542" s="27" t="s">
        <v>74</v>
      </c>
      <c r="G1542" s="27" t="s">
        <v>75</v>
      </c>
      <c r="H1542" s="27" t="s">
        <v>24</v>
      </c>
      <c r="I1542" s="29">
        <v>0.5</v>
      </c>
      <c r="J1542" s="30">
        <v>5000</v>
      </c>
      <c r="K1542" s="31">
        <f t="shared" si="12"/>
        <v>2500</v>
      </c>
      <c r="L1542" s="31">
        <f t="shared" si="13"/>
        <v>875</v>
      </c>
      <c r="M1542" s="32">
        <v>0.35</v>
      </c>
      <c r="O1542" s="37"/>
      <c r="P1542" s="38"/>
      <c r="Q1542" s="33"/>
      <c r="R1542" s="34"/>
    </row>
    <row r="1543" spans="1:18" ht="15.75" customHeight="1" x14ac:dyDescent="0.2">
      <c r="A1543" s="22"/>
      <c r="B1543" s="27" t="s">
        <v>34</v>
      </c>
      <c r="C1543" s="27">
        <v>1128299</v>
      </c>
      <c r="D1543" s="28">
        <v>44341</v>
      </c>
      <c r="E1543" s="27" t="s">
        <v>35</v>
      </c>
      <c r="F1543" s="27" t="s">
        <v>74</v>
      </c>
      <c r="G1543" s="27" t="s">
        <v>75</v>
      </c>
      <c r="H1543" s="27" t="s">
        <v>25</v>
      </c>
      <c r="I1543" s="29">
        <v>0.55000000000000004</v>
      </c>
      <c r="J1543" s="30">
        <v>3500</v>
      </c>
      <c r="K1543" s="31">
        <f t="shared" si="12"/>
        <v>1925.0000000000002</v>
      </c>
      <c r="L1543" s="31">
        <f t="shared" si="13"/>
        <v>673.75</v>
      </c>
      <c r="M1543" s="32">
        <v>0.35</v>
      </c>
      <c r="O1543" s="37"/>
      <c r="P1543" s="38"/>
      <c r="Q1543" s="33"/>
      <c r="R1543" s="34"/>
    </row>
    <row r="1544" spans="1:18" ht="15.75" customHeight="1" x14ac:dyDescent="0.2">
      <c r="A1544" s="22"/>
      <c r="B1544" s="27" t="s">
        <v>34</v>
      </c>
      <c r="C1544" s="27">
        <v>1128299</v>
      </c>
      <c r="D1544" s="28">
        <v>44341</v>
      </c>
      <c r="E1544" s="27" t="s">
        <v>35</v>
      </c>
      <c r="F1544" s="27" t="s">
        <v>74</v>
      </c>
      <c r="G1544" s="27" t="s">
        <v>75</v>
      </c>
      <c r="H1544" s="27" t="s">
        <v>26</v>
      </c>
      <c r="I1544" s="29">
        <v>0.55000000000000004</v>
      </c>
      <c r="J1544" s="30">
        <v>3500</v>
      </c>
      <c r="K1544" s="31">
        <f t="shared" si="12"/>
        <v>1925.0000000000002</v>
      </c>
      <c r="L1544" s="31">
        <f t="shared" si="13"/>
        <v>673.75</v>
      </c>
      <c r="M1544" s="32">
        <v>0.35</v>
      </c>
      <c r="O1544" s="37"/>
      <c r="P1544" s="38"/>
      <c r="Q1544" s="33"/>
      <c r="R1544" s="34"/>
    </row>
    <row r="1545" spans="1:18" ht="15.75" customHeight="1" x14ac:dyDescent="0.2">
      <c r="A1545" s="22"/>
      <c r="B1545" s="27" t="s">
        <v>34</v>
      </c>
      <c r="C1545" s="27">
        <v>1128299</v>
      </c>
      <c r="D1545" s="28">
        <v>44341</v>
      </c>
      <c r="E1545" s="27" t="s">
        <v>35</v>
      </c>
      <c r="F1545" s="27" t="s">
        <v>74</v>
      </c>
      <c r="G1545" s="27" t="s">
        <v>75</v>
      </c>
      <c r="H1545" s="27" t="s">
        <v>27</v>
      </c>
      <c r="I1545" s="29">
        <v>0.5</v>
      </c>
      <c r="J1545" s="30">
        <v>2750</v>
      </c>
      <c r="K1545" s="31">
        <f t="shared" si="12"/>
        <v>1375</v>
      </c>
      <c r="L1545" s="31">
        <f t="shared" si="13"/>
        <v>481.24999999999994</v>
      </c>
      <c r="M1545" s="32">
        <v>0.35</v>
      </c>
      <c r="O1545" s="37"/>
      <c r="P1545" s="38"/>
      <c r="Q1545" s="33"/>
      <c r="R1545" s="34"/>
    </row>
    <row r="1546" spans="1:18" ht="15.75" customHeight="1" x14ac:dyDescent="0.2">
      <c r="A1546" s="22"/>
      <c r="B1546" s="27" t="s">
        <v>34</v>
      </c>
      <c r="C1546" s="27">
        <v>1128299</v>
      </c>
      <c r="D1546" s="28">
        <v>44341</v>
      </c>
      <c r="E1546" s="27" t="s">
        <v>35</v>
      </c>
      <c r="F1546" s="27" t="s">
        <v>74</v>
      </c>
      <c r="G1546" s="27" t="s">
        <v>75</v>
      </c>
      <c r="H1546" s="27" t="s">
        <v>28</v>
      </c>
      <c r="I1546" s="29">
        <v>0.44999999999999996</v>
      </c>
      <c r="J1546" s="30">
        <v>1750</v>
      </c>
      <c r="K1546" s="31">
        <f t="shared" si="12"/>
        <v>787.49999999999989</v>
      </c>
      <c r="L1546" s="31">
        <f t="shared" si="13"/>
        <v>315</v>
      </c>
      <c r="M1546" s="32">
        <v>0.4</v>
      </c>
      <c r="O1546" s="37"/>
      <c r="P1546" s="38"/>
      <c r="Q1546" s="33"/>
      <c r="R1546" s="34"/>
    </row>
    <row r="1547" spans="1:18" ht="15.75" customHeight="1" x14ac:dyDescent="0.2">
      <c r="A1547" s="22"/>
      <c r="B1547" s="27" t="s">
        <v>34</v>
      </c>
      <c r="C1547" s="27">
        <v>1128299</v>
      </c>
      <c r="D1547" s="28">
        <v>44341</v>
      </c>
      <c r="E1547" s="27" t="s">
        <v>35</v>
      </c>
      <c r="F1547" s="27" t="s">
        <v>74</v>
      </c>
      <c r="G1547" s="27" t="s">
        <v>75</v>
      </c>
      <c r="H1547" s="27" t="s">
        <v>29</v>
      </c>
      <c r="I1547" s="29">
        <v>0.6</v>
      </c>
      <c r="J1547" s="30">
        <v>5250</v>
      </c>
      <c r="K1547" s="31">
        <f t="shared" si="12"/>
        <v>3150</v>
      </c>
      <c r="L1547" s="31">
        <f t="shared" si="13"/>
        <v>945</v>
      </c>
      <c r="M1547" s="32">
        <v>0.3</v>
      </c>
      <c r="O1547" s="37"/>
      <c r="P1547" s="38"/>
      <c r="Q1547" s="33"/>
      <c r="R1547" s="34"/>
    </row>
    <row r="1548" spans="1:18" ht="15.75" customHeight="1" x14ac:dyDescent="0.2">
      <c r="A1548" s="22"/>
      <c r="B1548" s="27" t="s">
        <v>34</v>
      </c>
      <c r="C1548" s="27">
        <v>1128299</v>
      </c>
      <c r="D1548" s="28">
        <v>44371</v>
      </c>
      <c r="E1548" s="27" t="s">
        <v>35</v>
      </c>
      <c r="F1548" s="27" t="s">
        <v>74</v>
      </c>
      <c r="G1548" s="27" t="s">
        <v>75</v>
      </c>
      <c r="H1548" s="27" t="s">
        <v>24</v>
      </c>
      <c r="I1548" s="29">
        <v>0.54999999999999993</v>
      </c>
      <c r="J1548" s="30">
        <v>7750</v>
      </c>
      <c r="K1548" s="31">
        <f t="shared" si="12"/>
        <v>4262.4999999999991</v>
      </c>
      <c r="L1548" s="31">
        <f t="shared" si="13"/>
        <v>1491.8749999999995</v>
      </c>
      <c r="M1548" s="32">
        <v>0.35</v>
      </c>
      <c r="O1548" s="37"/>
      <c r="P1548" s="38"/>
      <c r="Q1548" s="33"/>
      <c r="R1548" s="34"/>
    </row>
    <row r="1549" spans="1:18" ht="15.75" customHeight="1" x14ac:dyDescent="0.2">
      <c r="A1549" s="22"/>
      <c r="B1549" s="27" t="s">
        <v>34</v>
      </c>
      <c r="C1549" s="27">
        <v>1128299</v>
      </c>
      <c r="D1549" s="28">
        <v>44371</v>
      </c>
      <c r="E1549" s="27" t="s">
        <v>35</v>
      </c>
      <c r="F1549" s="27" t="s">
        <v>74</v>
      </c>
      <c r="G1549" s="27" t="s">
        <v>75</v>
      </c>
      <c r="H1549" s="27" t="s">
        <v>25</v>
      </c>
      <c r="I1549" s="29">
        <v>0.64999999999999991</v>
      </c>
      <c r="J1549" s="30">
        <v>6500</v>
      </c>
      <c r="K1549" s="31">
        <f t="shared" si="12"/>
        <v>4224.9999999999991</v>
      </c>
      <c r="L1549" s="31">
        <f t="shared" si="13"/>
        <v>1478.7499999999995</v>
      </c>
      <c r="M1549" s="32">
        <v>0.35</v>
      </c>
      <c r="O1549" s="37"/>
      <c r="P1549" s="38"/>
      <c r="Q1549" s="33"/>
      <c r="R1549" s="34"/>
    </row>
    <row r="1550" spans="1:18" ht="15.75" customHeight="1" x14ac:dyDescent="0.2">
      <c r="A1550" s="22"/>
      <c r="B1550" s="27" t="s">
        <v>34</v>
      </c>
      <c r="C1550" s="27">
        <v>1128299</v>
      </c>
      <c r="D1550" s="28">
        <v>44371</v>
      </c>
      <c r="E1550" s="27" t="s">
        <v>35</v>
      </c>
      <c r="F1550" s="27" t="s">
        <v>74</v>
      </c>
      <c r="G1550" s="27" t="s">
        <v>75</v>
      </c>
      <c r="H1550" s="27" t="s">
        <v>26</v>
      </c>
      <c r="I1550" s="29">
        <v>0.79999999999999993</v>
      </c>
      <c r="J1550" s="30">
        <v>6500</v>
      </c>
      <c r="K1550" s="31">
        <f t="shared" si="12"/>
        <v>5200</v>
      </c>
      <c r="L1550" s="31">
        <f t="shared" si="13"/>
        <v>1819.9999999999998</v>
      </c>
      <c r="M1550" s="32">
        <v>0.35</v>
      </c>
      <c r="O1550" s="37"/>
      <c r="P1550" s="38"/>
      <c r="Q1550" s="33"/>
      <c r="R1550" s="34"/>
    </row>
    <row r="1551" spans="1:18" ht="15.75" customHeight="1" x14ac:dyDescent="0.2">
      <c r="A1551" s="22"/>
      <c r="B1551" s="27" t="s">
        <v>34</v>
      </c>
      <c r="C1551" s="27">
        <v>1128299</v>
      </c>
      <c r="D1551" s="28">
        <v>44371</v>
      </c>
      <c r="E1551" s="27" t="s">
        <v>35</v>
      </c>
      <c r="F1551" s="27" t="s">
        <v>74</v>
      </c>
      <c r="G1551" s="27" t="s">
        <v>75</v>
      </c>
      <c r="H1551" s="27" t="s">
        <v>27</v>
      </c>
      <c r="I1551" s="29">
        <v>0.79999999999999993</v>
      </c>
      <c r="J1551" s="30">
        <v>5250</v>
      </c>
      <c r="K1551" s="31">
        <f t="shared" si="12"/>
        <v>4200</v>
      </c>
      <c r="L1551" s="31">
        <f t="shared" si="13"/>
        <v>1470</v>
      </c>
      <c r="M1551" s="32">
        <v>0.35</v>
      </c>
      <c r="O1551" s="37"/>
      <c r="P1551" s="38"/>
      <c r="Q1551" s="33"/>
      <c r="R1551" s="34"/>
    </row>
    <row r="1552" spans="1:18" ht="15.75" customHeight="1" x14ac:dyDescent="0.2">
      <c r="A1552" s="22"/>
      <c r="B1552" s="27" t="s">
        <v>34</v>
      </c>
      <c r="C1552" s="27">
        <v>1128299</v>
      </c>
      <c r="D1552" s="28">
        <v>44371</v>
      </c>
      <c r="E1552" s="27" t="s">
        <v>35</v>
      </c>
      <c r="F1552" s="27" t="s">
        <v>74</v>
      </c>
      <c r="G1552" s="27" t="s">
        <v>75</v>
      </c>
      <c r="H1552" s="27" t="s">
        <v>28</v>
      </c>
      <c r="I1552" s="29">
        <v>0.9</v>
      </c>
      <c r="J1552" s="30">
        <v>4000</v>
      </c>
      <c r="K1552" s="31">
        <f t="shared" si="12"/>
        <v>3600</v>
      </c>
      <c r="L1552" s="31">
        <f t="shared" si="13"/>
        <v>1440</v>
      </c>
      <c r="M1552" s="32">
        <v>0.4</v>
      </c>
      <c r="O1552" s="37"/>
      <c r="P1552" s="38"/>
      <c r="Q1552" s="33"/>
      <c r="R1552" s="34"/>
    </row>
    <row r="1553" spans="1:18" ht="15.75" customHeight="1" x14ac:dyDescent="0.2">
      <c r="A1553" s="22"/>
      <c r="B1553" s="27" t="s">
        <v>34</v>
      </c>
      <c r="C1553" s="27">
        <v>1128299</v>
      </c>
      <c r="D1553" s="28">
        <v>44371</v>
      </c>
      <c r="E1553" s="27" t="s">
        <v>35</v>
      </c>
      <c r="F1553" s="27" t="s">
        <v>74</v>
      </c>
      <c r="G1553" s="27" t="s">
        <v>75</v>
      </c>
      <c r="H1553" s="27" t="s">
        <v>29</v>
      </c>
      <c r="I1553" s="29">
        <v>1.05</v>
      </c>
      <c r="J1553" s="30">
        <v>7000</v>
      </c>
      <c r="K1553" s="31">
        <f t="shared" si="12"/>
        <v>7350</v>
      </c>
      <c r="L1553" s="31">
        <f t="shared" si="13"/>
        <v>2205</v>
      </c>
      <c r="M1553" s="32">
        <v>0.3</v>
      </c>
      <c r="O1553" s="37"/>
      <c r="P1553" s="38"/>
      <c r="Q1553" s="33"/>
      <c r="R1553" s="34"/>
    </row>
    <row r="1554" spans="1:18" ht="15.75" customHeight="1" x14ac:dyDescent="0.2">
      <c r="A1554" s="22"/>
      <c r="B1554" s="27" t="s">
        <v>34</v>
      </c>
      <c r="C1554" s="27">
        <v>1128299</v>
      </c>
      <c r="D1554" s="28">
        <v>44400</v>
      </c>
      <c r="E1554" s="27" t="s">
        <v>35</v>
      </c>
      <c r="F1554" s="27" t="s">
        <v>74</v>
      </c>
      <c r="G1554" s="27" t="s">
        <v>75</v>
      </c>
      <c r="H1554" s="27" t="s">
        <v>24</v>
      </c>
      <c r="I1554" s="29">
        <v>0.85</v>
      </c>
      <c r="J1554" s="30">
        <v>8500</v>
      </c>
      <c r="K1554" s="31">
        <f t="shared" si="12"/>
        <v>7225</v>
      </c>
      <c r="L1554" s="31">
        <f t="shared" si="13"/>
        <v>2528.75</v>
      </c>
      <c r="M1554" s="32">
        <v>0.35</v>
      </c>
      <c r="O1554" s="37"/>
      <c r="P1554" s="38"/>
      <c r="Q1554" s="33"/>
      <c r="R1554" s="34"/>
    </row>
    <row r="1555" spans="1:18" ht="15.75" customHeight="1" x14ac:dyDescent="0.2">
      <c r="A1555" s="22"/>
      <c r="B1555" s="27" t="s">
        <v>34</v>
      </c>
      <c r="C1555" s="27">
        <v>1128299</v>
      </c>
      <c r="D1555" s="28">
        <v>44400</v>
      </c>
      <c r="E1555" s="27" t="s">
        <v>35</v>
      </c>
      <c r="F1555" s="27" t="s">
        <v>74</v>
      </c>
      <c r="G1555" s="27" t="s">
        <v>75</v>
      </c>
      <c r="H1555" s="27" t="s">
        <v>25</v>
      </c>
      <c r="I1555" s="29">
        <v>0.9</v>
      </c>
      <c r="J1555" s="30">
        <v>7000</v>
      </c>
      <c r="K1555" s="31">
        <f t="shared" si="12"/>
        <v>6300</v>
      </c>
      <c r="L1555" s="31">
        <f t="shared" si="13"/>
        <v>2205</v>
      </c>
      <c r="M1555" s="32">
        <v>0.35</v>
      </c>
      <c r="O1555" s="37"/>
      <c r="P1555" s="38"/>
      <c r="Q1555" s="33"/>
      <c r="R1555" s="34"/>
    </row>
    <row r="1556" spans="1:18" ht="15.75" customHeight="1" x14ac:dyDescent="0.2">
      <c r="A1556" s="22"/>
      <c r="B1556" s="27" t="s">
        <v>34</v>
      </c>
      <c r="C1556" s="27">
        <v>1128299</v>
      </c>
      <c r="D1556" s="28">
        <v>44400</v>
      </c>
      <c r="E1556" s="27" t="s">
        <v>35</v>
      </c>
      <c r="F1556" s="27" t="s">
        <v>74</v>
      </c>
      <c r="G1556" s="27" t="s">
        <v>75</v>
      </c>
      <c r="H1556" s="27" t="s">
        <v>26</v>
      </c>
      <c r="I1556" s="29">
        <v>0.9</v>
      </c>
      <c r="J1556" s="30">
        <v>6500</v>
      </c>
      <c r="K1556" s="31">
        <f t="shared" si="12"/>
        <v>5850</v>
      </c>
      <c r="L1556" s="31">
        <f t="shared" si="13"/>
        <v>2047.4999999999998</v>
      </c>
      <c r="M1556" s="32">
        <v>0.35</v>
      </c>
      <c r="O1556" s="37"/>
      <c r="P1556" s="38"/>
      <c r="Q1556" s="33"/>
      <c r="R1556" s="34"/>
    </row>
    <row r="1557" spans="1:18" ht="15.75" customHeight="1" x14ac:dyDescent="0.2">
      <c r="A1557" s="22"/>
      <c r="B1557" s="27" t="s">
        <v>34</v>
      </c>
      <c r="C1557" s="27">
        <v>1128299</v>
      </c>
      <c r="D1557" s="28">
        <v>44400</v>
      </c>
      <c r="E1557" s="27" t="s">
        <v>35</v>
      </c>
      <c r="F1557" s="27" t="s">
        <v>74</v>
      </c>
      <c r="G1557" s="27" t="s">
        <v>75</v>
      </c>
      <c r="H1557" s="27" t="s">
        <v>27</v>
      </c>
      <c r="I1557" s="29">
        <v>0.85</v>
      </c>
      <c r="J1557" s="30">
        <v>5500</v>
      </c>
      <c r="K1557" s="31">
        <f t="shared" si="12"/>
        <v>4675</v>
      </c>
      <c r="L1557" s="31">
        <f t="shared" si="13"/>
        <v>1636.25</v>
      </c>
      <c r="M1557" s="32">
        <v>0.35</v>
      </c>
      <c r="O1557" s="37"/>
      <c r="P1557" s="38"/>
      <c r="Q1557" s="33"/>
      <c r="R1557" s="34"/>
    </row>
    <row r="1558" spans="1:18" ht="15.75" customHeight="1" x14ac:dyDescent="0.2">
      <c r="A1558" s="22"/>
      <c r="B1558" s="27" t="s">
        <v>34</v>
      </c>
      <c r="C1558" s="27">
        <v>1128299</v>
      </c>
      <c r="D1558" s="28">
        <v>44400</v>
      </c>
      <c r="E1558" s="27" t="s">
        <v>35</v>
      </c>
      <c r="F1558" s="27" t="s">
        <v>74</v>
      </c>
      <c r="G1558" s="27" t="s">
        <v>75</v>
      </c>
      <c r="H1558" s="27" t="s">
        <v>28</v>
      </c>
      <c r="I1558" s="29">
        <v>0.9</v>
      </c>
      <c r="J1558" s="30">
        <v>6000</v>
      </c>
      <c r="K1558" s="31">
        <f t="shared" si="12"/>
        <v>5400</v>
      </c>
      <c r="L1558" s="31">
        <f t="shared" si="13"/>
        <v>2160</v>
      </c>
      <c r="M1558" s="32">
        <v>0.4</v>
      </c>
      <c r="O1558" s="37"/>
      <c r="P1558" s="38"/>
      <c r="Q1558" s="33"/>
      <c r="R1558" s="34"/>
    </row>
    <row r="1559" spans="1:18" ht="15.75" customHeight="1" x14ac:dyDescent="0.2">
      <c r="A1559" s="22"/>
      <c r="B1559" s="27" t="s">
        <v>34</v>
      </c>
      <c r="C1559" s="27">
        <v>1128299</v>
      </c>
      <c r="D1559" s="28">
        <v>44400</v>
      </c>
      <c r="E1559" s="27" t="s">
        <v>35</v>
      </c>
      <c r="F1559" s="27" t="s">
        <v>74</v>
      </c>
      <c r="G1559" s="27" t="s">
        <v>75</v>
      </c>
      <c r="H1559" s="27" t="s">
        <v>29</v>
      </c>
      <c r="I1559" s="29">
        <v>1.05</v>
      </c>
      <c r="J1559" s="30">
        <v>6000</v>
      </c>
      <c r="K1559" s="31">
        <f t="shared" si="12"/>
        <v>6300</v>
      </c>
      <c r="L1559" s="31">
        <f t="shared" si="13"/>
        <v>1890</v>
      </c>
      <c r="M1559" s="32">
        <v>0.3</v>
      </c>
      <c r="O1559" s="37"/>
      <c r="P1559" s="38"/>
      <c r="Q1559" s="33"/>
      <c r="R1559" s="34"/>
    </row>
    <row r="1560" spans="1:18" ht="15.75" customHeight="1" x14ac:dyDescent="0.2">
      <c r="A1560" s="22"/>
      <c r="B1560" s="27" t="s">
        <v>34</v>
      </c>
      <c r="C1560" s="27">
        <v>1128299</v>
      </c>
      <c r="D1560" s="28">
        <v>44432</v>
      </c>
      <c r="E1560" s="27" t="s">
        <v>35</v>
      </c>
      <c r="F1560" s="27" t="s">
        <v>74</v>
      </c>
      <c r="G1560" s="27" t="s">
        <v>75</v>
      </c>
      <c r="H1560" s="27" t="s">
        <v>24</v>
      </c>
      <c r="I1560" s="29">
        <v>0.9</v>
      </c>
      <c r="J1560" s="30">
        <v>8000</v>
      </c>
      <c r="K1560" s="31">
        <f t="shared" si="12"/>
        <v>7200</v>
      </c>
      <c r="L1560" s="31">
        <f t="shared" si="13"/>
        <v>2520</v>
      </c>
      <c r="M1560" s="32">
        <v>0.35</v>
      </c>
      <c r="O1560" s="37"/>
      <c r="P1560" s="38"/>
      <c r="Q1560" s="33"/>
      <c r="R1560" s="34"/>
    </row>
    <row r="1561" spans="1:18" ht="15.75" customHeight="1" x14ac:dyDescent="0.2">
      <c r="A1561" s="22"/>
      <c r="B1561" s="27" t="s">
        <v>34</v>
      </c>
      <c r="C1561" s="27">
        <v>1128299</v>
      </c>
      <c r="D1561" s="28">
        <v>44432</v>
      </c>
      <c r="E1561" s="27" t="s">
        <v>35</v>
      </c>
      <c r="F1561" s="27" t="s">
        <v>74</v>
      </c>
      <c r="G1561" s="27" t="s">
        <v>75</v>
      </c>
      <c r="H1561" s="27" t="s">
        <v>25</v>
      </c>
      <c r="I1561" s="29">
        <v>0.8</v>
      </c>
      <c r="J1561" s="30">
        <v>7750</v>
      </c>
      <c r="K1561" s="31">
        <f t="shared" si="12"/>
        <v>6200</v>
      </c>
      <c r="L1561" s="31">
        <f t="shared" si="13"/>
        <v>2170</v>
      </c>
      <c r="M1561" s="32">
        <v>0.35</v>
      </c>
      <c r="O1561" s="37"/>
      <c r="P1561" s="38"/>
      <c r="Q1561" s="33"/>
      <c r="R1561" s="34"/>
    </row>
    <row r="1562" spans="1:18" ht="15.75" customHeight="1" x14ac:dyDescent="0.2">
      <c r="A1562" s="22"/>
      <c r="B1562" s="27" t="s">
        <v>34</v>
      </c>
      <c r="C1562" s="27">
        <v>1128299</v>
      </c>
      <c r="D1562" s="28">
        <v>44432</v>
      </c>
      <c r="E1562" s="27" t="s">
        <v>35</v>
      </c>
      <c r="F1562" s="27" t="s">
        <v>74</v>
      </c>
      <c r="G1562" s="27" t="s">
        <v>75</v>
      </c>
      <c r="H1562" s="27" t="s">
        <v>26</v>
      </c>
      <c r="I1562" s="29">
        <v>0.70000000000000007</v>
      </c>
      <c r="J1562" s="30">
        <v>6500</v>
      </c>
      <c r="K1562" s="31">
        <f t="shared" si="12"/>
        <v>4550</v>
      </c>
      <c r="L1562" s="31">
        <f t="shared" si="13"/>
        <v>1592.5</v>
      </c>
      <c r="M1562" s="32">
        <v>0.35</v>
      </c>
      <c r="O1562" s="37"/>
      <c r="P1562" s="38"/>
      <c r="Q1562" s="33"/>
      <c r="R1562" s="34"/>
    </row>
    <row r="1563" spans="1:18" ht="15.75" customHeight="1" x14ac:dyDescent="0.2">
      <c r="A1563" s="22"/>
      <c r="B1563" s="27" t="s">
        <v>34</v>
      </c>
      <c r="C1563" s="27">
        <v>1128299</v>
      </c>
      <c r="D1563" s="28">
        <v>44432</v>
      </c>
      <c r="E1563" s="27" t="s">
        <v>35</v>
      </c>
      <c r="F1563" s="27" t="s">
        <v>74</v>
      </c>
      <c r="G1563" s="27" t="s">
        <v>75</v>
      </c>
      <c r="H1563" s="27" t="s">
        <v>27</v>
      </c>
      <c r="I1563" s="29">
        <v>0.70000000000000007</v>
      </c>
      <c r="J1563" s="30">
        <v>4250</v>
      </c>
      <c r="K1563" s="31">
        <f t="shared" si="12"/>
        <v>2975.0000000000005</v>
      </c>
      <c r="L1563" s="31">
        <f t="shared" si="13"/>
        <v>1041.25</v>
      </c>
      <c r="M1563" s="32">
        <v>0.35</v>
      </c>
      <c r="O1563" s="37"/>
      <c r="P1563" s="38"/>
      <c r="Q1563" s="33"/>
      <c r="R1563" s="34"/>
    </row>
    <row r="1564" spans="1:18" ht="15.75" customHeight="1" x14ac:dyDescent="0.2">
      <c r="A1564" s="22"/>
      <c r="B1564" s="27" t="s">
        <v>34</v>
      </c>
      <c r="C1564" s="27">
        <v>1128299</v>
      </c>
      <c r="D1564" s="28">
        <v>44432</v>
      </c>
      <c r="E1564" s="27" t="s">
        <v>35</v>
      </c>
      <c r="F1564" s="27" t="s">
        <v>74</v>
      </c>
      <c r="G1564" s="27" t="s">
        <v>75</v>
      </c>
      <c r="H1564" s="27" t="s">
        <v>28</v>
      </c>
      <c r="I1564" s="29">
        <v>0.7</v>
      </c>
      <c r="J1564" s="30">
        <v>4250</v>
      </c>
      <c r="K1564" s="31">
        <f t="shared" si="12"/>
        <v>2975</v>
      </c>
      <c r="L1564" s="31">
        <f t="shared" si="13"/>
        <v>1190</v>
      </c>
      <c r="M1564" s="32">
        <v>0.4</v>
      </c>
      <c r="O1564" s="37"/>
      <c r="P1564" s="38"/>
      <c r="Q1564" s="33"/>
      <c r="R1564" s="34"/>
    </row>
    <row r="1565" spans="1:18" ht="15.75" customHeight="1" x14ac:dyDescent="0.2">
      <c r="A1565" s="22"/>
      <c r="B1565" s="27" t="s">
        <v>34</v>
      </c>
      <c r="C1565" s="27">
        <v>1128299</v>
      </c>
      <c r="D1565" s="28">
        <v>44432</v>
      </c>
      <c r="E1565" s="27" t="s">
        <v>35</v>
      </c>
      <c r="F1565" s="27" t="s">
        <v>74</v>
      </c>
      <c r="G1565" s="27" t="s">
        <v>75</v>
      </c>
      <c r="H1565" s="27" t="s">
        <v>29</v>
      </c>
      <c r="I1565" s="29">
        <v>0.75</v>
      </c>
      <c r="J1565" s="30">
        <v>2500</v>
      </c>
      <c r="K1565" s="31">
        <f t="shared" si="12"/>
        <v>1875</v>
      </c>
      <c r="L1565" s="31">
        <f t="shared" si="13"/>
        <v>562.5</v>
      </c>
      <c r="M1565" s="32">
        <v>0.3</v>
      </c>
      <c r="O1565" s="37"/>
      <c r="P1565" s="38"/>
      <c r="Q1565" s="33"/>
      <c r="R1565" s="34"/>
    </row>
    <row r="1566" spans="1:18" ht="15.75" customHeight="1" x14ac:dyDescent="0.2">
      <c r="A1566" s="22"/>
      <c r="B1566" s="27" t="s">
        <v>34</v>
      </c>
      <c r="C1566" s="27">
        <v>1128299</v>
      </c>
      <c r="D1566" s="28">
        <v>44464</v>
      </c>
      <c r="E1566" s="27" t="s">
        <v>35</v>
      </c>
      <c r="F1566" s="27" t="s">
        <v>74</v>
      </c>
      <c r="G1566" s="27" t="s">
        <v>75</v>
      </c>
      <c r="H1566" s="27" t="s">
        <v>24</v>
      </c>
      <c r="I1566" s="29">
        <v>0.50000000000000011</v>
      </c>
      <c r="J1566" s="30">
        <v>4500</v>
      </c>
      <c r="K1566" s="31">
        <f t="shared" si="12"/>
        <v>2250.0000000000005</v>
      </c>
      <c r="L1566" s="31">
        <f t="shared" si="13"/>
        <v>787.50000000000011</v>
      </c>
      <c r="M1566" s="32">
        <v>0.35</v>
      </c>
      <c r="O1566" s="37"/>
      <c r="P1566" s="38"/>
      <c r="Q1566" s="33"/>
      <c r="R1566" s="34"/>
    </row>
    <row r="1567" spans="1:18" ht="15.75" customHeight="1" x14ac:dyDescent="0.2">
      <c r="A1567" s="22"/>
      <c r="B1567" s="27" t="s">
        <v>34</v>
      </c>
      <c r="C1567" s="27">
        <v>1128299</v>
      </c>
      <c r="D1567" s="28">
        <v>44464</v>
      </c>
      <c r="E1567" s="27" t="s">
        <v>35</v>
      </c>
      <c r="F1567" s="27" t="s">
        <v>74</v>
      </c>
      <c r="G1567" s="27" t="s">
        <v>75</v>
      </c>
      <c r="H1567" s="27" t="s">
        <v>25</v>
      </c>
      <c r="I1567" s="29">
        <v>0.55000000000000016</v>
      </c>
      <c r="J1567" s="30">
        <v>4500</v>
      </c>
      <c r="K1567" s="31">
        <f t="shared" si="12"/>
        <v>2475.0000000000009</v>
      </c>
      <c r="L1567" s="31">
        <f t="shared" si="13"/>
        <v>866.25000000000023</v>
      </c>
      <c r="M1567" s="32">
        <v>0.35</v>
      </c>
      <c r="O1567" s="37"/>
      <c r="P1567" s="38"/>
      <c r="Q1567" s="33"/>
      <c r="R1567" s="34"/>
    </row>
    <row r="1568" spans="1:18" ht="15.75" customHeight="1" x14ac:dyDescent="0.2">
      <c r="A1568" s="22"/>
      <c r="B1568" s="27" t="s">
        <v>34</v>
      </c>
      <c r="C1568" s="27">
        <v>1128299</v>
      </c>
      <c r="D1568" s="28">
        <v>44464</v>
      </c>
      <c r="E1568" s="27" t="s">
        <v>35</v>
      </c>
      <c r="F1568" s="27" t="s">
        <v>74</v>
      </c>
      <c r="G1568" s="27" t="s">
        <v>75</v>
      </c>
      <c r="H1568" s="27" t="s">
        <v>26</v>
      </c>
      <c r="I1568" s="29">
        <v>0.50000000000000011</v>
      </c>
      <c r="J1568" s="30">
        <v>2500</v>
      </c>
      <c r="K1568" s="31">
        <f t="shared" si="12"/>
        <v>1250.0000000000002</v>
      </c>
      <c r="L1568" s="31">
        <f t="shared" si="13"/>
        <v>437.50000000000006</v>
      </c>
      <c r="M1568" s="32">
        <v>0.35</v>
      </c>
      <c r="O1568" s="37"/>
      <c r="P1568" s="38"/>
      <c r="Q1568" s="33"/>
      <c r="R1568" s="34"/>
    </row>
    <row r="1569" spans="1:18" ht="15.75" customHeight="1" x14ac:dyDescent="0.2">
      <c r="A1569" s="22"/>
      <c r="B1569" s="27" t="s">
        <v>34</v>
      </c>
      <c r="C1569" s="27">
        <v>1128299</v>
      </c>
      <c r="D1569" s="28">
        <v>44464</v>
      </c>
      <c r="E1569" s="27" t="s">
        <v>35</v>
      </c>
      <c r="F1569" s="27" t="s">
        <v>74</v>
      </c>
      <c r="G1569" s="27" t="s">
        <v>75</v>
      </c>
      <c r="H1569" s="27" t="s">
        <v>27</v>
      </c>
      <c r="I1569" s="29">
        <v>0.50000000000000011</v>
      </c>
      <c r="J1569" s="30">
        <v>2000</v>
      </c>
      <c r="K1569" s="31">
        <f t="shared" si="12"/>
        <v>1000.0000000000002</v>
      </c>
      <c r="L1569" s="31">
        <f t="shared" si="13"/>
        <v>350.00000000000006</v>
      </c>
      <c r="M1569" s="32">
        <v>0.35</v>
      </c>
      <c r="O1569" s="37"/>
      <c r="P1569" s="38"/>
      <c r="Q1569" s="33"/>
      <c r="R1569" s="34"/>
    </row>
    <row r="1570" spans="1:18" ht="15.75" customHeight="1" x14ac:dyDescent="0.2">
      <c r="A1570" s="22"/>
      <c r="B1570" s="27" t="s">
        <v>34</v>
      </c>
      <c r="C1570" s="27">
        <v>1128299</v>
      </c>
      <c r="D1570" s="28">
        <v>44464</v>
      </c>
      <c r="E1570" s="27" t="s">
        <v>35</v>
      </c>
      <c r="F1570" s="27" t="s">
        <v>74</v>
      </c>
      <c r="G1570" s="27" t="s">
        <v>75</v>
      </c>
      <c r="H1570" s="27" t="s">
        <v>28</v>
      </c>
      <c r="I1570" s="29">
        <v>0.60000000000000009</v>
      </c>
      <c r="J1570" s="30">
        <v>2250</v>
      </c>
      <c r="K1570" s="31">
        <f t="shared" si="12"/>
        <v>1350.0000000000002</v>
      </c>
      <c r="L1570" s="31">
        <f t="shared" si="13"/>
        <v>540.00000000000011</v>
      </c>
      <c r="M1570" s="32">
        <v>0.4</v>
      </c>
      <c r="O1570" s="37"/>
      <c r="P1570" s="38"/>
      <c r="Q1570" s="33"/>
      <c r="R1570" s="34"/>
    </row>
    <row r="1571" spans="1:18" ht="15.75" customHeight="1" x14ac:dyDescent="0.2">
      <c r="A1571" s="22"/>
      <c r="B1571" s="27" t="s">
        <v>34</v>
      </c>
      <c r="C1571" s="27">
        <v>1128299</v>
      </c>
      <c r="D1571" s="28">
        <v>44464</v>
      </c>
      <c r="E1571" s="27" t="s">
        <v>35</v>
      </c>
      <c r="F1571" s="27" t="s">
        <v>74</v>
      </c>
      <c r="G1571" s="27" t="s">
        <v>75</v>
      </c>
      <c r="H1571" s="27" t="s">
        <v>29</v>
      </c>
      <c r="I1571" s="29">
        <v>0.44999999999999996</v>
      </c>
      <c r="J1571" s="30">
        <v>2500</v>
      </c>
      <c r="K1571" s="31">
        <f t="shared" si="12"/>
        <v>1125</v>
      </c>
      <c r="L1571" s="31">
        <f t="shared" si="13"/>
        <v>337.5</v>
      </c>
      <c r="M1571" s="32">
        <v>0.3</v>
      </c>
      <c r="O1571" s="37"/>
      <c r="P1571" s="38"/>
      <c r="Q1571" s="33"/>
      <c r="R1571" s="34"/>
    </row>
    <row r="1572" spans="1:18" ht="15.75" customHeight="1" x14ac:dyDescent="0.2">
      <c r="A1572" s="22"/>
      <c r="B1572" s="27" t="s">
        <v>34</v>
      </c>
      <c r="C1572" s="27">
        <v>1128299</v>
      </c>
      <c r="D1572" s="28">
        <v>44493</v>
      </c>
      <c r="E1572" s="27" t="s">
        <v>35</v>
      </c>
      <c r="F1572" s="27" t="s">
        <v>74</v>
      </c>
      <c r="G1572" s="27" t="s">
        <v>75</v>
      </c>
      <c r="H1572" s="27" t="s">
        <v>24</v>
      </c>
      <c r="I1572" s="29">
        <v>0.4</v>
      </c>
      <c r="J1572" s="30">
        <v>3500</v>
      </c>
      <c r="K1572" s="31">
        <f t="shared" si="12"/>
        <v>1400</v>
      </c>
      <c r="L1572" s="31">
        <f t="shared" si="13"/>
        <v>489.99999999999994</v>
      </c>
      <c r="M1572" s="32">
        <v>0.35</v>
      </c>
      <c r="O1572" s="37"/>
      <c r="P1572" s="38"/>
      <c r="Q1572" s="33"/>
      <c r="R1572" s="34"/>
    </row>
    <row r="1573" spans="1:18" ht="15.75" customHeight="1" x14ac:dyDescent="0.2">
      <c r="A1573" s="22"/>
      <c r="B1573" s="27" t="s">
        <v>34</v>
      </c>
      <c r="C1573" s="27">
        <v>1128299</v>
      </c>
      <c r="D1573" s="28">
        <v>44493</v>
      </c>
      <c r="E1573" s="27" t="s">
        <v>35</v>
      </c>
      <c r="F1573" s="27" t="s">
        <v>74</v>
      </c>
      <c r="G1573" s="27" t="s">
        <v>75</v>
      </c>
      <c r="H1573" s="27" t="s">
        <v>25</v>
      </c>
      <c r="I1573" s="29">
        <v>0.55000000000000016</v>
      </c>
      <c r="J1573" s="30">
        <v>5250</v>
      </c>
      <c r="K1573" s="31">
        <f t="shared" si="12"/>
        <v>2887.5000000000009</v>
      </c>
      <c r="L1573" s="31">
        <f t="shared" si="13"/>
        <v>1010.6250000000002</v>
      </c>
      <c r="M1573" s="32">
        <v>0.35</v>
      </c>
      <c r="O1573" s="37"/>
      <c r="P1573" s="38"/>
      <c r="Q1573" s="33"/>
      <c r="R1573" s="34"/>
    </row>
    <row r="1574" spans="1:18" ht="15.75" customHeight="1" x14ac:dyDescent="0.2">
      <c r="A1574" s="22"/>
      <c r="B1574" s="27" t="s">
        <v>34</v>
      </c>
      <c r="C1574" s="27">
        <v>1128299</v>
      </c>
      <c r="D1574" s="28">
        <v>44493</v>
      </c>
      <c r="E1574" s="27" t="s">
        <v>35</v>
      </c>
      <c r="F1574" s="27" t="s">
        <v>74</v>
      </c>
      <c r="G1574" s="27" t="s">
        <v>75</v>
      </c>
      <c r="H1574" s="27" t="s">
        <v>26</v>
      </c>
      <c r="I1574" s="29">
        <v>0.50000000000000011</v>
      </c>
      <c r="J1574" s="30">
        <v>3500</v>
      </c>
      <c r="K1574" s="31">
        <f t="shared" si="12"/>
        <v>1750.0000000000005</v>
      </c>
      <c r="L1574" s="31">
        <f t="shared" si="13"/>
        <v>612.50000000000011</v>
      </c>
      <c r="M1574" s="32">
        <v>0.35</v>
      </c>
      <c r="O1574" s="37"/>
      <c r="P1574" s="38"/>
      <c r="Q1574" s="33"/>
      <c r="R1574" s="34"/>
    </row>
    <row r="1575" spans="1:18" ht="15.75" customHeight="1" x14ac:dyDescent="0.2">
      <c r="A1575" s="22"/>
      <c r="B1575" s="27" t="s">
        <v>34</v>
      </c>
      <c r="C1575" s="27">
        <v>1128299</v>
      </c>
      <c r="D1575" s="28">
        <v>44493</v>
      </c>
      <c r="E1575" s="27" t="s">
        <v>35</v>
      </c>
      <c r="F1575" s="27" t="s">
        <v>74</v>
      </c>
      <c r="G1575" s="27" t="s">
        <v>75</v>
      </c>
      <c r="H1575" s="27" t="s">
        <v>27</v>
      </c>
      <c r="I1575" s="29">
        <v>0.45000000000000007</v>
      </c>
      <c r="J1575" s="30">
        <v>3250</v>
      </c>
      <c r="K1575" s="31">
        <f t="shared" si="12"/>
        <v>1462.5000000000002</v>
      </c>
      <c r="L1575" s="31">
        <f t="shared" si="13"/>
        <v>511.87500000000006</v>
      </c>
      <c r="M1575" s="32">
        <v>0.35</v>
      </c>
      <c r="O1575" s="37"/>
      <c r="P1575" s="38"/>
      <c r="Q1575" s="33"/>
      <c r="R1575" s="34"/>
    </row>
    <row r="1576" spans="1:18" ht="15.75" customHeight="1" x14ac:dyDescent="0.2">
      <c r="A1576" s="22"/>
      <c r="B1576" s="27" t="s">
        <v>34</v>
      </c>
      <c r="C1576" s="27">
        <v>1128299</v>
      </c>
      <c r="D1576" s="28">
        <v>44493</v>
      </c>
      <c r="E1576" s="27" t="s">
        <v>35</v>
      </c>
      <c r="F1576" s="27" t="s">
        <v>74</v>
      </c>
      <c r="G1576" s="27" t="s">
        <v>75</v>
      </c>
      <c r="H1576" s="27" t="s">
        <v>28</v>
      </c>
      <c r="I1576" s="29">
        <v>0.55000000000000004</v>
      </c>
      <c r="J1576" s="30">
        <v>3000</v>
      </c>
      <c r="K1576" s="31">
        <f t="shared" si="12"/>
        <v>1650.0000000000002</v>
      </c>
      <c r="L1576" s="31">
        <f t="shared" si="13"/>
        <v>660.00000000000011</v>
      </c>
      <c r="M1576" s="32">
        <v>0.4</v>
      </c>
      <c r="O1576" s="37"/>
      <c r="P1576" s="38"/>
      <c r="Q1576" s="33"/>
      <c r="R1576" s="34"/>
    </row>
    <row r="1577" spans="1:18" ht="15.75" customHeight="1" x14ac:dyDescent="0.2">
      <c r="A1577" s="22"/>
      <c r="B1577" s="27" t="s">
        <v>34</v>
      </c>
      <c r="C1577" s="27">
        <v>1128299</v>
      </c>
      <c r="D1577" s="28">
        <v>44493</v>
      </c>
      <c r="E1577" s="27" t="s">
        <v>35</v>
      </c>
      <c r="F1577" s="27" t="s">
        <v>74</v>
      </c>
      <c r="G1577" s="27" t="s">
        <v>75</v>
      </c>
      <c r="H1577" s="27" t="s">
        <v>29</v>
      </c>
      <c r="I1577" s="29">
        <v>0.60000000000000009</v>
      </c>
      <c r="J1577" s="30">
        <v>3500</v>
      </c>
      <c r="K1577" s="31">
        <f t="shared" si="12"/>
        <v>2100.0000000000005</v>
      </c>
      <c r="L1577" s="31">
        <f t="shared" si="13"/>
        <v>630.00000000000011</v>
      </c>
      <c r="M1577" s="32">
        <v>0.3</v>
      </c>
      <c r="O1577" s="37"/>
      <c r="P1577" s="38"/>
      <c r="Q1577" s="33"/>
      <c r="R1577" s="34"/>
    </row>
    <row r="1578" spans="1:18" ht="15.75" customHeight="1" x14ac:dyDescent="0.2">
      <c r="A1578" s="22"/>
      <c r="B1578" s="27" t="s">
        <v>34</v>
      </c>
      <c r="C1578" s="27">
        <v>1128299</v>
      </c>
      <c r="D1578" s="28">
        <v>44524</v>
      </c>
      <c r="E1578" s="27" t="s">
        <v>35</v>
      </c>
      <c r="F1578" s="27" t="s">
        <v>74</v>
      </c>
      <c r="G1578" s="27" t="s">
        <v>75</v>
      </c>
      <c r="H1578" s="27" t="s">
        <v>24</v>
      </c>
      <c r="I1578" s="29">
        <v>0.45000000000000007</v>
      </c>
      <c r="J1578" s="30">
        <v>5750</v>
      </c>
      <c r="K1578" s="31">
        <f t="shared" si="12"/>
        <v>2587.5000000000005</v>
      </c>
      <c r="L1578" s="31">
        <f t="shared" si="13"/>
        <v>905.62500000000011</v>
      </c>
      <c r="M1578" s="32">
        <v>0.35</v>
      </c>
      <c r="O1578" s="37"/>
      <c r="P1578" s="38"/>
      <c r="Q1578" s="33"/>
      <c r="R1578" s="34"/>
    </row>
    <row r="1579" spans="1:18" ht="15.75" customHeight="1" x14ac:dyDescent="0.2">
      <c r="A1579" s="22"/>
      <c r="B1579" s="27" t="s">
        <v>34</v>
      </c>
      <c r="C1579" s="27">
        <v>1128299</v>
      </c>
      <c r="D1579" s="28">
        <v>44524</v>
      </c>
      <c r="E1579" s="27" t="s">
        <v>35</v>
      </c>
      <c r="F1579" s="27" t="s">
        <v>74</v>
      </c>
      <c r="G1579" s="27" t="s">
        <v>75</v>
      </c>
      <c r="H1579" s="27" t="s">
        <v>25</v>
      </c>
      <c r="I1579" s="29">
        <v>0.50000000000000011</v>
      </c>
      <c r="J1579" s="30">
        <v>6500</v>
      </c>
      <c r="K1579" s="31">
        <f t="shared" si="12"/>
        <v>3250.0000000000009</v>
      </c>
      <c r="L1579" s="31">
        <f t="shared" si="13"/>
        <v>1137.5000000000002</v>
      </c>
      <c r="M1579" s="32">
        <v>0.35</v>
      </c>
      <c r="O1579" s="37"/>
      <c r="P1579" s="38"/>
      <c r="Q1579" s="33"/>
      <c r="R1579" s="34"/>
    </row>
    <row r="1580" spans="1:18" ht="15.75" customHeight="1" x14ac:dyDescent="0.2">
      <c r="A1580" s="22"/>
      <c r="B1580" s="27" t="s">
        <v>34</v>
      </c>
      <c r="C1580" s="27">
        <v>1128299</v>
      </c>
      <c r="D1580" s="28">
        <v>44524</v>
      </c>
      <c r="E1580" s="27" t="s">
        <v>35</v>
      </c>
      <c r="F1580" s="27" t="s">
        <v>74</v>
      </c>
      <c r="G1580" s="27" t="s">
        <v>75</v>
      </c>
      <c r="H1580" s="27" t="s">
        <v>26</v>
      </c>
      <c r="I1580" s="29">
        <v>0.45000000000000007</v>
      </c>
      <c r="J1580" s="30">
        <v>4750</v>
      </c>
      <c r="K1580" s="31">
        <f t="shared" si="12"/>
        <v>2137.5000000000005</v>
      </c>
      <c r="L1580" s="31">
        <f t="shared" si="13"/>
        <v>748.12500000000011</v>
      </c>
      <c r="M1580" s="32">
        <v>0.35</v>
      </c>
      <c r="O1580" s="37"/>
      <c r="P1580" s="38"/>
      <c r="Q1580" s="33"/>
      <c r="R1580" s="34"/>
    </row>
    <row r="1581" spans="1:18" ht="15.75" customHeight="1" x14ac:dyDescent="0.2">
      <c r="A1581" s="22"/>
      <c r="B1581" s="27" t="s">
        <v>34</v>
      </c>
      <c r="C1581" s="27">
        <v>1128299</v>
      </c>
      <c r="D1581" s="28">
        <v>44524</v>
      </c>
      <c r="E1581" s="27" t="s">
        <v>35</v>
      </c>
      <c r="F1581" s="27" t="s">
        <v>74</v>
      </c>
      <c r="G1581" s="27" t="s">
        <v>75</v>
      </c>
      <c r="H1581" s="27" t="s">
        <v>27</v>
      </c>
      <c r="I1581" s="29">
        <v>0.55000000000000016</v>
      </c>
      <c r="J1581" s="30">
        <v>4500</v>
      </c>
      <c r="K1581" s="31">
        <f t="shared" si="12"/>
        <v>2475.0000000000009</v>
      </c>
      <c r="L1581" s="31">
        <f t="shared" si="13"/>
        <v>866.25000000000023</v>
      </c>
      <c r="M1581" s="32">
        <v>0.35</v>
      </c>
      <c r="O1581" s="37"/>
      <c r="P1581" s="38"/>
      <c r="Q1581" s="33"/>
      <c r="R1581" s="34"/>
    </row>
    <row r="1582" spans="1:18" ht="15.75" customHeight="1" x14ac:dyDescent="0.2">
      <c r="A1582" s="22"/>
      <c r="B1582" s="27" t="s">
        <v>34</v>
      </c>
      <c r="C1582" s="27">
        <v>1128299</v>
      </c>
      <c r="D1582" s="28">
        <v>44524</v>
      </c>
      <c r="E1582" s="27" t="s">
        <v>35</v>
      </c>
      <c r="F1582" s="27" t="s">
        <v>74</v>
      </c>
      <c r="G1582" s="27" t="s">
        <v>75</v>
      </c>
      <c r="H1582" s="27" t="s">
        <v>28</v>
      </c>
      <c r="I1582" s="29">
        <v>0.75000000000000011</v>
      </c>
      <c r="J1582" s="30">
        <v>4250</v>
      </c>
      <c r="K1582" s="31">
        <f t="shared" si="12"/>
        <v>3187.5000000000005</v>
      </c>
      <c r="L1582" s="31">
        <f t="shared" si="13"/>
        <v>1275.0000000000002</v>
      </c>
      <c r="M1582" s="32">
        <v>0.4</v>
      </c>
      <c r="O1582" s="37"/>
      <c r="P1582" s="38"/>
      <c r="Q1582" s="33"/>
      <c r="R1582" s="34"/>
    </row>
    <row r="1583" spans="1:18" ht="15.75" customHeight="1" x14ac:dyDescent="0.2">
      <c r="A1583" s="22"/>
      <c r="B1583" s="27" t="s">
        <v>34</v>
      </c>
      <c r="C1583" s="27">
        <v>1128299</v>
      </c>
      <c r="D1583" s="28">
        <v>44524</v>
      </c>
      <c r="E1583" s="27" t="s">
        <v>35</v>
      </c>
      <c r="F1583" s="27" t="s">
        <v>74</v>
      </c>
      <c r="G1583" s="27" t="s">
        <v>75</v>
      </c>
      <c r="H1583" s="27" t="s">
        <v>29</v>
      </c>
      <c r="I1583" s="29">
        <v>0.80000000000000016</v>
      </c>
      <c r="J1583" s="30">
        <v>5500</v>
      </c>
      <c r="K1583" s="31">
        <f t="shared" si="12"/>
        <v>4400.0000000000009</v>
      </c>
      <c r="L1583" s="31">
        <f t="shared" si="13"/>
        <v>1320.0000000000002</v>
      </c>
      <c r="M1583" s="32">
        <v>0.3</v>
      </c>
      <c r="O1583" s="37"/>
      <c r="P1583" s="38"/>
      <c r="Q1583" s="33"/>
      <c r="R1583" s="34"/>
    </row>
    <row r="1584" spans="1:18" ht="15.75" customHeight="1" x14ac:dyDescent="0.2">
      <c r="A1584" s="22"/>
      <c r="B1584" s="27" t="s">
        <v>34</v>
      </c>
      <c r="C1584" s="27">
        <v>1128299</v>
      </c>
      <c r="D1584" s="28">
        <v>44553</v>
      </c>
      <c r="E1584" s="27" t="s">
        <v>35</v>
      </c>
      <c r="F1584" s="27" t="s">
        <v>74</v>
      </c>
      <c r="G1584" s="27" t="s">
        <v>75</v>
      </c>
      <c r="H1584" s="27" t="s">
        <v>24</v>
      </c>
      <c r="I1584" s="29">
        <v>0.65000000000000013</v>
      </c>
      <c r="J1584" s="30">
        <v>7500</v>
      </c>
      <c r="K1584" s="31">
        <f t="shared" si="12"/>
        <v>4875.0000000000009</v>
      </c>
      <c r="L1584" s="31">
        <f t="shared" si="13"/>
        <v>1706.2500000000002</v>
      </c>
      <c r="M1584" s="32">
        <v>0.35</v>
      </c>
      <c r="O1584" s="37"/>
      <c r="P1584" s="38"/>
      <c r="Q1584" s="33"/>
      <c r="R1584" s="34"/>
    </row>
    <row r="1585" spans="1:18" ht="15.75" customHeight="1" x14ac:dyDescent="0.2">
      <c r="A1585" s="22"/>
      <c r="B1585" s="27" t="s">
        <v>34</v>
      </c>
      <c r="C1585" s="27">
        <v>1128299</v>
      </c>
      <c r="D1585" s="28">
        <v>44553</v>
      </c>
      <c r="E1585" s="27" t="s">
        <v>35</v>
      </c>
      <c r="F1585" s="27" t="s">
        <v>74</v>
      </c>
      <c r="G1585" s="27" t="s">
        <v>75</v>
      </c>
      <c r="H1585" s="27" t="s">
        <v>25</v>
      </c>
      <c r="I1585" s="29">
        <v>0.75000000000000022</v>
      </c>
      <c r="J1585" s="30">
        <v>7500</v>
      </c>
      <c r="K1585" s="31">
        <f t="shared" si="12"/>
        <v>5625.0000000000018</v>
      </c>
      <c r="L1585" s="31">
        <f t="shared" si="13"/>
        <v>1968.7500000000005</v>
      </c>
      <c r="M1585" s="32">
        <v>0.35</v>
      </c>
      <c r="O1585" s="37"/>
      <c r="P1585" s="38"/>
      <c r="Q1585" s="33"/>
      <c r="R1585" s="34"/>
    </row>
    <row r="1586" spans="1:18" ht="15.75" customHeight="1" x14ac:dyDescent="0.2">
      <c r="A1586" s="22"/>
      <c r="B1586" s="27" t="s">
        <v>34</v>
      </c>
      <c r="C1586" s="27">
        <v>1128299</v>
      </c>
      <c r="D1586" s="28">
        <v>44553</v>
      </c>
      <c r="E1586" s="27" t="s">
        <v>35</v>
      </c>
      <c r="F1586" s="27" t="s">
        <v>74</v>
      </c>
      <c r="G1586" s="27" t="s">
        <v>75</v>
      </c>
      <c r="H1586" s="27" t="s">
        <v>26</v>
      </c>
      <c r="I1586" s="29">
        <v>0.70000000000000018</v>
      </c>
      <c r="J1586" s="30">
        <v>5500</v>
      </c>
      <c r="K1586" s="31">
        <f t="shared" si="12"/>
        <v>3850.0000000000009</v>
      </c>
      <c r="L1586" s="31">
        <f t="shared" si="13"/>
        <v>1347.5000000000002</v>
      </c>
      <c r="M1586" s="32">
        <v>0.35</v>
      </c>
      <c r="O1586" s="37"/>
      <c r="P1586" s="38"/>
      <c r="Q1586" s="33"/>
      <c r="R1586" s="34"/>
    </row>
    <row r="1587" spans="1:18" ht="15.75" customHeight="1" x14ac:dyDescent="0.2">
      <c r="A1587" s="22"/>
      <c r="B1587" s="27" t="s">
        <v>34</v>
      </c>
      <c r="C1587" s="27">
        <v>1128299</v>
      </c>
      <c r="D1587" s="28">
        <v>44553</v>
      </c>
      <c r="E1587" s="27" t="s">
        <v>35</v>
      </c>
      <c r="F1587" s="27" t="s">
        <v>74</v>
      </c>
      <c r="G1587" s="27" t="s">
        <v>75</v>
      </c>
      <c r="H1587" s="27" t="s">
        <v>27</v>
      </c>
      <c r="I1587" s="29">
        <v>0.70000000000000018</v>
      </c>
      <c r="J1587" s="30">
        <v>5500</v>
      </c>
      <c r="K1587" s="31">
        <f t="shared" si="12"/>
        <v>3850.0000000000009</v>
      </c>
      <c r="L1587" s="31">
        <f t="shared" si="13"/>
        <v>1347.5000000000002</v>
      </c>
      <c r="M1587" s="32">
        <v>0.35</v>
      </c>
      <c r="O1587" s="37"/>
      <c r="P1587" s="38"/>
      <c r="Q1587" s="33"/>
      <c r="R1587" s="34"/>
    </row>
    <row r="1588" spans="1:18" ht="15.75" customHeight="1" x14ac:dyDescent="0.2">
      <c r="A1588" s="22"/>
      <c r="B1588" s="27" t="s">
        <v>34</v>
      </c>
      <c r="C1588" s="27">
        <v>1128299</v>
      </c>
      <c r="D1588" s="28">
        <v>44553</v>
      </c>
      <c r="E1588" s="27" t="s">
        <v>35</v>
      </c>
      <c r="F1588" s="27" t="s">
        <v>74</v>
      </c>
      <c r="G1588" s="27" t="s">
        <v>75</v>
      </c>
      <c r="H1588" s="27" t="s">
        <v>28</v>
      </c>
      <c r="I1588" s="29">
        <v>0.80000000000000016</v>
      </c>
      <c r="J1588" s="30">
        <v>4750</v>
      </c>
      <c r="K1588" s="31">
        <f t="shared" si="12"/>
        <v>3800.0000000000009</v>
      </c>
      <c r="L1588" s="31">
        <f t="shared" si="13"/>
        <v>1520.0000000000005</v>
      </c>
      <c r="M1588" s="32">
        <v>0.4</v>
      </c>
      <c r="O1588" s="37"/>
      <c r="P1588" s="38"/>
      <c r="Q1588" s="33"/>
      <c r="R1588" s="34"/>
    </row>
    <row r="1589" spans="1:18" ht="15.75" customHeight="1" x14ac:dyDescent="0.2">
      <c r="A1589" s="22"/>
      <c r="B1589" s="27" t="s">
        <v>34</v>
      </c>
      <c r="C1589" s="27">
        <v>1128299</v>
      </c>
      <c r="D1589" s="28">
        <v>44553</v>
      </c>
      <c r="E1589" s="27" t="s">
        <v>35</v>
      </c>
      <c r="F1589" s="27" t="s">
        <v>74</v>
      </c>
      <c r="G1589" s="27" t="s">
        <v>75</v>
      </c>
      <c r="H1589" s="27" t="s">
        <v>29</v>
      </c>
      <c r="I1589" s="29">
        <v>0.8500000000000002</v>
      </c>
      <c r="J1589" s="30">
        <v>5750</v>
      </c>
      <c r="K1589" s="31">
        <f t="shared" si="12"/>
        <v>4887.5000000000009</v>
      </c>
      <c r="L1589" s="31">
        <f t="shared" si="13"/>
        <v>1466.2500000000002</v>
      </c>
      <c r="M1589" s="32">
        <v>0.3</v>
      </c>
      <c r="O1589" s="37"/>
      <c r="P1589" s="38"/>
      <c r="Q1589" s="33"/>
      <c r="R1589" s="34"/>
    </row>
    <row r="1590" spans="1:18" ht="15.75" customHeight="1" x14ac:dyDescent="0.2">
      <c r="A1590" s="22" t="s">
        <v>46</v>
      </c>
      <c r="B1590" s="27" t="s">
        <v>21</v>
      </c>
      <c r="C1590" s="27">
        <v>1185732</v>
      </c>
      <c r="D1590" s="28">
        <v>44215</v>
      </c>
      <c r="E1590" s="27" t="s">
        <v>53</v>
      </c>
      <c r="F1590" s="27" t="s">
        <v>76</v>
      </c>
      <c r="G1590" s="27" t="s">
        <v>77</v>
      </c>
      <c r="H1590" s="27" t="s">
        <v>24</v>
      </c>
      <c r="I1590" s="29">
        <v>0.35</v>
      </c>
      <c r="J1590" s="30">
        <v>7500</v>
      </c>
      <c r="K1590" s="31">
        <f t="shared" si="12"/>
        <v>2625</v>
      </c>
      <c r="L1590" s="31">
        <f t="shared" si="13"/>
        <v>1312.5</v>
      </c>
      <c r="M1590" s="32">
        <v>0.5</v>
      </c>
      <c r="O1590" s="37"/>
      <c r="P1590" s="38"/>
      <c r="Q1590" s="33"/>
      <c r="R1590" s="34"/>
    </row>
    <row r="1591" spans="1:18" ht="15.75" customHeight="1" x14ac:dyDescent="0.2">
      <c r="A1591" s="22"/>
      <c r="B1591" s="27" t="s">
        <v>21</v>
      </c>
      <c r="C1591" s="27">
        <v>1185732</v>
      </c>
      <c r="D1591" s="28">
        <v>44215</v>
      </c>
      <c r="E1591" s="27" t="s">
        <v>53</v>
      </c>
      <c r="F1591" s="27" t="s">
        <v>76</v>
      </c>
      <c r="G1591" s="27" t="s">
        <v>77</v>
      </c>
      <c r="H1591" s="27" t="s">
        <v>25</v>
      </c>
      <c r="I1591" s="29">
        <v>0.35</v>
      </c>
      <c r="J1591" s="30">
        <v>5500</v>
      </c>
      <c r="K1591" s="31">
        <f t="shared" si="12"/>
        <v>1924.9999999999998</v>
      </c>
      <c r="L1591" s="31">
        <f t="shared" si="13"/>
        <v>769.99999999999989</v>
      </c>
      <c r="M1591" s="32">
        <v>0.39999999999999997</v>
      </c>
      <c r="O1591" s="37"/>
      <c r="P1591" s="38"/>
      <c r="Q1591" s="33"/>
      <c r="R1591" s="34"/>
    </row>
    <row r="1592" spans="1:18" ht="15.75" customHeight="1" x14ac:dyDescent="0.2">
      <c r="A1592" s="22"/>
      <c r="B1592" s="27" t="s">
        <v>21</v>
      </c>
      <c r="C1592" s="27">
        <v>1185732</v>
      </c>
      <c r="D1592" s="28">
        <v>44215</v>
      </c>
      <c r="E1592" s="27" t="s">
        <v>53</v>
      </c>
      <c r="F1592" s="27" t="s">
        <v>76</v>
      </c>
      <c r="G1592" s="27" t="s">
        <v>77</v>
      </c>
      <c r="H1592" s="27" t="s">
        <v>26</v>
      </c>
      <c r="I1592" s="29">
        <v>0.25</v>
      </c>
      <c r="J1592" s="30">
        <v>5500</v>
      </c>
      <c r="K1592" s="31">
        <f t="shared" si="12"/>
        <v>1375</v>
      </c>
      <c r="L1592" s="31">
        <f t="shared" si="13"/>
        <v>412.5</v>
      </c>
      <c r="M1592" s="32">
        <v>0.3</v>
      </c>
      <c r="O1592" s="37"/>
      <c r="P1592" s="38"/>
      <c r="Q1592" s="33"/>
      <c r="R1592" s="34"/>
    </row>
    <row r="1593" spans="1:18" ht="15.75" customHeight="1" x14ac:dyDescent="0.2">
      <c r="A1593" s="22"/>
      <c r="B1593" s="27" t="s">
        <v>21</v>
      </c>
      <c r="C1593" s="27">
        <v>1185732</v>
      </c>
      <c r="D1593" s="28">
        <v>44215</v>
      </c>
      <c r="E1593" s="27" t="s">
        <v>53</v>
      </c>
      <c r="F1593" s="27" t="s">
        <v>76</v>
      </c>
      <c r="G1593" s="27" t="s">
        <v>77</v>
      </c>
      <c r="H1593" s="27" t="s">
        <v>27</v>
      </c>
      <c r="I1593" s="29">
        <v>0.29999999999999993</v>
      </c>
      <c r="J1593" s="30">
        <v>4000</v>
      </c>
      <c r="K1593" s="31">
        <f t="shared" si="12"/>
        <v>1199.9999999999998</v>
      </c>
      <c r="L1593" s="31">
        <f t="shared" si="13"/>
        <v>419.99999999999989</v>
      </c>
      <c r="M1593" s="32">
        <v>0.35</v>
      </c>
      <c r="O1593" s="37"/>
      <c r="P1593" s="38"/>
      <c r="Q1593" s="33"/>
      <c r="R1593" s="34"/>
    </row>
    <row r="1594" spans="1:18" ht="15.75" customHeight="1" x14ac:dyDescent="0.2">
      <c r="A1594" s="22"/>
      <c r="B1594" s="27" t="s">
        <v>21</v>
      </c>
      <c r="C1594" s="27">
        <v>1185732</v>
      </c>
      <c r="D1594" s="28">
        <v>44215</v>
      </c>
      <c r="E1594" s="27" t="s">
        <v>53</v>
      </c>
      <c r="F1594" s="27" t="s">
        <v>76</v>
      </c>
      <c r="G1594" s="27" t="s">
        <v>77</v>
      </c>
      <c r="H1594" s="27" t="s">
        <v>28</v>
      </c>
      <c r="I1594" s="29">
        <v>0.45000000000000007</v>
      </c>
      <c r="J1594" s="30">
        <v>4500</v>
      </c>
      <c r="K1594" s="31">
        <f t="shared" si="12"/>
        <v>2025.0000000000002</v>
      </c>
      <c r="L1594" s="31">
        <f t="shared" si="13"/>
        <v>810</v>
      </c>
      <c r="M1594" s="32">
        <v>0.39999999999999997</v>
      </c>
      <c r="O1594" s="37"/>
      <c r="P1594" s="38"/>
      <c r="Q1594" s="33"/>
      <c r="R1594" s="34"/>
    </row>
    <row r="1595" spans="1:18" ht="15.75" customHeight="1" x14ac:dyDescent="0.2">
      <c r="A1595" s="22"/>
      <c r="B1595" s="27" t="s">
        <v>21</v>
      </c>
      <c r="C1595" s="27">
        <v>1185732</v>
      </c>
      <c r="D1595" s="28">
        <v>44215</v>
      </c>
      <c r="E1595" s="27" t="s">
        <v>53</v>
      </c>
      <c r="F1595" s="27" t="s">
        <v>76</v>
      </c>
      <c r="G1595" s="27" t="s">
        <v>77</v>
      </c>
      <c r="H1595" s="27" t="s">
        <v>29</v>
      </c>
      <c r="I1595" s="29">
        <v>0.35</v>
      </c>
      <c r="J1595" s="30">
        <v>5500</v>
      </c>
      <c r="K1595" s="31">
        <f t="shared" si="12"/>
        <v>1924.9999999999998</v>
      </c>
      <c r="L1595" s="31">
        <f t="shared" si="13"/>
        <v>1058.75</v>
      </c>
      <c r="M1595" s="32">
        <v>0.55000000000000004</v>
      </c>
      <c r="O1595" s="37"/>
      <c r="P1595" s="38"/>
      <c r="Q1595" s="33"/>
      <c r="R1595" s="34"/>
    </row>
    <row r="1596" spans="1:18" ht="15.75" customHeight="1" x14ac:dyDescent="0.2">
      <c r="A1596" s="22"/>
      <c r="B1596" s="27" t="s">
        <v>21</v>
      </c>
      <c r="C1596" s="27">
        <v>1185732</v>
      </c>
      <c r="D1596" s="28">
        <v>44244</v>
      </c>
      <c r="E1596" s="27" t="s">
        <v>53</v>
      </c>
      <c r="F1596" s="27" t="s">
        <v>76</v>
      </c>
      <c r="G1596" s="27" t="s">
        <v>77</v>
      </c>
      <c r="H1596" s="27" t="s">
        <v>24</v>
      </c>
      <c r="I1596" s="29">
        <v>0.35</v>
      </c>
      <c r="J1596" s="30">
        <v>8000</v>
      </c>
      <c r="K1596" s="31">
        <f t="shared" si="12"/>
        <v>2800</v>
      </c>
      <c r="L1596" s="31">
        <f t="shared" si="13"/>
        <v>1400</v>
      </c>
      <c r="M1596" s="32">
        <v>0.5</v>
      </c>
      <c r="O1596" s="37"/>
      <c r="P1596" s="38"/>
      <c r="Q1596" s="33"/>
      <c r="R1596" s="34"/>
    </row>
    <row r="1597" spans="1:18" ht="15.75" customHeight="1" x14ac:dyDescent="0.2">
      <c r="A1597" s="22"/>
      <c r="B1597" s="27" t="s">
        <v>21</v>
      </c>
      <c r="C1597" s="27">
        <v>1185732</v>
      </c>
      <c r="D1597" s="28">
        <v>44244</v>
      </c>
      <c r="E1597" s="27" t="s">
        <v>53</v>
      </c>
      <c r="F1597" s="27" t="s">
        <v>76</v>
      </c>
      <c r="G1597" s="27" t="s">
        <v>77</v>
      </c>
      <c r="H1597" s="27" t="s">
        <v>25</v>
      </c>
      <c r="I1597" s="29">
        <v>0.35</v>
      </c>
      <c r="J1597" s="30">
        <v>4500</v>
      </c>
      <c r="K1597" s="31">
        <f t="shared" si="12"/>
        <v>1575</v>
      </c>
      <c r="L1597" s="31">
        <f t="shared" si="13"/>
        <v>630</v>
      </c>
      <c r="M1597" s="32">
        <v>0.39999999999999997</v>
      </c>
      <c r="O1597" s="37"/>
      <c r="P1597" s="38"/>
      <c r="Q1597" s="33"/>
      <c r="R1597" s="34"/>
    </row>
    <row r="1598" spans="1:18" ht="15.75" customHeight="1" x14ac:dyDescent="0.2">
      <c r="A1598" s="22"/>
      <c r="B1598" s="27" t="s">
        <v>21</v>
      </c>
      <c r="C1598" s="27">
        <v>1185732</v>
      </c>
      <c r="D1598" s="28">
        <v>44244</v>
      </c>
      <c r="E1598" s="27" t="s">
        <v>53</v>
      </c>
      <c r="F1598" s="27" t="s">
        <v>76</v>
      </c>
      <c r="G1598" s="27" t="s">
        <v>77</v>
      </c>
      <c r="H1598" s="27" t="s">
        <v>26</v>
      </c>
      <c r="I1598" s="29">
        <v>0.25</v>
      </c>
      <c r="J1598" s="30">
        <v>5000</v>
      </c>
      <c r="K1598" s="31">
        <f t="shared" si="12"/>
        <v>1250</v>
      </c>
      <c r="L1598" s="31">
        <f t="shared" si="13"/>
        <v>375</v>
      </c>
      <c r="M1598" s="32">
        <v>0.3</v>
      </c>
      <c r="O1598" s="37"/>
      <c r="P1598" s="38"/>
      <c r="Q1598" s="33"/>
      <c r="R1598" s="34"/>
    </row>
    <row r="1599" spans="1:18" ht="15.75" customHeight="1" x14ac:dyDescent="0.2">
      <c r="A1599" s="22"/>
      <c r="B1599" s="27" t="s">
        <v>21</v>
      </c>
      <c r="C1599" s="27">
        <v>1185732</v>
      </c>
      <c r="D1599" s="28">
        <v>44244</v>
      </c>
      <c r="E1599" s="27" t="s">
        <v>53</v>
      </c>
      <c r="F1599" s="27" t="s">
        <v>76</v>
      </c>
      <c r="G1599" s="27" t="s">
        <v>77</v>
      </c>
      <c r="H1599" s="27" t="s">
        <v>27</v>
      </c>
      <c r="I1599" s="29">
        <v>0.29999999999999993</v>
      </c>
      <c r="J1599" s="30">
        <v>3750</v>
      </c>
      <c r="K1599" s="31">
        <f t="shared" si="12"/>
        <v>1124.9999999999998</v>
      </c>
      <c r="L1599" s="31">
        <f t="shared" si="13"/>
        <v>393.74999999999989</v>
      </c>
      <c r="M1599" s="32">
        <v>0.35</v>
      </c>
      <c r="O1599" s="37"/>
      <c r="P1599" s="38"/>
      <c r="Q1599" s="33"/>
      <c r="R1599" s="34"/>
    </row>
    <row r="1600" spans="1:18" ht="15.75" customHeight="1" x14ac:dyDescent="0.2">
      <c r="A1600" s="22"/>
      <c r="B1600" s="27" t="s">
        <v>21</v>
      </c>
      <c r="C1600" s="27">
        <v>1185732</v>
      </c>
      <c r="D1600" s="28">
        <v>44244</v>
      </c>
      <c r="E1600" s="27" t="s">
        <v>53</v>
      </c>
      <c r="F1600" s="27" t="s">
        <v>76</v>
      </c>
      <c r="G1600" s="27" t="s">
        <v>77</v>
      </c>
      <c r="H1600" s="27" t="s">
        <v>28</v>
      </c>
      <c r="I1600" s="29">
        <v>0.45000000000000007</v>
      </c>
      <c r="J1600" s="30">
        <v>4500</v>
      </c>
      <c r="K1600" s="31">
        <f t="shared" si="12"/>
        <v>2025.0000000000002</v>
      </c>
      <c r="L1600" s="31">
        <f t="shared" si="13"/>
        <v>810</v>
      </c>
      <c r="M1600" s="32">
        <v>0.39999999999999997</v>
      </c>
      <c r="O1600" s="37"/>
      <c r="P1600" s="38"/>
      <c r="Q1600" s="33"/>
      <c r="R1600" s="34"/>
    </row>
    <row r="1601" spans="1:18" ht="15.75" customHeight="1" x14ac:dyDescent="0.2">
      <c r="A1601" s="22"/>
      <c r="B1601" s="27" t="s">
        <v>21</v>
      </c>
      <c r="C1601" s="27">
        <v>1185732</v>
      </c>
      <c r="D1601" s="28">
        <v>44244</v>
      </c>
      <c r="E1601" s="27" t="s">
        <v>53</v>
      </c>
      <c r="F1601" s="27" t="s">
        <v>76</v>
      </c>
      <c r="G1601" s="27" t="s">
        <v>77</v>
      </c>
      <c r="H1601" s="27" t="s">
        <v>29</v>
      </c>
      <c r="I1601" s="29">
        <v>0.35</v>
      </c>
      <c r="J1601" s="30">
        <v>5500</v>
      </c>
      <c r="K1601" s="31">
        <f t="shared" si="12"/>
        <v>1924.9999999999998</v>
      </c>
      <c r="L1601" s="31">
        <f t="shared" si="13"/>
        <v>1058.75</v>
      </c>
      <c r="M1601" s="32">
        <v>0.55000000000000004</v>
      </c>
      <c r="O1601" s="37"/>
      <c r="P1601" s="38"/>
      <c r="Q1601" s="33"/>
      <c r="R1601" s="34"/>
    </row>
    <row r="1602" spans="1:18" ht="15.75" customHeight="1" x14ac:dyDescent="0.2">
      <c r="A1602" s="22"/>
      <c r="B1602" s="27" t="s">
        <v>21</v>
      </c>
      <c r="C1602" s="27">
        <v>1185732</v>
      </c>
      <c r="D1602" s="28">
        <v>44270</v>
      </c>
      <c r="E1602" s="27" t="s">
        <v>53</v>
      </c>
      <c r="F1602" s="27" t="s">
        <v>76</v>
      </c>
      <c r="G1602" s="27" t="s">
        <v>77</v>
      </c>
      <c r="H1602" s="27" t="s">
        <v>24</v>
      </c>
      <c r="I1602" s="29">
        <v>0.35</v>
      </c>
      <c r="J1602" s="30">
        <v>7700</v>
      </c>
      <c r="K1602" s="31">
        <f t="shared" si="12"/>
        <v>2695</v>
      </c>
      <c r="L1602" s="31">
        <f t="shared" si="13"/>
        <v>1347.5</v>
      </c>
      <c r="M1602" s="32">
        <v>0.5</v>
      </c>
      <c r="O1602" s="37"/>
      <c r="P1602" s="38"/>
      <c r="Q1602" s="33"/>
      <c r="R1602" s="34"/>
    </row>
    <row r="1603" spans="1:18" ht="15.75" customHeight="1" x14ac:dyDescent="0.2">
      <c r="A1603" s="22"/>
      <c r="B1603" s="27" t="s">
        <v>21</v>
      </c>
      <c r="C1603" s="27">
        <v>1185732</v>
      </c>
      <c r="D1603" s="28">
        <v>44270</v>
      </c>
      <c r="E1603" s="27" t="s">
        <v>53</v>
      </c>
      <c r="F1603" s="27" t="s">
        <v>76</v>
      </c>
      <c r="G1603" s="27" t="s">
        <v>77</v>
      </c>
      <c r="H1603" s="27" t="s">
        <v>25</v>
      </c>
      <c r="I1603" s="29">
        <v>0.35</v>
      </c>
      <c r="J1603" s="30">
        <v>4500</v>
      </c>
      <c r="K1603" s="31">
        <f t="shared" si="12"/>
        <v>1575</v>
      </c>
      <c r="L1603" s="31">
        <f t="shared" si="13"/>
        <v>630</v>
      </c>
      <c r="M1603" s="32">
        <v>0.39999999999999997</v>
      </c>
      <c r="O1603" s="37"/>
      <c r="P1603" s="38"/>
      <c r="Q1603" s="33"/>
      <c r="R1603" s="34"/>
    </row>
    <row r="1604" spans="1:18" ht="15.75" customHeight="1" x14ac:dyDescent="0.2">
      <c r="A1604" s="22"/>
      <c r="B1604" s="27" t="s">
        <v>21</v>
      </c>
      <c r="C1604" s="27">
        <v>1185732</v>
      </c>
      <c r="D1604" s="28">
        <v>44270</v>
      </c>
      <c r="E1604" s="27" t="s">
        <v>53</v>
      </c>
      <c r="F1604" s="27" t="s">
        <v>76</v>
      </c>
      <c r="G1604" s="27" t="s">
        <v>77</v>
      </c>
      <c r="H1604" s="27" t="s">
        <v>26</v>
      </c>
      <c r="I1604" s="29">
        <v>0.25</v>
      </c>
      <c r="J1604" s="30">
        <v>4750</v>
      </c>
      <c r="K1604" s="31">
        <f t="shared" si="12"/>
        <v>1187.5</v>
      </c>
      <c r="L1604" s="31">
        <f t="shared" si="13"/>
        <v>356.25</v>
      </c>
      <c r="M1604" s="32">
        <v>0.3</v>
      </c>
      <c r="O1604" s="37"/>
      <c r="P1604" s="38"/>
      <c r="Q1604" s="33"/>
      <c r="R1604" s="34"/>
    </row>
    <row r="1605" spans="1:18" ht="15.75" customHeight="1" x14ac:dyDescent="0.2">
      <c r="A1605" s="22"/>
      <c r="B1605" s="27" t="s">
        <v>21</v>
      </c>
      <c r="C1605" s="27">
        <v>1185732</v>
      </c>
      <c r="D1605" s="28">
        <v>44270</v>
      </c>
      <c r="E1605" s="27" t="s">
        <v>53</v>
      </c>
      <c r="F1605" s="27" t="s">
        <v>76</v>
      </c>
      <c r="G1605" s="27" t="s">
        <v>77</v>
      </c>
      <c r="H1605" s="27" t="s">
        <v>27</v>
      </c>
      <c r="I1605" s="29">
        <v>0.29999999999999993</v>
      </c>
      <c r="J1605" s="30">
        <v>3250</v>
      </c>
      <c r="K1605" s="31">
        <f t="shared" si="12"/>
        <v>974.99999999999977</v>
      </c>
      <c r="L1605" s="31">
        <f t="shared" si="13"/>
        <v>341.24999999999989</v>
      </c>
      <c r="M1605" s="32">
        <v>0.35</v>
      </c>
      <c r="O1605" s="37"/>
      <c r="P1605" s="38"/>
      <c r="Q1605" s="33"/>
      <c r="R1605" s="34"/>
    </row>
    <row r="1606" spans="1:18" ht="15.75" customHeight="1" x14ac:dyDescent="0.2">
      <c r="A1606" s="22"/>
      <c r="B1606" s="27" t="s">
        <v>21</v>
      </c>
      <c r="C1606" s="27">
        <v>1185732</v>
      </c>
      <c r="D1606" s="28">
        <v>44270</v>
      </c>
      <c r="E1606" s="27" t="s">
        <v>53</v>
      </c>
      <c r="F1606" s="27" t="s">
        <v>76</v>
      </c>
      <c r="G1606" s="27" t="s">
        <v>77</v>
      </c>
      <c r="H1606" s="27" t="s">
        <v>28</v>
      </c>
      <c r="I1606" s="29">
        <v>0.45000000000000007</v>
      </c>
      <c r="J1606" s="30">
        <v>3750</v>
      </c>
      <c r="K1606" s="31">
        <f t="shared" si="12"/>
        <v>1687.5000000000002</v>
      </c>
      <c r="L1606" s="31">
        <f t="shared" si="13"/>
        <v>675</v>
      </c>
      <c r="M1606" s="32">
        <v>0.39999999999999997</v>
      </c>
      <c r="O1606" s="37"/>
      <c r="P1606" s="38"/>
      <c r="Q1606" s="33"/>
      <c r="R1606" s="34"/>
    </row>
    <row r="1607" spans="1:18" ht="15.75" customHeight="1" x14ac:dyDescent="0.2">
      <c r="A1607" s="22"/>
      <c r="B1607" s="27" t="s">
        <v>21</v>
      </c>
      <c r="C1607" s="27">
        <v>1185732</v>
      </c>
      <c r="D1607" s="28">
        <v>44270</v>
      </c>
      <c r="E1607" s="27" t="s">
        <v>53</v>
      </c>
      <c r="F1607" s="27" t="s">
        <v>76</v>
      </c>
      <c r="G1607" s="27" t="s">
        <v>77</v>
      </c>
      <c r="H1607" s="27" t="s">
        <v>29</v>
      </c>
      <c r="I1607" s="29">
        <v>0.35</v>
      </c>
      <c r="J1607" s="30">
        <v>4750</v>
      </c>
      <c r="K1607" s="31">
        <f t="shared" si="12"/>
        <v>1662.5</v>
      </c>
      <c r="L1607" s="31">
        <f t="shared" si="13"/>
        <v>914.37500000000011</v>
      </c>
      <c r="M1607" s="32">
        <v>0.55000000000000004</v>
      </c>
      <c r="O1607" s="37"/>
      <c r="P1607" s="38"/>
      <c r="Q1607" s="33"/>
      <c r="R1607" s="34"/>
    </row>
    <row r="1608" spans="1:18" ht="15.75" customHeight="1" x14ac:dyDescent="0.2">
      <c r="A1608" s="22"/>
      <c r="B1608" s="27" t="s">
        <v>21</v>
      </c>
      <c r="C1608" s="27">
        <v>1185732</v>
      </c>
      <c r="D1608" s="28">
        <v>44302</v>
      </c>
      <c r="E1608" s="27" t="s">
        <v>53</v>
      </c>
      <c r="F1608" s="27" t="s">
        <v>76</v>
      </c>
      <c r="G1608" s="27" t="s">
        <v>77</v>
      </c>
      <c r="H1608" s="27" t="s">
        <v>24</v>
      </c>
      <c r="I1608" s="29">
        <v>0.35</v>
      </c>
      <c r="J1608" s="30">
        <v>7250</v>
      </c>
      <c r="K1608" s="31">
        <f t="shared" si="12"/>
        <v>2537.5</v>
      </c>
      <c r="L1608" s="31">
        <f t="shared" si="13"/>
        <v>1268.75</v>
      </c>
      <c r="M1608" s="32">
        <v>0.5</v>
      </c>
      <c r="O1608" s="37"/>
      <c r="P1608" s="38"/>
      <c r="Q1608" s="33"/>
      <c r="R1608" s="34"/>
    </row>
    <row r="1609" spans="1:18" ht="15.75" customHeight="1" x14ac:dyDescent="0.2">
      <c r="A1609" s="22"/>
      <c r="B1609" s="27" t="s">
        <v>21</v>
      </c>
      <c r="C1609" s="27">
        <v>1185732</v>
      </c>
      <c r="D1609" s="28">
        <v>44302</v>
      </c>
      <c r="E1609" s="27" t="s">
        <v>53</v>
      </c>
      <c r="F1609" s="27" t="s">
        <v>76</v>
      </c>
      <c r="G1609" s="27" t="s">
        <v>77</v>
      </c>
      <c r="H1609" s="27" t="s">
        <v>25</v>
      </c>
      <c r="I1609" s="29">
        <v>0.4</v>
      </c>
      <c r="J1609" s="30">
        <v>4250</v>
      </c>
      <c r="K1609" s="31">
        <f t="shared" si="12"/>
        <v>1700</v>
      </c>
      <c r="L1609" s="31">
        <f t="shared" si="13"/>
        <v>680</v>
      </c>
      <c r="M1609" s="32">
        <v>0.39999999999999997</v>
      </c>
      <c r="O1609" s="37"/>
      <c r="P1609" s="38"/>
      <c r="Q1609" s="33"/>
      <c r="R1609" s="34"/>
    </row>
    <row r="1610" spans="1:18" ht="15.75" customHeight="1" x14ac:dyDescent="0.2">
      <c r="A1610" s="22"/>
      <c r="B1610" s="27" t="s">
        <v>21</v>
      </c>
      <c r="C1610" s="27">
        <v>1185732</v>
      </c>
      <c r="D1610" s="28">
        <v>44302</v>
      </c>
      <c r="E1610" s="27" t="s">
        <v>53</v>
      </c>
      <c r="F1610" s="27" t="s">
        <v>76</v>
      </c>
      <c r="G1610" s="27" t="s">
        <v>77</v>
      </c>
      <c r="H1610" s="27" t="s">
        <v>26</v>
      </c>
      <c r="I1610" s="29">
        <v>0.30000000000000004</v>
      </c>
      <c r="J1610" s="30">
        <v>4500</v>
      </c>
      <c r="K1610" s="31">
        <f t="shared" si="12"/>
        <v>1350.0000000000002</v>
      </c>
      <c r="L1610" s="31">
        <f t="shared" si="13"/>
        <v>405.00000000000006</v>
      </c>
      <c r="M1610" s="32">
        <v>0.3</v>
      </c>
      <c r="O1610" s="37"/>
      <c r="P1610" s="38"/>
      <c r="Q1610" s="33"/>
      <c r="R1610" s="34"/>
    </row>
    <row r="1611" spans="1:18" ht="15.75" customHeight="1" x14ac:dyDescent="0.2">
      <c r="A1611" s="22"/>
      <c r="B1611" s="27" t="s">
        <v>21</v>
      </c>
      <c r="C1611" s="27">
        <v>1185732</v>
      </c>
      <c r="D1611" s="28">
        <v>44302</v>
      </c>
      <c r="E1611" s="27" t="s">
        <v>53</v>
      </c>
      <c r="F1611" s="27" t="s">
        <v>76</v>
      </c>
      <c r="G1611" s="27" t="s">
        <v>77</v>
      </c>
      <c r="H1611" s="27" t="s">
        <v>27</v>
      </c>
      <c r="I1611" s="29">
        <v>0.35</v>
      </c>
      <c r="J1611" s="30">
        <v>3750</v>
      </c>
      <c r="K1611" s="31">
        <f t="shared" si="12"/>
        <v>1312.5</v>
      </c>
      <c r="L1611" s="31">
        <f t="shared" si="13"/>
        <v>459.37499999999994</v>
      </c>
      <c r="M1611" s="32">
        <v>0.35</v>
      </c>
      <c r="O1611" s="37"/>
      <c r="P1611" s="38"/>
      <c r="Q1611" s="33"/>
      <c r="R1611" s="34"/>
    </row>
    <row r="1612" spans="1:18" ht="15.75" customHeight="1" x14ac:dyDescent="0.2">
      <c r="A1612" s="22"/>
      <c r="B1612" s="27" t="s">
        <v>21</v>
      </c>
      <c r="C1612" s="27">
        <v>1185732</v>
      </c>
      <c r="D1612" s="28">
        <v>44302</v>
      </c>
      <c r="E1612" s="27" t="s">
        <v>53</v>
      </c>
      <c r="F1612" s="27" t="s">
        <v>76</v>
      </c>
      <c r="G1612" s="27" t="s">
        <v>77</v>
      </c>
      <c r="H1612" s="27" t="s">
        <v>28</v>
      </c>
      <c r="I1612" s="29">
        <v>0.5</v>
      </c>
      <c r="J1612" s="30">
        <v>4000</v>
      </c>
      <c r="K1612" s="31">
        <f t="shared" si="12"/>
        <v>2000</v>
      </c>
      <c r="L1612" s="31">
        <f t="shared" si="13"/>
        <v>799.99999999999989</v>
      </c>
      <c r="M1612" s="32">
        <v>0.39999999999999997</v>
      </c>
      <c r="O1612" s="37"/>
      <c r="P1612" s="38"/>
      <c r="Q1612" s="33"/>
      <c r="R1612" s="34"/>
    </row>
    <row r="1613" spans="1:18" ht="15.75" customHeight="1" x14ac:dyDescent="0.2">
      <c r="A1613" s="22"/>
      <c r="B1613" s="27" t="s">
        <v>21</v>
      </c>
      <c r="C1613" s="27">
        <v>1185732</v>
      </c>
      <c r="D1613" s="28">
        <v>44302</v>
      </c>
      <c r="E1613" s="27" t="s">
        <v>53</v>
      </c>
      <c r="F1613" s="27" t="s">
        <v>76</v>
      </c>
      <c r="G1613" s="27" t="s">
        <v>77</v>
      </c>
      <c r="H1613" s="27" t="s">
        <v>29</v>
      </c>
      <c r="I1613" s="29">
        <v>0.4</v>
      </c>
      <c r="J1613" s="30">
        <v>5250</v>
      </c>
      <c r="K1613" s="31">
        <f t="shared" si="12"/>
        <v>2100</v>
      </c>
      <c r="L1613" s="31">
        <f t="shared" si="13"/>
        <v>1155</v>
      </c>
      <c r="M1613" s="32">
        <v>0.55000000000000004</v>
      </c>
      <c r="O1613" s="37"/>
      <c r="P1613" s="38"/>
      <c r="Q1613" s="33"/>
      <c r="R1613" s="34"/>
    </row>
    <row r="1614" spans="1:18" ht="15.75" customHeight="1" x14ac:dyDescent="0.2">
      <c r="A1614" s="22"/>
      <c r="B1614" s="27" t="s">
        <v>21</v>
      </c>
      <c r="C1614" s="27">
        <v>1185732</v>
      </c>
      <c r="D1614" s="28">
        <v>44331</v>
      </c>
      <c r="E1614" s="27" t="s">
        <v>53</v>
      </c>
      <c r="F1614" s="27" t="s">
        <v>76</v>
      </c>
      <c r="G1614" s="27" t="s">
        <v>77</v>
      </c>
      <c r="H1614" s="27" t="s">
        <v>24</v>
      </c>
      <c r="I1614" s="29">
        <v>0.5</v>
      </c>
      <c r="J1614" s="30">
        <v>7950</v>
      </c>
      <c r="K1614" s="31">
        <f t="shared" si="12"/>
        <v>3975</v>
      </c>
      <c r="L1614" s="31">
        <f t="shared" si="13"/>
        <v>1987.5</v>
      </c>
      <c r="M1614" s="32">
        <v>0.5</v>
      </c>
      <c r="O1614" s="37"/>
      <c r="P1614" s="38"/>
      <c r="Q1614" s="33"/>
      <c r="R1614" s="34"/>
    </row>
    <row r="1615" spans="1:18" ht="15.75" customHeight="1" x14ac:dyDescent="0.2">
      <c r="A1615" s="22"/>
      <c r="B1615" s="27" t="s">
        <v>21</v>
      </c>
      <c r="C1615" s="27">
        <v>1185732</v>
      </c>
      <c r="D1615" s="28">
        <v>44331</v>
      </c>
      <c r="E1615" s="27" t="s">
        <v>53</v>
      </c>
      <c r="F1615" s="27" t="s">
        <v>76</v>
      </c>
      <c r="G1615" s="27" t="s">
        <v>77</v>
      </c>
      <c r="H1615" s="27" t="s">
        <v>25</v>
      </c>
      <c r="I1615" s="29">
        <v>0.5</v>
      </c>
      <c r="J1615" s="30">
        <v>5000</v>
      </c>
      <c r="K1615" s="31">
        <f t="shared" si="12"/>
        <v>2500</v>
      </c>
      <c r="L1615" s="31">
        <f t="shared" si="13"/>
        <v>999.99999999999989</v>
      </c>
      <c r="M1615" s="32">
        <v>0.39999999999999997</v>
      </c>
      <c r="O1615" s="37"/>
      <c r="P1615" s="38"/>
      <c r="Q1615" s="33"/>
      <c r="R1615" s="34"/>
    </row>
    <row r="1616" spans="1:18" ht="15.75" customHeight="1" x14ac:dyDescent="0.2">
      <c r="A1616" s="22"/>
      <c r="B1616" s="27" t="s">
        <v>21</v>
      </c>
      <c r="C1616" s="27">
        <v>1185732</v>
      </c>
      <c r="D1616" s="28">
        <v>44331</v>
      </c>
      <c r="E1616" s="27" t="s">
        <v>53</v>
      </c>
      <c r="F1616" s="27" t="s">
        <v>76</v>
      </c>
      <c r="G1616" s="27" t="s">
        <v>77</v>
      </c>
      <c r="H1616" s="27" t="s">
        <v>26</v>
      </c>
      <c r="I1616" s="29">
        <v>0.45</v>
      </c>
      <c r="J1616" s="30">
        <v>4750</v>
      </c>
      <c r="K1616" s="31">
        <f t="shared" si="12"/>
        <v>2137.5</v>
      </c>
      <c r="L1616" s="31">
        <f t="shared" si="13"/>
        <v>641.25</v>
      </c>
      <c r="M1616" s="32">
        <v>0.3</v>
      </c>
      <c r="O1616" s="37"/>
      <c r="P1616" s="38"/>
      <c r="Q1616" s="33"/>
      <c r="R1616" s="34"/>
    </row>
    <row r="1617" spans="1:18" ht="15.75" customHeight="1" x14ac:dyDescent="0.2">
      <c r="A1617" s="22"/>
      <c r="B1617" s="27" t="s">
        <v>21</v>
      </c>
      <c r="C1617" s="27">
        <v>1185732</v>
      </c>
      <c r="D1617" s="28">
        <v>44331</v>
      </c>
      <c r="E1617" s="27" t="s">
        <v>53</v>
      </c>
      <c r="F1617" s="27" t="s">
        <v>76</v>
      </c>
      <c r="G1617" s="27" t="s">
        <v>77</v>
      </c>
      <c r="H1617" s="27" t="s">
        <v>27</v>
      </c>
      <c r="I1617" s="29">
        <v>0.45</v>
      </c>
      <c r="J1617" s="30">
        <v>4500</v>
      </c>
      <c r="K1617" s="31">
        <f t="shared" si="12"/>
        <v>2025</v>
      </c>
      <c r="L1617" s="31">
        <f t="shared" si="13"/>
        <v>708.75</v>
      </c>
      <c r="M1617" s="32">
        <v>0.35</v>
      </c>
      <c r="O1617" s="37"/>
      <c r="P1617" s="38"/>
      <c r="Q1617" s="33"/>
      <c r="R1617" s="34"/>
    </row>
    <row r="1618" spans="1:18" ht="15.75" customHeight="1" x14ac:dyDescent="0.2">
      <c r="A1618" s="22"/>
      <c r="B1618" s="27" t="s">
        <v>21</v>
      </c>
      <c r="C1618" s="27">
        <v>1185732</v>
      </c>
      <c r="D1618" s="28">
        <v>44331</v>
      </c>
      <c r="E1618" s="27" t="s">
        <v>53</v>
      </c>
      <c r="F1618" s="27" t="s">
        <v>76</v>
      </c>
      <c r="G1618" s="27" t="s">
        <v>77</v>
      </c>
      <c r="H1618" s="27" t="s">
        <v>28</v>
      </c>
      <c r="I1618" s="29">
        <v>0.54999999999999993</v>
      </c>
      <c r="J1618" s="30">
        <v>4750</v>
      </c>
      <c r="K1618" s="31">
        <f t="shared" si="12"/>
        <v>2612.4999999999995</v>
      </c>
      <c r="L1618" s="31">
        <f t="shared" si="13"/>
        <v>1044.9999999999998</v>
      </c>
      <c r="M1618" s="32">
        <v>0.39999999999999997</v>
      </c>
      <c r="O1618" s="37"/>
      <c r="P1618" s="38"/>
      <c r="Q1618" s="33"/>
      <c r="R1618" s="34"/>
    </row>
    <row r="1619" spans="1:18" ht="15.75" customHeight="1" x14ac:dyDescent="0.2">
      <c r="A1619" s="22"/>
      <c r="B1619" s="27" t="s">
        <v>21</v>
      </c>
      <c r="C1619" s="27">
        <v>1185732</v>
      </c>
      <c r="D1619" s="28">
        <v>44331</v>
      </c>
      <c r="E1619" s="27" t="s">
        <v>53</v>
      </c>
      <c r="F1619" s="27" t="s">
        <v>76</v>
      </c>
      <c r="G1619" s="27" t="s">
        <v>77</v>
      </c>
      <c r="H1619" s="27" t="s">
        <v>29</v>
      </c>
      <c r="I1619" s="29">
        <v>0.6</v>
      </c>
      <c r="J1619" s="30">
        <v>5750</v>
      </c>
      <c r="K1619" s="31">
        <f t="shared" si="12"/>
        <v>3450</v>
      </c>
      <c r="L1619" s="31">
        <f t="shared" si="13"/>
        <v>1897.5000000000002</v>
      </c>
      <c r="M1619" s="32">
        <v>0.55000000000000004</v>
      </c>
      <c r="O1619" s="37"/>
      <c r="P1619" s="38"/>
      <c r="Q1619" s="33"/>
      <c r="R1619" s="34"/>
    </row>
    <row r="1620" spans="1:18" ht="15.75" customHeight="1" x14ac:dyDescent="0.2">
      <c r="A1620" s="22"/>
      <c r="B1620" s="27" t="s">
        <v>21</v>
      </c>
      <c r="C1620" s="27">
        <v>1185732</v>
      </c>
      <c r="D1620" s="28">
        <v>44364</v>
      </c>
      <c r="E1620" s="27" t="s">
        <v>53</v>
      </c>
      <c r="F1620" s="27" t="s">
        <v>76</v>
      </c>
      <c r="G1620" s="27" t="s">
        <v>77</v>
      </c>
      <c r="H1620" s="27" t="s">
        <v>24</v>
      </c>
      <c r="I1620" s="29">
        <v>0.54999999999999993</v>
      </c>
      <c r="J1620" s="30">
        <v>8250</v>
      </c>
      <c r="K1620" s="31">
        <f t="shared" si="12"/>
        <v>4537.4999999999991</v>
      </c>
      <c r="L1620" s="31">
        <f t="shared" si="13"/>
        <v>2268.7499999999995</v>
      </c>
      <c r="M1620" s="32">
        <v>0.5</v>
      </c>
      <c r="O1620" s="37"/>
      <c r="P1620" s="38"/>
      <c r="Q1620" s="33"/>
      <c r="R1620" s="34"/>
    </row>
    <row r="1621" spans="1:18" ht="15.75" customHeight="1" x14ac:dyDescent="0.2">
      <c r="A1621" s="22"/>
      <c r="B1621" s="27" t="s">
        <v>21</v>
      </c>
      <c r="C1621" s="27">
        <v>1185732</v>
      </c>
      <c r="D1621" s="28">
        <v>44364</v>
      </c>
      <c r="E1621" s="27" t="s">
        <v>53</v>
      </c>
      <c r="F1621" s="27" t="s">
        <v>76</v>
      </c>
      <c r="G1621" s="27" t="s">
        <v>77</v>
      </c>
      <c r="H1621" s="27" t="s">
        <v>25</v>
      </c>
      <c r="I1621" s="29">
        <v>0.5</v>
      </c>
      <c r="J1621" s="30">
        <v>5750</v>
      </c>
      <c r="K1621" s="31">
        <f t="shared" si="12"/>
        <v>2875</v>
      </c>
      <c r="L1621" s="31">
        <f t="shared" si="13"/>
        <v>1150</v>
      </c>
      <c r="M1621" s="32">
        <v>0.39999999999999997</v>
      </c>
      <c r="O1621" s="37"/>
      <c r="P1621" s="38"/>
      <c r="Q1621" s="33"/>
      <c r="R1621" s="34"/>
    </row>
    <row r="1622" spans="1:18" ht="15.75" customHeight="1" x14ac:dyDescent="0.2">
      <c r="A1622" s="22"/>
      <c r="B1622" s="27" t="s">
        <v>21</v>
      </c>
      <c r="C1622" s="27">
        <v>1185732</v>
      </c>
      <c r="D1622" s="28">
        <v>44364</v>
      </c>
      <c r="E1622" s="27" t="s">
        <v>53</v>
      </c>
      <c r="F1622" s="27" t="s">
        <v>76</v>
      </c>
      <c r="G1622" s="27" t="s">
        <v>77</v>
      </c>
      <c r="H1622" s="27" t="s">
        <v>26</v>
      </c>
      <c r="I1622" s="29">
        <v>0.45</v>
      </c>
      <c r="J1622" s="30">
        <v>5500</v>
      </c>
      <c r="K1622" s="31">
        <f t="shared" si="12"/>
        <v>2475</v>
      </c>
      <c r="L1622" s="31">
        <f t="shared" si="13"/>
        <v>742.5</v>
      </c>
      <c r="M1622" s="32">
        <v>0.3</v>
      </c>
      <c r="O1622" s="37"/>
      <c r="P1622" s="38"/>
      <c r="Q1622" s="33"/>
      <c r="R1622" s="34"/>
    </row>
    <row r="1623" spans="1:18" ht="15.75" customHeight="1" x14ac:dyDescent="0.2">
      <c r="A1623" s="22"/>
      <c r="B1623" s="27" t="s">
        <v>21</v>
      </c>
      <c r="C1623" s="27">
        <v>1185732</v>
      </c>
      <c r="D1623" s="28">
        <v>44364</v>
      </c>
      <c r="E1623" s="27" t="s">
        <v>53</v>
      </c>
      <c r="F1623" s="27" t="s">
        <v>76</v>
      </c>
      <c r="G1623" s="27" t="s">
        <v>77</v>
      </c>
      <c r="H1623" s="27" t="s">
        <v>27</v>
      </c>
      <c r="I1623" s="29">
        <v>0.45</v>
      </c>
      <c r="J1623" s="30">
        <v>5250</v>
      </c>
      <c r="K1623" s="31">
        <f t="shared" si="12"/>
        <v>2362.5</v>
      </c>
      <c r="L1623" s="31">
        <f t="shared" si="13"/>
        <v>826.875</v>
      </c>
      <c r="M1623" s="32">
        <v>0.35</v>
      </c>
      <c r="O1623" s="37"/>
      <c r="P1623" s="38"/>
      <c r="Q1623" s="33"/>
      <c r="R1623" s="34"/>
    </row>
    <row r="1624" spans="1:18" ht="15.75" customHeight="1" x14ac:dyDescent="0.2">
      <c r="A1624" s="22"/>
      <c r="B1624" s="27" t="s">
        <v>21</v>
      </c>
      <c r="C1624" s="27">
        <v>1185732</v>
      </c>
      <c r="D1624" s="28">
        <v>44364</v>
      </c>
      <c r="E1624" s="27" t="s">
        <v>53</v>
      </c>
      <c r="F1624" s="27" t="s">
        <v>76</v>
      </c>
      <c r="G1624" s="27" t="s">
        <v>77</v>
      </c>
      <c r="H1624" s="27" t="s">
        <v>28</v>
      </c>
      <c r="I1624" s="29">
        <v>0.6</v>
      </c>
      <c r="J1624" s="30">
        <v>5250</v>
      </c>
      <c r="K1624" s="31">
        <f t="shared" si="12"/>
        <v>3150</v>
      </c>
      <c r="L1624" s="31">
        <f t="shared" si="13"/>
        <v>1260</v>
      </c>
      <c r="M1624" s="32">
        <v>0.39999999999999997</v>
      </c>
      <c r="O1624" s="37"/>
      <c r="P1624" s="38"/>
      <c r="Q1624" s="33"/>
      <c r="R1624" s="34"/>
    </row>
    <row r="1625" spans="1:18" ht="15.75" customHeight="1" x14ac:dyDescent="0.2">
      <c r="A1625" s="22"/>
      <c r="B1625" s="27" t="s">
        <v>21</v>
      </c>
      <c r="C1625" s="27">
        <v>1185732</v>
      </c>
      <c r="D1625" s="28">
        <v>44364</v>
      </c>
      <c r="E1625" s="27" t="s">
        <v>53</v>
      </c>
      <c r="F1625" s="27" t="s">
        <v>76</v>
      </c>
      <c r="G1625" s="27" t="s">
        <v>77</v>
      </c>
      <c r="H1625" s="27" t="s">
        <v>29</v>
      </c>
      <c r="I1625" s="29">
        <v>0.65</v>
      </c>
      <c r="J1625" s="30">
        <v>6750</v>
      </c>
      <c r="K1625" s="31">
        <f t="shared" si="12"/>
        <v>4387.5</v>
      </c>
      <c r="L1625" s="31">
        <f t="shared" si="13"/>
        <v>2413.125</v>
      </c>
      <c r="M1625" s="32">
        <v>0.55000000000000004</v>
      </c>
      <c r="O1625" s="37"/>
      <c r="P1625" s="38"/>
      <c r="Q1625" s="33"/>
      <c r="R1625" s="34"/>
    </row>
    <row r="1626" spans="1:18" ht="15.75" customHeight="1" x14ac:dyDescent="0.2">
      <c r="A1626" s="22"/>
      <c r="B1626" s="27" t="s">
        <v>21</v>
      </c>
      <c r="C1626" s="27">
        <v>1185732</v>
      </c>
      <c r="D1626" s="28">
        <v>44392</v>
      </c>
      <c r="E1626" s="27" t="s">
        <v>53</v>
      </c>
      <c r="F1626" s="27" t="s">
        <v>76</v>
      </c>
      <c r="G1626" s="27" t="s">
        <v>77</v>
      </c>
      <c r="H1626" s="27" t="s">
        <v>24</v>
      </c>
      <c r="I1626" s="29">
        <v>0.6</v>
      </c>
      <c r="J1626" s="30">
        <v>9000</v>
      </c>
      <c r="K1626" s="31">
        <f t="shared" si="12"/>
        <v>5400</v>
      </c>
      <c r="L1626" s="31">
        <f t="shared" si="13"/>
        <v>2700</v>
      </c>
      <c r="M1626" s="32">
        <v>0.5</v>
      </c>
      <c r="O1626" s="37"/>
      <c r="P1626" s="38"/>
      <c r="Q1626" s="33"/>
      <c r="R1626" s="34"/>
    </row>
    <row r="1627" spans="1:18" ht="15.75" customHeight="1" x14ac:dyDescent="0.2">
      <c r="A1627" s="22"/>
      <c r="B1627" s="27" t="s">
        <v>21</v>
      </c>
      <c r="C1627" s="27">
        <v>1185732</v>
      </c>
      <c r="D1627" s="28">
        <v>44392</v>
      </c>
      <c r="E1627" s="27" t="s">
        <v>53</v>
      </c>
      <c r="F1627" s="27" t="s">
        <v>76</v>
      </c>
      <c r="G1627" s="27" t="s">
        <v>77</v>
      </c>
      <c r="H1627" s="27" t="s">
        <v>25</v>
      </c>
      <c r="I1627" s="29">
        <v>0.55000000000000004</v>
      </c>
      <c r="J1627" s="30">
        <v>6500</v>
      </c>
      <c r="K1627" s="31">
        <f t="shared" si="12"/>
        <v>3575.0000000000005</v>
      </c>
      <c r="L1627" s="31">
        <f t="shared" si="13"/>
        <v>1430</v>
      </c>
      <c r="M1627" s="32">
        <v>0.39999999999999997</v>
      </c>
      <c r="O1627" s="37"/>
      <c r="P1627" s="38"/>
      <c r="Q1627" s="33"/>
      <c r="R1627" s="34"/>
    </row>
    <row r="1628" spans="1:18" ht="15.75" customHeight="1" x14ac:dyDescent="0.2">
      <c r="A1628" s="22"/>
      <c r="B1628" s="27" t="s">
        <v>21</v>
      </c>
      <c r="C1628" s="27">
        <v>1185732</v>
      </c>
      <c r="D1628" s="28">
        <v>44392</v>
      </c>
      <c r="E1628" s="27" t="s">
        <v>53</v>
      </c>
      <c r="F1628" s="27" t="s">
        <v>76</v>
      </c>
      <c r="G1628" s="27" t="s">
        <v>77</v>
      </c>
      <c r="H1628" s="27" t="s">
        <v>26</v>
      </c>
      <c r="I1628" s="29">
        <v>0.5</v>
      </c>
      <c r="J1628" s="30">
        <v>5750</v>
      </c>
      <c r="K1628" s="31">
        <f t="shared" si="12"/>
        <v>2875</v>
      </c>
      <c r="L1628" s="31">
        <f t="shared" si="13"/>
        <v>862.5</v>
      </c>
      <c r="M1628" s="32">
        <v>0.3</v>
      </c>
      <c r="O1628" s="37"/>
      <c r="P1628" s="38"/>
      <c r="Q1628" s="33"/>
      <c r="R1628" s="34"/>
    </row>
    <row r="1629" spans="1:18" ht="15.75" customHeight="1" x14ac:dyDescent="0.2">
      <c r="A1629" s="22"/>
      <c r="B1629" s="27" t="s">
        <v>21</v>
      </c>
      <c r="C1629" s="27">
        <v>1185732</v>
      </c>
      <c r="D1629" s="28">
        <v>44392</v>
      </c>
      <c r="E1629" s="27" t="s">
        <v>53</v>
      </c>
      <c r="F1629" s="27" t="s">
        <v>76</v>
      </c>
      <c r="G1629" s="27" t="s">
        <v>77</v>
      </c>
      <c r="H1629" s="27" t="s">
        <v>27</v>
      </c>
      <c r="I1629" s="29">
        <v>0.5</v>
      </c>
      <c r="J1629" s="30">
        <v>5250</v>
      </c>
      <c r="K1629" s="31">
        <f t="shared" si="12"/>
        <v>2625</v>
      </c>
      <c r="L1629" s="31">
        <f t="shared" si="13"/>
        <v>918.74999999999989</v>
      </c>
      <c r="M1629" s="32">
        <v>0.35</v>
      </c>
      <c r="O1629" s="37"/>
      <c r="P1629" s="38"/>
      <c r="Q1629" s="33"/>
      <c r="R1629" s="34"/>
    </row>
    <row r="1630" spans="1:18" ht="15.75" customHeight="1" x14ac:dyDescent="0.2">
      <c r="A1630" s="22"/>
      <c r="B1630" s="27" t="s">
        <v>21</v>
      </c>
      <c r="C1630" s="27">
        <v>1185732</v>
      </c>
      <c r="D1630" s="28">
        <v>44392</v>
      </c>
      <c r="E1630" s="27" t="s">
        <v>53</v>
      </c>
      <c r="F1630" s="27" t="s">
        <v>76</v>
      </c>
      <c r="G1630" s="27" t="s">
        <v>77</v>
      </c>
      <c r="H1630" s="27" t="s">
        <v>28</v>
      </c>
      <c r="I1630" s="29">
        <v>0.6</v>
      </c>
      <c r="J1630" s="30">
        <v>5500</v>
      </c>
      <c r="K1630" s="31">
        <f t="shared" si="12"/>
        <v>3300</v>
      </c>
      <c r="L1630" s="31">
        <f t="shared" si="13"/>
        <v>1320</v>
      </c>
      <c r="M1630" s="32">
        <v>0.39999999999999997</v>
      </c>
      <c r="O1630" s="37"/>
      <c r="P1630" s="38"/>
      <c r="Q1630" s="33"/>
      <c r="R1630" s="34"/>
    </row>
    <row r="1631" spans="1:18" ht="15.75" customHeight="1" x14ac:dyDescent="0.2">
      <c r="A1631" s="22"/>
      <c r="B1631" s="27" t="s">
        <v>21</v>
      </c>
      <c r="C1631" s="27">
        <v>1185732</v>
      </c>
      <c r="D1631" s="28">
        <v>44392</v>
      </c>
      <c r="E1631" s="27" t="s">
        <v>53</v>
      </c>
      <c r="F1631" s="27" t="s">
        <v>76</v>
      </c>
      <c r="G1631" s="27" t="s">
        <v>77</v>
      </c>
      <c r="H1631" s="27" t="s">
        <v>29</v>
      </c>
      <c r="I1631" s="29">
        <v>0.65</v>
      </c>
      <c r="J1631" s="30">
        <v>7250</v>
      </c>
      <c r="K1631" s="31">
        <f t="shared" si="12"/>
        <v>4712.5</v>
      </c>
      <c r="L1631" s="31">
        <f t="shared" si="13"/>
        <v>2591.875</v>
      </c>
      <c r="M1631" s="32">
        <v>0.55000000000000004</v>
      </c>
      <c r="O1631" s="37"/>
      <c r="P1631" s="38"/>
      <c r="Q1631" s="33"/>
      <c r="R1631" s="34"/>
    </row>
    <row r="1632" spans="1:18" ht="15.75" customHeight="1" x14ac:dyDescent="0.2">
      <c r="A1632" s="22"/>
      <c r="B1632" s="27" t="s">
        <v>21</v>
      </c>
      <c r="C1632" s="27">
        <v>1185732</v>
      </c>
      <c r="D1632" s="28">
        <v>44424</v>
      </c>
      <c r="E1632" s="27" t="s">
        <v>53</v>
      </c>
      <c r="F1632" s="27" t="s">
        <v>76</v>
      </c>
      <c r="G1632" s="27" t="s">
        <v>77</v>
      </c>
      <c r="H1632" s="27" t="s">
        <v>24</v>
      </c>
      <c r="I1632" s="29">
        <v>0.6</v>
      </c>
      <c r="J1632" s="30">
        <v>8750</v>
      </c>
      <c r="K1632" s="31">
        <f t="shared" si="12"/>
        <v>5250</v>
      </c>
      <c r="L1632" s="31">
        <f t="shared" si="13"/>
        <v>2625</v>
      </c>
      <c r="M1632" s="32">
        <v>0.5</v>
      </c>
      <c r="O1632" s="37"/>
      <c r="P1632" s="38"/>
      <c r="Q1632" s="33"/>
      <c r="R1632" s="34"/>
    </row>
    <row r="1633" spans="1:18" ht="15.75" customHeight="1" x14ac:dyDescent="0.2">
      <c r="A1633" s="22"/>
      <c r="B1633" s="27" t="s">
        <v>21</v>
      </c>
      <c r="C1633" s="27">
        <v>1185732</v>
      </c>
      <c r="D1633" s="28">
        <v>44424</v>
      </c>
      <c r="E1633" s="27" t="s">
        <v>53</v>
      </c>
      <c r="F1633" s="27" t="s">
        <v>76</v>
      </c>
      <c r="G1633" s="27" t="s">
        <v>77</v>
      </c>
      <c r="H1633" s="27" t="s">
        <v>25</v>
      </c>
      <c r="I1633" s="29">
        <v>0.55000000000000004</v>
      </c>
      <c r="J1633" s="30">
        <v>6500</v>
      </c>
      <c r="K1633" s="31">
        <f t="shared" si="12"/>
        <v>3575.0000000000005</v>
      </c>
      <c r="L1633" s="31">
        <f t="shared" si="13"/>
        <v>1430</v>
      </c>
      <c r="M1633" s="32">
        <v>0.39999999999999997</v>
      </c>
      <c r="O1633" s="37"/>
      <c r="P1633" s="38"/>
      <c r="Q1633" s="33"/>
      <c r="R1633" s="34"/>
    </row>
    <row r="1634" spans="1:18" ht="15.75" customHeight="1" x14ac:dyDescent="0.2">
      <c r="A1634" s="22"/>
      <c r="B1634" s="27" t="s">
        <v>21</v>
      </c>
      <c r="C1634" s="27">
        <v>1185732</v>
      </c>
      <c r="D1634" s="28">
        <v>44424</v>
      </c>
      <c r="E1634" s="27" t="s">
        <v>53</v>
      </c>
      <c r="F1634" s="27" t="s">
        <v>76</v>
      </c>
      <c r="G1634" s="27" t="s">
        <v>77</v>
      </c>
      <c r="H1634" s="27" t="s">
        <v>26</v>
      </c>
      <c r="I1634" s="29">
        <v>0.45000000000000007</v>
      </c>
      <c r="J1634" s="30">
        <v>5750</v>
      </c>
      <c r="K1634" s="31">
        <f t="shared" si="12"/>
        <v>2587.5000000000005</v>
      </c>
      <c r="L1634" s="31">
        <f t="shared" si="13"/>
        <v>776.25000000000011</v>
      </c>
      <c r="M1634" s="32">
        <v>0.3</v>
      </c>
      <c r="O1634" s="37"/>
      <c r="P1634" s="38"/>
      <c r="Q1634" s="33"/>
      <c r="R1634" s="34"/>
    </row>
    <row r="1635" spans="1:18" ht="15.75" customHeight="1" x14ac:dyDescent="0.2">
      <c r="A1635" s="22"/>
      <c r="B1635" s="27" t="s">
        <v>21</v>
      </c>
      <c r="C1635" s="27">
        <v>1185732</v>
      </c>
      <c r="D1635" s="28">
        <v>44424</v>
      </c>
      <c r="E1635" s="27" t="s">
        <v>53</v>
      </c>
      <c r="F1635" s="27" t="s">
        <v>76</v>
      </c>
      <c r="G1635" s="27" t="s">
        <v>77</v>
      </c>
      <c r="H1635" s="27" t="s">
        <v>27</v>
      </c>
      <c r="I1635" s="29">
        <v>0.35</v>
      </c>
      <c r="J1635" s="30">
        <v>5250</v>
      </c>
      <c r="K1635" s="31">
        <f t="shared" si="12"/>
        <v>1837.4999999999998</v>
      </c>
      <c r="L1635" s="31">
        <f t="shared" si="13"/>
        <v>643.12499999999989</v>
      </c>
      <c r="M1635" s="32">
        <v>0.35</v>
      </c>
      <c r="O1635" s="37"/>
      <c r="P1635" s="38"/>
      <c r="Q1635" s="33"/>
      <c r="R1635" s="34"/>
    </row>
    <row r="1636" spans="1:18" ht="15.75" customHeight="1" x14ac:dyDescent="0.2">
      <c r="A1636" s="22"/>
      <c r="B1636" s="27" t="s">
        <v>21</v>
      </c>
      <c r="C1636" s="27">
        <v>1185732</v>
      </c>
      <c r="D1636" s="28">
        <v>44424</v>
      </c>
      <c r="E1636" s="27" t="s">
        <v>53</v>
      </c>
      <c r="F1636" s="27" t="s">
        <v>76</v>
      </c>
      <c r="G1636" s="27" t="s">
        <v>77</v>
      </c>
      <c r="H1636" s="27" t="s">
        <v>28</v>
      </c>
      <c r="I1636" s="29">
        <v>0.45000000000000007</v>
      </c>
      <c r="J1636" s="30">
        <v>5000</v>
      </c>
      <c r="K1636" s="31">
        <f t="shared" si="12"/>
        <v>2250.0000000000005</v>
      </c>
      <c r="L1636" s="31">
        <f t="shared" si="13"/>
        <v>900.00000000000011</v>
      </c>
      <c r="M1636" s="32">
        <v>0.39999999999999997</v>
      </c>
      <c r="O1636" s="37"/>
      <c r="P1636" s="38"/>
      <c r="Q1636" s="33"/>
      <c r="R1636" s="34"/>
    </row>
    <row r="1637" spans="1:18" ht="15.75" customHeight="1" x14ac:dyDescent="0.2">
      <c r="A1637" s="22"/>
      <c r="B1637" s="27" t="s">
        <v>21</v>
      </c>
      <c r="C1637" s="27">
        <v>1185732</v>
      </c>
      <c r="D1637" s="28">
        <v>44424</v>
      </c>
      <c r="E1637" s="27" t="s">
        <v>53</v>
      </c>
      <c r="F1637" s="27" t="s">
        <v>76</v>
      </c>
      <c r="G1637" s="27" t="s">
        <v>77</v>
      </c>
      <c r="H1637" s="27" t="s">
        <v>29</v>
      </c>
      <c r="I1637" s="29">
        <v>0.50000000000000011</v>
      </c>
      <c r="J1637" s="30">
        <v>6750</v>
      </c>
      <c r="K1637" s="31">
        <f t="shared" si="12"/>
        <v>3375.0000000000009</v>
      </c>
      <c r="L1637" s="31">
        <f t="shared" si="13"/>
        <v>1856.2500000000007</v>
      </c>
      <c r="M1637" s="32">
        <v>0.55000000000000004</v>
      </c>
      <c r="O1637" s="37"/>
      <c r="P1637" s="38"/>
      <c r="Q1637" s="33"/>
      <c r="R1637" s="34"/>
    </row>
    <row r="1638" spans="1:18" ht="15.75" customHeight="1" x14ac:dyDescent="0.2">
      <c r="A1638" s="22"/>
      <c r="B1638" s="27" t="s">
        <v>21</v>
      </c>
      <c r="C1638" s="27">
        <v>1185732</v>
      </c>
      <c r="D1638" s="28">
        <v>44454</v>
      </c>
      <c r="E1638" s="27" t="s">
        <v>53</v>
      </c>
      <c r="F1638" s="27" t="s">
        <v>76</v>
      </c>
      <c r="G1638" s="27" t="s">
        <v>77</v>
      </c>
      <c r="H1638" s="27" t="s">
        <v>24</v>
      </c>
      <c r="I1638" s="29">
        <v>0.45000000000000007</v>
      </c>
      <c r="J1638" s="30">
        <v>8000</v>
      </c>
      <c r="K1638" s="31">
        <f t="shared" si="12"/>
        <v>3600.0000000000005</v>
      </c>
      <c r="L1638" s="31">
        <f t="shared" si="13"/>
        <v>1800.0000000000002</v>
      </c>
      <c r="M1638" s="32">
        <v>0.5</v>
      </c>
      <c r="O1638" s="37"/>
      <c r="P1638" s="38"/>
      <c r="Q1638" s="33"/>
      <c r="R1638" s="34"/>
    </row>
    <row r="1639" spans="1:18" ht="15.75" customHeight="1" x14ac:dyDescent="0.2">
      <c r="A1639" s="22"/>
      <c r="B1639" s="27" t="s">
        <v>21</v>
      </c>
      <c r="C1639" s="27">
        <v>1185732</v>
      </c>
      <c r="D1639" s="28">
        <v>44454</v>
      </c>
      <c r="E1639" s="27" t="s">
        <v>53</v>
      </c>
      <c r="F1639" s="27" t="s">
        <v>76</v>
      </c>
      <c r="G1639" s="27" t="s">
        <v>77</v>
      </c>
      <c r="H1639" s="27" t="s">
        <v>25</v>
      </c>
      <c r="I1639" s="29">
        <v>0.40000000000000013</v>
      </c>
      <c r="J1639" s="30">
        <v>6000</v>
      </c>
      <c r="K1639" s="31">
        <f t="shared" si="12"/>
        <v>2400.0000000000009</v>
      </c>
      <c r="L1639" s="31">
        <f t="shared" si="13"/>
        <v>960.00000000000023</v>
      </c>
      <c r="M1639" s="32">
        <v>0.39999999999999997</v>
      </c>
      <c r="O1639" s="37"/>
      <c r="P1639" s="38"/>
      <c r="Q1639" s="33"/>
      <c r="R1639" s="34"/>
    </row>
    <row r="1640" spans="1:18" ht="15.75" customHeight="1" x14ac:dyDescent="0.2">
      <c r="A1640" s="22"/>
      <c r="B1640" s="27" t="s">
        <v>21</v>
      </c>
      <c r="C1640" s="27">
        <v>1185732</v>
      </c>
      <c r="D1640" s="28">
        <v>44454</v>
      </c>
      <c r="E1640" s="27" t="s">
        <v>53</v>
      </c>
      <c r="F1640" s="27" t="s">
        <v>76</v>
      </c>
      <c r="G1640" s="27" t="s">
        <v>77</v>
      </c>
      <c r="H1640" s="27" t="s">
        <v>26</v>
      </c>
      <c r="I1640" s="29">
        <v>0.35</v>
      </c>
      <c r="J1640" s="30">
        <v>5000</v>
      </c>
      <c r="K1640" s="31">
        <f t="shared" si="12"/>
        <v>1750</v>
      </c>
      <c r="L1640" s="31">
        <f t="shared" si="13"/>
        <v>525</v>
      </c>
      <c r="M1640" s="32">
        <v>0.3</v>
      </c>
      <c r="O1640" s="37"/>
      <c r="P1640" s="38"/>
      <c r="Q1640" s="33"/>
      <c r="R1640" s="34"/>
    </row>
    <row r="1641" spans="1:18" ht="15.75" customHeight="1" x14ac:dyDescent="0.2">
      <c r="A1641" s="22"/>
      <c r="B1641" s="27" t="s">
        <v>21</v>
      </c>
      <c r="C1641" s="27">
        <v>1185732</v>
      </c>
      <c r="D1641" s="28">
        <v>44454</v>
      </c>
      <c r="E1641" s="27" t="s">
        <v>53</v>
      </c>
      <c r="F1641" s="27" t="s">
        <v>76</v>
      </c>
      <c r="G1641" s="27" t="s">
        <v>77</v>
      </c>
      <c r="H1641" s="27" t="s">
        <v>27</v>
      </c>
      <c r="I1641" s="29">
        <v>0.35</v>
      </c>
      <c r="J1641" s="30">
        <v>4750</v>
      </c>
      <c r="K1641" s="31">
        <f t="shared" si="12"/>
        <v>1662.5</v>
      </c>
      <c r="L1641" s="31">
        <f t="shared" si="13"/>
        <v>581.875</v>
      </c>
      <c r="M1641" s="32">
        <v>0.35</v>
      </c>
      <c r="O1641" s="37"/>
      <c r="P1641" s="38"/>
      <c r="Q1641" s="33"/>
      <c r="R1641" s="34"/>
    </row>
    <row r="1642" spans="1:18" ht="15.75" customHeight="1" x14ac:dyDescent="0.2">
      <c r="A1642" s="22"/>
      <c r="B1642" s="27" t="s">
        <v>21</v>
      </c>
      <c r="C1642" s="27">
        <v>1185732</v>
      </c>
      <c r="D1642" s="28">
        <v>44454</v>
      </c>
      <c r="E1642" s="27" t="s">
        <v>53</v>
      </c>
      <c r="F1642" s="27" t="s">
        <v>76</v>
      </c>
      <c r="G1642" s="27" t="s">
        <v>77</v>
      </c>
      <c r="H1642" s="27" t="s">
        <v>28</v>
      </c>
      <c r="I1642" s="29">
        <v>0.45000000000000007</v>
      </c>
      <c r="J1642" s="30">
        <v>4750</v>
      </c>
      <c r="K1642" s="31">
        <f t="shared" si="12"/>
        <v>2137.5000000000005</v>
      </c>
      <c r="L1642" s="31">
        <f t="shared" si="13"/>
        <v>855.00000000000011</v>
      </c>
      <c r="M1642" s="32">
        <v>0.39999999999999997</v>
      </c>
      <c r="O1642" s="37"/>
      <c r="P1642" s="38"/>
      <c r="Q1642" s="33"/>
      <c r="R1642" s="34"/>
    </row>
    <row r="1643" spans="1:18" ht="15.75" customHeight="1" x14ac:dyDescent="0.2">
      <c r="A1643" s="22"/>
      <c r="B1643" s="27" t="s">
        <v>21</v>
      </c>
      <c r="C1643" s="27">
        <v>1185732</v>
      </c>
      <c r="D1643" s="28">
        <v>44454</v>
      </c>
      <c r="E1643" s="27" t="s">
        <v>53</v>
      </c>
      <c r="F1643" s="27" t="s">
        <v>76</v>
      </c>
      <c r="G1643" s="27" t="s">
        <v>77</v>
      </c>
      <c r="H1643" s="27" t="s">
        <v>29</v>
      </c>
      <c r="I1643" s="29">
        <v>0.50000000000000011</v>
      </c>
      <c r="J1643" s="30">
        <v>5750</v>
      </c>
      <c r="K1643" s="31">
        <f t="shared" si="12"/>
        <v>2875.0000000000005</v>
      </c>
      <c r="L1643" s="31">
        <f t="shared" si="13"/>
        <v>1581.2500000000005</v>
      </c>
      <c r="M1643" s="32">
        <v>0.55000000000000004</v>
      </c>
      <c r="O1643" s="37"/>
      <c r="P1643" s="38"/>
      <c r="Q1643" s="33"/>
      <c r="R1643" s="34"/>
    </row>
    <row r="1644" spans="1:18" ht="15.75" customHeight="1" x14ac:dyDescent="0.2">
      <c r="A1644" s="22"/>
      <c r="B1644" s="27" t="s">
        <v>21</v>
      </c>
      <c r="C1644" s="27">
        <v>1185732</v>
      </c>
      <c r="D1644" s="28">
        <v>44486</v>
      </c>
      <c r="E1644" s="27" t="s">
        <v>53</v>
      </c>
      <c r="F1644" s="27" t="s">
        <v>76</v>
      </c>
      <c r="G1644" s="27" t="s">
        <v>77</v>
      </c>
      <c r="H1644" s="27" t="s">
        <v>24</v>
      </c>
      <c r="I1644" s="29">
        <v>0.50000000000000011</v>
      </c>
      <c r="J1644" s="30">
        <v>7500</v>
      </c>
      <c r="K1644" s="31">
        <f t="shared" si="12"/>
        <v>3750.0000000000009</v>
      </c>
      <c r="L1644" s="31">
        <f t="shared" si="13"/>
        <v>1875.0000000000005</v>
      </c>
      <c r="M1644" s="32">
        <v>0.5</v>
      </c>
      <c r="O1644" s="37"/>
      <c r="P1644" s="38"/>
      <c r="Q1644" s="33"/>
      <c r="R1644" s="34"/>
    </row>
    <row r="1645" spans="1:18" ht="15.75" customHeight="1" x14ac:dyDescent="0.2">
      <c r="A1645" s="22"/>
      <c r="B1645" s="27" t="s">
        <v>21</v>
      </c>
      <c r="C1645" s="27">
        <v>1185732</v>
      </c>
      <c r="D1645" s="28">
        <v>44486</v>
      </c>
      <c r="E1645" s="27" t="s">
        <v>53</v>
      </c>
      <c r="F1645" s="27" t="s">
        <v>76</v>
      </c>
      <c r="G1645" s="27" t="s">
        <v>77</v>
      </c>
      <c r="H1645" s="27" t="s">
        <v>25</v>
      </c>
      <c r="I1645" s="29">
        <v>0.40000000000000013</v>
      </c>
      <c r="J1645" s="30">
        <v>5750</v>
      </c>
      <c r="K1645" s="31">
        <f t="shared" si="12"/>
        <v>2300.0000000000009</v>
      </c>
      <c r="L1645" s="31">
        <f t="shared" si="13"/>
        <v>920.00000000000034</v>
      </c>
      <c r="M1645" s="32">
        <v>0.39999999999999997</v>
      </c>
      <c r="O1645" s="37"/>
      <c r="P1645" s="38"/>
      <c r="Q1645" s="33"/>
      <c r="R1645" s="34"/>
    </row>
    <row r="1646" spans="1:18" ht="15.75" customHeight="1" x14ac:dyDescent="0.2">
      <c r="A1646" s="22"/>
      <c r="B1646" s="27" t="s">
        <v>21</v>
      </c>
      <c r="C1646" s="27">
        <v>1185732</v>
      </c>
      <c r="D1646" s="28">
        <v>44486</v>
      </c>
      <c r="E1646" s="27" t="s">
        <v>53</v>
      </c>
      <c r="F1646" s="27" t="s">
        <v>76</v>
      </c>
      <c r="G1646" s="27" t="s">
        <v>77</v>
      </c>
      <c r="H1646" s="27" t="s">
        <v>26</v>
      </c>
      <c r="I1646" s="29">
        <v>0.40000000000000013</v>
      </c>
      <c r="J1646" s="30">
        <v>4250</v>
      </c>
      <c r="K1646" s="31">
        <f t="shared" si="12"/>
        <v>1700.0000000000005</v>
      </c>
      <c r="L1646" s="31">
        <f t="shared" si="13"/>
        <v>510.00000000000011</v>
      </c>
      <c r="M1646" s="32">
        <v>0.3</v>
      </c>
      <c r="O1646" s="37"/>
      <c r="P1646" s="38"/>
      <c r="Q1646" s="33"/>
      <c r="R1646" s="34"/>
    </row>
    <row r="1647" spans="1:18" ht="15.75" customHeight="1" x14ac:dyDescent="0.2">
      <c r="A1647" s="22"/>
      <c r="B1647" s="27" t="s">
        <v>21</v>
      </c>
      <c r="C1647" s="27">
        <v>1185732</v>
      </c>
      <c r="D1647" s="28">
        <v>44486</v>
      </c>
      <c r="E1647" s="27" t="s">
        <v>53</v>
      </c>
      <c r="F1647" s="27" t="s">
        <v>76</v>
      </c>
      <c r="G1647" s="27" t="s">
        <v>77</v>
      </c>
      <c r="H1647" s="27" t="s">
        <v>27</v>
      </c>
      <c r="I1647" s="29">
        <v>0.40000000000000013</v>
      </c>
      <c r="J1647" s="30">
        <v>4000</v>
      </c>
      <c r="K1647" s="31">
        <f t="shared" si="12"/>
        <v>1600.0000000000005</v>
      </c>
      <c r="L1647" s="31">
        <f t="shared" si="13"/>
        <v>560.00000000000011</v>
      </c>
      <c r="M1647" s="32">
        <v>0.35</v>
      </c>
      <c r="O1647" s="37"/>
      <c r="P1647" s="38"/>
      <c r="Q1647" s="33"/>
      <c r="R1647" s="34"/>
    </row>
    <row r="1648" spans="1:18" ht="15.75" customHeight="1" x14ac:dyDescent="0.2">
      <c r="A1648" s="22"/>
      <c r="B1648" s="27" t="s">
        <v>21</v>
      </c>
      <c r="C1648" s="27">
        <v>1185732</v>
      </c>
      <c r="D1648" s="28">
        <v>44486</v>
      </c>
      <c r="E1648" s="27" t="s">
        <v>53</v>
      </c>
      <c r="F1648" s="27" t="s">
        <v>76</v>
      </c>
      <c r="G1648" s="27" t="s">
        <v>77</v>
      </c>
      <c r="H1648" s="27" t="s">
        <v>28</v>
      </c>
      <c r="I1648" s="29">
        <v>0.50000000000000011</v>
      </c>
      <c r="J1648" s="30">
        <v>4000</v>
      </c>
      <c r="K1648" s="31">
        <f t="shared" si="12"/>
        <v>2000.0000000000005</v>
      </c>
      <c r="L1648" s="31">
        <f t="shared" si="13"/>
        <v>800.00000000000011</v>
      </c>
      <c r="M1648" s="32">
        <v>0.39999999999999997</v>
      </c>
      <c r="O1648" s="37"/>
      <c r="P1648" s="38"/>
      <c r="Q1648" s="33"/>
      <c r="R1648" s="34"/>
    </row>
    <row r="1649" spans="1:18" ht="15.75" customHeight="1" x14ac:dyDescent="0.2">
      <c r="A1649" s="22"/>
      <c r="B1649" s="27" t="s">
        <v>21</v>
      </c>
      <c r="C1649" s="27">
        <v>1185732</v>
      </c>
      <c r="D1649" s="28">
        <v>44486</v>
      </c>
      <c r="E1649" s="27" t="s">
        <v>53</v>
      </c>
      <c r="F1649" s="27" t="s">
        <v>76</v>
      </c>
      <c r="G1649" s="27" t="s">
        <v>77</v>
      </c>
      <c r="H1649" s="27" t="s">
        <v>29</v>
      </c>
      <c r="I1649" s="29">
        <v>0.55000000000000004</v>
      </c>
      <c r="J1649" s="30">
        <v>5250</v>
      </c>
      <c r="K1649" s="31">
        <f t="shared" si="12"/>
        <v>2887.5000000000005</v>
      </c>
      <c r="L1649" s="31">
        <f t="shared" si="13"/>
        <v>1588.1250000000005</v>
      </c>
      <c r="M1649" s="32">
        <v>0.55000000000000004</v>
      </c>
      <c r="O1649" s="37"/>
      <c r="P1649" s="38"/>
      <c r="Q1649" s="33"/>
      <c r="R1649" s="34"/>
    </row>
    <row r="1650" spans="1:18" ht="15.75" customHeight="1" x14ac:dyDescent="0.2">
      <c r="A1650" s="22"/>
      <c r="B1650" s="27" t="s">
        <v>21</v>
      </c>
      <c r="C1650" s="27">
        <v>1185732</v>
      </c>
      <c r="D1650" s="28">
        <v>44516</v>
      </c>
      <c r="E1650" s="27" t="s">
        <v>53</v>
      </c>
      <c r="F1650" s="27" t="s">
        <v>76</v>
      </c>
      <c r="G1650" s="27" t="s">
        <v>77</v>
      </c>
      <c r="H1650" s="27" t="s">
        <v>24</v>
      </c>
      <c r="I1650" s="29">
        <v>0.50000000000000011</v>
      </c>
      <c r="J1650" s="30">
        <v>6750</v>
      </c>
      <c r="K1650" s="31">
        <f t="shared" si="12"/>
        <v>3375.0000000000009</v>
      </c>
      <c r="L1650" s="31">
        <f t="shared" si="13"/>
        <v>1687.5000000000005</v>
      </c>
      <c r="M1650" s="32">
        <v>0.5</v>
      </c>
      <c r="O1650" s="37"/>
      <c r="P1650" s="38"/>
      <c r="Q1650" s="33"/>
      <c r="R1650" s="34"/>
    </row>
    <row r="1651" spans="1:18" ht="15.75" customHeight="1" x14ac:dyDescent="0.2">
      <c r="A1651" s="22"/>
      <c r="B1651" s="27" t="s">
        <v>21</v>
      </c>
      <c r="C1651" s="27">
        <v>1185732</v>
      </c>
      <c r="D1651" s="28">
        <v>44516</v>
      </c>
      <c r="E1651" s="27" t="s">
        <v>53</v>
      </c>
      <c r="F1651" s="27" t="s">
        <v>76</v>
      </c>
      <c r="G1651" s="27" t="s">
        <v>77</v>
      </c>
      <c r="H1651" s="27" t="s">
        <v>25</v>
      </c>
      <c r="I1651" s="29">
        <v>0.45000000000000012</v>
      </c>
      <c r="J1651" s="30">
        <v>5000</v>
      </c>
      <c r="K1651" s="31">
        <f t="shared" si="12"/>
        <v>2250.0000000000005</v>
      </c>
      <c r="L1651" s="31">
        <f t="shared" si="13"/>
        <v>900.00000000000011</v>
      </c>
      <c r="M1651" s="32">
        <v>0.39999999999999997</v>
      </c>
      <c r="O1651" s="37"/>
      <c r="P1651" s="38"/>
      <c r="Q1651" s="33"/>
      <c r="R1651" s="34"/>
    </row>
    <row r="1652" spans="1:18" ht="15.75" customHeight="1" x14ac:dyDescent="0.2">
      <c r="A1652" s="22"/>
      <c r="B1652" s="27" t="s">
        <v>21</v>
      </c>
      <c r="C1652" s="27">
        <v>1185732</v>
      </c>
      <c r="D1652" s="28">
        <v>44516</v>
      </c>
      <c r="E1652" s="27" t="s">
        <v>53</v>
      </c>
      <c r="F1652" s="27" t="s">
        <v>76</v>
      </c>
      <c r="G1652" s="27" t="s">
        <v>77</v>
      </c>
      <c r="H1652" s="27" t="s">
        <v>26</v>
      </c>
      <c r="I1652" s="29">
        <v>0.45000000000000012</v>
      </c>
      <c r="J1652" s="30">
        <v>4450</v>
      </c>
      <c r="K1652" s="31">
        <f t="shared" si="12"/>
        <v>2002.5000000000005</v>
      </c>
      <c r="L1652" s="31">
        <f t="shared" si="13"/>
        <v>600.75000000000011</v>
      </c>
      <c r="M1652" s="32">
        <v>0.3</v>
      </c>
      <c r="O1652" s="37"/>
      <c r="P1652" s="38"/>
      <c r="Q1652" s="33"/>
      <c r="R1652" s="34"/>
    </row>
    <row r="1653" spans="1:18" ht="15.75" customHeight="1" x14ac:dyDescent="0.2">
      <c r="A1653" s="22"/>
      <c r="B1653" s="27" t="s">
        <v>21</v>
      </c>
      <c r="C1653" s="27">
        <v>1185732</v>
      </c>
      <c r="D1653" s="28">
        <v>44516</v>
      </c>
      <c r="E1653" s="27" t="s">
        <v>53</v>
      </c>
      <c r="F1653" s="27" t="s">
        <v>76</v>
      </c>
      <c r="G1653" s="27" t="s">
        <v>77</v>
      </c>
      <c r="H1653" s="27" t="s">
        <v>27</v>
      </c>
      <c r="I1653" s="29">
        <v>0.45000000000000012</v>
      </c>
      <c r="J1653" s="30">
        <v>4750</v>
      </c>
      <c r="K1653" s="31">
        <f t="shared" si="12"/>
        <v>2137.5000000000005</v>
      </c>
      <c r="L1653" s="31">
        <f t="shared" si="13"/>
        <v>748.12500000000011</v>
      </c>
      <c r="M1653" s="32">
        <v>0.35</v>
      </c>
      <c r="O1653" s="37"/>
      <c r="P1653" s="38"/>
      <c r="Q1653" s="33"/>
      <c r="R1653" s="34"/>
    </row>
    <row r="1654" spans="1:18" ht="15.75" customHeight="1" x14ac:dyDescent="0.2">
      <c r="A1654" s="22"/>
      <c r="B1654" s="27" t="s">
        <v>21</v>
      </c>
      <c r="C1654" s="27">
        <v>1185732</v>
      </c>
      <c r="D1654" s="28">
        <v>44516</v>
      </c>
      <c r="E1654" s="27" t="s">
        <v>53</v>
      </c>
      <c r="F1654" s="27" t="s">
        <v>76</v>
      </c>
      <c r="G1654" s="27" t="s">
        <v>77</v>
      </c>
      <c r="H1654" s="27" t="s">
        <v>28</v>
      </c>
      <c r="I1654" s="29">
        <v>0.6</v>
      </c>
      <c r="J1654" s="30">
        <v>4500</v>
      </c>
      <c r="K1654" s="31">
        <f t="shared" si="12"/>
        <v>2700</v>
      </c>
      <c r="L1654" s="31">
        <f t="shared" si="13"/>
        <v>1080</v>
      </c>
      <c r="M1654" s="32">
        <v>0.39999999999999997</v>
      </c>
      <c r="O1654" s="37"/>
      <c r="P1654" s="38"/>
      <c r="Q1654" s="33"/>
      <c r="R1654" s="34"/>
    </row>
    <row r="1655" spans="1:18" ht="15.75" customHeight="1" x14ac:dyDescent="0.2">
      <c r="A1655" s="22"/>
      <c r="B1655" s="27" t="s">
        <v>21</v>
      </c>
      <c r="C1655" s="27">
        <v>1185732</v>
      </c>
      <c r="D1655" s="28">
        <v>44516</v>
      </c>
      <c r="E1655" s="27" t="s">
        <v>53</v>
      </c>
      <c r="F1655" s="27" t="s">
        <v>76</v>
      </c>
      <c r="G1655" s="27" t="s">
        <v>77</v>
      </c>
      <c r="H1655" s="27" t="s">
        <v>29</v>
      </c>
      <c r="I1655" s="29">
        <v>0.64999999999999991</v>
      </c>
      <c r="J1655" s="30">
        <v>6250</v>
      </c>
      <c r="K1655" s="31">
        <f t="shared" si="12"/>
        <v>4062.4999999999995</v>
      </c>
      <c r="L1655" s="31">
        <f t="shared" si="13"/>
        <v>2234.375</v>
      </c>
      <c r="M1655" s="32">
        <v>0.55000000000000004</v>
      </c>
      <c r="O1655" s="37"/>
      <c r="P1655" s="38"/>
      <c r="Q1655" s="33"/>
      <c r="R1655" s="34"/>
    </row>
    <row r="1656" spans="1:18" ht="15.75" customHeight="1" x14ac:dyDescent="0.2">
      <c r="A1656" s="22"/>
      <c r="B1656" s="27" t="s">
        <v>21</v>
      </c>
      <c r="C1656" s="27">
        <v>1185732</v>
      </c>
      <c r="D1656" s="28">
        <v>44545</v>
      </c>
      <c r="E1656" s="27" t="s">
        <v>53</v>
      </c>
      <c r="F1656" s="27" t="s">
        <v>76</v>
      </c>
      <c r="G1656" s="27" t="s">
        <v>77</v>
      </c>
      <c r="H1656" s="27" t="s">
        <v>24</v>
      </c>
      <c r="I1656" s="29">
        <v>0.6</v>
      </c>
      <c r="J1656" s="30">
        <v>8500</v>
      </c>
      <c r="K1656" s="31">
        <f t="shared" si="12"/>
        <v>5100</v>
      </c>
      <c r="L1656" s="31">
        <f t="shared" si="13"/>
        <v>2550</v>
      </c>
      <c r="M1656" s="32">
        <v>0.5</v>
      </c>
      <c r="O1656" s="37"/>
      <c r="P1656" s="38"/>
      <c r="Q1656" s="33"/>
      <c r="R1656" s="34"/>
    </row>
    <row r="1657" spans="1:18" ht="15.75" customHeight="1" x14ac:dyDescent="0.2">
      <c r="A1657" s="22"/>
      <c r="B1657" s="27" t="s">
        <v>21</v>
      </c>
      <c r="C1657" s="27">
        <v>1185732</v>
      </c>
      <c r="D1657" s="28">
        <v>44545</v>
      </c>
      <c r="E1657" s="27" t="s">
        <v>53</v>
      </c>
      <c r="F1657" s="27" t="s">
        <v>76</v>
      </c>
      <c r="G1657" s="27" t="s">
        <v>77</v>
      </c>
      <c r="H1657" s="27" t="s">
        <v>25</v>
      </c>
      <c r="I1657" s="29">
        <v>0.5</v>
      </c>
      <c r="J1657" s="30">
        <v>6500</v>
      </c>
      <c r="K1657" s="31">
        <f t="shared" si="12"/>
        <v>3250</v>
      </c>
      <c r="L1657" s="31">
        <f t="shared" si="13"/>
        <v>1300</v>
      </c>
      <c r="M1657" s="32">
        <v>0.39999999999999997</v>
      </c>
      <c r="O1657" s="37"/>
      <c r="P1657" s="38"/>
      <c r="Q1657" s="33"/>
      <c r="R1657" s="34"/>
    </row>
    <row r="1658" spans="1:18" ht="15.75" customHeight="1" x14ac:dyDescent="0.2">
      <c r="A1658" s="22"/>
      <c r="B1658" s="27" t="s">
        <v>21</v>
      </c>
      <c r="C1658" s="27">
        <v>1185732</v>
      </c>
      <c r="D1658" s="28">
        <v>44545</v>
      </c>
      <c r="E1658" s="27" t="s">
        <v>53</v>
      </c>
      <c r="F1658" s="27" t="s">
        <v>76</v>
      </c>
      <c r="G1658" s="27" t="s">
        <v>77</v>
      </c>
      <c r="H1658" s="27" t="s">
        <v>26</v>
      </c>
      <c r="I1658" s="29">
        <v>0.5</v>
      </c>
      <c r="J1658" s="30">
        <v>6000</v>
      </c>
      <c r="K1658" s="31">
        <f t="shared" si="12"/>
        <v>3000</v>
      </c>
      <c r="L1658" s="31">
        <f t="shared" si="13"/>
        <v>900</v>
      </c>
      <c r="M1658" s="32">
        <v>0.3</v>
      </c>
      <c r="O1658" s="37"/>
      <c r="P1658" s="38"/>
      <c r="Q1658" s="33"/>
      <c r="R1658" s="34"/>
    </row>
    <row r="1659" spans="1:18" ht="15.75" customHeight="1" x14ac:dyDescent="0.2">
      <c r="A1659" s="22"/>
      <c r="B1659" s="27" t="s">
        <v>21</v>
      </c>
      <c r="C1659" s="27">
        <v>1185732</v>
      </c>
      <c r="D1659" s="28">
        <v>44545</v>
      </c>
      <c r="E1659" s="27" t="s">
        <v>53</v>
      </c>
      <c r="F1659" s="27" t="s">
        <v>76</v>
      </c>
      <c r="G1659" s="27" t="s">
        <v>77</v>
      </c>
      <c r="H1659" s="27" t="s">
        <v>27</v>
      </c>
      <c r="I1659" s="29">
        <v>0.5</v>
      </c>
      <c r="J1659" s="30">
        <v>5500</v>
      </c>
      <c r="K1659" s="31">
        <f t="shared" si="12"/>
        <v>2750</v>
      </c>
      <c r="L1659" s="31">
        <f t="shared" si="13"/>
        <v>962.49999999999989</v>
      </c>
      <c r="M1659" s="32">
        <v>0.35</v>
      </c>
      <c r="O1659" s="37"/>
      <c r="P1659" s="38"/>
      <c r="Q1659" s="33"/>
      <c r="R1659" s="34"/>
    </row>
    <row r="1660" spans="1:18" ht="15.75" customHeight="1" x14ac:dyDescent="0.2">
      <c r="A1660" s="22"/>
      <c r="B1660" s="27" t="s">
        <v>21</v>
      </c>
      <c r="C1660" s="27">
        <v>1185732</v>
      </c>
      <c r="D1660" s="28">
        <v>44545</v>
      </c>
      <c r="E1660" s="27" t="s">
        <v>53</v>
      </c>
      <c r="F1660" s="27" t="s">
        <v>76</v>
      </c>
      <c r="G1660" s="27" t="s">
        <v>77</v>
      </c>
      <c r="H1660" s="27" t="s">
        <v>28</v>
      </c>
      <c r="I1660" s="29">
        <v>0.6</v>
      </c>
      <c r="J1660" s="30">
        <v>5500</v>
      </c>
      <c r="K1660" s="31">
        <f t="shared" si="12"/>
        <v>3300</v>
      </c>
      <c r="L1660" s="31">
        <f t="shared" si="13"/>
        <v>1320</v>
      </c>
      <c r="M1660" s="32">
        <v>0.39999999999999997</v>
      </c>
      <c r="O1660" s="37"/>
      <c r="P1660" s="38"/>
      <c r="Q1660" s="33"/>
      <c r="R1660" s="34"/>
    </row>
    <row r="1661" spans="1:18" ht="15.75" customHeight="1" x14ac:dyDescent="0.2">
      <c r="A1661" s="22"/>
      <c r="B1661" s="27" t="s">
        <v>21</v>
      </c>
      <c r="C1661" s="27">
        <v>1185732</v>
      </c>
      <c r="D1661" s="28">
        <v>44545</v>
      </c>
      <c r="E1661" s="27" t="s">
        <v>53</v>
      </c>
      <c r="F1661" s="27" t="s">
        <v>76</v>
      </c>
      <c r="G1661" s="27" t="s">
        <v>77</v>
      </c>
      <c r="H1661" s="27" t="s">
        <v>29</v>
      </c>
      <c r="I1661" s="29">
        <v>0.64999999999999991</v>
      </c>
      <c r="J1661" s="30">
        <v>6500</v>
      </c>
      <c r="K1661" s="31">
        <f t="shared" si="12"/>
        <v>4224.9999999999991</v>
      </c>
      <c r="L1661" s="31">
        <f t="shared" si="13"/>
        <v>2323.7499999999995</v>
      </c>
      <c r="M1661" s="32">
        <v>0.55000000000000004</v>
      </c>
      <c r="O1661" s="37"/>
      <c r="P1661" s="38"/>
      <c r="Q1661" s="33"/>
      <c r="R1661" s="34"/>
    </row>
    <row r="1662" spans="1:18" ht="15.75" customHeight="1" x14ac:dyDescent="0.2">
      <c r="A1662" s="22" t="s">
        <v>46</v>
      </c>
      <c r="B1662" s="27" t="s">
        <v>21</v>
      </c>
      <c r="C1662" s="27">
        <v>1185732</v>
      </c>
      <c r="D1662" s="28">
        <v>44214</v>
      </c>
      <c r="E1662" s="27" t="s">
        <v>40</v>
      </c>
      <c r="F1662" s="27" t="s">
        <v>78</v>
      </c>
      <c r="G1662" s="27" t="s">
        <v>79</v>
      </c>
      <c r="H1662" s="27" t="s">
        <v>24</v>
      </c>
      <c r="I1662" s="29">
        <v>0.3</v>
      </c>
      <c r="J1662" s="30">
        <v>6250</v>
      </c>
      <c r="K1662" s="31">
        <f t="shared" si="12"/>
        <v>1875</v>
      </c>
      <c r="L1662" s="31">
        <f t="shared" si="13"/>
        <v>750</v>
      </c>
      <c r="M1662" s="32">
        <v>0.4</v>
      </c>
      <c r="O1662" s="37"/>
      <c r="P1662" s="35"/>
      <c r="Q1662" s="33"/>
      <c r="R1662" s="34"/>
    </row>
    <row r="1663" spans="1:18" ht="15.75" customHeight="1" x14ac:dyDescent="0.2">
      <c r="A1663" s="22"/>
      <c r="B1663" s="27" t="s">
        <v>21</v>
      </c>
      <c r="C1663" s="27">
        <v>1185732</v>
      </c>
      <c r="D1663" s="28">
        <v>44214</v>
      </c>
      <c r="E1663" s="27" t="s">
        <v>40</v>
      </c>
      <c r="F1663" s="27" t="s">
        <v>78</v>
      </c>
      <c r="G1663" s="27" t="s">
        <v>79</v>
      </c>
      <c r="H1663" s="27" t="s">
        <v>25</v>
      </c>
      <c r="I1663" s="29">
        <v>0.3</v>
      </c>
      <c r="J1663" s="30">
        <v>4250</v>
      </c>
      <c r="K1663" s="31">
        <f t="shared" si="12"/>
        <v>1275</v>
      </c>
      <c r="L1663" s="31">
        <f t="shared" si="13"/>
        <v>446.25</v>
      </c>
      <c r="M1663" s="32">
        <v>0.35</v>
      </c>
      <c r="O1663" s="37"/>
      <c r="P1663" s="35"/>
      <c r="Q1663" s="33"/>
      <c r="R1663" s="34"/>
    </row>
    <row r="1664" spans="1:18" ht="15.75" customHeight="1" x14ac:dyDescent="0.2">
      <c r="A1664" s="22"/>
      <c r="B1664" s="27" t="s">
        <v>21</v>
      </c>
      <c r="C1664" s="27">
        <v>1185732</v>
      </c>
      <c r="D1664" s="28">
        <v>44214</v>
      </c>
      <c r="E1664" s="27" t="s">
        <v>40</v>
      </c>
      <c r="F1664" s="27" t="s">
        <v>78</v>
      </c>
      <c r="G1664" s="27" t="s">
        <v>79</v>
      </c>
      <c r="H1664" s="27" t="s">
        <v>26</v>
      </c>
      <c r="I1664" s="29">
        <v>0.2</v>
      </c>
      <c r="J1664" s="30">
        <v>4250</v>
      </c>
      <c r="K1664" s="31">
        <f t="shared" si="12"/>
        <v>850</v>
      </c>
      <c r="L1664" s="31">
        <f t="shared" si="13"/>
        <v>297.5</v>
      </c>
      <c r="M1664" s="32">
        <v>0.35</v>
      </c>
      <c r="O1664" s="37"/>
      <c r="P1664" s="35"/>
      <c r="Q1664" s="33"/>
      <c r="R1664" s="34"/>
    </row>
    <row r="1665" spans="1:18" ht="15.75" customHeight="1" x14ac:dyDescent="0.2">
      <c r="A1665" s="22"/>
      <c r="B1665" s="27" t="s">
        <v>21</v>
      </c>
      <c r="C1665" s="27">
        <v>1185732</v>
      </c>
      <c r="D1665" s="28">
        <v>44214</v>
      </c>
      <c r="E1665" s="27" t="s">
        <v>40</v>
      </c>
      <c r="F1665" s="27" t="s">
        <v>78</v>
      </c>
      <c r="G1665" s="27" t="s">
        <v>79</v>
      </c>
      <c r="H1665" s="27" t="s">
        <v>27</v>
      </c>
      <c r="I1665" s="29">
        <v>0.25000000000000006</v>
      </c>
      <c r="J1665" s="30">
        <v>2750</v>
      </c>
      <c r="K1665" s="31">
        <f t="shared" si="12"/>
        <v>687.50000000000011</v>
      </c>
      <c r="L1665" s="31">
        <f t="shared" si="13"/>
        <v>275.00000000000006</v>
      </c>
      <c r="M1665" s="32">
        <v>0.4</v>
      </c>
      <c r="O1665" s="37"/>
      <c r="P1665" s="35"/>
      <c r="Q1665" s="33"/>
      <c r="R1665" s="34"/>
    </row>
    <row r="1666" spans="1:18" ht="15.75" customHeight="1" x14ac:dyDescent="0.2">
      <c r="A1666" s="22"/>
      <c r="B1666" s="27" t="s">
        <v>21</v>
      </c>
      <c r="C1666" s="27">
        <v>1185732</v>
      </c>
      <c r="D1666" s="28">
        <v>44214</v>
      </c>
      <c r="E1666" s="27" t="s">
        <v>40</v>
      </c>
      <c r="F1666" s="27" t="s">
        <v>78</v>
      </c>
      <c r="G1666" s="27" t="s">
        <v>79</v>
      </c>
      <c r="H1666" s="27" t="s">
        <v>28</v>
      </c>
      <c r="I1666" s="29">
        <v>0.39999999999999997</v>
      </c>
      <c r="J1666" s="30">
        <v>3250</v>
      </c>
      <c r="K1666" s="31">
        <f t="shared" si="12"/>
        <v>1300</v>
      </c>
      <c r="L1666" s="31">
        <f t="shared" si="13"/>
        <v>454.99999999999994</v>
      </c>
      <c r="M1666" s="32">
        <v>0.35</v>
      </c>
      <c r="O1666" s="37"/>
      <c r="P1666" s="35"/>
      <c r="Q1666" s="33"/>
      <c r="R1666" s="34"/>
    </row>
    <row r="1667" spans="1:18" ht="15.75" customHeight="1" x14ac:dyDescent="0.2">
      <c r="A1667" s="22"/>
      <c r="B1667" s="27" t="s">
        <v>21</v>
      </c>
      <c r="C1667" s="27">
        <v>1185732</v>
      </c>
      <c r="D1667" s="28">
        <v>44214</v>
      </c>
      <c r="E1667" s="27" t="s">
        <v>40</v>
      </c>
      <c r="F1667" s="27" t="s">
        <v>78</v>
      </c>
      <c r="G1667" s="27" t="s">
        <v>79</v>
      </c>
      <c r="H1667" s="27" t="s">
        <v>29</v>
      </c>
      <c r="I1667" s="29">
        <v>0.3</v>
      </c>
      <c r="J1667" s="30">
        <v>4250</v>
      </c>
      <c r="K1667" s="31">
        <f t="shared" si="12"/>
        <v>1275</v>
      </c>
      <c r="L1667" s="31">
        <f t="shared" si="13"/>
        <v>637.5</v>
      </c>
      <c r="M1667" s="32">
        <v>0.5</v>
      </c>
      <c r="O1667" s="37"/>
      <c r="P1667" s="35"/>
      <c r="Q1667" s="33"/>
      <c r="R1667" s="34"/>
    </row>
    <row r="1668" spans="1:18" ht="15.75" customHeight="1" x14ac:dyDescent="0.2">
      <c r="A1668" s="22"/>
      <c r="B1668" s="27" t="s">
        <v>21</v>
      </c>
      <c r="C1668" s="27">
        <v>1185732</v>
      </c>
      <c r="D1668" s="28">
        <v>44245</v>
      </c>
      <c r="E1668" s="27" t="s">
        <v>40</v>
      </c>
      <c r="F1668" s="27" t="s">
        <v>78</v>
      </c>
      <c r="G1668" s="27" t="s">
        <v>79</v>
      </c>
      <c r="H1668" s="27" t="s">
        <v>24</v>
      </c>
      <c r="I1668" s="29">
        <v>0.3</v>
      </c>
      <c r="J1668" s="30">
        <v>6750</v>
      </c>
      <c r="K1668" s="31">
        <f t="shared" si="12"/>
        <v>2025</v>
      </c>
      <c r="L1668" s="31">
        <f t="shared" si="13"/>
        <v>810</v>
      </c>
      <c r="M1668" s="32">
        <v>0.4</v>
      </c>
      <c r="O1668" s="37"/>
      <c r="P1668" s="35"/>
      <c r="Q1668" s="33"/>
      <c r="R1668" s="34"/>
    </row>
    <row r="1669" spans="1:18" ht="15.75" customHeight="1" x14ac:dyDescent="0.2">
      <c r="A1669" s="22"/>
      <c r="B1669" s="27" t="s">
        <v>21</v>
      </c>
      <c r="C1669" s="27">
        <v>1185732</v>
      </c>
      <c r="D1669" s="28">
        <v>44245</v>
      </c>
      <c r="E1669" s="27" t="s">
        <v>40</v>
      </c>
      <c r="F1669" s="27" t="s">
        <v>78</v>
      </c>
      <c r="G1669" s="27" t="s">
        <v>79</v>
      </c>
      <c r="H1669" s="27" t="s">
        <v>25</v>
      </c>
      <c r="I1669" s="29">
        <v>0.3</v>
      </c>
      <c r="J1669" s="30">
        <v>3250</v>
      </c>
      <c r="K1669" s="31">
        <f t="shared" si="12"/>
        <v>975</v>
      </c>
      <c r="L1669" s="31">
        <f t="shared" si="13"/>
        <v>341.25</v>
      </c>
      <c r="M1669" s="32">
        <v>0.35</v>
      </c>
      <c r="O1669" s="37"/>
      <c r="P1669" s="35"/>
      <c r="Q1669" s="33"/>
      <c r="R1669" s="34"/>
    </row>
    <row r="1670" spans="1:18" ht="15.75" customHeight="1" x14ac:dyDescent="0.2">
      <c r="A1670" s="22"/>
      <c r="B1670" s="27" t="s">
        <v>21</v>
      </c>
      <c r="C1670" s="27">
        <v>1185732</v>
      </c>
      <c r="D1670" s="28">
        <v>44245</v>
      </c>
      <c r="E1670" s="27" t="s">
        <v>40</v>
      </c>
      <c r="F1670" s="27" t="s">
        <v>78</v>
      </c>
      <c r="G1670" s="27" t="s">
        <v>79</v>
      </c>
      <c r="H1670" s="27" t="s">
        <v>26</v>
      </c>
      <c r="I1670" s="29">
        <v>0.2</v>
      </c>
      <c r="J1670" s="30">
        <v>3750</v>
      </c>
      <c r="K1670" s="31">
        <f t="shared" si="12"/>
        <v>750</v>
      </c>
      <c r="L1670" s="31">
        <f t="shared" si="13"/>
        <v>262.5</v>
      </c>
      <c r="M1670" s="32">
        <v>0.35</v>
      </c>
      <c r="O1670" s="37"/>
      <c r="P1670" s="35"/>
      <c r="Q1670" s="33"/>
      <c r="R1670" s="34"/>
    </row>
    <row r="1671" spans="1:18" ht="15.75" customHeight="1" x14ac:dyDescent="0.2">
      <c r="A1671" s="22"/>
      <c r="B1671" s="27" t="s">
        <v>21</v>
      </c>
      <c r="C1671" s="27">
        <v>1185732</v>
      </c>
      <c r="D1671" s="28">
        <v>44245</v>
      </c>
      <c r="E1671" s="27" t="s">
        <v>40</v>
      </c>
      <c r="F1671" s="27" t="s">
        <v>78</v>
      </c>
      <c r="G1671" s="27" t="s">
        <v>79</v>
      </c>
      <c r="H1671" s="27" t="s">
        <v>27</v>
      </c>
      <c r="I1671" s="29">
        <v>0.25000000000000006</v>
      </c>
      <c r="J1671" s="30">
        <v>2500</v>
      </c>
      <c r="K1671" s="31">
        <f t="shared" si="12"/>
        <v>625.00000000000011</v>
      </c>
      <c r="L1671" s="31">
        <f t="shared" si="13"/>
        <v>250.00000000000006</v>
      </c>
      <c r="M1671" s="32">
        <v>0.4</v>
      </c>
      <c r="O1671" s="37"/>
      <c r="P1671" s="35"/>
      <c r="Q1671" s="33"/>
      <c r="R1671" s="34"/>
    </row>
    <row r="1672" spans="1:18" ht="15.75" customHeight="1" x14ac:dyDescent="0.2">
      <c r="A1672" s="22"/>
      <c r="B1672" s="27" t="s">
        <v>21</v>
      </c>
      <c r="C1672" s="27">
        <v>1185732</v>
      </c>
      <c r="D1672" s="28">
        <v>44245</v>
      </c>
      <c r="E1672" s="27" t="s">
        <v>40</v>
      </c>
      <c r="F1672" s="27" t="s">
        <v>78</v>
      </c>
      <c r="G1672" s="27" t="s">
        <v>79</v>
      </c>
      <c r="H1672" s="27" t="s">
        <v>28</v>
      </c>
      <c r="I1672" s="29">
        <v>0.39999999999999997</v>
      </c>
      <c r="J1672" s="30">
        <v>3250</v>
      </c>
      <c r="K1672" s="31">
        <f t="shared" si="12"/>
        <v>1300</v>
      </c>
      <c r="L1672" s="31">
        <f t="shared" si="13"/>
        <v>454.99999999999994</v>
      </c>
      <c r="M1672" s="32">
        <v>0.35</v>
      </c>
      <c r="O1672" s="37"/>
      <c r="P1672" s="35"/>
      <c r="Q1672" s="33"/>
      <c r="R1672" s="34"/>
    </row>
    <row r="1673" spans="1:18" ht="15.75" customHeight="1" x14ac:dyDescent="0.2">
      <c r="A1673" s="22"/>
      <c r="B1673" s="27" t="s">
        <v>21</v>
      </c>
      <c r="C1673" s="27">
        <v>1185732</v>
      </c>
      <c r="D1673" s="28">
        <v>44245</v>
      </c>
      <c r="E1673" s="27" t="s">
        <v>40</v>
      </c>
      <c r="F1673" s="27" t="s">
        <v>78</v>
      </c>
      <c r="G1673" s="27" t="s">
        <v>79</v>
      </c>
      <c r="H1673" s="27" t="s">
        <v>29</v>
      </c>
      <c r="I1673" s="29">
        <v>0.3</v>
      </c>
      <c r="J1673" s="30">
        <v>4000</v>
      </c>
      <c r="K1673" s="31">
        <f t="shared" si="12"/>
        <v>1200</v>
      </c>
      <c r="L1673" s="31">
        <f t="shared" si="13"/>
        <v>600</v>
      </c>
      <c r="M1673" s="32">
        <v>0.5</v>
      </c>
      <c r="O1673" s="37"/>
      <c r="P1673" s="35"/>
      <c r="Q1673" s="33"/>
      <c r="R1673" s="34"/>
    </row>
    <row r="1674" spans="1:18" ht="15.75" customHeight="1" x14ac:dyDescent="0.2">
      <c r="A1674" s="22"/>
      <c r="B1674" s="27" t="s">
        <v>21</v>
      </c>
      <c r="C1674" s="27">
        <v>1185732</v>
      </c>
      <c r="D1674" s="28">
        <v>44272</v>
      </c>
      <c r="E1674" s="27" t="s">
        <v>40</v>
      </c>
      <c r="F1674" s="27" t="s">
        <v>78</v>
      </c>
      <c r="G1674" s="27" t="s">
        <v>79</v>
      </c>
      <c r="H1674" s="27" t="s">
        <v>24</v>
      </c>
      <c r="I1674" s="29">
        <v>0.35000000000000003</v>
      </c>
      <c r="J1674" s="30">
        <v>6200</v>
      </c>
      <c r="K1674" s="31">
        <f t="shared" si="12"/>
        <v>2170</v>
      </c>
      <c r="L1674" s="31">
        <f t="shared" si="13"/>
        <v>868</v>
      </c>
      <c r="M1674" s="32">
        <v>0.4</v>
      </c>
      <c r="O1674" s="37"/>
      <c r="P1674" s="35"/>
      <c r="Q1674" s="33"/>
      <c r="R1674" s="34"/>
    </row>
    <row r="1675" spans="1:18" ht="15.75" customHeight="1" x14ac:dyDescent="0.2">
      <c r="A1675" s="22"/>
      <c r="B1675" s="27" t="s">
        <v>21</v>
      </c>
      <c r="C1675" s="27">
        <v>1185732</v>
      </c>
      <c r="D1675" s="28">
        <v>44272</v>
      </c>
      <c r="E1675" s="27" t="s">
        <v>40</v>
      </c>
      <c r="F1675" s="27" t="s">
        <v>78</v>
      </c>
      <c r="G1675" s="27" t="s">
        <v>79</v>
      </c>
      <c r="H1675" s="27" t="s">
        <v>25</v>
      </c>
      <c r="I1675" s="29">
        <v>0.35000000000000003</v>
      </c>
      <c r="J1675" s="30">
        <v>3000</v>
      </c>
      <c r="K1675" s="31">
        <f t="shared" si="12"/>
        <v>1050</v>
      </c>
      <c r="L1675" s="31">
        <f t="shared" si="13"/>
        <v>367.5</v>
      </c>
      <c r="M1675" s="32">
        <v>0.35</v>
      </c>
      <c r="O1675" s="37"/>
      <c r="P1675" s="35"/>
      <c r="Q1675" s="33"/>
      <c r="R1675" s="34"/>
    </row>
    <row r="1676" spans="1:18" ht="15.75" customHeight="1" x14ac:dyDescent="0.2">
      <c r="A1676" s="22"/>
      <c r="B1676" s="27" t="s">
        <v>21</v>
      </c>
      <c r="C1676" s="27">
        <v>1185732</v>
      </c>
      <c r="D1676" s="28">
        <v>44272</v>
      </c>
      <c r="E1676" s="27" t="s">
        <v>40</v>
      </c>
      <c r="F1676" s="27" t="s">
        <v>78</v>
      </c>
      <c r="G1676" s="27" t="s">
        <v>79</v>
      </c>
      <c r="H1676" s="27" t="s">
        <v>26</v>
      </c>
      <c r="I1676" s="29">
        <v>0.25000000000000006</v>
      </c>
      <c r="J1676" s="30">
        <v>3500</v>
      </c>
      <c r="K1676" s="31">
        <f t="shared" si="12"/>
        <v>875.00000000000023</v>
      </c>
      <c r="L1676" s="31">
        <f t="shared" si="13"/>
        <v>306.25000000000006</v>
      </c>
      <c r="M1676" s="32">
        <v>0.35</v>
      </c>
      <c r="O1676" s="37"/>
      <c r="P1676" s="35"/>
      <c r="Q1676" s="33"/>
      <c r="R1676" s="34"/>
    </row>
    <row r="1677" spans="1:18" ht="15.75" customHeight="1" x14ac:dyDescent="0.2">
      <c r="A1677" s="22"/>
      <c r="B1677" s="27" t="s">
        <v>21</v>
      </c>
      <c r="C1677" s="27">
        <v>1185732</v>
      </c>
      <c r="D1677" s="28">
        <v>44272</v>
      </c>
      <c r="E1677" s="27" t="s">
        <v>40</v>
      </c>
      <c r="F1677" s="27" t="s">
        <v>78</v>
      </c>
      <c r="G1677" s="27" t="s">
        <v>79</v>
      </c>
      <c r="H1677" s="27" t="s">
        <v>27</v>
      </c>
      <c r="I1677" s="29">
        <v>0.3</v>
      </c>
      <c r="J1677" s="30">
        <v>2000</v>
      </c>
      <c r="K1677" s="31">
        <f t="shared" si="12"/>
        <v>600</v>
      </c>
      <c r="L1677" s="31">
        <f t="shared" si="13"/>
        <v>240</v>
      </c>
      <c r="M1677" s="32">
        <v>0.4</v>
      </c>
      <c r="O1677" s="37"/>
      <c r="P1677" s="35"/>
      <c r="Q1677" s="33"/>
      <c r="R1677" s="34"/>
    </row>
    <row r="1678" spans="1:18" ht="15.75" customHeight="1" x14ac:dyDescent="0.2">
      <c r="A1678" s="22"/>
      <c r="B1678" s="27" t="s">
        <v>21</v>
      </c>
      <c r="C1678" s="27">
        <v>1185732</v>
      </c>
      <c r="D1678" s="28">
        <v>44272</v>
      </c>
      <c r="E1678" s="27" t="s">
        <v>40</v>
      </c>
      <c r="F1678" s="27" t="s">
        <v>78</v>
      </c>
      <c r="G1678" s="27" t="s">
        <v>79</v>
      </c>
      <c r="H1678" s="27" t="s">
        <v>28</v>
      </c>
      <c r="I1678" s="29">
        <v>0.45</v>
      </c>
      <c r="J1678" s="30">
        <v>2500</v>
      </c>
      <c r="K1678" s="31">
        <f t="shared" si="12"/>
        <v>1125</v>
      </c>
      <c r="L1678" s="31">
        <f t="shared" si="13"/>
        <v>393.75</v>
      </c>
      <c r="M1678" s="32">
        <v>0.35</v>
      </c>
      <c r="O1678" s="37"/>
      <c r="P1678" s="35"/>
      <c r="Q1678" s="33"/>
      <c r="R1678" s="34"/>
    </row>
    <row r="1679" spans="1:18" ht="15.75" customHeight="1" x14ac:dyDescent="0.2">
      <c r="A1679" s="22"/>
      <c r="B1679" s="27" t="s">
        <v>21</v>
      </c>
      <c r="C1679" s="27">
        <v>1185732</v>
      </c>
      <c r="D1679" s="28">
        <v>44272</v>
      </c>
      <c r="E1679" s="27" t="s">
        <v>40</v>
      </c>
      <c r="F1679" s="27" t="s">
        <v>78</v>
      </c>
      <c r="G1679" s="27" t="s">
        <v>79</v>
      </c>
      <c r="H1679" s="27" t="s">
        <v>29</v>
      </c>
      <c r="I1679" s="29">
        <v>0.35000000000000003</v>
      </c>
      <c r="J1679" s="30">
        <v>3500</v>
      </c>
      <c r="K1679" s="31">
        <f t="shared" si="12"/>
        <v>1225.0000000000002</v>
      </c>
      <c r="L1679" s="31">
        <f t="shared" si="13"/>
        <v>612.50000000000011</v>
      </c>
      <c r="M1679" s="32">
        <v>0.5</v>
      </c>
      <c r="O1679" s="37"/>
      <c r="P1679" s="35"/>
      <c r="Q1679" s="33"/>
      <c r="R1679" s="34"/>
    </row>
    <row r="1680" spans="1:18" ht="15.75" customHeight="1" x14ac:dyDescent="0.2">
      <c r="A1680" s="22"/>
      <c r="B1680" s="27" t="s">
        <v>21</v>
      </c>
      <c r="C1680" s="27">
        <v>1185732</v>
      </c>
      <c r="D1680" s="28">
        <v>44304</v>
      </c>
      <c r="E1680" s="27" t="s">
        <v>40</v>
      </c>
      <c r="F1680" s="27" t="s">
        <v>78</v>
      </c>
      <c r="G1680" s="27" t="s">
        <v>79</v>
      </c>
      <c r="H1680" s="27" t="s">
        <v>24</v>
      </c>
      <c r="I1680" s="29">
        <v>0.35000000000000003</v>
      </c>
      <c r="J1680" s="30">
        <v>5750</v>
      </c>
      <c r="K1680" s="31">
        <f t="shared" si="12"/>
        <v>2012.5000000000002</v>
      </c>
      <c r="L1680" s="31">
        <f t="shared" si="13"/>
        <v>805.00000000000011</v>
      </c>
      <c r="M1680" s="32">
        <v>0.4</v>
      </c>
      <c r="O1680" s="37"/>
      <c r="P1680" s="35"/>
      <c r="Q1680" s="33"/>
      <c r="R1680" s="34"/>
    </row>
    <row r="1681" spans="1:18" ht="15.75" customHeight="1" x14ac:dyDescent="0.2">
      <c r="A1681" s="22"/>
      <c r="B1681" s="27" t="s">
        <v>21</v>
      </c>
      <c r="C1681" s="27">
        <v>1185732</v>
      </c>
      <c r="D1681" s="28">
        <v>44304</v>
      </c>
      <c r="E1681" s="27" t="s">
        <v>40</v>
      </c>
      <c r="F1681" s="27" t="s">
        <v>78</v>
      </c>
      <c r="G1681" s="27" t="s">
        <v>79</v>
      </c>
      <c r="H1681" s="27" t="s">
        <v>25</v>
      </c>
      <c r="I1681" s="29">
        <v>0.30000000000000004</v>
      </c>
      <c r="J1681" s="30">
        <v>2750</v>
      </c>
      <c r="K1681" s="31">
        <f t="shared" si="12"/>
        <v>825.00000000000011</v>
      </c>
      <c r="L1681" s="31">
        <f t="shared" si="13"/>
        <v>288.75</v>
      </c>
      <c r="M1681" s="32">
        <v>0.35</v>
      </c>
      <c r="O1681" s="37"/>
      <c r="P1681" s="35"/>
      <c r="Q1681" s="33"/>
      <c r="R1681" s="34"/>
    </row>
    <row r="1682" spans="1:18" ht="15.75" customHeight="1" x14ac:dyDescent="0.2">
      <c r="A1682" s="22"/>
      <c r="B1682" s="27" t="s">
        <v>21</v>
      </c>
      <c r="C1682" s="27">
        <v>1185732</v>
      </c>
      <c r="D1682" s="28">
        <v>44304</v>
      </c>
      <c r="E1682" s="27" t="s">
        <v>40</v>
      </c>
      <c r="F1682" s="27" t="s">
        <v>78</v>
      </c>
      <c r="G1682" s="27" t="s">
        <v>79</v>
      </c>
      <c r="H1682" s="27" t="s">
        <v>26</v>
      </c>
      <c r="I1682" s="29">
        <v>0.20000000000000007</v>
      </c>
      <c r="J1682" s="30">
        <v>2750</v>
      </c>
      <c r="K1682" s="31">
        <f t="shared" si="12"/>
        <v>550.00000000000023</v>
      </c>
      <c r="L1682" s="31">
        <f t="shared" si="13"/>
        <v>192.50000000000006</v>
      </c>
      <c r="M1682" s="32">
        <v>0.35</v>
      </c>
      <c r="O1682" s="37"/>
      <c r="P1682" s="35"/>
      <c r="Q1682" s="33"/>
      <c r="R1682" s="34"/>
    </row>
    <row r="1683" spans="1:18" ht="15.75" customHeight="1" x14ac:dyDescent="0.2">
      <c r="A1683" s="22"/>
      <c r="B1683" s="27" t="s">
        <v>21</v>
      </c>
      <c r="C1683" s="27">
        <v>1185732</v>
      </c>
      <c r="D1683" s="28">
        <v>44304</v>
      </c>
      <c r="E1683" s="27" t="s">
        <v>40</v>
      </c>
      <c r="F1683" s="27" t="s">
        <v>78</v>
      </c>
      <c r="G1683" s="27" t="s">
        <v>79</v>
      </c>
      <c r="H1683" s="27" t="s">
        <v>27</v>
      </c>
      <c r="I1683" s="29">
        <v>0.25</v>
      </c>
      <c r="J1683" s="30">
        <v>2000</v>
      </c>
      <c r="K1683" s="31">
        <f t="shared" si="12"/>
        <v>500</v>
      </c>
      <c r="L1683" s="31">
        <f t="shared" si="13"/>
        <v>200</v>
      </c>
      <c r="M1683" s="32">
        <v>0.4</v>
      </c>
      <c r="O1683" s="37"/>
      <c r="P1683" s="35"/>
      <c r="Q1683" s="33"/>
      <c r="R1683" s="34"/>
    </row>
    <row r="1684" spans="1:18" ht="15.75" customHeight="1" x14ac:dyDescent="0.2">
      <c r="A1684" s="22"/>
      <c r="B1684" s="27" t="s">
        <v>21</v>
      </c>
      <c r="C1684" s="27">
        <v>1185732</v>
      </c>
      <c r="D1684" s="28">
        <v>44304</v>
      </c>
      <c r="E1684" s="27" t="s">
        <v>40</v>
      </c>
      <c r="F1684" s="27" t="s">
        <v>78</v>
      </c>
      <c r="G1684" s="27" t="s">
        <v>79</v>
      </c>
      <c r="H1684" s="27" t="s">
        <v>28</v>
      </c>
      <c r="I1684" s="29">
        <v>0.4</v>
      </c>
      <c r="J1684" s="30">
        <v>2250</v>
      </c>
      <c r="K1684" s="31">
        <f t="shared" si="12"/>
        <v>900</v>
      </c>
      <c r="L1684" s="31">
        <f t="shared" si="13"/>
        <v>315</v>
      </c>
      <c r="M1684" s="32">
        <v>0.35</v>
      </c>
      <c r="O1684" s="37"/>
      <c r="P1684" s="35"/>
      <c r="Q1684" s="33"/>
      <c r="R1684" s="34"/>
    </row>
    <row r="1685" spans="1:18" ht="15.75" customHeight="1" x14ac:dyDescent="0.2">
      <c r="A1685" s="22"/>
      <c r="B1685" s="27" t="s">
        <v>21</v>
      </c>
      <c r="C1685" s="27">
        <v>1185732</v>
      </c>
      <c r="D1685" s="28">
        <v>44304</v>
      </c>
      <c r="E1685" s="27" t="s">
        <v>40</v>
      </c>
      <c r="F1685" s="27" t="s">
        <v>78</v>
      </c>
      <c r="G1685" s="27" t="s">
        <v>79</v>
      </c>
      <c r="H1685" s="27" t="s">
        <v>29</v>
      </c>
      <c r="I1685" s="29">
        <v>0.30000000000000004</v>
      </c>
      <c r="J1685" s="30">
        <v>3500</v>
      </c>
      <c r="K1685" s="31">
        <f t="shared" si="12"/>
        <v>1050.0000000000002</v>
      </c>
      <c r="L1685" s="31">
        <f t="shared" si="13"/>
        <v>525.00000000000011</v>
      </c>
      <c r="M1685" s="32">
        <v>0.5</v>
      </c>
      <c r="O1685" s="37"/>
      <c r="P1685" s="35"/>
      <c r="Q1685" s="33"/>
      <c r="R1685" s="34"/>
    </row>
    <row r="1686" spans="1:18" ht="15.75" customHeight="1" x14ac:dyDescent="0.2">
      <c r="A1686" s="22"/>
      <c r="B1686" s="27" t="s">
        <v>21</v>
      </c>
      <c r="C1686" s="27">
        <v>1185732</v>
      </c>
      <c r="D1686" s="28">
        <v>44335</v>
      </c>
      <c r="E1686" s="27" t="s">
        <v>40</v>
      </c>
      <c r="F1686" s="27" t="s">
        <v>78</v>
      </c>
      <c r="G1686" s="27" t="s">
        <v>79</v>
      </c>
      <c r="H1686" s="27" t="s">
        <v>24</v>
      </c>
      <c r="I1686" s="29">
        <v>0.4</v>
      </c>
      <c r="J1686" s="30">
        <v>6200</v>
      </c>
      <c r="K1686" s="31">
        <f t="shared" si="12"/>
        <v>2480</v>
      </c>
      <c r="L1686" s="31">
        <f t="shared" si="13"/>
        <v>992</v>
      </c>
      <c r="M1686" s="32">
        <v>0.4</v>
      </c>
      <c r="O1686" s="37"/>
      <c r="P1686" s="35"/>
      <c r="Q1686" s="33"/>
      <c r="R1686" s="34"/>
    </row>
    <row r="1687" spans="1:18" ht="15.75" customHeight="1" x14ac:dyDescent="0.2">
      <c r="A1687" s="22"/>
      <c r="B1687" s="27" t="s">
        <v>21</v>
      </c>
      <c r="C1687" s="27">
        <v>1185732</v>
      </c>
      <c r="D1687" s="28">
        <v>44335</v>
      </c>
      <c r="E1687" s="27" t="s">
        <v>40</v>
      </c>
      <c r="F1687" s="27" t="s">
        <v>78</v>
      </c>
      <c r="G1687" s="27" t="s">
        <v>79</v>
      </c>
      <c r="H1687" s="27" t="s">
        <v>25</v>
      </c>
      <c r="I1687" s="29">
        <v>0.35000000000000009</v>
      </c>
      <c r="J1687" s="30">
        <v>3250</v>
      </c>
      <c r="K1687" s="31">
        <f t="shared" si="12"/>
        <v>1137.5000000000002</v>
      </c>
      <c r="L1687" s="31">
        <f t="shared" si="13"/>
        <v>398.12500000000006</v>
      </c>
      <c r="M1687" s="32">
        <v>0.35</v>
      </c>
      <c r="O1687" s="37"/>
      <c r="P1687" s="35"/>
      <c r="Q1687" s="33"/>
      <c r="R1687" s="34"/>
    </row>
    <row r="1688" spans="1:18" ht="15.75" customHeight="1" x14ac:dyDescent="0.2">
      <c r="A1688" s="22"/>
      <c r="B1688" s="27" t="s">
        <v>21</v>
      </c>
      <c r="C1688" s="27">
        <v>1185732</v>
      </c>
      <c r="D1688" s="28">
        <v>44335</v>
      </c>
      <c r="E1688" s="27" t="s">
        <v>40</v>
      </c>
      <c r="F1688" s="27" t="s">
        <v>78</v>
      </c>
      <c r="G1688" s="27" t="s">
        <v>79</v>
      </c>
      <c r="H1688" s="27" t="s">
        <v>26</v>
      </c>
      <c r="I1688" s="29">
        <v>0.30000000000000004</v>
      </c>
      <c r="J1688" s="30">
        <v>3000</v>
      </c>
      <c r="K1688" s="31">
        <f t="shared" si="12"/>
        <v>900.00000000000011</v>
      </c>
      <c r="L1688" s="31">
        <f t="shared" si="13"/>
        <v>315</v>
      </c>
      <c r="M1688" s="32">
        <v>0.35</v>
      </c>
      <c r="O1688" s="37"/>
      <c r="P1688" s="35"/>
      <c r="Q1688" s="33"/>
      <c r="R1688" s="34"/>
    </row>
    <row r="1689" spans="1:18" ht="15.75" customHeight="1" x14ac:dyDescent="0.2">
      <c r="A1689" s="22"/>
      <c r="B1689" s="27" t="s">
        <v>21</v>
      </c>
      <c r="C1689" s="27">
        <v>1185732</v>
      </c>
      <c r="D1689" s="28">
        <v>44335</v>
      </c>
      <c r="E1689" s="27" t="s">
        <v>40</v>
      </c>
      <c r="F1689" s="27" t="s">
        <v>78</v>
      </c>
      <c r="G1689" s="27" t="s">
        <v>79</v>
      </c>
      <c r="H1689" s="27" t="s">
        <v>27</v>
      </c>
      <c r="I1689" s="29">
        <v>0.30000000000000004</v>
      </c>
      <c r="J1689" s="30">
        <v>2250</v>
      </c>
      <c r="K1689" s="31">
        <f t="shared" si="12"/>
        <v>675.00000000000011</v>
      </c>
      <c r="L1689" s="31">
        <f t="shared" si="13"/>
        <v>270.00000000000006</v>
      </c>
      <c r="M1689" s="32">
        <v>0.4</v>
      </c>
      <c r="O1689" s="37"/>
      <c r="P1689" s="35"/>
      <c r="Q1689" s="33"/>
      <c r="R1689" s="34"/>
    </row>
    <row r="1690" spans="1:18" ht="15.75" customHeight="1" x14ac:dyDescent="0.2">
      <c r="A1690" s="22"/>
      <c r="B1690" s="27" t="s">
        <v>21</v>
      </c>
      <c r="C1690" s="27">
        <v>1185732</v>
      </c>
      <c r="D1690" s="28">
        <v>44335</v>
      </c>
      <c r="E1690" s="27" t="s">
        <v>40</v>
      </c>
      <c r="F1690" s="27" t="s">
        <v>78</v>
      </c>
      <c r="G1690" s="27" t="s">
        <v>79</v>
      </c>
      <c r="H1690" s="27" t="s">
        <v>28</v>
      </c>
      <c r="I1690" s="29">
        <v>0.44999999999999996</v>
      </c>
      <c r="J1690" s="30">
        <v>2500</v>
      </c>
      <c r="K1690" s="31">
        <f t="shared" si="12"/>
        <v>1125</v>
      </c>
      <c r="L1690" s="31">
        <f t="shared" si="13"/>
        <v>393.75</v>
      </c>
      <c r="M1690" s="32">
        <v>0.35</v>
      </c>
      <c r="O1690" s="37"/>
      <c r="P1690" s="35"/>
      <c r="Q1690" s="33"/>
      <c r="R1690" s="34"/>
    </row>
    <row r="1691" spans="1:18" ht="15.75" customHeight="1" x14ac:dyDescent="0.2">
      <c r="A1691" s="22"/>
      <c r="B1691" s="27" t="s">
        <v>21</v>
      </c>
      <c r="C1691" s="27">
        <v>1185732</v>
      </c>
      <c r="D1691" s="28">
        <v>44335</v>
      </c>
      <c r="E1691" s="27" t="s">
        <v>40</v>
      </c>
      <c r="F1691" s="27" t="s">
        <v>78</v>
      </c>
      <c r="G1691" s="27" t="s">
        <v>79</v>
      </c>
      <c r="H1691" s="27" t="s">
        <v>29</v>
      </c>
      <c r="I1691" s="29">
        <v>0.49999999999999994</v>
      </c>
      <c r="J1691" s="30">
        <v>3500</v>
      </c>
      <c r="K1691" s="31">
        <f t="shared" si="12"/>
        <v>1749.9999999999998</v>
      </c>
      <c r="L1691" s="31">
        <f t="shared" si="13"/>
        <v>874.99999999999989</v>
      </c>
      <c r="M1691" s="32">
        <v>0.5</v>
      </c>
      <c r="O1691" s="37"/>
      <c r="P1691" s="35"/>
      <c r="Q1691" s="33"/>
      <c r="R1691" s="34"/>
    </row>
    <row r="1692" spans="1:18" ht="15.75" customHeight="1" x14ac:dyDescent="0.2">
      <c r="A1692" s="22"/>
      <c r="B1692" s="27" t="s">
        <v>21</v>
      </c>
      <c r="C1692" s="27">
        <v>1185732</v>
      </c>
      <c r="D1692" s="28">
        <v>44365</v>
      </c>
      <c r="E1692" s="27" t="s">
        <v>40</v>
      </c>
      <c r="F1692" s="27" t="s">
        <v>78</v>
      </c>
      <c r="G1692" s="27" t="s">
        <v>79</v>
      </c>
      <c r="H1692" s="27" t="s">
        <v>24</v>
      </c>
      <c r="I1692" s="29">
        <v>0.35000000000000003</v>
      </c>
      <c r="J1692" s="30">
        <v>6000</v>
      </c>
      <c r="K1692" s="31">
        <f t="shared" si="12"/>
        <v>2100</v>
      </c>
      <c r="L1692" s="31">
        <f t="shared" si="13"/>
        <v>840</v>
      </c>
      <c r="M1692" s="32">
        <v>0.4</v>
      </c>
      <c r="O1692" s="37"/>
      <c r="P1692" s="35"/>
      <c r="Q1692" s="33"/>
      <c r="R1692" s="34"/>
    </row>
    <row r="1693" spans="1:18" ht="15.75" customHeight="1" x14ac:dyDescent="0.2">
      <c r="A1693" s="22"/>
      <c r="B1693" s="27" t="s">
        <v>21</v>
      </c>
      <c r="C1693" s="27">
        <v>1185732</v>
      </c>
      <c r="D1693" s="28">
        <v>44365</v>
      </c>
      <c r="E1693" s="27" t="s">
        <v>40</v>
      </c>
      <c r="F1693" s="27" t="s">
        <v>78</v>
      </c>
      <c r="G1693" s="27" t="s">
        <v>79</v>
      </c>
      <c r="H1693" s="27" t="s">
        <v>25</v>
      </c>
      <c r="I1693" s="29">
        <v>0.3000000000000001</v>
      </c>
      <c r="J1693" s="30">
        <v>3500</v>
      </c>
      <c r="K1693" s="31">
        <f t="shared" si="12"/>
        <v>1050.0000000000005</v>
      </c>
      <c r="L1693" s="31">
        <f t="shared" si="13"/>
        <v>367.50000000000011</v>
      </c>
      <c r="M1693" s="32">
        <v>0.35</v>
      </c>
      <c r="O1693" s="37"/>
      <c r="P1693" s="35"/>
      <c r="Q1693" s="33"/>
      <c r="R1693" s="34"/>
    </row>
    <row r="1694" spans="1:18" ht="15.75" customHeight="1" x14ac:dyDescent="0.2">
      <c r="A1694" s="22"/>
      <c r="B1694" s="27" t="s">
        <v>21</v>
      </c>
      <c r="C1694" s="27">
        <v>1185732</v>
      </c>
      <c r="D1694" s="28">
        <v>44365</v>
      </c>
      <c r="E1694" s="27" t="s">
        <v>40</v>
      </c>
      <c r="F1694" s="27" t="s">
        <v>78</v>
      </c>
      <c r="G1694" s="27" t="s">
        <v>79</v>
      </c>
      <c r="H1694" s="27" t="s">
        <v>26</v>
      </c>
      <c r="I1694" s="29">
        <v>0.25000000000000006</v>
      </c>
      <c r="J1694" s="30">
        <v>3750</v>
      </c>
      <c r="K1694" s="31">
        <f t="shared" si="12"/>
        <v>937.50000000000023</v>
      </c>
      <c r="L1694" s="31">
        <f t="shared" si="13"/>
        <v>328.12500000000006</v>
      </c>
      <c r="M1694" s="32">
        <v>0.35</v>
      </c>
      <c r="O1694" s="37"/>
      <c r="P1694" s="35"/>
      <c r="Q1694" s="33"/>
      <c r="R1694" s="34"/>
    </row>
    <row r="1695" spans="1:18" ht="15.75" customHeight="1" x14ac:dyDescent="0.2">
      <c r="A1695" s="22"/>
      <c r="B1695" s="27" t="s">
        <v>21</v>
      </c>
      <c r="C1695" s="27">
        <v>1185732</v>
      </c>
      <c r="D1695" s="28">
        <v>44365</v>
      </c>
      <c r="E1695" s="27" t="s">
        <v>40</v>
      </c>
      <c r="F1695" s="27" t="s">
        <v>78</v>
      </c>
      <c r="G1695" s="27" t="s">
        <v>79</v>
      </c>
      <c r="H1695" s="27" t="s">
        <v>27</v>
      </c>
      <c r="I1695" s="29">
        <v>0.25000000000000006</v>
      </c>
      <c r="J1695" s="30">
        <v>3500</v>
      </c>
      <c r="K1695" s="31">
        <f t="shared" si="12"/>
        <v>875.00000000000023</v>
      </c>
      <c r="L1695" s="31">
        <f t="shared" si="13"/>
        <v>350.00000000000011</v>
      </c>
      <c r="M1695" s="32">
        <v>0.4</v>
      </c>
      <c r="O1695" s="37"/>
      <c r="P1695" s="35"/>
      <c r="Q1695" s="33"/>
      <c r="R1695" s="34"/>
    </row>
    <row r="1696" spans="1:18" ht="15.75" customHeight="1" x14ac:dyDescent="0.2">
      <c r="A1696" s="22"/>
      <c r="B1696" s="27" t="s">
        <v>21</v>
      </c>
      <c r="C1696" s="27">
        <v>1185732</v>
      </c>
      <c r="D1696" s="28">
        <v>44365</v>
      </c>
      <c r="E1696" s="27" t="s">
        <v>40</v>
      </c>
      <c r="F1696" s="27" t="s">
        <v>78</v>
      </c>
      <c r="G1696" s="27" t="s">
        <v>79</v>
      </c>
      <c r="H1696" s="27" t="s">
        <v>28</v>
      </c>
      <c r="I1696" s="29">
        <v>0.4</v>
      </c>
      <c r="J1696" s="30">
        <v>3500</v>
      </c>
      <c r="K1696" s="31">
        <f t="shared" si="12"/>
        <v>1400</v>
      </c>
      <c r="L1696" s="31">
        <f t="shared" si="13"/>
        <v>489.99999999999994</v>
      </c>
      <c r="M1696" s="32">
        <v>0.35</v>
      </c>
      <c r="O1696" s="37"/>
      <c r="P1696" s="35"/>
      <c r="Q1696" s="33"/>
      <c r="R1696" s="34"/>
    </row>
    <row r="1697" spans="1:18" ht="15.75" customHeight="1" x14ac:dyDescent="0.2">
      <c r="A1697" s="22"/>
      <c r="B1697" s="27" t="s">
        <v>21</v>
      </c>
      <c r="C1697" s="27">
        <v>1185732</v>
      </c>
      <c r="D1697" s="28">
        <v>44365</v>
      </c>
      <c r="E1697" s="27" t="s">
        <v>40</v>
      </c>
      <c r="F1697" s="27" t="s">
        <v>78</v>
      </c>
      <c r="G1697" s="27" t="s">
        <v>79</v>
      </c>
      <c r="H1697" s="27" t="s">
        <v>29</v>
      </c>
      <c r="I1697" s="29">
        <v>0.45</v>
      </c>
      <c r="J1697" s="30">
        <v>5250</v>
      </c>
      <c r="K1697" s="31">
        <f t="shared" si="12"/>
        <v>2362.5</v>
      </c>
      <c r="L1697" s="31">
        <f t="shared" si="13"/>
        <v>1181.25</v>
      </c>
      <c r="M1697" s="32">
        <v>0.5</v>
      </c>
      <c r="O1697" s="37"/>
      <c r="P1697" s="35"/>
      <c r="Q1697" s="33"/>
      <c r="R1697" s="34"/>
    </row>
    <row r="1698" spans="1:18" ht="15.75" customHeight="1" x14ac:dyDescent="0.2">
      <c r="A1698" s="22"/>
      <c r="B1698" s="27" t="s">
        <v>21</v>
      </c>
      <c r="C1698" s="27">
        <v>1185732</v>
      </c>
      <c r="D1698" s="28">
        <v>44394</v>
      </c>
      <c r="E1698" s="27" t="s">
        <v>40</v>
      </c>
      <c r="F1698" s="27" t="s">
        <v>78</v>
      </c>
      <c r="G1698" s="27" t="s">
        <v>79</v>
      </c>
      <c r="H1698" s="27" t="s">
        <v>24</v>
      </c>
      <c r="I1698" s="29">
        <v>0.4</v>
      </c>
      <c r="J1698" s="30">
        <v>7500</v>
      </c>
      <c r="K1698" s="31">
        <f t="shared" si="12"/>
        <v>3000</v>
      </c>
      <c r="L1698" s="31">
        <f t="shared" si="13"/>
        <v>1200</v>
      </c>
      <c r="M1698" s="32">
        <v>0.4</v>
      </c>
      <c r="O1698" s="37"/>
      <c r="P1698" s="35"/>
      <c r="Q1698" s="33"/>
      <c r="R1698" s="34"/>
    </row>
    <row r="1699" spans="1:18" ht="15.75" customHeight="1" x14ac:dyDescent="0.2">
      <c r="A1699" s="22"/>
      <c r="B1699" s="27" t="s">
        <v>21</v>
      </c>
      <c r="C1699" s="27">
        <v>1185732</v>
      </c>
      <c r="D1699" s="28">
        <v>44394</v>
      </c>
      <c r="E1699" s="27" t="s">
        <v>40</v>
      </c>
      <c r="F1699" s="27" t="s">
        <v>78</v>
      </c>
      <c r="G1699" s="27" t="s">
        <v>79</v>
      </c>
      <c r="H1699" s="27" t="s">
        <v>25</v>
      </c>
      <c r="I1699" s="29">
        <v>0.35000000000000009</v>
      </c>
      <c r="J1699" s="30">
        <v>5000</v>
      </c>
      <c r="K1699" s="31">
        <f t="shared" si="12"/>
        <v>1750.0000000000005</v>
      </c>
      <c r="L1699" s="31">
        <f t="shared" si="13"/>
        <v>612.50000000000011</v>
      </c>
      <c r="M1699" s="32">
        <v>0.35</v>
      </c>
      <c r="O1699" s="37"/>
      <c r="P1699" s="35"/>
      <c r="Q1699" s="33"/>
      <c r="R1699" s="34"/>
    </row>
    <row r="1700" spans="1:18" ht="15.75" customHeight="1" x14ac:dyDescent="0.2">
      <c r="A1700" s="22"/>
      <c r="B1700" s="27" t="s">
        <v>21</v>
      </c>
      <c r="C1700" s="27">
        <v>1185732</v>
      </c>
      <c r="D1700" s="28">
        <v>44394</v>
      </c>
      <c r="E1700" s="27" t="s">
        <v>40</v>
      </c>
      <c r="F1700" s="27" t="s">
        <v>78</v>
      </c>
      <c r="G1700" s="27" t="s">
        <v>79</v>
      </c>
      <c r="H1700" s="27" t="s">
        <v>26</v>
      </c>
      <c r="I1700" s="29">
        <v>0.30000000000000004</v>
      </c>
      <c r="J1700" s="30">
        <v>4250</v>
      </c>
      <c r="K1700" s="31">
        <f t="shared" si="12"/>
        <v>1275.0000000000002</v>
      </c>
      <c r="L1700" s="31">
        <f t="shared" si="13"/>
        <v>446.25000000000006</v>
      </c>
      <c r="M1700" s="32">
        <v>0.35</v>
      </c>
      <c r="O1700" s="37"/>
      <c r="P1700" s="35"/>
      <c r="Q1700" s="33"/>
      <c r="R1700" s="34"/>
    </row>
    <row r="1701" spans="1:18" ht="15.75" customHeight="1" x14ac:dyDescent="0.2">
      <c r="A1701" s="22"/>
      <c r="B1701" s="27" t="s">
        <v>21</v>
      </c>
      <c r="C1701" s="27">
        <v>1185732</v>
      </c>
      <c r="D1701" s="28">
        <v>44394</v>
      </c>
      <c r="E1701" s="27" t="s">
        <v>40</v>
      </c>
      <c r="F1701" s="27" t="s">
        <v>78</v>
      </c>
      <c r="G1701" s="27" t="s">
        <v>79</v>
      </c>
      <c r="H1701" s="27" t="s">
        <v>27</v>
      </c>
      <c r="I1701" s="29">
        <v>0.30000000000000004</v>
      </c>
      <c r="J1701" s="30">
        <v>3750</v>
      </c>
      <c r="K1701" s="31">
        <f t="shared" si="12"/>
        <v>1125.0000000000002</v>
      </c>
      <c r="L1701" s="31">
        <f t="shared" si="13"/>
        <v>450.00000000000011</v>
      </c>
      <c r="M1701" s="32">
        <v>0.4</v>
      </c>
      <c r="O1701" s="37"/>
      <c r="P1701" s="35"/>
      <c r="Q1701" s="33"/>
      <c r="R1701" s="34"/>
    </row>
    <row r="1702" spans="1:18" ht="15.75" customHeight="1" x14ac:dyDescent="0.2">
      <c r="A1702" s="22"/>
      <c r="B1702" s="27" t="s">
        <v>21</v>
      </c>
      <c r="C1702" s="27">
        <v>1185732</v>
      </c>
      <c r="D1702" s="28">
        <v>44394</v>
      </c>
      <c r="E1702" s="27" t="s">
        <v>40</v>
      </c>
      <c r="F1702" s="27" t="s">
        <v>78</v>
      </c>
      <c r="G1702" s="27" t="s">
        <v>79</v>
      </c>
      <c r="H1702" s="27" t="s">
        <v>28</v>
      </c>
      <c r="I1702" s="29">
        <v>0.4</v>
      </c>
      <c r="J1702" s="30">
        <v>3750</v>
      </c>
      <c r="K1702" s="31">
        <f t="shared" si="12"/>
        <v>1500</v>
      </c>
      <c r="L1702" s="31">
        <f t="shared" si="13"/>
        <v>525</v>
      </c>
      <c r="M1702" s="32">
        <v>0.35</v>
      </c>
      <c r="O1702" s="37"/>
      <c r="P1702" s="35"/>
      <c r="Q1702" s="33"/>
      <c r="R1702" s="34"/>
    </row>
    <row r="1703" spans="1:18" ht="15.75" customHeight="1" x14ac:dyDescent="0.2">
      <c r="A1703" s="22"/>
      <c r="B1703" s="27" t="s">
        <v>21</v>
      </c>
      <c r="C1703" s="27">
        <v>1185732</v>
      </c>
      <c r="D1703" s="28">
        <v>44394</v>
      </c>
      <c r="E1703" s="27" t="s">
        <v>40</v>
      </c>
      <c r="F1703" s="27" t="s">
        <v>78</v>
      </c>
      <c r="G1703" s="27" t="s">
        <v>79</v>
      </c>
      <c r="H1703" s="27" t="s">
        <v>29</v>
      </c>
      <c r="I1703" s="29">
        <v>0.45</v>
      </c>
      <c r="J1703" s="30">
        <v>5500</v>
      </c>
      <c r="K1703" s="31">
        <f t="shared" si="12"/>
        <v>2475</v>
      </c>
      <c r="L1703" s="31">
        <f t="shared" si="13"/>
        <v>1237.5</v>
      </c>
      <c r="M1703" s="32">
        <v>0.5</v>
      </c>
      <c r="O1703" s="37"/>
      <c r="P1703" s="35"/>
      <c r="Q1703" s="33"/>
      <c r="R1703" s="34"/>
    </row>
    <row r="1704" spans="1:18" ht="15.75" customHeight="1" x14ac:dyDescent="0.2">
      <c r="A1704" s="22"/>
      <c r="B1704" s="27" t="s">
        <v>21</v>
      </c>
      <c r="C1704" s="27">
        <v>1185732</v>
      </c>
      <c r="D1704" s="28">
        <v>44426</v>
      </c>
      <c r="E1704" s="27" t="s">
        <v>40</v>
      </c>
      <c r="F1704" s="27" t="s">
        <v>78</v>
      </c>
      <c r="G1704" s="27" t="s">
        <v>79</v>
      </c>
      <c r="H1704" s="27" t="s">
        <v>24</v>
      </c>
      <c r="I1704" s="29">
        <v>0.4</v>
      </c>
      <c r="J1704" s="30">
        <v>7000</v>
      </c>
      <c r="K1704" s="31">
        <f t="shared" si="12"/>
        <v>2800</v>
      </c>
      <c r="L1704" s="31">
        <f t="shared" si="13"/>
        <v>1120</v>
      </c>
      <c r="M1704" s="32">
        <v>0.4</v>
      </c>
      <c r="O1704" s="37"/>
      <c r="P1704" s="35"/>
      <c r="Q1704" s="33"/>
      <c r="R1704" s="34"/>
    </row>
    <row r="1705" spans="1:18" ht="15.75" customHeight="1" x14ac:dyDescent="0.2">
      <c r="A1705" s="22"/>
      <c r="B1705" s="27" t="s">
        <v>21</v>
      </c>
      <c r="C1705" s="27">
        <v>1185732</v>
      </c>
      <c r="D1705" s="28">
        <v>44426</v>
      </c>
      <c r="E1705" s="27" t="s">
        <v>40</v>
      </c>
      <c r="F1705" s="27" t="s">
        <v>78</v>
      </c>
      <c r="G1705" s="27" t="s">
        <v>79</v>
      </c>
      <c r="H1705" s="27" t="s">
        <v>25</v>
      </c>
      <c r="I1705" s="29">
        <v>0.40000000000000008</v>
      </c>
      <c r="J1705" s="30">
        <v>4750</v>
      </c>
      <c r="K1705" s="31">
        <f t="shared" si="12"/>
        <v>1900.0000000000005</v>
      </c>
      <c r="L1705" s="31">
        <f t="shared" si="13"/>
        <v>665.00000000000011</v>
      </c>
      <c r="M1705" s="32">
        <v>0.35</v>
      </c>
      <c r="O1705" s="37"/>
      <c r="P1705" s="35"/>
      <c r="Q1705" s="33"/>
      <c r="R1705" s="34"/>
    </row>
    <row r="1706" spans="1:18" ht="15.75" customHeight="1" x14ac:dyDescent="0.2">
      <c r="A1706" s="22"/>
      <c r="B1706" s="27" t="s">
        <v>21</v>
      </c>
      <c r="C1706" s="27">
        <v>1185732</v>
      </c>
      <c r="D1706" s="28">
        <v>44426</v>
      </c>
      <c r="E1706" s="27" t="s">
        <v>40</v>
      </c>
      <c r="F1706" s="27" t="s">
        <v>78</v>
      </c>
      <c r="G1706" s="27" t="s">
        <v>79</v>
      </c>
      <c r="H1706" s="27" t="s">
        <v>26</v>
      </c>
      <c r="I1706" s="29">
        <v>0.35000000000000003</v>
      </c>
      <c r="J1706" s="30">
        <v>4000</v>
      </c>
      <c r="K1706" s="31">
        <f t="shared" si="12"/>
        <v>1400.0000000000002</v>
      </c>
      <c r="L1706" s="31">
        <f t="shared" si="13"/>
        <v>490.00000000000006</v>
      </c>
      <c r="M1706" s="32">
        <v>0.35</v>
      </c>
      <c r="O1706" s="37"/>
      <c r="P1706" s="35"/>
      <c r="Q1706" s="33"/>
      <c r="R1706" s="34"/>
    </row>
    <row r="1707" spans="1:18" ht="15.75" customHeight="1" x14ac:dyDescent="0.2">
      <c r="A1707" s="22"/>
      <c r="B1707" s="27" t="s">
        <v>21</v>
      </c>
      <c r="C1707" s="27">
        <v>1185732</v>
      </c>
      <c r="D1707" s="28">
        <v>44426</v>
      </c>
      <c r="E1707" s="27" t="s">
        <v>40</v>
      </c>
      <c r="F1707" s="27" t="s">
        <v>78</v>
      </c>
      <c r="G1707" s="27" t="s">
        <v>79</v>
      </c>
      <c r="H1707" s="27" t="s">
        <v>27</v>
      </c>
      <c r="I1707" s="29">
        <v>0.25000000000000006</v>
      </c>
      <c r="J1707" s="30">
        <v>3250</v>
      </c>
      <c r="K1707" s="31">
        <f t="shared" si="12"/>
        <v>812.50000000000023</v>
      </c>
      <c r="L1707" s="31">
        <f t="shared" si="13"/>
        <v>325.00000000000011</v>
      </c>
      <c r="M1707" s="32">
        <v>0.4</v>
      </c>
      <c r="O1707" s="37"/>
      <c r="P1707" s="35"/>
      <c r="Q1707" s="33"/>
      <c r="R1707" s="34"/>
    </row>
    <row r="1708" spans="1:18" ht="15.75" customHeight="1" x14ac:dyDescent="0.2">
      <c r="A1708" s="22"/>
      <c r="B1708" s="27" t="s">
        <v>21</v>
      </c>
      <c r="C1708" s="27">
        <v>1185732</v>
      </c>
      <c r="D1708" s="28">
        <v>44426</v>
      </c>
      <c r="E1708" s="27" t="s">
        <v>40</v>
      </c>
      <c r="F1708" s="27" t="s">
        <v>78</v>
      </c>
      <c r="G1708" s="27" t="s">
        <v>79</v>
      </c>
      <c r="H1708" s="27" t="s">
        <v>28</v>
      </c>
      <c r="I1708" s="29">
        <v>0.35000000000000003</v>
      </c>
      <c r="J1708" s="30">
        <v>3000</v>
      </c>
      <c r="K1708" s="31">
        <f t="shared" si="12"/>
        <v>1050</v>
      </c>
      <c r="L1708" s="31">
        <f t="shared" si="13"/>
        <v>367.5</v>
      </c>
      <c r="M1708" s="32">
        <v>0.35</v>
      </c>
      <c r="O1708" s="37"/>
      <c r="P1708" s="35"/>
      <c r="Q1708" s="33"/>
      <c r="R1708" s="34"/>
    </row>
    <row r="1709" spans="1:18" ht="15.75" customHeight="1" x14ac:dyDescent="0.2">
      <c r="A1709" s="22"/>
      <c r="B1709" s="27" t="s">
        <v>21</v>
      </c>
      <c r="C1709" s="27">
        <v>1185732</v>
      </c>
      <c r="D1709" s="28">
        <v>44426</v>
      </c>
      <c r="E1709" s="27" t="s">
        <v>40</v>
      </c>
      <c r="F1709" s="27" t="s">
        <v>78</v>
      </c>
      <c r="G1709" s="27" t="s">
        <v>79</v>
      </c>
      <c r="H1709" s="27" t="s">
        <v>29</v>
      </c>
      <c r="I1709" s="29">
        <v>0.4</v>
      </c>
      <c r="J1709" s="30">
        <v>4750</v>
      </c>
      <c r="K1709" s="31">
        <f t="shared" si="12"/>
        <v>1900</v>
      </c>
      <c r="L1709" s="31">
        <f t="shared" si="13"/>
        <v>950</v>
      </c>
      <c r="M1709" s="32">
        <v>0.5</v>
      </c>
      <c r="O1709" s="37"/>
      <c r="P1709" s="35"/>
      <c r="Q1709" s="33"/>
      <c r="R1709" s="34"/>
    </row>
    <row r="1710" spans="1:18" ht="15.75" customHeight="1" x14ac:dyDescent="0.2">
      <c r="A1710" s="22"/>
      <c r="B1710" s="27" t="s">
        <v>21</v>
      </c>
      <c r="C1710" s="27">
        <v>1185732</v>
      </c>
      <c r="D1710" s="28">
        <v>44458</v>
      </c>
      <c r="E1710" s="27" t="s">
        <v>40</v>
      </c>
      <c r="F1710" s="27" t="s">
        <v>78</v>
      </c>
      <c r="G1710" s="27" t="s">
        <v>79</v>
      </c>
      <c r="H1710" s="27" t="s">
        <v>24</v>
      </c>
      <c r="I1710" s="29">
        <v>0.35000000000000003</v>
      </c>
      <c r="J1710" s="30">
        <v>6000</v>
      </c>
      <c r="K1710" s="31">
        <f t="shared" si="12"/>
        <v>2100</v>
      </c>
      <c r="L1710" s="31">
        <f t="shared" si="13"/>
        <v>840</v>
      </c>
      <c r="M1710" s="32">
        <v>0.4</v>
      </c>
      <c r="O1710" s="37"/>
      <c r="P1710" s="35"/>
      <c r="Q1710" s="33"/>
      <c r="R1710" s="34"/>
    </row>
    <row r="1711" spans="1:18" ht="15.75" customHeight="1" x14ac:dyDescent="0.2">
      <c r="A1711" s="22"/>
      <c r="B1711" s="27" t="s">
        <v>21</v>
      </c>
      <c r="C1711" s="27">
        <v>1185732</v>
      </c>
      <c r="D1711" s="28">
        <v>44458</v>
      </c>
      <c r="E1711" s="27" t="s">
        <v>40</v>
      </c>
      <c r="F1711" s="27" t="s">
        <v>78</v>
      </c>
      <c r="G1711" s="27" t="s">
        <v>79</v>
      </c>
      <c r="H1711" s="27" t="s">
        <v>25</v>
      </c>
      <c r="I1711" s="29">
        <v>0.3000000000000001</v>
      </c>
      <c r="J1711" s="30">
        <v>4000</v>
      </c>
      <c r="K1711" s="31">
        <f t="shared" si="12"/>
        <v>1200.0000000000005</v>
      </c>
      <c r="L1711" s="31">
        <f t="shared" si="13"/>
        <v>420.00000000000011</v>
      </c>
      <c r="M1711" s="32">
        <v>0.35</v>
      </c>
      <c r="O1711" s="37"/>
      <c r="P1711" s="35"/>
      <c r="Q1711" s="33"/>
      <c r="R1711" s="34"/>
    </row>
    <row r="1712" spans="1:18" ht="15.75" customHeight="1" x14ac:dyDescent="0.2">
      <c r="A1712" s="22"/>
      <c r="B1712" s="27" t="s">
        <v>21</v>
      </c>
      <c r="C1712" s="27">
        <v>1185732</v>
      </c>
      <c r="D1712" s="28">
        <v>44458</v>
      </c>
      <c r="E1712" s="27" t="s">
        <v>40</v>
      </c>
      <c r="F1712" s="27" t="s">
        <v>78</v>
      </c>
      <c r="G1712" s="27" t="s">
        <v>79</v>
      </c>
      <c r="H1712" s="27" t="s">
        <v>26</v>
      </c>
      <c r="I1712" s="29">
        <v>0.15000000000000002</v>
      </c>
      <c r="J1712" s="30">
        <v>3000</v>
      </c>
      <c r="K1712" s="31">
        <f t="shared" si="12"/>
        <v>450.00000000000006</v>
      </c>
      <c r="L1712" s="31">
        <f t="shared" si="13"/>
        <v>157.5</v>
      </c>
      <c r="M1712" s="32">
        <v>0.35</v>
      </c>
      <c r="O1712" s="37"/>
      <c r="P1712" s="35"/>
      <c r="Q1712" s="33"/>
      <c r="R1712" s="34"/>
    </row>
    <row r="1713" spans="1:18" ht="15.75" customHeight="1" x14ac:dyDescent="0.2">
      <c r="A1713" s="22"/>
      <c r="B1713" s="27" t="s">
        <v>21</v>
      </c>
      <c r="C1713" s="27">
        <v>1185732</v>
      </c>
      <c r="D1713" s="28">
        <v>44458</v>
      </c>
      <c r="E1713" s="27" t="s">
        <v>40</v>
      </c>
      <c r="F1713" s="27" t="s">
        <v>78</v>
      </c>
      <c r="G1713" s="27" t="s">
        <v>79</v>
      </c>
      <c r="H1713" s="27" t="s">
        <v>27</v>
      </c>
      <c r="I1713" s="29">
        <v>0.15000000000000002</v>
      </c>
      <c r="J1713" s="30">
        <v>2750</v>
      </c>
      <c r="K1713" s="31">
        <f t="shared" si="12"/>
        <v>412.50000000000006</v>
      </c>
      <c r="L1713" s="31">
        <f t="shared" si="13"/>
        <v>165.00000000000003</v>
      </c>
      <c r="M1713" s="32">
        <v>0.4</v>
      </c>
      <c r="O1713" s="37"/>
      <c r="P1713" s="35"/>
      <c r="Q1713" s="33"/>
      <c r="R1713" s="34"/>
    </row>
    <row r="1714" spans="1:18" ht="15.75" customHeight="1" x14ac:dyDescent="0.2">
      <c r="A1714" s="22"/>
      <c r="B1714" s="27" t="s">
        <v>21</v>
      </c>
      <c r="C1714" s="27">
        <v>1185732</v>
      </c>
      <c r="D1714" s="28">
        <v>44458</v>
      </c>
      <c r="E1714" s="27" t="s">
        <v>40</v>
      </c>
      <c r="F1714" s="27" t="s">
        <v>78</v>
      </c>
      <c r="G1714" s="27" t="s">
        <v>79</v>
      </c>
      <c r="H1714" s="27" t="s">
        <v>28</v>
      </c>
      <c r="I1714" s="29">
        <v>0.25</v>
      </c>
      <c r="J1714" s="30">
        <v>2750</v>
      </c>
      <c r="K1714" s="31">
        <f t="shared" si="12"/>
        <v>687.5</v>
      </c>
      <c r="L1714" s="31">
        <f t="shared" si="13"/>
        <v>240.62499999999997</v>
      </c>
      <c r="M1714" s="32">
        <v>0.35</v>
      </c>
      <c r="O1714" s="37"/>
      <c r="P1714" s="35"/>
      <c r="Q1714" s="33"/>
      <c r="R1714" s="34"/>
    </row>
    <row r="1715" spans="1:18" ht="15.75" customHeight="1" x14ac:dyDescent="0.2">
      <c r="A1715" s="22"/>
      <c r="B1715" s="27" t="s">
        <v>21</v>
      </c>
      <c r="C1715" s="27">
        <v>1185732</v>
      </c>
      <c r="D1715" s="28">
        <v>44458</v>
      </c>
      <c r="E1715" s="27" t="s">
        <v>40</v>
      </c>
      <c r="F1715" s="27" t="s">
        <v>78</v>
      </c>
      <c r="G1715" s="27" t="s">
        <v>79</v>
      </c>
      <c r="H1715" s="27" t="s">
        <v>29</v>
      </c>
      <c r="I1715" s="29">
        <v>0.30000000000000004</v>
      </c>
      <c r="J1715" s="30">
        <v>3500</v>
      </c>
      <c r="K1715" s="31">
        <f t="shared" si="12"/>
        <v>1050.0000000000002</v>
      </c>
      <c r="L1715" s="31">
        <f t="shared" si="13"/>
        <v>525.00000000000011</v>
      </c>
      <c r="M1715" s="32">
        <v>0.5</v>
      </c>
      <c r="O1715" s="37"/>
      <c r="P1715" s="35"/>
      <c r="Q1715" s="33"/>
      <c r="R1715" s="34"/>
    </row>
    <row r="1716" spans="1:18" ht="15.75" customHeight="1" x14ac:dyDescent="0.2">
      <c r="A1716" s="22"/>
      <c r="B1716" s="27" t="s">
        <v>21</v>
      </c>
      <c r="C1716" s="27">
        <v>1185732</v>
      </c>
      <c r="D1716" s="28">
        <v>44487</v>
      </c>
      <c r="E1716" s="27" t="s">
        <v>40</v>
      </c>
      <c r="F1716" s="27" t="s">
        <v>78</v>
      </c>
      <c r="G1716" s="27" t="s">
        <v>79</v>
      </c>
      <c r="H1716" s="27" t="s">
        <v>24</v>
      </c>
      <c r="I1716" s="29">
        <v>0.35</v>
      </c>
      <c r="J1716" s="30">
        <v>5250</v>
      </c>
      <c r="K1716" s="31">
        <f t="shared" si="12"/>
        <v>1837.4999999999998</v>
      </c>
      <c r="L1716" s="31">
        <f t="shared" si="13"/>
        <v>735</v>
      </c>
      <c r="M1716" s="32">
        <v>0.4</v>
      </c>
      <c r="O1716" s="37"/>
      <c r="P1716" s="35"/>
      <c r="Q1716" s="33"/>
      <c r="R1716" s="34"/>
    </row>
    <row r="1717" spans="1:18" ht="15.75" customHeight="1" x14ac:dyDescent="0.2">
      <c r="A1717" s="22"/>
      <c r="B1717" s="27" t="s">
        <v>21</v>
      </c>
      <c r="C1717" s="27">
        <v>1185732</v>
      </c>
      <c r="D1717" s="28">
        <v>44487</v>
      </c>
      <c r="E1717" s="27" t="s">
        <v>40</v>
      </c>
      <c r="F1717" s="27" t="s">
        <v>78</v>
      </c>
      <c r="G1717" s="27" t="s">
        <v>79</v>
      </c>
      <c r="H1717" s="27" t="s">
        <v>25</v>
      </c>
      <c r="I1717" s="29">
        <v>0.25</v>
      </c>
      <c r="J1717" s="30">
        <v>3500</v>
      </c>
      <c r="K1717" s="31">
        <f t="shared" si="12"/>
        <v>875</v>
      </c>
      <c r="L1717" s="31">
        <f t="shared" si="13"/>
        <v>306.25</v>
      </c>
      <c r="M1717" s="32">
        <v>0.35</v>
      </c>
      <c r="O1717" s="37"/>
      <c r="P1717" s="35"/>
      <c r="Q1717" s="33"/>
      <c r="R1717" s="34"/>
    </row>
    <row r="1718" spans="1:18" ht="15.75" customHeight="1" x14ac:dyDescent="0.2">
      <c r="A1718" s="22"/>
      <c r="B1718" s="27" t="s">
        <v>21</v>
      </c>
      <c r="C1718" s="27">
        <v>1185732</v>
      </c>
      <c r="D1718" s="28">
        <v>44487</v>
      </c>
      <c r="E1718" s="27" t="s">
        <v>40</v>
      </c>
      <c r="F1718" s="27" t="s">
        <v>78</v>
      </c>
      <c r="G1718" s="27" t="s">
        <v>79</v>
      </c>
      <c r="H1718" s="27" t="s">
        <v>26</v>
      </c>
      <c r="I1718" s="29">
        <v>0.25</v>
      </c>
      <c r="J1718" s="30">
        <v>2500</v>
      </c>
      <c r="K1718" s="31">
        <f t="shared" si="12"/>
        <v>625</v>
      </c>
      <c r="L1718" s="31">
        <f t="shared" si="13"/>
        <v>218.75</v>
      </c>
      <c r="M1718" s="32">
        <v>0.35</v>
      </c>
      <c r="O1718" s="37"/>
      <c r="P1718" s="35"/>
      <c r="Q1718" s="33"/>
      <c r="R1718" s="34"/>
    </row>
    <row r="1719" spans="1:18" ht="15.75" customHeight="1" x14ac:dyDescent="0.2">
      <c r="A1719" s="22"/>
      <c r="B1719" s="27" t="s">
        <v>21</v>
      </c>
      <c r="C1719" s="27">
        <v>1185732</v>
      </c>
      <c r="D1719" s="28">
        <v>44487</v>
      </c>
      <c r="E1719" s="27" t="s">
        <v>40</v>
      </c>
      <c r="F1719" s="27" t="s">
        <v>78</v>
      </c>
      <c r="G1719" s="27" t="s">
        <v>79</v>
      </c>
      <c r="H1719" s="27" t="s">
        <v>27</v>
      </c>
      <c r="I1719" s="29">
        <v>0.25</v>
      </c>
      <c r="J1719" s="30">
        <v>2250</v>
      </c>
      <c r="K1719" s="31">
        <f t="shared" si="12"/>
        <v>562.5</v>
      </c>
      <c r="L1719" s="31">
        <f t="shared" si="13"/>
        <v>225</v>
      </c>
      <c r="M1719" s="32">
        <v>0.4</v>
      </c>
      <c r="O1719" s="37"/>
      <c r="P1719" s="35"/>
      <c r="Q1719" s="33"/>
      <c r="R1719" s="34"/>
    </row>
    <row r="1720" spans="1:18" ht="15.75" customHeight="1" x14ac:dyDescent="0.2">
      <c r="A1720" s="22"/>
      <c r="B1720" s="27" t="s">
        <v>21</v>
      </c>
      <c r="C1720" s="27">
        <v>1185732</v>
      </c>
      <c r="D1720" s="28">
        <v>44487</v>
      </c>
      <c r="E1720" s="27" t="s">
        <v>40</v>
      </c>
      <c r="F1720" s="27" t="s">
        <v>78</v>
      </c>
      <c r="G1720" s="27" t="s">
        <v>79</v>
      </c>
      <c r="H1720" s="27" t="s">
        <v>28</v>
      </c>
      <c r="I1720" s="29">
        <v>0.35</v>
      </c>
      <c r="J1720" s="30">
        <v>2250</v>
      </c>
      <c r="K1720" s="31">
        <f t="shared" si="12"/>
        <v>787.5</v>
      </c>
      <c r="L1720" s="31">
        <f t="shared" si="13"/>
        <v>275.625</v>
      </c>
      <c r="M1720" s="32">
        <v>0.35</v>
      </c>
      <c r="O1720" s="37"/>
      <c r="P1720" s="35"/>
      <c r="Q1720" s="33"/>
      <c r="R1720" s="34"/>
    </row>
    <row r="1721" spans="1:18" ht="15.75" customHeight="1" x14ac:dyDescent="0.2">
      <c r="A1721" s="22"/>
      <c r="B1721" s="27" t="s">
        <v>21</v>
      </c>
      <c r="C1721" s="27">
        <v>1185732</v>
      </c>
      <c r="D1721" s="28">
        <v>44487</v>
      </c>
      <c r="E1721" s="27" t="s">
        <v>40</v>
      </c>
      <c r="F1721" s="27" t="s">
        <v>78</v>
      </c>
      <c r="G1721" s="27" t="s">
        <v>79</v>
      </c>
      <c r="H1721" s="27" t="s">
        <v>29</v>
      </c>
      <c r="I1721" s="29">
        <v>0.39999999999999991</v>
      </c>
      <c r="J1721" s="30">
        <v>3500</v>
      </c>
      <c r="K1721" s="31">
        <f t="shared" si="12"/>
        <v>1399.9999999999998</v>
      </c>
      <c r="L1721" s="31">
        <f t="shared" si="13"/>
        <v>699.99999999999989</v>
      </c>
      <c r="M1721" s="32">
        <v>0.5</v>
      </c>
      <c r="O1721" s="37"/>
      <c r="P1721" s="35"/>
      <c r="Q1721" s="33"/>
      <c r="R1721" s="34"/>
    </row>
    <row r="1722" spans="1:18" ht="15.75" customHeight="1" x14ac:dyDescent="0.2">
      <c r="A1722" s="22"/>
      <c r="B1722" s="27" t="s">
        <v>21</v>
      </c>
      <c r="C1722" s="27">
        <v>1185732</v>
      </c>
      <c r="D1722" s="28">
        <v>44518</v>
      </c>
      <c r="E1722" s="27" t="s">
        <v>40</v>
      </c>
      <c r="F1722" s="27" t="s">
        <v>78</v>
      </c>
      <c r="G1722" s="27" t="s">
        <v>79</v>
      </c>
      <c r="H1722" s="27" t="s">
        <v>24</v>
      </c>
      <c r="I1722" s="29">
        <v>0.35000000000000003</v>
      </c>
      <c r="J1722" s="30">
        <v>5000</v>
      </c>
      <c r="K1722" s="31">
        <f t="shared" si="12"/>
        <v>1750.0000000000002</v>
      </c>
      <c r="L1722" s="31">
        <f t="shared" si="13"/>
        <v>700.00000000000011</v>
      </c>
      <c r="M1722" s="32">
        <v>0.4</v>
      </c>
      <c r="O1722" s="37"/>
      <c r="P1722" s="35"/>
      <c r="Q1722" s="33"/>
      <c r="R1722" s="34"/>
    </row>
    <row r="1723" spans="1:18" ht="15.75" customHeight="1" x14ac:dyDescent="0.2">
      <c r="A1723" s="22"/>
      <c r="B1723" s="27" t="s">
        <v>21</v>
      </c>
      <c r="C1723" s="27">
        <v>1185732</v>
      </c>
      <c r="D1723" s="28">
        <v>44518</v>
      </c>
      <c r="E1723" s="27" t="s">
        <v>40</v>
      </c>
      <c r="F1723" s="27" t="s">
        <v>78</v>
      </c>
      <c r="G1723" s="27" t="s">
        <v>79</v>
      </c>
      <c r="H1723" s="27" t="s">
        <v>25</v>
      </c>
      <c r="I1723" s="29">
        <v>0.25000000000000006</v>
      </c>
      <c r="J1723" s="30">
        <v>3500</v>
      </c>
      <c r="K1723" s="31">
        <f t="shared" si="12"/>
        <v>875.00000000000023</v>
      </c>
      <c r="L1723" s="31">
        <f t="shared" si="13"/>
        <v>306.25000000000006</v>
      </c>
      <c r="M1723" s="32">
        <v>0.35</v>
      </c>
      <c r="O1723" s="37"/>
      <c r="P1723" s="35"/>
      <c r="Q1723" s="33"/>
      <c r="R1723" s="34"/>
    </row>
    <row r="1724" spans="1:18" ht="15.75" customHeight="1" x14ac:dyDescent="0.2">
      <c r="A1724" s="22"/>
      <c r="B1724" s="27" t="s">
        <v>21</v>
      </c>
      <c r="C1724" s="27">
        <v>1185732</v>
      </c>
      <c r="D1724" s="28">
        <v>44518</v>
      </c>
      <c r="E1724" s="27" t="s">
        <v>40</v>
      </c>
      <c r="F1724" s="27" t="s">
        <v>78</v>
      </c>
      <c r="G1724" s="27" t="s">
        <v>79</v>
      </c>
      <c r="H1724" s="27" t="s">
        <v>26</v>
      </c>
      <c r="I1724" s="29">
        <v>0.25000000000000006</v>
      </c>
      <c r="J1724" s="30">
        <v>2950</v>
      </c>
      <c r="K1724" s="31">
        <f t="shared" si="12"/>
        <v>737.50000000000011</v>
      </c>
      <c r="L1724" s="31">
        <f t="shared" si="13"/>
        <v>258.125</v>
      </c>
      <c r="M1724" s="32">
        <v>0.35</v>
      </c>
      <c r="O1724" s="37"/>
      <c r="P1724" s="35"/>
      <c r="Q1724" s="33"/>
      <c r="R1724" s="34"/>
    </row>
    <row r="1725" spans="1:18" ht="15.75" customHeight="1" x14ac:dyDescent="0.2">
      <c r="A1725" s="22"/>
      <c r="B1725" s="27" t="s">
        <v>21</v>
      </c>
      <c r="C1725" s="27">
        <v>1185732</v>
      </c>
      <c r="D1725" s="28">
        <v>44518</v>
      </c>
      <c r="E1725" s="27" t="s">
        <v>40</v>
      </c>
      <c r="F1725" s="27" t="s">
        <v>78</v>
      </c>
      <c r="G1725" s="27" t="s">
        <v>79</v>
      </c>
      <c r="H1725" s="27" t="s">
        <v>27</v>
      </c>
      <c r="I1725" s="29">
        <v>0.25000000000000006</v>
      </c>
      <c r="J1725" s="30">
        <v>3250</v>
      </c>
      <c r="K1725" s="31">
        <f t="shared" si="12"/>
        <v>812.50000000000023</v>
      </c>
      <c r="L1725" s="31">
        <f t="shared" si="13"/>
        <v>325.00000000000011</v>
      </c>
      <c r="M1725" s="32">
        <v>0.4</v>
      </c>
      <c r="O1725" s="37"/>
      <c r="P1725" s="35"/>
      <c r="Q1725" s="33"/>
      <c r="R1725" s="34"/>
    </row>
    <row r="1726" spans="1:18" ht="15.75" customHeight="1" x14ac:dyDescent="0.2">
      <c r="A1726" s="22"/>
      <c r="B1726" s="27" t="s">
        <v>21</v>
      </c>
      <c r="C1726" s="27">
        <v>1185732</v>
      </c>
      <c r="D1726" s="28">
        <v>44518</v>
      </c>
      <c r="E1726" s="27" t="s">
        <v>40</v>
      </c>
      <c r="F1726" s="27" t="s">
        <v>78</v>
      </c>
      <c r="G1726" s="27" t="s">
        <v>79</v>
      </c>
      <c r="H1726" s="27" t="s">
        <v>28</v>
      </c>
      <c r="I1726" s="29">
        <v>0.44999999999999996</v>
      </c>
      <c r="J1726" s="30">
        <v>3000</v>
      </c>
      <c r="K1726" s="31">
        <f t="shared" si="12"/>
        <v>1349.9999999999998</v>
      </c>
      <c r="L1726" s="31">
        <f t="shared" si="13"/>
        <v>472.49999999999989</v>
      </c>
      <c r="M1726" s="32">
        <v>0.35</v>
      </c>
      <c r="O1726" s="37"/>
      <c r="P1726" s="35"/>
      <c r="Q1726" s="33"/>
      <c r="R1726" s="34"/>
    </row>
    <row r="1727" spans="1:18" ht="15.75" customHeight="1" x14ac:dyDescent="0.2">
      <c r="A1727" s="22"/>
      <c r="B1727" s="27" t="s">
        <v>21</v>
      </c>
      <c r="C1727" s="27">
        <v>1185732</v>
      </c>
      <c r="D1727" s="28">
        <v>44518</v>
      </c>
      <c r="E1727" s="27" t="s">
        <v>40</v>
      </c>
      <c r="F1727" s="27" t="s">
        <v>78</v>
      </c>
      <c r="G1727" s="27" t="s">
        <v>79</v>
      </c>
      <c r="H1727" s="27" t="s">
        <v>29</v>
      </c>
      <c r="I1727" s="29">
        <v>0.49999999999999983</v>
      </c>
      <c r="J1727" s="30">
        <v>4000</v>
      </c>
      <c r="K1727" s="31">
        <f t="shared" si="12"/>
        <v>1999.9999999999993</v>
      </c>
      <c r="L1727" s="31">
        <f t="shared" si="13"/>
        <v>999.99999999999966</v>
      </c>
      <c r="M1727" s="32">
        <v>0.5</v>
      </c>
      <c r="O1727" s="37"/>
      <c r="P1727" s="35"/>
      <c r="Q1727" s="33"/>
      <c r="R1727" s="34"/>
    </row>
    <row r="1728" spans="1:18" ht="15.75" customHeight="1" x14ac:dyDescent="0.2">
      <c r="A1728" s="22"/>
      <c r="B1728" s="27" t="s">
        <v>21</v>
      </c>
      <c r="C1728" s="27">
        <v>1185732</v>
      </c>
      <c r="D1728" s="28">
        <v>44547</v>
      </c>
      <c r="E1728" s="27" t="s">
        <v>40</v>
      </c>
      <c r="F1728" s="27" t="s">
        <v>78</v>
      </c>
      <c r="G1728" s="27" t="s">
        <v>79</v>
      </c>
      <c r="H1728" s="27" t="s">
        <v>24</v>
      </c>
      <c r="I1728" s="29">
        <v>0.44999999999999996</v>
      </c>
      <c r="J1728" s="30">
        <v>6500</v>
      </c>
      <c r="K1728" s="31">
        <f t="shared" si="12"/>
        <v>2924.9999999999995</v>
      </c>
      <c r="L1728" s="31">
        <f t="shared" si="13"/>
        <v>1169.9999999999998</v>
      </c>
      <c r="M1728" s="32">
        <v>0.4</v>
      </c>
      <c r="O1728" s="37"/>
      <c r="P1728" s="35"/>
      <c r="Q1728" s="33"/>
      <c r="R1728" s="34"/>
    </row>
    <row r="1729" spans="1:18" ht="15.75" customHeight="1" x14ac:dyDescent="0.2">
      <c r="A1729" s="22"/>
      <c r="B1729" s="27" t="s">
        <v>21</v>
      </c>
      <c r="C1729" s="27">
        <v>1185732</v>
      </c>
      <c r="D1729" s="28">
        <v>44547</v>
      </c>
      <c r="E1729" s="27" t="s">
        <v>40</v>
      </c>
      <c r="F1729" s="27" t="s">
        <v>78</v>
      </c>
      <c r="G1729" s="27" t="s">
        <v>79</v>
      </c>
      <c r="H1729" s="27" t="s">
        <v>25</v>
      </c>
      <c r="I1729" s="29">
        <v>0.35000000000000003</v>
      </c>
      <c r="J1729" s="30">
        <v>4500</v>
      </c>
      <c r="K1729" s="31">
        <f t="shared" si="12"/>
        <v>1575.0000000000002</v>
      </c>
      <c r="L1729" s="31">
        <f t="shared" si="13"/>
        <v>551.25</v>
      </c>
      <c r="M1729" s="32">
        <v>0.35</v>
      </c>
      <c r="O1729" s="37"/>
      <c r="P1729" s="35"/>
      <c r="Q1729" s="33"/>
      <c r="R1729" s="34"/>
    </row>
    <row r="1730" spans="1:18" ht="15.75" customHeight="1" x14ac:dyDescent="0.2">
      <c r="A1730" s="22"/>
      <c r="B1730" s="27" t="s">
        <v>21</v>
      </c>
      <c r="C1730" s="27">
        <v>1185732</v>
      </c>
      <c r="D1730" s="28">
        <v>44547</v>
      </c>
      <c r="E1730" s="27" t="s">
        <v>40</v>
      </c>
      <c r="F1730" s="27" t="s">
        <v>78</v>
      </c>
      <c r="G1730" s="27" t="s">
        <v>79</v>
      </c>
      <c r="H1730" s="27" t="s">
        <v>26</v>
      </c>
      <c r="I1730" s="29">
        <v>0.35000000000000003</v>
      </c>
      <c r="J1730" s="30">
        <v>4000</v>
      </c>
      <c r="K1730" s="31">
        <f t="shared" si="12"/>
        <v>1400.0000000000002</v>
      </c>
      <c r="L1730" s="31">
        <f t="shared" si="13"/>
        <v>490.00000000000006</v>
      </c>
      <c r="M1730" s="32">
        <v>0.35</v>
      </c>
      <c r="O1730" s="37"/>
      <c r="P1730" s="35"/>
      <c r="Q1730" s="33"/>
      <c r="R1730" s="34"/>
    </row>
    <row r="1731" spans="1:18" ht="15.75" customHeight="1" x14ac:dyDescent="0.2">
      <c r="A1731" s="22"/>
      <c r="B1731" s="27" t="s">
        <v>21</v>
      </c>
      <c r="C1731" s="27">
        <v>1185732</v>
      </c>
      <c r="D1731" s="28">
        <v>44547</v>
      </c>
      <c r="E1731" s="27" t="s">
        <v>40</v>
      </c>
      <c r="F1731" s="27" t="s">
        <v>78</v>
      </c>
      <c r="G1731" s="27" t="s">
        <v>79</v>
      </c>
      <c r="H1731" s="27" t="s">
        <v>27</v>
      </c>
      <c r="I1731" s="29">
        <v>0.35000000000000003</v>
      </c>
      <c r="J1731" s="30">
        <v>3500</v>
      </c>
      <c r="K1731" s="31">
        <f t="shared" si="12"/>
        <v>1225.0000000000002</v>
      </c>
      <c r="L1731" s="31">
        <f t="shared" si="13"/>
        <v>490.00000000000011</v>
      </c>
      <c r="M1731" s="32">
        <v>0.4</v>
      </c>
      <c r="O1731" s="37"/>
      <c r="P1731" s="35"/>
      <c r="Q1731" s="33"/>
      <c r="R1731" s="34"/>
    </row>
    <row r="1732" spans="1:18" ht="15.75" customHeight="1" x14ac:dyDescent="0.2">
      <c r="A1732" s="22"/>
      <c r="B1732" s="27" t="s">
        <v>21</v>
      </c>
      <c r="C1732" s="27">
        <v>1185732</v>
      </c>
      <c r="D1732" s="28">
        <v>44547</v>
      </c>
      <c r="E1732" s="27" t="s">
        <v>40</v>
      </c>
      <c r="F1732" s="27" t="s">
        <v>78</v>
      </c>
      <c r="G1732" s="27" t="s">
        <v>79</v>
      </c>
      <c r="H1732" s="27" t="s">
        <v>28</v>
      </c>
      <c r="I1732" s="29">
        <v>0.44999999999999996</v>
      </c>
      <c r="J1732" s="30">
        <v>3500</v>
      </c>
      <c r="K1732" s="31">
        <f t="shared" si="12"/>
        <v>1574.9999999999998</v>
      </c>
      <c r="L1732" s="31">
        <f t="shared" si="13"/>
        <v>551.24999999999989</v>
      </c>
      <c r="M1732" s="32">
        <v>0.35</v>
      </c>
      <c r="O1732" s="37"/>
      <c r="P1732" s="35"/>
      <c r="Q1732" s="33"/>
      <c r="R1732" s="34"/>
    </row>
    <row r="1733" spans="1:18" ht="15.75" customHeight="1" x14ac:dyDescent="0.2">
      <c r="A1733" s="22"/>
      <c r="B1733" s="27" t="s">
        <v>21</v>
      </c>
      <c r="C1733" s="27">
        <v>1185732</v>
      </c>
      <c r="D1733" s="28">
        <v>44547</v>
      </c>
      <c r="E1733" s="27" t="s">
        <v>40</v>
      </c>
      <c r="F1733" s="27" t="s">
        <v>78</v>
      </c>
      <c r="G1733" s="27" t="s">
        <v>79</v>
      </c>
      <c r="H1733" s="27" t="s">
        <v>29</v>
      </c>
      <c r="I1733" s="29">
        <v>0.49999999999999983</v>
      </c>
      <c r="J1733" s="30">
        <v>4500</v>
      </c>
      <c r="K1733" s="31">
        <f t="shared" si="12"/>
        <v>2249.9999999999991</v>
      </c>
      <c r="L1733" s="31">
        <f t="shared" si="13"/>
        <v>1124.9999999999995</v>
      </c>
      <c r="M1733" s="32">
        <v>0.5</v>
      </c>
      <c r="O1733" s="37"/>
      <c r="P1733" s="35"/>
      <c r="Q1733" s="33"/>
      <c r="R1733" s="34"/>
    </row>
    <row r="1734" spans="1:18" ht="15.75" customHeight="1" x14ac:dyDescent="0.2">
      <c r="A1734" s="22" t="s">
        <v>46</v>
      </c>
      <c r="B1734" s="27" t="s">
        <v>21</v>
      </c>
      <c r="C1734" s="27">
        <v>1185732</v>
      </c>
      <c r="D1734" s="28">
        <v>44207</v>
      </c>
      <c r="E1734" s="27" t="s">
        <v>40</v>
      </c>
      <c r="F1734" s="27" t="s">
        <v>80</v>
      </c>
      <c r="G1734" s="27" t="s">
        <v>81</v>
      </c>
      <c r="H1734" s="27" t="s">
        <v>24</v>
      </c>
      <c r="I1734" s="29">
        <v>0.25</v>
      </c>
      <c r="J1734" s="30">
        <v>6750</v>
      </c>
      <c r="K1734" s="31">
        <f t="shared" si="12"/>
        <v>1687.5</v>
      </c>
      <c r="L1734" s="31">
        <f t="shared" si="13"/>
        <v>675</v>
      </c>
      <c r="M1734" s="32">
        <v>0.4</v>
      </c>
      <c r="O1734" s="37"/>
      <c r="P1734" s="35"/>
      <c r="Q1734" s="33"/>
      <c r="R1734" s="34"/>
    </row>
    <row r="1735" spans="1:18" ht="15.75" customHeight="1" x14ac:dyDescent="0.2">
      <c r="A1735" s="22"/>
      <c r="B1735" s="27" t="s">
        <v>21</v>
      </c>
      <c r="C1735" s="27">
        <v>1185732</v>
      </c>
      <c r="D1735" s="28">
        <v>44207</v>
      </c>
      <c r="E1735" s="27" t="s">
        <v>40</v>
      </c>
      <c r="F1735" s="27" t="s">
        <v>80</v>
      </c>
      <c r="G1735" s="27" t="s">
        <v>81</v>
      </c>
      <c r="H1735" s="27" t="s">
        <v>25</v>
      </c>
      <c r="I1735" s="29">
        <v>0.25</v>
      </c>
      <c r="J1735" s="30">
        <v>4750</v>
      </c>
      <c r="K1735" s="31">
        <f t="shared" si="12"/>
        <v>1187.5</v>
      </c>
      <c r="L1735" s="31">
        <f t="shared" si="13"/>
        <v>415.625</v>
      </c>
      <c r="M1735" s="32">
        <v>0.35</v>
      </c>
      <c r="O1735" s="37"/>
      <c r="P1735" s="35"/>
      <c r="Q1735" s="33"/>
      <c r="R1735" s="34"/>
    </row>
    <row r="1736" spans="1:18" ht="15.75" customHeight="1" x14ac:dyDescent="0.2">
      <c r="A1736" s="22"/>
      <c r="B1736" s="27" t="s">
        <v>21</v>
      </c>
      <c r="C1736" s="27">
        <v>1185732</v>
      </c>
      <c r="D1736" s="28">
        <v>44207</v>
      </c>
      <c r="E1736" s="27" t="s">
        <v>40</v>
      </c>
      <c r="F1736" s="27" t="s">
        <v>80</v>
      </c>
      <c r="G1736" s="27" t="s">
        <v>81</v>
      </c>
      <c r="H1736" s="27" t="s">
        <v>26</v>
      </c>
      <c r="I1736" s="29">
        <v>0.15000000000000002</v>
      </c>
      <c r="J1736" s="30">
        <v>4750</v>
      </c>
      <c r="K1736" s="31">
        <f t="shared" si="12"/>
        <v>712.50000000000011</v>
      </c>
      <c r="L1736" s="31">
        <f t="shared" si="13"/>
        <v>249.37500000000003</v>
      </c>
      <c r="M1736" s="32">
        <v>0.35</v>
      </c>
      <c r="O1736" s="37"/>
      <c r="P1736" s="35"/>
      <c r="Q1736" s="33"/>
      <c r="R1736" s="34"/>
    </row>
    <row r="1737" spans="1:18" ht="15.75" customHeight="1" x14ac:dyDescent="0.2">
      <c r="A1737" s="22"/>
      <c r="B1737" s="27" t="s">
        <v>21</v>
      </c>
      <c r="C1737" s="27">
        <v>1185732</v>
      </c>
      <c r="D1737" s="28">
        <v>44207</v>
      </c>
      <c r="E1737" s="27" t="s">
        <v>40</v>
      </c>
      <c r="F1737" s="27" t="s">
        <v>80</v>
      </c>
      <c r="G1737" s="27" t="s">
        <v>81</v>
      </c>
      <c r="H1737" s="27" t="s">
        <v>27</v>
      </c>
      <c r="I1737" s="29">
        <v>0.20000000000000007</v>
      </c>
      <c r="J1737" s="30">
        <v>3250</v>
      </c>
      <c r="K1737" s="31">
        <f t="shared" si="12"/>
        <v>650.00000000000023</v>
      </c>
      <c r="L1737" s="31">
        <f t="shared" si="13"/>
        <v>260.00000000000011</v>
      </c>
      <c r="M1737" s="32">
        <v>0.4</v>
      </c>
      <c r="O1737" s="37"/>
      <c r="P1737" s="35"/>
      <c r="Q1737" s="33"/>
      <c r="R1737" s="34"/>
    </row>
    <row r="1738" spans="1:18" ht="15.75" customHeight="1" x14ac:dyDescent="0.2">
      <c r="A1738" s="22"/>
      <c r="B1738" s="27" t="s">
        <v>21</v>
      </c>
      <c r="C1738" s="27">
        <v>1185732</v>
      </c>
      <c r="D1738" s="28">
        <v>44207</v>
      </c>
      <c r="E1738" s="27" t="s">
        <v>40</v>
      </c>
      <c r="F1738" s="27" t="s">
        <v>80</v>
      </c>
      <c r="G1738" s="27" t="s">
        <v>81</v>
      </c>
      <c r="H1738" s="27" t="s">
        <v>28</v>
      </c>
      <c r="I1738" s="29">
        <v>0.35</v>
      </c>
      <c r="J1738" s="30">
        <v>3750</v>
      </c>
      <c r="K1738" s="31">
        <f t="shared" si="12"/>
        <v>1312.5</v>
      </c>
      <c r="L1738" s="31">
        <f t="shared" si="13"/>
        <v>459.37499999999994</v>
      </c>
      <c r="M1738" s="32">
        <v>0.35</v>
      </c>
      <c r="O1738" s="37"/>
      <c r="P1738" s="35"/>
      <c r="Q1738" s="33"/>
      <c r="R1738" s="34"/>
    </row>
    <row r="1739" spans="1:18" ht="15.75" customHeight="1" x14ac:dyDescent="0.2">
      <c r="A1739" s="22"/>
      <c r="B1739" s="27" t="s">
        <v>21</v>
      </c>
      <c r="C1739" s="27">
        <v>1185732</v>
      </c>
      <c r="D1739" s="28">
        <v>44207</v>
      </c>
      <c r="E1739" s="27" t="s">
        <v>40</v>
      </c>
      <c r="F1739" s="27" t="s">
        <v>80</v>
      </c>
      <c r="G1739" s="27" t="s">
        <v>81</v>
      </c>
      <c r="H1739" s="27" t="s">
        <v>29</v>
      </c>
      <c r="I1739" s="29">
        <v>0.25</v>
      </c>
      <c r="J1739" s="30">
        <v>4750</v>
      </c>
      <c r="K1739" s="31">
        <f t="shared" si="12"/>
        <v>1187.5</v>
      </c>
      <c r="L1739" s="31">
        <f t="shared" si="13"/>
        <v>593.75</v>
      </c>
      <c r="M1739" s="32">
        <v>0.5</v>
      </c>
      <c r="O1739" s="37"/>
      <c r="P1739" s="35"/>
      <c r="Q1739" s="33"/>
      <c r="R1739" s="34"/>
    </row>
    <row r="1740" spans="1:18" ht="15.75" customHeight="1" x14ac:dyDescent="0.2">
      <c r="A1740" s="22"/>
      <c r="B1740" s="27" t="s">
        <v>21</v>
      </c>
      <c r="C1740" s="27">
        <v>1185732</v>
      </c>
      <c r="D1740" s="28">
        <v>44238</v>
      </c>
      <c r="E1740" s="27" t="s">
        <v>40</v>
      </c>
      <c r="F1740" s="27" t="s">
        <v>80</v>
      </c>
      <c r="G1740" s="27" t="s">
        <v>81</v>
      </c>
      <c r="H1740" s="27" t="s">
        <v>24</v>
      </c>
      <c r="I1740" s="29">
        <v>0.25</v>
      </c>
      <c r="J1740" s="30">
        <v>7250</v>
      </c>
      <c r="K1740" s="31">
        <f t="shared" si="12"/>
        <v>1812.5</v>
      </c>
      <c r="L1740" s="31">
        <f t="shared" si="13"/>
        <v>725</v>
      </c>
      <c r="M1740" s="32">
        <v>0.4</v>
      </c>
      <c r="O1740" s="37"/>
      <c r="P1740" s="35"/>
      <c r="Q1740" s="33"/>
      <c r="R1740" s="34"/>
    </row>
    <row r="1741" spans="1:18" ht="15.75" customHeight="1" x14ac:dyDescent="0.2">
      <c r="A1741" s="22"/>
      <c r="B1741" s="27" t="s">
        <v>21</v>
      </c>
      <c r="C1741" s="27">
        <v>1185732</v>
      </c>
      <c r="D1741" s="28">
        <v>44238</v>
      </c>
      <c r="E1741" s="27" t="s">
        <v>40</v>
      </c>
      <c r="F1741" s="27" t="s">
        <v>80</v>
      </c>
      <c r="G1741" s="27" t="s">
        <v>81</v>
      </c>
      <c r="H1741" s="27" t="s">
        <v>25</v>
      </c>
      <c r="I1741" s="29">
        <v>0.25</v>
      </c>
      <c r="J1741" s="30">
        <v>3750</v>
      </c>
      <c r="K1741" s="31">
        <f t="shared" si="12"/>
        <v>937.5</v>
      </c>
      <c r="L1741" s="31">
        <f t="shared" si="13"/>
        <v>328.125</v>
      </c>
      <c r="M1741" s="32">
        <v>0.35</v>
      </c>
      <c r="O1741" s="37"/>
      <c r="P1741" s="35"/>
      <c r="Q1741" s="33"/>
      <c r="R1741" s="34"/>
    </row>
    <row r="1742" spans="1:18" ht="15.75" customHeight="1" x14ac:dyDescent="0.2">
      <c r="A1742" s="22"/>
      <c r="B1742" s="27" t="s">
        <v>21</v>
      </c>
      <c r="C1742" s="27">
        <v>1185732</v>
      </c>
      <c r="D1742" s="28">
        <v>44238</v>
      </c>
      <c r="E1742" s="27" t="s">
        <v>40</v>
      </c>
      <c r="F1742" s="27" t="s">
        <v>80</v>
      </c>
      <c r="G1742" s="27" t="s">
        <v>81</v>
      </c>
      <c r="H1742" s="27" t="s">
        <v>26</v>
      </c>
      <c r="I1742" s="29">
        <v>0.15000000000000002</v>
      </c>
      <c r="J1742" s="30">
        <v>4250</v>
      </c>
      <c r="K1742" s="31">
        <f t="shared" si="12"/>
        <v>637.50000000000011</v>
      </c>
      <c r="L1742" s="31">
        <f t="shared" si="13"/>
        <v>223.12500000000003</v>
      </c>
      <c r="M1742" s="32">
        <v>0.35</v>
      </c>
      <c r="O1742" s="37"/>
      <c r="P1742" s="35"/>
      <c r="Q1742" s="33"/>
      <c r="R1742" s="34"/>
    </row>
    <row r="1743" spans="1:18" ht="15.75" customHeight="1" x14ac:dyDescent="0.2">
      <c r="A1743" s="22"/>
      <c r="B1743" s="27" t="s">
        <v>21</v>
      </c>
      <c r="C1743" s="27">
        <v>1185732</v>
      </c>
      <c r="D1743" s="28">
        <v>44238</v>
      </c>
      <c r="E1743" s="27" t="s">
        <v>40</v>
      </c>
      <c r="F1743" s="27" t="s">
        <v>80</v>
      </c>
      <c r="G1743" s="27" t="s">
        <v>81</v>
      </c>
      <c r="H1743" s="27" t="s">
        <v>27</v>
      </c>
      <c r="I1743" s="29">
        <v>0.20000000000000007</v>
      </c>
      <c r="J1743" s="30">
        <v>3000</v>
      </c>
      <c r="K1743" s="31">
        <f t="shared" si="12"/>
        <v>600.00000000000023</v>
      </c>
      <c r="L1743" s="31">
        <f t="shared" si="13"/>
        <v>240.00000000000011</v>
      </c>
      <c r="M1743" s="32">
        <v>0.4</v>
      </c>
      <c r="O1743" s="37"/>
      <c r="P1743" s="35"/>
      <c r="Q1743" s="33"/>
      <c r="R1743" s="34"/>
    </row>
    <row r="1744" spans="1:18" ht="15.75" customHeight="1" x14ac:dyDescent="0.2">
      <c r="A1744" s="22"/>
      <c r="B1744" s="27" t="s">
        <v>21</v>
      </c>
      <c r="C1744" s="27">
        <v>1185732</v>
      </c>
      <c r="D1744" s="28">
        <v>44238</v>
      </c>
      <c r="E1744" s="27" t="s">
        <v>40</v>
      </c>
      <c r="F1744" s="27" t="s">
        <v>80</v>
      </c>
      <c r="G1744" s="27" t="s">
        <v>81</v>
      </c>
      <c r="H1744" s="27" t="s">
        <v>28</v>
      </c>
      <c r="I1744" s="29">
        <v>0.35</v>
      </c>
      <c r="J1744" s="30">
        <v>3750</v>
      </c>
      <c r="K1744" s="31">
        <f t="shared" si="12"/>
        <v>1312.5</v>
      </c>
      <c r="L1744" s="31">
        <f t="shared" si="13"/>
        <v>459.37499999999994</v>
      </c>
      <c r="M1744" s="32">
        <v>0.35</v>
      </c>
      <c r="O1744" s="37"/>
      <c r="P1744" s="35"/>
      <c r="Q1744" s="33"/>
      <c r="R1744" s="34"/>
    </row>
    <row r="1745" spans="1:18" ht="15.75" customHeight="1" x14ac:dyDescent="0.2">
      <c r="A1745" s="22"/>
      <c r="B1745" s="27" t="s">
        <v>21</v>
      </c>
      <c r="C1745" s="27">
        <v>1185732</v>
      </c>
      <c r="D1745" s="28">
        <v>44238</v>
      </c>
      <c r="E1745" s="27" t="s">
        <v>40</v>
      </c>
      <c r="F1745" s="27" t="s">
        <v>80</v>
      </c>
      <c r="G1745" s="27" t="s">
        <v>81</v>
      </c>
      <c r="H1745" s="27" t="s">
        <v>29</v>
      </c>
      <c r="I1745" s="29">
        <v>0.25</v>
      </c>
      <c r="J1745" s="30">
        <v>4500</v>
      </c>
      <c r="K1745" s="31">
        <f t="shared" si="12"/>
        <v>1125</v>
      </c>
      <c r="L1745" s="31">
        <f t="shared" si="13"/>
        <v>562.5</v>
      </c>
      <c r="M1745" s="32">
        <v>0.5</v>
      </c>
      <c r="O1745" s="37"/>
      <c r="P1745" s="35"/>
      <c r="Q1745" s="33"/>
      <c r="R1745" s="34"/>
    </row>
    <row r="1746" spans="1:18" ht="15.75" customHeight="1" x14ac:dyDescent="0.2">
      <c r="A1746" s="22"/>
      <c r="B1746" s="27" t="s">
        <v>21</v>
      </c>
      <c r="C1746" s="27">
        <v>1185732</v>
      </c>
      <c r="D1746" s="28">
        <v>44265</v>
      </c>
      <c r="E1746" s="27" t="s">
        <v>40</v>
      </c>
      <c r="F1746" s="27" t="s">
        <v>80</v>
      </c>
      <c r="G1746" s="27" t="s">
        <v>81</v>
      </c>
      <c r="H1746" s="27" t="s">
        <v>24</v>
      </c>
      <c r="I1746" s="29">
        <v>0.30000000000000004</v>
      </c>
      <c r="J1746" s="30">
        <v>6700</v>
      </c>
      <c r="K1746" s="31">
        <f t="shared" si="12"/>
        <v>2010.0000000000002</v>
      </c>
      <c r="L1746" s="31">
        <f t="shared" si="13"/>
        <v>804.00000000000011</v>
      </c>
      <c r="M1746" s="32">
        <v>0.4</v>
      </c>
      <c r="O1746" s="37"/>
      <c r="P1746" s="35"/>
      <c r="Q1746" s="33"/>
      <c r="R1746" s="34"/>
    </row>
    <row r="1747" spans="1:18" ht="15.75" customHeight="1" x14ac:dyDescent="0.2">
      <c r="A1747" s="22"/>
      <c r="B1747" s="27" t="s">
        <v>21</v>
      </c>
      <c r="C1747" s="27">
        <v>1185732</v>
      </c>
      <c r="D1747" s="28">
        <v>44265</v>
      </c>
      <c r="E1747" s="27" t="s">
        <v>40</v>
      </c>
      <c r="F1747" s="27" t="s">
        <v>80</v>
      </c>
      <c r="G1747" s="27" t="s">
        <v>81</v>
      </c>
      <c r="H1747" s="27" t="s">
        <v>25</v>
      </c>
      <c r="I1747" s="29">
        <v>0.30000000000000004</v>
      </c>
      <c r="J1747" s="30">
        <v>3500</v>
      </c>
      <c r="K1747" s="31">
        <f t="shared" si="12"/>
        <v>1050.0000000000002</v>
      </c>
      <c r="L1747" s="31">
        <f t="shared" si="13"/>
        <v>367.50000000000006</v>
      </c>
      <c r="M1747" s="32">
        <v>0.35</v>
      </c>
      <c r="O1747" s="37"/>
      <c r="P1747" s="35"/>
      <c r="Q1747" s="33"/>
      <c r="R1747" s="34"/>
    </row>
    <row r="1748" spans="1:18" ht="15.75" customHeight="1" x14ac:dyDescent="0.2">
      <c r="A1748" s="22"/>
      <c r="B1748" s="27" t="s">
        <v>21</v>
      </c>
      <c r="C1748" s="27">
        <v>1185732</v>
      </c>
      <c r="D1748" s="28">
        <v>44265</v>
      </c>
      <c r="E1748" s="27" t="s">
        <v>40</v>
      </c>
      <c r="F1748" s="27" t="s">
        <v>80</v>
      </c>
      <c r="G1748" s="27" t="s">
        <v>81</v>
      </c>
      <c r="H1748" s="27" t="s">
        <v>26</v>
      </c>
      <c r="I1748" s="29">
        <v>0.20000000000000007</v>
      </c>
      <c r="J1748" s="30">
        <v>4000</v>
      </c>
      <c r="K1748" s="31">
        <f t="shared" si="12"/>
        <v>800.00000000000023</v>
      </c>
      <c r="L1748" s="31">
        <f t="shared" si="13"/>
        <v>280.00000000000006</v>
      </c>
      <c r="M1748" s="32">
        <v>0.35</v>
      </c>
      <c r="O1748" s="37"/>
      <c r="P1748" s="35"/>
      <c r="Q1748" s="33"/>
      <c r="R1748" s="34"/>
    </row>
    <row r="1749" spans="1:18" ht="15.75" customHeight="1" x14ac:dyDescent="0.2">
      <c r="A1749" s="22"/>
      <c r="B1749" s="27" t="s">
        <v>21</v>
      </c>
      <c r="C1749" s="27">
        <v>1185732</v>
      </c>
      <c r="D1749" s="28">
        <v>44265</v>
      </c>
      <c r="E1749" s="27" t="s">
        <v>40</v>
      </c>
      <c r="F1749" s="27" t="s">
        <v>80</v>
      </c>
      <c r="G1749" s="27" t="s">
        <v>81</v>
      </c>
      <c r="H1749" s="27" t="s">
        <v>27</v>
      </c>
      <c r="I1749" s="29">
        <v>0.25</v>
      </c>
      <c r="J1749" s="30">
        <v>2500</v>
      </c>
      <c r="K1749" s="31">
        <f t="shared" si="12"/>
        <v>625</v>
      </c>
      <c r="L1749" s="31">
        <f t="shared" si="13"/>
        <v>250</v>
      </c>
      <c r="M1749" s="32">
        <v>0.4</v>
      </c>
      <c r="O1749" s="37"/>
      <c r="P1749" s="35"/>
      <c r="Q1749" s="33"/>
      <c r="R1749" s="34"/>
    </row>
    <row r="1750" spans="1:18" ht="15.75" customHeight="1" x14ac:dyDescent="0.2">
      <c r="A1750" s="22"/>
      <c r="B1750" s="27" t="s">
        <v>21</v>
      </c>
      <c r="C1750" s="27">
        <v>1185732</v>
      </c>
      <c r="D1750" s="28">
        <v>44265</v>
      </c>
      <c r="E1750" s="27" t="s">
        <v>40</v>
      </c>
      <c r="F1750" s="27" t="s">
        <v>80</v>
      </c>
      <c r="G1750" s="27" t="s">
        <v>81</v>
      </c>
      <c r="H1750" s="27" t="s">
        <v>28</v>
      </c>
      <c r="I1750" s="29">
        <v>0.4</v>
      </c>
      <c r="J1750" s="30">
        <v>3000</v>
      </c>
      <c r="K1750" s="31">
        <f t="shared" si="12"/>
        <v>1200</v>
      </c>
      <c r="L1750" s="31">
        <f t="shared" si="13"/>
        <v>420</v>
      </c>
      <c r="M1750" s="32">
        <v>0.35</v>
      </c>
      <c r="O1750" s="37"/>
      <c r="P1750" s="35"/>
      <c r="Q1750" s="33"/>
      <c r="R1750" s="34"/>
    </row>
    <row r="1751" spans="1:18" ht="15.75" customHeight="1" x14ac:dyDescent="0.2">
      <c r="A1751" s="22"/>
      <c r="B1751" s="27" t="s">
        <v>21</v>
      </c>
      <c r="C1751" s="27">
        <v>1185732</v>
      </c>
      <c r="D1751" s="28">
        <v>44265</v>
      </c>
      <c r="E1751" s="27" t="s">
        <v>40</v>
      </c>
      <c r="F1751" s="27" t="s">
        <v>80</v>
      </c>
      <c r="G1751" s="27" t="s">
        <v>81</v>
      </c>
      <c r="H1751" s="27" t="s">
        <v>29</v>
      </c>
      <c r="I1751" s="29">
        <v>0.30000000000000004</v>
      </c>
      <c r="J1751" s="30">
        <v>4000</v>
      </c>
      <c r="K1751" s="31">
        <f t="shared" si="12"/>
        <v>1200.0000000000002</v>
      </c>
      <c r="L1751" s="31">
        <f t="shared" si="13"/>
        <v>600.00000000000011</v>
      </c>
      <c r="M1751" s="32">
        <v>0.5</v>
      </c>
      <c r="O1751" s="37"/>
      <c r="P1751" s="35"/>
      <c r="Q1751" s="33"/>
      <c r="R1751" s="34"/>
    </row>
    <row r="1752" spans="1:18" ht="15.75" customHeight="1" x14ac:dyDescent="0.2">
      <c r="A1752" s="22"/>
      <c r="B1752" s="27" t="s">
        <v>21</v>
      </c>
      <c r="C1752" s="27">
        <v>1185732</v>
      </c>
      <c r="D1752" s="28">
        <v>44297</v>
      </c>
      <c r="E1752" s="27" t="s">
        <v>40</v>
      </c>
      <c r="F1752" s="27" t="s">
        <v>80</v>
      </c>
      <c r="G1752" s="27" t="s">
        <v>81</v>
      </c>
      <c r="H1752" s="27" t="s">
        <v>24</v>
      </c>
      <c r="I1752" s="29">
        <v>0.30000000000000004</v>
      </c>
      <c r="J1752" s="30">
        <v>6250</v>
      </c>
      <c r="K1752" s="31">
        <f t="shared" si="12"/>
        <v>1875.0000000000002</v>
      </c>
      <c r="L1752" s="31">
        <f t="shared" si="13"/>
        <v>750.00000000000011</v>
      </c>
      <c r="M1752" s="32">
        <v>0.4</v>
      </c>
      <c r="O1752" s="37"/>
      <c r="P1752" s="35"/>
      <c r="Q1752" s="33"/>
      <c r="R1752" s="34"/>
    </row>
    <row r="1753" spans="1:18" ht="15.75" customHeight="1" x14ac:dyDescent="0.2">
      <c r="A1753" s="22"/>
      <c r="B1753" s="27" t="s">
        <v>21</v>
      </c>
      <c r="C1753" s="27">
        <v>1185732</v>
      </c>
      <c r="D1753" s="28">
        <v>44297</v>
      </c>
      <c r="E1753" s="27" t="s">
        <v>40</v>
      </c>
      <c r="F1753" s="27" t="s">
        <v>80</v>
      </c>
      <c r="G1753" s="27" t="s">
        <v>81</v>
      </c>
      <c r="H1753" s="27" t="s">
        <v>25</v>
      </c>
      <c r="I1753" s="29">
        <v>0.25000000000000006</v>
      </c>
      <c r="J1753" s="30">
        <v>3250</v>
      </c>
      <c r="K1753" s="31">
        <f t="shared" si="12"/>
        <v>812.50000000000023</v>
      </c>
      <c r="L1753" s="31">
        <f t="shared" si="13"/>
        <v>284.37500000000006</v>
      </c>
      <c r="M1753" s="32">
        <v>0.35</v>
      </c>
      <c r="O1753" s="37"/>
      <c r="P1753" s="35"/>
      <c r="Q1753" s="33"/>
      <c r="R1753" s="34"/>
    </row>
    <row r="1754" spans="1:18" ht="15.75" customHeight="1" x14ac:dyDescent="0.2">
      <c r="A1754" s="22"/>
      <c r="B1754" s="27" t="s">
        <v>21</v>
      </c>
      <c r="C1754" s="27">
        <v>1185732</v>
      </c>
      <c r="D1754" s="28">
        <v>44297</v>
      </c>
      <c r="E1754" s="27" t="s">
        <v>40</v>
      </c>
      <c r="F1754" s="27" t="s">
        <v>80</v>
      </c>
      <c r="G1754" s="27" t="s">
        <v>81</v>
      </c>
      <c r="H1754" s="27" t="s">
        <v>26</v>
      </c>
      <c r="I1754" s="29">
        <v>0.15000000000000008</v>
      </c>
      <c r="J1754" s="30">
        <v>3250</v>
      </c>
      <c r="K1754" s="31">
        <f t="shared" si="12"/>
        <v>487.50000000000023</v>
      </c>
      <c r="L1754" s="31">
        <f t="shared" si="13"/>
        <v>170.62500000000006</v>
      </c>
      <c r="M1754" s="32">
        <v>0.35</v>
      </c>
      <c r="O1754" s="37"/>
      <c r="P1754" s="35"/>
      <c r="Q1754" s="33"/>
      <c r="R1754" s="34"/>
    </row>
    <row r="1755" spans="1:18" ht="15.75" customHeight="1" x14ac:dyDescent="0.2">
      <c r="A1755" s="22"/>
      <c r="B1755" s="27" t="s">
        <v>21</v>
      </c>
      <c r="C1755" s="27">
        <v>1185732</v>
      </c>
      <c r="D1755" s="28">
        <v>44297</v>
      </c>
      <c r="E1755" s="27" t="s">
        <v>40</v>
      </c>
      <c r="F1755" s="27" t="s">
        <v>80</v>
      </c>
      <c r="G1755" s="27" t="s">
        <v>81</v>
      </c>
      <c r="H1755" s="27" t="s">
        <v>27</v>
      </c>
      <c r="I1755" s="29">
        <v>0.2</v>
      </c>
      <c r="J1755" s="30">
        <v>2500</v>
      </c>
      <c r="K1755" s="31">
        <f t="shared" si="12"/>
        <v>500</v>
      </c>
      <c r="L1755" s="31">
        <f t="shared" si="13"/>
        <v>200</v>
      </c>
      <c r="M1755" s="32">
        <v>0.4</v>
      </c>
      <c r="O1755" s="37"/>
      <c r="P1755" s="35"/>
      <c r="Q1755" s="33"/>
      <c r="R1755" s="34"/>
    </row>
    <row r="1756" spans="1:18" ht="15.75" customHeight="1" x14ac:dyDescent="0.2">
      <c r="A1756" s="22"/>
      <c r="B1756" s="27" t="s">
        <v>21</v>
      </c>
      <c r="C1756" s="27">
        <v>1185732</v>
      </c>
      <c r="D1756" s="28">
        <v>44297</v>
      </c>
      <c r="E1756" s="27" t="s">
        <v>40</v>
      </c>
      <c r="F1756" s="27" t="s">
        <v>80</v>
      </c>
      <c r="G1756" s="27" t="s">
        <v>81</v>
      </c>
      <c r="H1756" s="27" t="s">
        <v>28</v>
      </c>
      <c r="I1756" s="29">
        <v>0.35000000000000003</v>
      </c>
      <c r="J1756" s="30">
        <v>2750</v>
      </c>
      <c r="K1756" s="31">
        <f t="shared" si="12"/>
        <v>962.50000000000011</v>
      </c>
      <c r="L1756" s="31">
        <f t="shared" si="13"/>
        <v>336.875</v>
      </c>
      <c r="M1756" s="32">
        <v>0.35</v>
      </c>
      <c r="O1756" s="37"/>
      <c r="P1756" s="35"/>
      <c r="Q1756" s="33"/>
      <c r="R1756" s="34"/>
    </row>
    <row r="1757" spans="1:18" ht="15.75" customHeight="1" x14ac:dyDescent="0.2">
      <c r="A1757" s="22"/>
      <c r="B1757" s="27" t="s">
        <v>21</v>
      </c>
      <c r="C1757" s="27">
        <v>1185732</v>
      </c>
      <c r="D1757" s="28">
        <v>44297</v>
      </c>
      <c r="E1757" s="27" t="s">
        <v>40</v>
      </c>
      <c r="F1757" s="27" t="s">
        <v>80</v>
      </c>
      <c r="G1757" s="27" t="s">
        <v>81</v>
      </c>
      <c r="H1757" s="27" t="s">
        <v>29</v>
      </c>
      <c r="I1757" s="29">
        <v>0.25000000000000006</v>
      </c>
      <c r="J1757" s="30">
        <v>4000</v>
      </c>
      <c r="K1757" s="31">
        <f t="shared" si="12"/>
        <v>1000.0000000000002</v>
      </c>
      <c r="L1757" s="31">
        <f t="shared" si="13"/>
        <v>500.00000000000011</v>
      </c>
      <c r="M1757" s="32">
        <v>0.5</v>
      </c>
      <c r="O1757" s="37"/>
      <c r="P1757" s="35"/>
      <c r="Q1757" s="33"/>
      <c r="R1757" s="34"/>
    </row>
    <row r="1758" spans="1:18" ht="15.75" customHeight="1" x14ac:dyDescent="0.2">
      <c r="A1758" s="22"/>
      <c r="B1758" s="27" t="s">
        <v>21</v>
      </c>
      <c r="C1758" s="27">
        <v>1185732</v>
      </c>
      <c r="D1758" s="28">
        <v>44328</v>
      </c>
      <c r="E1758" s="27" t="s">
        <v>40</v>
      </c>
      <c r="F1758" s="27" t="s">
        <v>80</v>
      </c>
      <c r="G1758" s="27" t="s">
        <v>81</v>
      </c>
      <c r="H1758" s="27" t="s">
        <v>24</v>
      </c>
      <c r="I1758" s="29">
        <v>0.35000000000000003</v>
      </c>
      <c r="J1758" s="30">
        <v>6700</v>
      </c>
      <c r="K1758" s="31">
        <f t="shared" si="12"/>
        <v>2345</v>
      </c>
      <c r="L1758" s="31">
        <f t="shared" si="13"/>
        <v>938</v>
      </c>
      <c r="M1758" s="32">
        <v>0.4</v>
      </c>
      <c r="O1758" s="37"/>
      <c r="P1758" s="35"/>
      <c r="Q1758" s="33"/>
      <c r="R1758" s="34"/>
    </row>
    <row r="1759" spans="1:18" ht="15.75" customHeight="1" x14ac:dyDescent="0.2">
      <c r="A1759" s="22"/>
      <c r="B1759" s="27" t="s">
        <v>21</v>
      </c>
      <c r="C1759" s="27">
        <v>1185732</v>
      </c>
      <c r="D1759" s="28">
        <v>44328</v>
      </c>
      <c r="E1759" s="27" t="s">
        <v>40</v>
      </c>
      <c r="F1759" s="27" t="s">
        <v>80</v>
      </c>
      <c r="G1759" s="27" t="s">
        <v>81</v>
      </c>
      <c r="H1759" s="27" t="s">
        <v>25</v>
      </c>
      <c r="I1759" s="29">
        <v>0.3000000000000001</v>
      </c>
      <c r="J1759" s="30">
        <v>3750</v>
      </c>
      <c r="K1759" s="31">
        <f t="shared" si="12"/>
        <v>1125.0000000000005</v>
      </c>
      <c r="L1759" s="31">
        <f t="shared" si="13"/>
        <v>393.75000000000011</v>
      </c>
      <c r="M1759" s="32">
        <v>0.35</v>
      </c>
      <c r="O1759" s="37"/>
      <c r="P1759" s="35"/>
      <c r="Q1759" s="33"/>
      <c r="R1759" s="34"/>
    </row>
    <row r="1760" spans="1:18" ht="15.75" customHeight="1" x14ac:dyDescent="0.2">
      <c r="A1760" s="22"/>
      <c r="B1760" s="27" t="s">
        <v>21</v>
      </c>
      <c r="C1760" s="27">
        <v>1185732</v>
      </c>
      <c r="D1760" s="28">
        <v>44328</v>
      </c>
      <c r="E1760" s="27" t="s">
        <v>40</v>
      </c>
      <c r="F1760" s="27" t="s">
        <v>80</v>
      </c>
      <c r="G1760" s="27" t="s">
        <v>81</v>
      </c>
      <c r="H1760" s="27" t="s">
        <v>26</v>
      </c>
      <c r="I1760" s="29">
        <v>0.25000000000000006</v>
      </c>
      <c r="J1760" s="30">
        <v>3500</v>
      </c>
      <c r="K1760" s="31">
        <f t="shared" si="12"/>
        <v>875.00000000000023</v>
      </c>
      <c r="L1760" s="31">
        <f t="shared" si="13"/>
        <v>306.25000000000006</v>
      </c>
      <c r="M1760" s="32">
        <v>0.35</v>
      </c>
      <c r="O1760" s="37"/>
      <c r="P1760" s="35"/>
      <c r="Q1760" s="33"/>
      <c r="R1760" s="34"/>
    </row>
    <row r="1761" spans="1:18" ht="15.75" customHeight="1" x14ac:dyDescent="0.2">
      <c r="A1761" s="22"/>
      <c r="B1761" s="27" t="s">
        <v>21</v>
      </c>
      <c r="C1761" s="27">
        <v>1185732</v>
      </c>
      <c r="D1761" s="28">
        <v>44328</v>
      </c>
      <c r="E1761" s="27" t="s">
        <v>40</v>
      </c>
      <c r="F1761" s="27" t="s">
        <v>80</v>
      </c>
      <c r="G1761" s="27" t="s">
        <v>81</v>
      </c>
      <c r="H1761" s="27" t="s">
        <v>27</v>
      </c>
      <c r="I1761" s="29">
        <v>0.25000000000000006</v>
      </c>
      <c r="J1761" s="30">
        <v>2750</v>
      </c>
      <c r="K1761" s="31">
        <f t="shared" si="12"/>
        <v>687.50000000000011</v>
      </c>
      <c r="L1761" s="31">
        <f t="shared" si="13"/>
        <v>275.00000000000006</v>
      </c>
      <c r="M1761" s="32">
        <v>0.4</v>
      </c>
      <c r="O1761" s="37"/>
      <c r="P1761" s="35"/>
      <c r="Q1761" s="33"/>
      <c r="R1761" s="34"/>
    </row>
    <row r="1762" spans="1:18" ht="15.75" customHeight="1" x14ac:dyDescent="0.2">
      <c r="A1762" s="22"/>
      <c r="B1762" s="27" t="s">
        <v>21</v>
      </c>
      <c r="C1762" s="27">
        <v>1185732</v>
      </c>
      <c r="D1762" s="28">
        <v>44328</v>
      </c>
      <c r="E1762" s="27" t="s">
        <v>40</v>
      </c>
      <c r="F1762" s="27" t="s">
        <v>80</v>
      </c>
      <c r="G1762" s="27" t="s">
        <v>81</v>
      </c>
      <c r="H1762" s="27" t="s">
        <v>28</v>
      </c>
      <c r="I1762" s="29">
        <v>0.39999999999999997</v>
      </c>
      <c r="J1762" s="30">
        <v>3000</v>
      </c>
      <c r="K1762" s="31">
        <f t="shared" si="12"/>
        <v>1200</v>
      </c>
      <c r="L1762" s="31">
        <f t="shared" si="13"/>
        <v>420</v>
      </c>
      <c r="M1762" s="32">
        <v>0.35</v>
      </c>
      <c r="O1762" s="37"/>
      <c r="P1762" s="35"/>
      <c r="Q1762" s="33"/>
      <c r="R1762" s="34"/>
    </row>
    <row r="1763" spans="1:18" ht="15.75" customHeight="1" x14ac:dyDescent="0.2">
      <c r="A1763" s="22"/>
      <c r="B1763" s="27" t="s">
        <v>21</v>
      </c>
      <c r="C1763" s="27">
        <v>1185732</v>
      </c>
      <c r="D1763" s="28">
        <v>44328</v>
      </c>
      <c r="E1763" s="27" t="s">
        <v>40</v>
      </c>
      <c r="F1763" s="27" t="s">
        <v>80</v>
      </c>
      <c r="G1763" s="27" t="s">
        <v>81</v>
      </c>
      <c r="H1763" s="27" t="s">
        <v>29</v>
      </c>
      <c r="I1763" s="29">
        <v>0.44999999999999996</v>
      </c>
      <c r="J1763" s="30">
        <v>4000</v>
      </c>
      <c r="K1763" s="31">
        <f t="shared" si="12"/>
        <v>1799.9999999999998</v>
      </c>
      <c r="L1763" s="31">
        <f t="shared" si="13"/>
        <v>899.99999999999989</v>
      </c>
      <c r="M1763" s="32">
        <v>0.5</v>
      </c>
      <c r="O1763" s="37"/>
      <c r="P1763" s="35"/>
      <c r="Q1763" s="33"/>
      <c r="R1763" s="34"/>
    </row>
    <row r="1764" spans="1:18" ht="15.75" customHeight="1" x14ac:dyDescent="0.2">
      <c r="A1764" s="22"/>
      <c r="B1764" s="27" t="s">
        <v>21</v>
      </c>
      <c r="C1764" s="27">
        <v>1185732</v>
      </c>
      <c r="D1764" s="28">
        <v>44358</v>
      </c>
      <c r="E1764" s="27" t="s">
        <v>40</v>
      </c>
      <c r="F1764" s="27" t="s">
        <v>80</v>
      </c>
      <c r="G1764" s="27" t="s">
        <v>81</v>
      </c>
      <c r="H1764" s="27" t="s">
        <v>24</v>
      </c>
      <c r="I1764" s="29">
        <v>0.30000000000000004</v>
      </c>
      <c r="J1764" s="30">
        <v>6500</v>
      </c>
      <c r="K1764" s="31">
        <f t="shared" si="12"/>
        <v>1950.0000000000002</v>
      </c>
      <c r="L1764" s="31">
        <f t="shared" si="13"/>
        <v>780.00000000000011</v>
      </c>
      <c r="M1764" s="32">
        <v>0.4</v>
      </c>
      <c r="O1764" s="37"/>
      <c r="P1764" s="35"/>
      <c r="Q1764" s="33"/>
      <c r="R1764" s="34"/>
    </row>
    <row r="1765" spans="1:18" ht="15.75" customHeight="1" x14ac:dyDescent="0.2">
      <c r="A1765" s="22"/>
      <c r="B1765" s="27" t="s">
        <v>21</v>
      </c>
      <c r="C1765" s="27">
        <v>1185732</v>
      </c>
      <c r="D1765" s="28">
        <v>44358</v>
      </c>
      <c r="E1765" s="27" t="s">
        <v>40</v>
      </c>
      <c r="F1765" s="27" t="s">
        <v>80</v>
      </c>
      <c r="G1765" s="27" t="s">
        <v>81</v>
      </c>
      <c r="H1765" s="27" t="s">
        <v>25</v>
      </c>
      <c r="I1765" s="29">
        <v>0.25000000000000011</v>
      </c>
      <c r="J1765" s="30">
        <v>4000</v>
      </c>
      <c r="K1765" s="31">
        <f t="shared" si="12"/>
        <v>1000.0000000000005</v>
      </c>
      <c r="L1765" s="31">
        <f t="shared" si="13"/>
        <v>350.00000000000011</v>
      </c>
      <c r="M1765" s="32">
        <v>0.35</v>
      </c>
      <c r="O1765" s="37"/>
      <c r="P1765" s="35"/>
      <c r="Q1765" s="33"/>
      <c r="R1765" s="34"/>
    </row>
    <row r="1766" spans="1:18" ht="15.75" customHeight="1" x14ac:dyDescent="0.2">
      <c r="A1766" s="22"/>
      <c r="B1766" s="27" t="s">
        <v>21</v>
      </c>
      <c r="C1766" s="27">
        <v>1185732</v>
      </c>
      <c r="D1766" s="28">
        <v>44358</v>
      </c>
      <c r="E1766" s="27" t="s">
        <v>40</v>
      </c>
      <c r="F1766" s="27" t="s">
        <v>80</v>
      </c>
      <c r="G1766" s="27" t="s">
        <v>81</v>
      </c>
      <c r="H1766" s="27" t="s">
        <v>26</v>
      </c>
      <c r="I1766" s="29">
        <v>0.20000000000000007</v>
      </c>
      <c r="J1766" s="30">
        <v>4250</v>
      </c>
      <c r="K1766" s="31">
        <f t="shared" si="12"/>
        <v>850.00000000000023</v>
      </c>
      <c r="L1766" s="31">
        <f t="shared" si="13"/>
        <v>297.50000000000006</v>
      </c>
      <c r="M1766" s="32">
        <v>0.35</v>
      </c>
      <c r="O1766" s="37"/>
      <c r="P1766" s="35"/>
      <c r="Q1766" s="33"/>
      <c r="R1766" s="34"/>
    </row>
    <row r="1767" spans="1:18" ht="15.75" customHeight="1" x14ac:dyDescent="0.2">
      <c r="A1767" s="22"/>
      <c r="B1767" s="27" t="s">
        <v>21</v>
      </c>
      <c r="C1767" s="27">
        <v>1185732</v>
      </c>
      <c r="D1767" s="28">
        <v>44358</v>
      </c>
      <c r="E1767" s="27" t="s">
        <v>40</v>
      </c>
      <c r="F1767" s="27" t="s">
        <v>80</v>
      </c>
      <c r="G1767" s="27" t="s">
        <v>81</v>
      </c>
      <c r="H1767" s="27" t="s">
        <v>27</v>
      </c>
      <c r="I1767" s="29">
        <v>0.20000000000000007</v>
      </c>
      <c r="J1767" s="30">
        <v>4000</v>
      </c>
      <c r="K1767" s="31">
        <f t="shared" si="12"/>
        <v>800.00000000000023</v>
      </c>
      <c r="L1767" s="31">
        <f t="shared" si="13"/>
        <v>320.00000000000011</v>
      </c>
      <c r="M1767" s="32">
        <v>0.4</v>
      </c>
      <c r="O1767" s="37"/>
      <c r="P1767" s="35"/>
      <c r="Q1767" s="33"/>
      <c r="R1767" s="34"/>
    </row>
    <row r="1768" spans="1:18" ht="15.75" customHeight="1" x14ac:dyDescent="0.2">
      <c r="A1768" s="22"/>
      <c r="B1768" s="27" t="s">
        <v>21</v>
      </c>
      <c r="C1768" s="27">
        <v>1185732</v>
      </c>
      <c r="D1768" s="28">
        <v>44358</v>
      </c>
      <c r="E1768" s="27" t="s">
        <v>40</v>
      </c>
      <c r="F1768" s="27" t="s">
        <v>80</v>
      </c>
      <c r="G1768" s="27" t="s">
        <v>81</v>
      </c>
      <c r="H1768" s="27" t="s">
        <v>28</v>
      </c>
      <c r="I1768" s="29">
        <v>0.35000000000000003</v>
      </c>
      <c r="J1768" s="30">
        <v>4000</v>
      </c>
      <c r="K1768" s="31">
        <f t="shared" si="12"/>
        <v>1400.0000000000002</v>
      </c>
      <c r="L1768" s="31">
        <f t="shared" si="13"/>
        <v>490.00000000000006</v>
      </c>
      <c r="M1768" s="32">
        <v>0.35</v>
      </c>
      <c r="O1768" s="37"/>
      <c r="P1768" s="35"/>
      <c r="Q1768" s="33"/>
      <c r="R1768" s="34"/>
    </row>
    <row r="1769" spans="1:18" ht="15.75" customHeight="1" x14ac:dyDescent="0.2">
      <c r="A1769" s="22"/>
      <c r="B1769" s="27" t="s">
        <v>21</v>
      </c>
      <c r="C1769" s="27">
        <v>1185732</v>
      </c>
      <c r="D1769" s="28">
        <v>44358</v>
      </c>
      <c r="E1769" s="27" t="s">
        <v>40</v>
      </c>
      <c r="F1769" s="27" t="s">
        <v>80</v>
      </c>
      <c r="G1769" s="27" t="s">
        <v>81</v>
      </c>
      <c r="H1769" s="27" t="s">
        <v>29</v>
      </c>
      <c r="I1769" s="29">
        <v>0.4</v>
      </c>
      <c r="J1769" s="30">
        <v>5750</v>
      </c>
      <c r="K1769" s="31">
        <f t="shared" si="12"/>
        <v>2300</v>
      </c>
      <c r="L1769" s="31">
        <f t="shared" si="13"/>
        <v>1150</v>
      </c>
      <c r="M1769" s="32">
        <v>0.5</v>
      </c>
      <c r="O1769" s="37"/>
      <c r="P1769" s="35"/>
      <c r="Q1769" s="33"/>
      <c r="R1769" s="34"/>
    </row>
    <row r="1770" spans="1:18" ht="15.75" customHeight="1" x14ac:dyDescent="0.2">
      <c r="A1770" s="22"/>
      <c r="B1770" s="27" t="s">
        <v>21</v>
      </c>
      <c r="C1770" s="27">
        <v>1185732</v>
      </c>
      <c r="D1770" s="28">
        <v>44387</v>
      </c>
      <c r="E1770" s="27" t="s">
        <v>40</v>
      </c>
      <c r="F1770" s="27" t="s">
        <v>80</v>
      </c>
      <c r="G1770" s="27" t="s">
        <v>81</v>
      </c>
      <c r="H1770" s="27" t="s">
        <v>24</v>
      </c>
      <c r="I1770" s="29">
        <v>0.35000000000000003</v>
      </c>
      <c r="J1770" s="30">
        <v>8000</v>
      </c>
      <c r="K1770" s="31">
        <f t="shared" si="12"/>
        <v>2800.0000000000005</v>
      </c>
      <c r="L1770" s="31">
        <f t="shared" si="13"/>
        <v>1120.0000000000002</v>
      </c>
      <c r="M1770" s="32">
        <v>0.4</v>
      </c>
      <c r="O1770" s="37"/>
      <c r="P1770" s="35"/>
      <c r="Q1770" s="33"/>
      <c r="R1770" s="34"/>
    </row>
    <row r="1771" spans="1:18" ht="15.75" customHeight="1" x14ac:dyDescent="0.2">
      <c r="A1771" s="22"/>
      <c r="B1771" s="27" t="s">
        <v>21</v>
      </c>
      <c r="C1771" s="27">
        <v>1185732</v>
      </c>
      <c r="D1771" s="28">
        <v>44387</v>
      </c>
      <c r="E1771" s="27" t="s">
        <v>40</v>
      </c>
      <c r="F1771" s="27" t="s">
        <v>80</v>
      </c>
      <c r="G1771" s="27" t="s">
        <v>81</v>
      </c>
      <c r="H1771" s="27" t="s">
        <v>25</v>
      </c>
      <c r="I1771" s="29">
        <v>0.3000000000000001</v>
      </c>
      <c r="J1771" s="30">
        <v>5500</v>
      </c>
      <c r="K1771" s="31">
        <f t="shared" si="12"/>
        <v>1650.0000000000005</v>
      </c>
      <c r="L1771" s="31">
        <f t="shared" si="13"/>
        <v>577.50000000000011</v>
      </c>
      <c r="M1771" s="32">
        <v>0.35</v>
      </c>
      <c r="O1771" s="37"/>
      <c r="P1771" s="35"/>
      <c r="Q1771" s="33"/>
      <c r="R1771" s="34"/>
    </row>
    <row r="1772" spans="1:18" ht="15.75" customHeight="1" x14ac:dyDescent="0.2">
      <c r="A1772" s="22"/>
      <c r="B1772" s="27" t="s">
        <v>21</v>
      </c>
      <c r="C1772" s="27">
        <v>1185732</v>
      </c>
      <c r="D1772" s="28">
        <v>44387</v>
      </c>
      <c r="E1772" s="27" t="s">
        <v>40</v>
      </c>
      <c r="F1772" s="27" t="s">
        <v>80</v>
      </c>
      <c r="G1772" s="27" t="s">
        <v>81</v>
      </c>
      <c r="H1772" s="27" t="s">
        <v>26</v>
      </c>
      <c r="I1772" s="29">
        <v>0.25000000000000006</v>
      </c>
      <c r="J1772" s="30">
        <v>4750</v>
      </c>
      <c r="K1772" s="31">
        <f t="shared" si="12"/>
        <v>1187.5000000000002</v>
      </c>
      <c r="L1772" s="31">
        <f t="shared" si="13"/>
        <v>415.62500000000006</v>
      </c>
      <c r="M1772" s="32">
        <v>0.35</v>
      </c>
      <c r="O1772" s="37"/>
      <c r="P1772" s="35"/>
      <c r="Q1772" s="33"/>
      <c r="R1772" s="34"/>
    </row>
    <row r="1773" spans="1:18" ht="15.75" customHeight="1" x14ac:dyDescent="0.2">
      <c r="A1773" s="22"/>
      <c r="B1773" s="27" t="s">
        <v>21</v>
      </c>
      <c r="C1773" s="27">
        <v>1185732</v>
      </c>
      <c r="D1773" s="28">
        <v>44387</v>
      </c>
      <c r="E1773" s="27" t="s">
        <v>40</v>
      </c>
      <c r="F1773" s="27" t="s">
        <v>80</v>
      </c>
      <c r="G1773" s="27" t="s">
        <v>81</v>
      </c>
      <c r="H1773" s="27" t="s">
        <v>27</v>
      </c>
      <c r="I1773" s="29">
        <v>0.25000000000000006</v>
      </c>
      <c r="J1773" s="30">
        <v>4250</v>
      </c>
      <c r="K1773" s="31">
        <f t="shared" si="12"/>
        <v>1062.5000000000002</v>
      </c>
      <c r="L1773" s="31">
        <f t="shared" si="13"/>
        <v>425.00000000000011</v>
      </c>
      <c r="M1773" s="32">
        <v>0.4</v>
      </c>
      <c r="O1773" s="37"/>
      <c r="P1773" s="35"/>
      <c r="Q1773" s="33"/>
      <c r="R1773" s="34"/>
    </row>
    <row r="1774" spans="1:18" ht="15.75" customHeight="1" x14ac:dyDescent="0.2">
      <c r="A1774" s="22"/>
      <c r="B1774" s="27" t="s">
        <v>21</v>
      </c>
      <c r="C1774" s="27">
        <v>1185732</v>
      </c>
      <c r="D1774" s="28">
        <v>44387</v>
      </c>
      <c r="E1774" s="27" t="s">
        <v>40</v>
      </c>
      <c r="F1774" s="27" t="s">
        <v>80</v>
      </c>
      <c r="G1774" s="27" t="s">
        <v>81</v>
      </c>
      <c r="H1774" s="27" t="s">
        <v>28</v>
      </c>
      <c r="I1774" s="29">
        <v>0.35000000000000003</v>
      </c>
      <c r="J1774" s="30">
        <v>4250</v>
      </c>
      <c r="K1774" s="31">
        <f t="shared" si="12"/>
        <v>1487.5000000000002</v>
      </c>
      <c r="L1774" s="31">
        <f t="shared" si="13"/>
        <v>520.625</v>
      </c>
      <c r="M1774" s="32">
        <v>0.35</v>
      </c>
      <c r="O1774" s="37"/>
      <c r="P1774" s="35"/>
      <c r="Q1774" s="33"/>
      <c r="R1774" s="34"/>
    </row>
    <row r="1775" spans="1:18" ht="15.75" customHeight="1" x14ac:dyDescent="0.2">
      <c r="A1775" s="22"/>
      <c r="B1775" s="27" t="s">
        <v>21</v>
      </c>
      <c r="C1775" s="27">
        <v>1185732</v>
      </c>
      <c r="D1775" s="28">
        <v>44387</v>
      </c>
      <c r="E1775" s="27" t="s">
        <v>40</v>
      </c>
      <c r="F1775" s="27" t="s">
        <v>80</v>
      </c>
      <c r="G1775" s="27" t="s">
        <v>81</v>
      </c>
      <c r="H1775" s="27" t="s">
        <v>29</v>
      </c>
      <c r="I1775" s="29">
        <v>0.4</v>
      </c>
      <c r="J1775" s="30">
        <v>6000</v>
      </c>
      <c r="K1775" s="31">
        <f t="shared" si="12"/>
        <v>2400</v>
      </c>
      <c r="L1775" s="31">
        <f t="shared" si="13"/>
        <v>1200</v>
      </c>
      <c r="M1775" s="32">
        <v>0.5</v>
      </c>
      <c r="O1775" s="37"/>
      <c r="P1775" s="35"/>
      <c r="Q1775" s="33"/>
      <c r="R1775" s="34"/>
    </row>
    <row r="1776" spans="1:18" ht="15.75" customHeight="1" x14ac:dyDescent="0.2">
      <c r="A1776" s="22"/>
      <c r="B1776" s="27" t="s">
        <v>21</v>
      </c>
      <c r="C1776" s="27">
        <v>1185732</v>
      </c>
      <c r="D1776" s="28">
        <v>44419</v>
      </c>
      <c r="E1776" s="27" t="s">
        <v>40</v>
      </c>
      <c r="F1776" s="27" t="s">
        <v>80</v>
      </c>
      <c r="G1776" s="27" t="s">
        <v>81</v>
      </c>
      <c r="H1776" s="27" t="s">
        <v>24</v>
      </c>
      <c r="I1776" s="29">
        <v>0.35000000000000003</v>
      </c>
      <c r="J1776" s="30">
        <v>7500</v>
      </c>
      <c r="K1776" s="31">
        <f t="shared" si="12"/>
        <v>2625.0000000000005</v>
      </c>
      <c r="L1776" s="31">
        <f t="shared" si="13"/>
        <v>1050.0000000000002</v>
      </c>
      <c r="M1776" s="32">
        <v>0.4</v>
      </c>
      <c r="O1776" s="37"/>
      <c r="P1776" s="35"/>
      <c r="Q1776" s="33"/>
      <c r="R1776" s="34"/>
    </row>
    <row r="1777" spans="1:18" ht="15.75" customHeight="1" x14ac:dyDescent="0.2">
      <c r="A1777" s="22"/>
      <c r="B1777" s="27" t="s">
        <v>21</v>
      </c>
      <c r="C1777" s="27">
        <v>1185732</v>
      </c>
      <c r="D1777" s="28">
        <v>44419</v>
      </c>
      <c r="E1777" s="27" t="s">
        <v>40</v>
      </c>
      <c r="F1777" s="27" t="s">
        <v>80</v>
      </c>
      <c r="G1777" s="27" t="s">
        <v>81</v>
      </c>
      <c r="H1777" s="27" t="s">
        <v>25</v>
      </c>
      <c r="I1777" s="29">
        <v>0.35000000000000009</v>
      </c>
      <c r="J1777" s="30">
        <v>5250</v>
      </c>
      <c r="K1777" s="31">
        <f t="shared" si="12"/>
        <v>1837.5000000000005</v>
      </c>
      <c r="L1777" s="31">
        <f t="shared" si="13"/>
        <v>643.12500000000011</v>
      </c>
      <c r="M1777" s="32">
        <v>0.35</v>
      </c>
      <c r="O1777" s="37"/>
      <c r="P1777" s="35"/>
      <c r="Q1777" s="33"/>
      <c r="R1777" s="34"/>
    </row>
    <row r="1778" spans="1:18" ht="15.75" customHeight="1" x14ac:dyDescent="0.2">
      <c r="A1778" s="22"/>
      <c r="B1778" s="27" t="s">
        <v>21</v>
      </c>
      <c r="C1778" s="27">
        <v>1185732</v>
      </c>
      <c r="D1778" s="28">
        <v>44419</v>
      </c>
      <c r="E1778" s="27" t="s">
        <v>40</v>
      </c>
      <c r="F1778" s="27" t="s">
        <v>80</v>
      </c>
      <c r="G1778" s="27" t="s">
        <v>81</v>
      </c>
      <c r="H1778" s="27" t="s">
        <v>26</v>
      </c>
      <c r="I1778" s="29">
        <v>0.30000000000000004</v>
      </c>
      <c r="J1778" s="30">
        <v>4500</v>
      </c>
      <c r="K1778" s="31">
        <f t="shared" si="12"/>
        <v>1350.0000000000002</v>
      </c>
      <c r="L1778" s="31">
        <f t="shared" si="13"/>
        <v>472.50000000000006</v>
      </c>
      <c r="M1778" s="32">
        <v>0.35</v>
      </c>
      <c r="O1778" s="37"/>
      <c r="P1778" s="35"/>
      <c r="Q1778" s="33"/>
      <c r="R1778" s="34"/>
    </row>
    <row r="1779" spans="1:18" ht="15.75" customHeight="1" x14ac:dyDescent="0.2">
      <c r="A1779" s="22"/>
      <c r="B1779" s="27" t="s">
        <v>21</v>
      </c>
      <c r="C1779" s="27">
        <v>1185732</v>
      </c>
      <c r="D1779" s="28">
        <v>44419</v>
      </c>
      <c r="E1779" s="27" t="s">
        <v>40</v>
      </c>
      <c r="F1779" s="27" t="s">
        <v>80</v>
      </c>
      <c r="G1779" s="27" t="s">
        <v>81</v>
      </c>
      <c r="H1779" s="27" t="s">
        <v>27</v>
      </c>
      <c r="I1779" s="29">
        <v>0.20000000000000007</v>
      </c>
      <c r="J1779" s="30">
        <v>3750</v>
      </c>
      <c r="K1779" s="31">
        <f t="shared" si="12"/>
        <v>750.00000000000023</v>
      </c>
      <c r="L1779" s="31">
        <f t="shared" si="13"/>
        <v>300.00000000000011</v>
      </c>
      <c r="M1779" s="32">
        <v>0.4</v>
      </c>
      <c r="O1779" s="37"/>
      <c r="P1779" s="35"/>
      <c r="Q1779" s="33"/>
      <c r="R1779" s="34"/>
    </row>
    <row r="1780" spans="1:18" ht="15.75" customHeight="1" x14ac:dyDescent="0.2">
      <c r="A1780" s="22"/>
      <c r="B1780" s="27" t="s">
        <v>21</v>
      </c>
      <c r="C1780" s="27">
        <v>1185732</v>
      </c>
      <c r="D1780" s="28">
        <v>44419</v>
      </c>
      <c r="E1780" s="27" t="s">
        <v>40</v>
      </c>
      <c r="F1780" s="27" t="s">
        <v>80</v>
      </c>
      <c r="G1780" s="27" t="s">
        <v>81</v>
      </c>
      <c r="H1780" s="27" t="s">
        <v>28</v>
      </c>
      <c r="I1780" s="29">
        <v>0.30000000000000004</v>
      </c>
      <c r="J1780" s="30">
        <v>3500</v>
      </c>
      <c r="K1780" s="31">
        <f t="shared" si="12"/>
        <v>1050.0000000000002</v>
      </c>
      <c r="L1780" s="31">
        <f t="shared" si="13"/>
        <v>367.50000000000006</v>
      </c>
      <c r="M1780" s="32">
        <v>0.35</v>
      </c>
      <c r="O1780" s="37"/>
      <c r="P1780" s="35"/>
      <c r="Q1780" s="33"/>
      <c r="R1780" s="34"/>
    </row>
    <row r="1781" spans="1:18" ht="15.75" customHeight="1" x14ac:dyDescent="0.2">
      <c r="A1781" s="22"/>
      <c r="B1781" s="27" t="s">
        <v>21</v>
      </c>
      <c r="C1781" s="27">
        <v>1185732</v>
      </c>
      <c r="D1781" s="28">
        <v>44419</v>
      </c>
      <c r="E1781" s="27" t="s">
        <v>40</v>
      </c>
      <c r="F1781" s="27" t="s">
        <v>80</v>
      </c>
      <c r="G1781" s="27" t="s">
        <v>81</v>
      </c>
      <c r="H1781" s="27" t="s">
        <v>29</v>
      </c>
      <c r="I1781" s="29">
        <v>0.35000000000000003</v>
      </c>
      <c r="J1781" s="30">
        <v>5250</v>
      </c>
      <c r="K1781" s="31">
        <f t="shared" si="12"/>
        <v>1837.5000000000002</v>
      </c>
      <c r="L1781" s="31">
        <f t="shared" si="13"/>
        <v>918.75000000000011</v>
      </c>
      <c r="M1781" s="32">
        <v>0.5</v>
      </c>
      <c r="O1781" s="37"/>
      <c r="P1781" s="35"/>
      <c r="Q1781" s="33"/>
      <c r="R1781" s="34"/>
    </row>
    <row r="1782" spans="1:18" ht="15.75" customHeight="1" x14ac:dyDescent="0.2">
      <c r="A1782" s="22"/>
      <c r="B1782" s="27" t="s">
        <v>21</v>
      </c>
      <c r="C1782" s="27">
        <v>1185732</v>
      </c>
      <c r="D1782" s="28">
        <v>44451</v>
      </c>
      <c r="E1782" s="27" t="s">
        <v>40</v>
      </c>
      <c r="F1782" s="27" t="s">
        <v>80</v>
      </c>
      <c r="G1782" s="27" t="s">
        <v>81</v>
      </c>
      <c r="H1782" s="27" t="s">
        <v>24</v>
      </c>
      <c r="I1782" s="29">
        <v>0.30000000000000004</v>
      </c>
      <c r="J1782" s="30">
        <v>6500</v>
      </c>
      <c r="K1782" s="31">
        <f t="shared" si="12"/>
        <v>1950.0000000000002</v>
      </c>
      <c r="L1782" s="31">
        <f t="shared" si="13"/>
        <v>780.00000000000011</v>
      </c>
      <c r="M1782" s="32">
        <v>0.4</v>
      </c>
      <c r="O1782" s="37"/>
      <c r="P1782" s="35"/>
      <c r="Q1782" s="33"/>
      <c r="R1782" s="34"/>
    </row>
    <row r="1783" spans="1:18" ht="15.75" customHeight="1" x14ac:dyDescent="0.2">
      <c r="A1783" s="22"/>
      <c r="B1783" s="27" t="s">
        <v>21</v>
      </c>
      <c r="C1783" s="27">
        <v>1185732</v>
      </c>
      <c r="D1783" s="28">
        <v>44451</v>
      </c>
      <c r="E1783" s="27" t="s">
        <v>40</v>
      </c>
      <c r="F1783" s="27" t="s">
        <v>80</v>
      </c>
      <c r="G1783" s="27" t="s">
        <v>81</v>
      </c>
      <c r="H1783" s="27" t="s">
        <v>25</v>
      </c>
      <c r="I1783" s="29">
        <v>0.25000000000000011</v>
      </c>
      <c r="J1783" s="30">
        <v>4500</v>
      </c>
      <c r="K1783" s="31">
        <f t="shared" si="12"/>
        <v>1125.0000000000005</v>
      </c>
      <c r="L1783" s="31">
        <f t="shared" si="13"/>
        <v>393.75000000000011</v>
      </c>
      <c r="M1783" s="32">
        <v>0.35</v>
      </c>
      <c r="O1783" s="37"/>
      <c r="P1783" s="35"/>
      <c r="Q1783" s="33"/>
      <c r="R1783" s="34"/>
    </row>
    <row r="1784" spans="1:18" ht="15.75" customHeight="1" x14ac:dyDescent="0.2">
      <c r="A1784" s="22"/>
      <c r="B1784" s="27" t="s">
        <v>21</v>
      </c>
      <c r="C1784" s="27">
        <v>1185732</v>
      </c>
      <c r="D1784" s="28">
        <v>44451</v>
      </c>
      <c r="E1784" s="27" t="s">
        <v>40</v>
      </c>
      <c r="F1784" s="27" t="s">
        <v>80</v>
      </c>
      <c r="G1784" s="27" t="s">
        <v>81</v>
      </c>
      <c r="H1784" s="27" t="s">
        <v>26</v>
      </c>
      <c r="I1784" s="29">
        <v>0.10000000000000002</v>
      </c>
      <c r="J1784" s="30">
        <v>3500</v>
      </c>
      <c r="K1784" s="31">
        <f t="shared" si="12"/>
        <v>350.00000000000006</v>
      </c>
      <c r="L1784" s="31">
        <f t="shared" si="13"/>
        <v>122.50000000000001</v>
      </c>
      <c r="M1784" s="32">
        <v>0.35</v>
      </c>
      <c r="O1784" s="37"/>
      <c r="P1784" s="35"/>
      <c r="Q1784" s="33"/>
      <c r="R1784" s="34"/>
    </row>
    <row r="1785" spans="1:18" ht="15.75" customHeight="1" x14ac:dyDescent="0.2">
      <c r="A1785" s="22"/>
      <c r="B1785" s="27" t="s">
        <v>21</v>
      </c>
      <c r="C1785" s="27">
        <v>1185732</v>
      </c>
      <c r="D1785" s="28">
        <v>44451</v>
      </c>
      <c r="E1785" s="27" t="s">
        <v>40</v>
      </c>
      <c r="F1785" s="27" t="s">
        <v>80</v>
      </c>
      <c r="G1785" s="27" t="s">
        <v>81</v>
      </c>
      <c r="H1785" s="27" t="s">
        <v>27</v>
      </c>
      <c r="I1785" s="29">
        <v>0.10000000000000002</v>
      </c>
      <c r="J1785" s="30">
        <v>3250</v>
      </c>
      <c r="K1785" s="31">
        <f t="shared" si="12"/>
        <v>325.00000000000006</v>
      </c>
      <c r="L1785" s="31">
        <f t="shared" si="13"/>
        <v>130.00000000000003</v>
      </c>
      <c r="M1785" s="32">
        <v>0.4</v>
      </c>
      <c r="O1785" s="37"/>
      <c r="P1785" s="35"/>
      <c r="Q1785" s="33"/>
      <c r="R1785" s="34"/>
    </row>
    <row r="1786" spans="1:18" ht="15.75" customHeight="1" x14ac:dyDescent="0.2">
      <c r="A1786" s="22"/>
      <c r="B1786" s="27" t="s">
        <v>21</v>
      </c>
      <c r="C1786" s="27">
        <v>1185732</v>
      </c>
      <c r="D1786" s="28">
        <v>44451</v>
      </c>
      <c r="E1786" s="27" t="s">
        <v>40</v>
      </c>
      <c r="F1786" s="27" t="s">
        <v>80</v>
      </c>
      <c r="G1786" s="27" t="s">
        <v>81</v>
      </c>
      <c r="H1786" s="27" t="s">
        <v>28</v>
      </c>
      <c r="I1786" s="29">
        <v>0.2</v>
      </c>
      <c r="J1786" s="30">
        <v>3250</v>
      </c>
      <c r="K1786" s="31">
        <f t="shared" si="12"/>
        <v>650</v>
      </c>
      <c r="L1786" s="31">
        <f t="shared" si="13"/>
        <v>227.49999999999997</v>
      </c>
      <c r="M1786" s="32">
        <v>0.35</v>
      </c>
      <c r="O1786" s="37"/>
      <c r="P1786" s="35"/>
      <c r="Q1786" s="33"/>
      <c r="R1786" s="34"/>
    </row>
    <row r="1787" spans="1:18" ht="15.75" customHeight="1" x14ac:dyDescent="0.2">
      <c r="A1787" s="22"/>
      <c r="B1787" s="27" t="s">
        <v>21</v>
      </c>
      <c r="C1787" s="27">
        <v>1185732</v>
      </c>
      <c r="D1787" s="28">
        <v>44451</v>
      </c>
      <c r="E1787" s="27" t="s">
        <v>40</v>
      </c>
      <c r="F1787" s="27" t="s">
        <v>80</v>
      </c>
      <c r="G1787" s="27" t="s">
        <v>81</v>
      </c>
      <c r="H1787" s="27" t="s">
        <v>29</v>
      </c>
      <c r="I1787" s="29">
        <v>0.25000000000000006</v>
      </c>
      <c r="J1787" s="30">
        <v>4000</v>
      </c>
      <c r="K1787" s="31">
        <f t="shared" si="12"/>
        <v>1000.0000000000002</v>
      </c>
      <c r="L1787" s="31">
        <f t="shared" si="13"/>
        <v>500.00000000000011</v>
      </c>
      <c r="M1787" s="32">
        <v>0.5</v>
      </c>
      <c r="O1787" s="37"/>
      <c r="P1787" s="35"/>
      <c r="Q1787" s="33"/>
      <c r="R1787" s="34"/>
    </row>
    <row r="1788" spans="1:18" ht="15.75" customHeight="1" x14ac:dyDescent="0.2">
      <c r="A1788" s="22"/>
      <c r="B1788" s="27" t="s">
        <v>21</v>
      </c>
      <c r="C1788" s="27">
        <v>1185732</v>
      </c>
      <c r="D1788" s="28">
        <v>44480</v>
      </c>
      <c r="E1788" s="27" t="s">
        <v>40</v>
      </c>
      <c r="F1788" s="27" t="s">
        <v>80</v>
      </c>
      <c r="G1788" s="27" t="s">
        <v>81</v>
      </c>
      <c r="H1788" s="27" t="s">
        <v>24</v>
      </c>
      <c r="I1788" s="29">
        <v>0.3</v>
      </c>
      <c r="J1788" s="30">
        <v>5750</v>
      </c>
      <c r="K1788" s="31">
        <f t="shared" si="12"/>
        <v>1725</v>
      </c>
      <c r="L1788" s="31">
        <f t="shared" si="13"/>
        <v>690</v>
      </c>
      <c r="M1788" s="32">
        <v>0.4</v>
      </c>
      <c r="O1788" s="37"/>
      <c r="P1788" s="35"/>
      <c r="Q1788" s="33"/>
      <c r="R1788" s="34"/>
    </row>
    <row r="1789" spans="1:18" ht="15.75" customHeight="1" x14ac:dyDescent="0.2">
      <c r="A1789" s="22"/>
      <c r="B1789" s="27" t="s">
        <v>21</v>
      </c>
      <c r="C1789" s="27">
        <v>1185732</v>
      </c>
      <c r="D1789" s="28">
        <v>44480</v>
      </c>
      <c r="E1789" s="27" t="s">
        <v>40</v>
      </c>
      <c r="F1789" s="27" t="s">
        <v>80</v>
      </c>
      <c r="G1789" s="27" t="s">
        <v>81</v>
      </c>
      <c r="H1789" s="27" t="s">
        <v>25</v>
      </c>
      <c r="I1789" s="29">
        <v>0.2</v>
      </c>
      <c r="J1789" s="30">
        <v>4000</v>
      </c>
      <c r="K1789" s="31">
        <f t="shared" si="12"/>
        <v>800</v>
      </c>
      <c r="L1789" s="31">
        <f t="shared" si="13"/>
        <v>280</v>
      </c>
      <c r="M1789" s="32">
        <v>0.35</v>
      </c>
      <c r="O1789" s="37"/>
      <c r="P1789" s="35"/>
      <c r="Q1789" s="33"/>
      <c r="R1789" s="34"/>
    </row>
    <row r="1790" spans="1:18" ht="15.75" customHeight="1" x14ac:dyDescent="0.2">
      <c r="A1790" s="22"/>
      <c r="B1790" s="27" t="s">
        <v>21</v>
      </c>
      <c r="C1790" s="27">
        <v>1185732</v>
      </c>
      <c r="D1790" s="28">
        <v>44480</v>
      </c>
      <c r="E1790" s="27" t="s">
        <v>40</v>
      </c>
      <c r="F1790" s="27" t="s">
        <v>80</v>
      </c>
      <c r="G1790" s="27" t="s">
        <v>81</v>
      </c>
      <c r="H1790" s="27" t="s">
        <v>26</v>
      </c>
      <c r="I1790" s="29">
        <v>0.2</v>
      </c>
      <c r="J1790" s="30">
        <v>3000</v>
      </c>
      <c r="K1790" s="31">
        <f t="shared" si="12"/>
        <v>600</v>
      </c>
      <c r="L1790" s="31">
        <f t="shared" si="13"/>
        <v>210</v>
      </c>
      <c r="M1790" s="32">
        <v>0.35</v>
      </c>
      <c r="O1790" s="37"/>
      <c r="P1790" s="35"/>
      <c r="Q1790" s="33"/>
      <c r="R1790" s="34"/>
    </row>
    <row r="1791" spans="1:18" ht="15.75" customHeight="1" x14ac:dyDescent="0.2">
      <c r="A1791" s="22"/>
      <c r="B1791" s="27" t="s">
        <v>21</v>
      </c>
      <c r="C1791" s="27">
        <v>1185732</v>
      </c>
      <c r="D1791" s="28">
        <v>44480</v>
      </c>
      <c r="E1791" s="27" t="s">
        <v>40</v>
      </c>
      <c r="F1791" s="27" t="s">
        <v>80</v>
      </c>
      <c r="G1791" s="27" t="s">
        <v>81</v>
      </c>
      <c r="H1791" s="27" t="s">
        <v>27</v>
      </c>
      <c r="I1791" s="29">
        <v>0.2</v>
      </c>
      <c r="J1791" s="30">
        <v>2750</v>
      </c>
      <c r="K1791" s="31">
        <f t="shared" ref="K1791:K2045" si="14">I1791*J1791</f>
        <v>550</v>
      </c>
      <c r="L1791" s="31">
        <f t="shared" ref="L1791:L2045" si="15">K1791*M1791</f>
        <v>220</v>
      </c>
      <c r="M1791" s="32">
        <v>0.4</v>
      </c>
      <c r="O1791" s="37"/>
      <c r="P1791" s="35"/>
      <c r="Q1791" s="33"/>
      <c r="R1791" s="34"/>
    </row>
    <row r="1792" spans="1:18" ht="15.75" customHeight="1" x14ac:dyDescent="0.2">
      <c r="A1792" s="22"/>
      <c r="B1792" s="27" t="s">
        <v>21</v>
      </c>
      <c r="C1792" s="27">
        <v>1185732</v>
      </c>
      <c r="D1792" s="28">
        <v>44480</v>
      </c>
      <c r="E1792" s="27" t="s">
        <v>40</v>
      </c>
      <c r="F1792" s="27" t="s">
        <v>80</v>
      </c>
      <c r="G1792" s="27" t="s">
        <v>81</v>
      </c>
      <c r="H1792" s="27" t="s">
        <v>28</v>
      </c>
      <c r="I1792" s="29">
        <v>0.3</v>
      </c>
      <c r="J1792" s="30">
        <v>2750</v>
      </c>
      <c r="K1792" s="31">
        <f t="shared" si="14"/>
        <v>825</v>
      </c>
      <c r="L1792" s="31">
        <f t="shared" si="15"/>
        <v>288.75</v>
      </c>
      <c r="M1792" s="32">
        <v>0.35</v>
      </c>
      <c r="O1792" s="37"/>
      <c r="P1792" s="35"/>
      <c r="Q1792" s="33"/>
      <c r="R1792" s="34"/>
    </row>
    <row r="1793" spans="1:18" ht="15.75" customHeight="1" x14ac:dyDescent="0.2">
      <c r="A1793" s="22"/>
      <c r="B1793" s="27" t="s">
        <v>21</v>
      </c>
      <c r="C1793" s="27">
        <v>1185732</v>
      </c>
      <c r="D1793" s="28">
        <v>44480</v>
      </c>
      <c r="E1793" s="27" t="s">
        <v>40</v>
      </c>
      <c r="F1793" s="27" t="s">
        <v>80</v>
      </c>
      <c r="G1793" s="27" t="s">
        <v>81</v>
      </c>
      <c r="H1793" s="27" t="s">
        <v>29</v>
      </c>
      <c r="I1793" s="29">
        <v>0.34999999999999992</v>
      </c>
      <c r="J1793" s="30">
        <v>4000</v>
      </c>
      <c r="K1793" s="31">
        <f t="shared" si="14"/>
        <v>1399.9999999999998</v>
      </c>
      <c r="L1793" s="31">
        <f t="shared" si="15"/>
        <v>699.99999999999989</v>
      </c>
      <c r="M1793" s="32">
        <v>0.5</v>
      </c>
      <c r="O1793" s="37"/>
      <c r="P1793" s="35"/>
      <c r="Q1793" s="33"/>
      <c r="R1793" s="34"/>
    </row>
    <row r="1794" spans="1:18" ht="15.75" customHeight="1" x14ac:dyDescent="0.2">
      <c r="A1794" s="22"/>
      <c r="B1794" s="27" t="s">
        <v>21</v>
      </c>
      <c r="C1794" s="27">
        <v>1185732</v>
      </c>
      <c r="D1794" s="28">
        <v>44511</v>
      </c>
      <c r="E1794" s="27" t="s">
        <v>40</v>
      </c>
      <c r="F1794" s="27" t="s">
        <v>80</v>
      </c>
      <c r="G1794" s="27" t="s">
        <v>81</v>
      </c>
      <c r="H1794" s="27" t="s">
        <v>24</v>
      </c>
      <c r="I1794" s="29">
        <v>0.30000000000000004</v>
      </c>
      <c r="J1794" s="30">
        <v>5500</v>
      </c>
      <c r="K1794" s="31">
        <f t="shared" si="14"/>
        <v>1650.0000000000002</v>
      </c>
      <c r="L1794" s="31">
        <f t="shared" si="15"/>
        <v>660.00000000000011</v>
      </c>
      <c r="M1794" s="32">
        <v>0.4</v>
      </c>
      <c r="O1794" s="37"/>
      <c r="P1794" s="35"/>
      <c r="Q1794" s="33"/>
      <c r="R1794" s="34"/>
    </row>
    <row r="1795" spans="1:18" ht="15.75" customHeight="1" x14ac:dyDescent="0.2">
      <c r="A1795" s="22"/>
      <c r="B1795" s="27" t="s">
        <v>21</v>
      </c>
      <c r="C1795" s="27">
        <v>1185732</v>
      </c>
      <c r="D1795" s="28">
        <v>44511</v>
      </c>
      <c r="E1795" s="27" t="s">
        <v>40</v>
      </c>
      <c r="F1795" s="27" t="s">
        <v>80</v>
      </c>
      <c r="G1795" s="27" t="s">
        <v>81</v>
      </c>
      <c r="H1795" s="27" t="s">
        <v>25</v>
      </c>
      <c r="I1795" s="29">
        <v>0.20000000000000007</v>
      </c>
      <c r="J1795" s="30">
        <v>4000</v>
      </c>
      <c r="K1795" s="31">
        <f t="shared" si="14"/>
        <v>800.00000000000023</v>
      </c>
      <c r="L1795" s="31">
        <f t="shared" si="15"/>
        <v>280.00000000000006</v>
      </c>
      <c r="M1795" s="32">
        <v>0.35</v>
      </c>
      <c r="O1795" s="37"/>
      <c r="P1795" s="35"/>
      <c r="Q1795" s="33"/>
      <c r="R1795" s="34"/>
    </row>
    <row r="1796" spans="1:18" ht="15.75" customHeight="1" x14ac:dyDescent="0.2">
      <c r="A1796" s="22"/>
      <c r="B1796" s="27" t="s">
        <v>21</v>
      </c>
      <c r="C1796" s="27">
        <v>1185732</v>
      </c>
      <c r="D1796" s="28">
        <v>44511</v>
      </c>
      <c r="E1796" s="27" t="s">
        <v>40</v>
      </c>
      <c r="F1796" s="27" t="s">
        <v>80</v>
      </c>
      <c r="G1796" s="27" t="s">
        <v>81</v>
      </c>
      <c r="H1796" s="27" t="s">
        <v>26</v>
      </c>
      <c r="I1796" s="29">
        <v>0.20000000000000007</v>
      </c>
      <c r="J1796" s="30">
        <v>3450</v>
      </c>
      <c r="K1796" s="31">
        <f t="shared" si="14"/>
        <v>690.00000000000023</v>
      </c>
      <c r="L1796" s="31">
        <f t="shared" si="15"/>
        <v>241.50000000000006</v>
      </c>
      <c r="M1796" s="32">
        <v>0.35</v>
      </c>
      <c r="O1796" s="37"/>
      <c r="P1796" s="35"/>
      <c r="Q1796" s="33"/>
      <c r="R1796" s="34"/>
    </row>
    <row r="1797" spans="1:18" ht="15.75" customHeight="1" x14ac:dyDescent="0.2">
      <c r="A1797" s="22"/>
      <c r="B1797" s="27" t="s">
        <v>21</v>
      </c>
      <c r="C1797" s="27">
        <v>1185732</v>
      </c>
      <c r="D1797" s="28">
        <v>44511</v>
      </c>
      <c r="E1797" s="27" t="s">
        <v>40</v>
      </c>
      <c r="F1797" s="27" t="s">
        <v>80</v>
      </c>
      <c r="G1797" s="27" t="s">
        <v>81</v>
      </c>
      <c r="H1797" s="27" t="s">
        <v>27</v>
      </c>
      <c r="I1797" s="29">
        <v>0.20000000000000007</v>
      </c>
      <c r="J1797" s="30">
        <v>3750</v>
      </c>
      <c r="K1797" s="31">
        <f t="shared" si="14"/>
        <v>750.00000000000023</v>
      </c>
      <c r="L1797" s="31">
        <f t="shared" si="15"/>
        <v>300.00000000000011</v>
      </c>
      <c r="M1797" s="32">
        <v>0.4</v>
      </c>
      <c r="O1797" s="37"/>
      <c r="P1797" s="35"/>
      <c r="Q1797" s="33"/>
      <c r="R1797" s="34"/>
    </row>
    <row r="1798" spans="1:18" ht="15.75" customHeight="1" x14ac:dyDescent="0.2">
      <c r="A1798" s="22"/>
      <c r="B1798" s="27" t="s">
        <v>21</v>
      </c>
      <c r="C1798" s="27">
        <v>1185732</v>
      </c>
      <c r="D1798" s="28">
        <v>44511</v>
      </c>
      <c r="E1798" s="27" t="s">
        <v>40</v>
      </c>
      <c r="F1798" s="27" t="s">
        <v>80</v>
      </c>
      <c r="G1798" s="27" t="s">
        <v>81</v>
      </c>
      <c r="H1798" s="27" t="s">
        <v>28</v>
      </c>
      <c r="I1798" s="29">
        <v>0.39999999999999997</v>
      </c>
      <c r="J1798" s="30">
        <v>3500</v>
      </c>
      <c r="K1798" s="31">
        <f t="shared" si="14"/>
        <v>1399.9999999999998</v>
      </c>
      <c r="L1798" s="31">
        <f t="shared" si="15"/>
        <v>489.99999999999989</v>
      </c>
      <c r="M1798" s="32">
        <v>0.35</v>
      </c>
      <c r="O1798" s="37"/>
      <c r="P1798" s="35"/>
      <c r="Q1798" s="33"/>
      <c r="R1798" s="34"/>
    </row>
    <row r="1799" spans="1:18" ht="15.75" customHeight="1" x14ac:dyDescent="0.2">
      <c r="A1799" s="22"/>
      <c r="B1799" s="27" t="s">
        <v>21</v>
      </c>
      <c r="C1799" s="27">
        <v>1185732</v>
      </c>
      <c r="D1799" s="28">
        <v>44511</v>
      </c>
      <c r="E1799" s="27" t="s">
        <v>40</v>
      </c>
      <c r="F1799" s="27" t="s">
        <v>80</v>
      </c>
      <c r="G1799" s="27" t="s">
        <v>81</v>
      </c>
      <c r="H1799" s="27" t="s">
        <v>29</v>
      </c>
      <c r="I1799" s="29">
        <v>0.44999999999999984</v>
      </c>
      <c r="J1799" s="30">
        <v>4500</v>
      </c>
      <c r="K1799" s="31">
        <f t="shared" si="14"/>
        <v>2024.9999999999993</v>
      </c>
      <c r="L1799" s="31">
        <f t="shared" si="15"/>
        <v>1012.4999999999997</v>
      </c>
      <c r="M1799" s="32">
        <v>0.5</v>
      </c>
      <c r="O1799" s="37"/>
      <c r="P1799" s="35"/>
      <c r="Q1799" s="33"/>
      <c r="R1799" s="34"/>
    </row>
    <row r="1800" spans="1:18" ht="15.75" customHeight="1" x14ac:dyDescent="0.2">
      <c r="A1800" s="22"/>
      <c r="B1800" s="27" t="s">
        <v>21</v>
      </c>
      <c r="C1800" s="27">
        <v>1185732</v>
      </c>
      <c r="D1800" s="28">
        <v>44540</v>
      </c>
      <c r="E1800" s="27" t="s">
        <v>40</v>
      </c>
      <c r="F1800" s="27" t="s">
        <v>80</v>
      </c>
      <c r="G1800" s="27" t="s">
        <v>81</v>
      </c>
      <c r="H1800" s="27" t="s">
        <v>24</v>
      </c>
      <c r="I1800" s="29">
        <v>0.39999999999999997</v>
      </c>
      <c r="J1800" s="30">
        <v>7000</v>
      </c>
      <c r="K1800" s="31">
        <f t="shared" si="14"/>
        <v>2799.9999999999995</v>
      </c>
      <c r="L1800" s="31">
        <f t="shared" si="15"/>
        <v>1119.9999999999998</v>
      </c>
      <c r="M1800" s="32">
        <v>0.4</v>
      </c>
      <c r="O1800" s="37"/>
      <c r="P1800" s="35"/>
      <c r="Q1800" s="33"/>
      <c r="R1800" s="34"/>
    </row>
    <row r="1801" spans="1:18" ht="15.75" customHeight="1" x14ac:dyDescent="0.2">
      <c r="A1801" s="22"/>
      <c r="B1801" s="27" t="s">
        <v>21</v>
      </c>
      <c r="C1801" s="27">
        <v>1185732</v>
      </c>
      <c r="D1801" s="28">
        <v>44540</v>
      </c>
      <c r="E1801" s="27" t="s">
        <v>40</v>
      </c>
      <c r="F1801" s="27" t="s">
        <v>80</v>
      </c>
      <c r="G1801" s="27" t="s">
        <v>81</v>
      </c>
      <c r="H1801" s="27" t="s">
        <v>25</v>
      </c>
      <c r="I1801" s="29">
        <v>0.30000000000000004</v>
      </c>
      <c r="J1801" s="30">
        <v>5000</v>
      </c>
      <c r="K1801" s="31">
        <f t="shared" si="14"/>
        <v>1500.0000000000002</v>
      </c>
      <c r="L1801" s="31">
        <f t="shared" si="15"/>
        <v>525</v>
      </c>
      <c r="M1801" s="32">
        <v>0.35</v>
      </c>
      <c r="O1801" s="37"/>
      <c r="P1801" s="35"/>
      <c r="Q1801" s="33"/>
      <c r="R1801" s="34"/>
    </row>
    <row r="1802" spans="1:18" ht="15.75" customHeight="1" x14ac:dyDescent="0.2">
      <c r="A1802" s="22"/>
      <c r="B1802" s="27" t="s">
        <v>21</v>
      </c>
      <c r="C1802" s="27">
        <v>1185732</v>
      </c>
      <c r="D1802" s="28">
        <v>44540</v>
      </c>
      <c r="E1802" s="27" t="s">
        <v>40</v>
      </c>
      <c r="F1802" s="27" t="s">
        <v>80</v>
      </c>
      <c r="G1802" s="27" t="s">
        <v>81</v>
      </c>
      <c r="H1802" s="27" t="s">
        <v>26</v>
      </c>
      <c r="I1802" s="29">
        <v>0.30000000000000004</v>
      </c>
      <c r="J1802" s="30">
        <v>4500</v>
      </c>
      <c r="K1802" s="31">
        <f t="shared" si="14"/>
        <v>1350.0000000000002</v>
      </c>
      <c r="L1802" s="31">
        <f t="shared" si="15"/>
        <v>472.50000000000006</v>
      </c>
      <c r="M1802" s="32">
        <v>0.35</v>
      </c>
      <c r="O1802" s="37"/>
      <c r="P1802" s="35"/>
      <c r="Q1802" s="33"/>
      <c r="R1802" s="34"/>
    </row>
    <row r="1803" spans="1:18" ht="15.75" customHeight="1" x14ac:dyDescent="0.2">
      <c r="A1803" s="22"/>
      <c r="B1803" s="27" t="s">
        <v>21</v>
      </c>
      <c r="C1803" s="27">
        <v>1185732</v>
      </c>
      <c r="D1803" s="28">
        <v>44540</v>
      </c>
      <c r="E1803" s="27" t="s">
        <v>40</v>
      </c>
      <c r="F1803" s="27" t="s">
        <v>80</v>
      </c>
      <c r="G1803" s="27" t="s">
        <v>81</v>
      </c>
      <c r="H1803" s="27" t="s">
        <v>27</v>
      </c>
      <c r="I1803" s="29">
        <v>0.30000000000000004</v>
      </c>
      <c r="J1803" s="30">
        <v>4000</v>
      </c>
      <c r="K1803" s="31">
        <f t="shared" si="14"/>
        <v>1200.0000000000002</v>
      </c>
      <c r="L1803" s="31">
        <f t="shared" si="15"/>
        <v>480.00000000000011</v>
      </c>
      <c r="M1803" s="32">
        <v>0.4</v>
      </c>
      <c r="O1803" s="37"/>
      <c r="P1803" s="35"/>
      <c r="Q1803" s="33"/>
      <c r="R1803" s="34"/>
    </row>
    <row r="1804" spans="1:18" ht="15.75" customHeight="1" x14ac:dyDescent="0.2">
      <c r="A1804" s="22"/>
      <c r="B1804" s="27" t="s">
        <v>21</v>
      </c>
      <c r="C1804" s="27">
        <v>1185732</v>
      </c>
      <c r="D1804" s="28">
        <v>44540</v>
      </c>
      <c r="E1804" s="27" t="s">
        <v>40</v>
      </c>
      <c r="F1804" s="27" t="s">
        <v>80</v>
      </c>
      <c r="G1804" s="27" t="s">
        <v>81</v>
      </c>
      <c r="H1804" s="27" t="s">
        <v>28</v>
      </c>
      <c r="I1804" s="29">
        <v>0.39999999999999997</v>
      </c>
      <c r="J1804" s="30">
        <v>4000</v>
      </c>
      <c r="K1804" s="31">
        <f t="shared" si="14"/>
        <v>1599.9999999999998</v>
      </c>
      <c r="L1804" s="31">
        <f t="shared" si="15"/>
        <v>559.99999999999989</v>
      </c>
      <c r="M1804" s="32">
        <v>0.35</v>
      </c>
      <c r="O1804" s="37"/>
      <c r="P1804" s="35"/>
      <c r="Q1804" s="33"/>
      <c r="R1804" s="34"/>
    </row>
    <row r="1805" spans="1:18" ht="15.75" customHeight="1" x14ac:dyDescent="0.2">
      <c r="A1805" s="22"/>
      <c r="B1805" s="27" t="s">
        <v>21</v>
      </c>
      <c r="C1805" s="27">
        <v>1185732</v>
      </c>
      <c r="D1805" s="28">
        <v>44540</v>
      </c>
      <c r="E1805" s="27" t="s">
        <v>40</v>
      </c>
      <c r="F1805" s="27" t="s">
        <v>80</v>
      </c>
      <c r="G1805" s="27" t="s">
        <v>81</v>
      </c>
      <c r="H1805" s="27" t="s">
        <v>29</v>
      </c>
      <c r="I1805" s="29">
        <v>0.44999999999999984</v>
      </c>
      <c r="J1805" s="30">
        <v>5000</v>
      </c>
      <c r="K1805" s="31">
        <f t="shared" si="14"/>
        <v>2249.9999999999991</v>
      </c>
      <c r="L1805" s="31">
        <f t="shared" si="15"/>
        <v>1124.9999999999995</v>
      </c>
      <c r="M1805" s="32">
        <v>0.5</v>
      </c>
      <c r="O1805" s="37"/>
      <c r="P1805" s="35"/>
      <c r="Q1805" s="33"/>
      <c r="R1805" s="34"/>
    </row>
    <row r="1806" spans="1:18" ht="15.75" customHeight="1" x14ac:dyDescent="0.2">
      <c r="A1806" s="22" t="s">
        <v>46</v>
      </c>
      <c r="B1806" s="27" t="s">
        <v>34</v>
      </c>
      <c r="C1806" s="27">
        <v>1128299</v>
      </c>
      <c r="D1806" s="28">
        <v>44220</v>
      </c>
      <c r="E1806" s="27" t="s">
        <v>35</v>
      </c>
      <c r="F1806" s="27" t="s">
        <v>82</v>
      </c>
      <c r="G1806" s="27" t="s">
        <v>83</v>
      </c>
      <c r="H1806" s="27" t="s">
        <v>24</v>
      </c>
      <c r="I1806" s="29">
        <v>0.30000000000000004</v>
      </c>
      <c r="J1806" s="30">
        <v>3500</v>
      </c>
      <c r="K1806" s="31">
        <f t="shared" si="14"/>
        <v>1050.0000000000002</v>
      </c>
      <c r="L1806" s="31">
        <f t="shared" si="15"/>
        <v>367.50000000000006</v>
      </c>
      <c r="M1806" s="32">
        <v>0.35</v>
      </c>
      <c r="O1806" s="37"/>
      <c r="P1806" s="35"/>
      <c r="Q1806" s="33"/>
      <c r="R1806" s="34"/>
    </row>
    <row r="1807" spans="1:18" ht="15.75" customHeight="1" x14ac:dyDescent="0.2">
      <c r="A1807" s="22"/>
      <c r="B1807" s="27" t="s">
        <v>34</v>
      </c>
      <c r="C1807" s="27">
        <v>1128299</v>
      </c>
      <c r="D1807" s="28">
        <v>44220</v>
      </c>
      <c r="E1807" s="27" t="s">
        <v>35</v>
      </c>
      <c r="F1807" s="27" t="s">
        <v>82</v>
      </c>
      <c r="G1807" s="27" t="s">
        <v>83</v>
      </c>
      <c r="H1807" s="27" t="s">
        <v>25</v>
      </c>
      <c r="I1807" s="29">
        <v>0.4</v>
      </c>
      <c r="J1807" s="30">
        <v>3500</v>
      </c>
      <c r="K1807" s="31">
        <f t="shared" si="14"/>
        <v>1400</v>
      </c>
      <c r="L1807" s="31">
        <f t="shared" si="15"/>
        <v>489.99999999999994</v>
      </c>
      <c r="M1807" s="32">
        <v>0.35</v>
      </c>
      <c r="O1807" s="37"/>
      <c r="P1807" s="35"/>
      <c r="Q1807" s="33"/>
      <c r="R1807" s="34"/>
    </row>
    <row r="1808" spans="1:18" ht="15.75" customHeight="1" x14ac:dyDescent="0.2">
      <c r="A1808" s="22"/>
      <c r="B1808" s="27" t="s">
        <v>34</v>
      </c>
      <c r="C1808" s="27">
        <v>1128299</v>
      </c>
      <c r="D1808" s="28">
        <v>44220</v>
      </c>
      <c r="E1808" s="27" t="s">
        <v>35</v>
      </c>
      <c r="F1808" s="27" t="s">
        <v>82</v>
      </c>
      <c r="G1808" s="27" t="s">
        <v>83</v>
      </c>
      <c r="H1808" s="27" t="s">
        <v>26</v>
      </c>
      <c r="I1808" s="29">
        <v>0.4</v>
      </c>
      <c r="J1808" s="30">
        <v>3500</v>
      </c>
      <c r="K1808" s="31">
        <f t="shared" si="14"/>
        <v>1400</v>
      </c>
      <c r="L1808" s="31">
        <f t="shared" si="15"/>
        <v>489.99999999999994</v>
      </c>
      <c r="M1808" s="32">
        <v>0.35</v>
      </c>
      <c r="O1808" s="37"/>
      <c r="P1808" s="35"/>
      <c r="Q1808" s="33"/>
      <c r="R1808" s="34"/>
    </row>
    <row r="1809" spans="1:18" ht="15.75" customHeight="1" x14ac:dyDescent="0.2">
      <c r="A1809" s="22"/>
      <c r="B1809" s="27" t="s">
        <v>34</v>
      </c>
      <c r="C1809" s="27">
        <v>1128299</v>
      </c>
      <c r="D1809" s="28">
        <v>44220</v>
      </c>
      <c r="E1809" s="27" t="s">
        <v>35</v>
      </c>
      <c r="F1809" s="27" t="s">
        <v>82</v>
      </c>
      <c r="G1809" s="27" t="s">
        <v>83</v>
      </c>
      <c r="H1809" s="27" t="s">
        <v>27</v>
      </c>
      <c r="I1809" s="29">
        <v>0.4</v>
      </c>
      <c r="J1809" s="30">
        <v>2000</v>
      </c>
      <c r="K1809" s="31">
        <f t="shared" si="14"/>
        <v>800</v>
      </c>
      <c r="L1809" s="31">
        <f t="shared" si="15"/>
        <v>280</v>
      </c>
      <c r="M1809" s="32">
        <v>0.35</v>
      </c>
      <c r="O1809" s="37"/>
      <c r="P1809" s="35"/>
      <c r="Q1809" s="33"/>
      <c r="R1809" s="34"/>
    </row>
    <row r="1810" spans="1:18" ht="15.75" customHeight="1" x14ac:dyDescent="0.2">
      <c r="A1810" s="22"/>
      <c r="B1810" s="27" t="s">
        <v>34</v>
      </c>
      <c r="C1810" s="27">
        <v>1128299</v>
      </c>
      <c r="D1810" s="28">
        <v>44220</v>
      </c>
      <c r="E1810" s="27" t="s">
        <v>35</v>
      </c>
      <c r="F1810" s="27" t="s">
        <v>82</v>
      </c>
      <c r="G1810" s="27" t="s">
        <v>83</v>
      </c>
      <c r="H1810" s="27" t="s">
        <v>28</v>
      </c>
      <c r="I1810" s="29">
        <v>0.45000000000000007</v>
      </c>
      <c r="J1810" s="30">
        <v>1500</v>
      </c>
      <c r="K1810" s="31">
        <f t="shared" si="14"/>
        <v>675.00000000000011</v>
      </c>
      <c r="L1810" s="31">
        <f t="shared" si="15"/>
        <v>270.00000000000006</v>
      </c>
      <c r="M1810" s="32">
        <v>0.4</v>
      </c>
      <c r="O1810" s="37"/>
      <c r="P1810" s="35"/>
      <c r="Q1810" s="33"/>
      <c r="R1810" s="34"/>
    </row>
    <row r="1811" spans="1:18" ht="15.75" customHeight="1" x14ac:dyDescent="0.2">
      <c r="A1811" s="22"/>
      <c r="B1811" s="27" t="s">
        <v>34</v>
      </c>
      <c r="C1811" s="27">
        <v>1128299</v>
      </c>
      <c r="D1811" s="28">
        <v>44220</v>
      </c>
      <c r="E1811" s="27" t="s">
        <v>35</v>
      </c>
      <c r="F1811" s="27" t="s">
        <v>82</v>
      </c>
      <c r="G1811" s="27" t="s">
        <v>83</v>
      </c>
      <c r="H1811" s="27" t="s">
        <v>29</v>
      </c>
      <c r="I1811" s="29">
        <v>0.4</v>
      </c>
      <c r="J1811" s="30">
        <v>4000</v>
      </c>
      <c r="K1811" s="31">
        <f t="shared" si="14"/>
        <v>1600</v>
      </c>
      <c r="L1811" s="31">
        <f t="shared" si="15"/>
        <v>480</v>
      </c>
      <c r="M1811" s="32">
        <v>0.3</v>
      </c>
      <c r="O1811" s="37"/>
      <c r="P1811" s="35"/>
      <c r="Q1811" s="33"/>
      <c r="R1811" s="34"/>
    </row>
    <row r="1812" spans="1:18" ht="15.75" customHeight="1" x14ac:dyDescent="0.2">
      <c r="A1812" s="22"/>
      <c r="B1812" s="27" t="s">
        <v>34</v>
      </c>
      <c r="C1812" s="27">
        <v>1128299</v>
      </c>
      <c r="D1812" s="28">
        <v>44251</v>
      </c>
      <c r="E1812" s="27" t="s">
        <v>35</v>
      </c>
      <c r="F1812" s="27" t="s">
        <v>82</v>
      </c>
      <c r="G1812" s="27" t="s">
        <v>83</v>
      </c>
      <c r="H1812" s="27" t="s">
        <v>24</v>
      </c>
      <c r="I1812" s="29">
        <v>0.30000000000000004</v>
      </c>
      <c r="J1812" s="30">
        <v>4500</v>
      </c>
      <c r="K1812" s="31">
        <f t="shared" si="14"/>
        <v>1350.0000000000002</v>
      </c>
      <c r="L1812" s="31">
        <f t="shared" si="15"/>
        <v>472.50000000000006</v>
      </c>
      <c r="M1812" s="32">
        <v>0.35</v>
      </c>
      <c r="O1812" s="37"/>
      <c r="P1812" s="35"/>
      <c r="Q1812" s="33"/>
      <c r="R1812" s="34"/>
    </row>
    <row r="1813" spans="1:18" ht="15.75" customHeight="1" x14ac:dyDescent="0.2">
      <c r="A1813" s="22"/>
      <c r="B1813" s="27" t="s">
        <v>34</v>
      </c>
      <c r="C1813" s="27">
        <v>1128299</v>
      </c>
      <c r="D1813" s="28">
        <v>44251</v>
      </c>
      <c r="E1813" s="27" t="s">
        <v>35</v>
      </c>
      <c r="F1813" s="27" t="s">
        <v>82</v>
      </c>
      <c r="G1813" s="27" t="s">
        <v>83</v>
      </c>
      <c r="H1813" s="27" t="s">
        <v>25</v>
      </c>
      <c r="I1813" s="29">
        <v>0.4</v>
      </c>
      <c r="J1813" s="30">
        <v>3500</v>
      </c>
      <c r="K1813" s="31">
        <f t="shared" si="14"/>
        <v>1400</v>
      </c>
      <c r="L1813" s="31">
        <f t="shared" si="15"/>
        <v>489.99999999999994</v>
      </c>
      <c r="M1813" s="32">
        <v>0.35</v>
      </c>
      <c r="O1813" s="37"/>
      <c r="P1813" s="35"/>
      <c r="Q1813" s="33"/>
      <c r="R1813" s="34"/>
    </row>
    <row r="1814" spans="1:18" ht="15.75" customHeight="1" x14ac:dyDescent="0.2">
      <c r="A1814" s="22"/>
      <c r="B1814" s="27" t="s">
        <v>34</v>
      </c>
      <c r="C1814" s="27">
        <v>1128299</v>
      </c>
      <c r="D1814" s="28">
        <v>44251</v>
      </c>
      <c r="E1814" s="27" t="s">
        <v>35</v>
      </c>
      <c r="F1814" s="27" t="s">
        <v>82</v>
      </c>
      <c r="G1814" s="27" t="s">
        <v>83</v>
      </c>
      <c r="H1814" s="27" t="s">
        <v>26</v>
      </c>
      <c r="I1814" s="29">
        <v>0.4</v>
      </c>
      <c r="J1814" s="30">
        <v>3500</v>
      </c>
      <c r="K1814" s="31">
        <f t="shared" si="14"/>
        <v>1400</v>
      </c>
      <c r="L1814" s="31">
        <f t="shared" si="15"/>
        <v>489.99999999999994</v>
      </c>
      <c r="M1814" s="32">
        <v>0.35</v>
      </c>
      <c r="O1814" s="37"/>
      <c r="P1814" s="35"/>
      <c r="Q1814" s="33"/>
      <c r="R1814" s="34"/>
    </row>
    <row r="1815" spans="1:18" ht="15.75" customHeight="1" x14ac:dyDescent="0.2">
      <c r="A1815" s="22"/>
      <c r="B1815" s="27" t="s">
        <v>34</v>
      </c>
      <c r="C1815" s="27">
        <v>1128299</v>
      </c>
      <c r="D1815" s="28">
        <v>44251</v>
      </c>
      <c r="E1815" s="27" t="s">
        <v>35</v>
      </c>
      <c r="F1815" s="27" t="s">
        <v>82</v>
      </c>
      <c r="G1815" s="27" t="s">
        <v>83</v>
      </c>
      <c r="H1815" s="27" t="s">
        <v>27</v>
      </c>
      <c r="I1815" s="29">
        <v>0.4</v>
      </c>
      <c r="J1815" s="30">
        <v>2000</v>
      </c>
      <c r="K1815" s="31">
        <f t="shared" si="14"/>
        <v>800</v>
      </c>
      <c r="L1815" s="31">
        <f t="shared" si="15"/>
        <v>280</v>
      </c>
      <c r="M1815" s="32">
        <v>0.35</v>
      </c>
      <c r="O1815" s="37"/>
      <c r="P1815" s="35"/>
      <c r="Q1815" s="33"/>
      <c r="R1815" s="34"/>
    </row>
    <row r="1816" spans="1:18" ht="15.75" customHeight="1" x14ac:dyDescent="0.2">
      <c r="A1816" s="22"/>
      <c r="B1816" s="27" t="s">
        <v>34</v>
      </c>
      <c r="C1816" s="27">
        <v>1128299</v>
      </c>
      <c r="D1816" s="28">
        <v>44251</v>
      </c>
      <c r="E1816" s="27" t="s">
        <v>35</v>
      </c>
      <c r="F1816" s="27" t="s">
        <v>82</v>
      </c>
      <c r="G1816" s="27" t="s">
        <v>83</v>
      </c>
      <c r="H1816" s="27" t="s">
        <v>28</v>
      </c>
      <c r="I1816" s="29">
        <v>0.45000000000000007</v>
      </c>
      <c r="J1816" s="30">
        <v>1250</v>
      </c>
      <c r="K1816" s="31">
        <f t="shared" si="14"/>
        <v>562.50000000000011</v>
      </c>
      <c r="L1816" s="31">
        <f t="shared" si="15"/>
        <v>225.00000000000006</v>
      </c>
      <c r="M1816" s="32">
        <v>0.4</v>
      </c>
      <c r="O1816" s="37"/>
      <c r="P1816" s="35"/>
      <c r="Q1816" s="33"/>
      <c r="R1816" s="34"/>
    </row>
    <row r="1817" spans="1:18" ht="15.75" customHeight="1" x14ac:dyDescent="0.2">
      <c r="A1817" s="22"/>
      <c r="B1817" s="27" t="s">
        <v>34</v>
      </c>
      <c r="C1817" s="27">
        <v>1128299</v>
      </c>
      <c r="D1817" s="28">
        <v>44251</v>
      </c>
      <c r="E1817" s="27" t="s">
        <v>35</v>
      </c>
      <c r="F1817" s="27" t="s">
        <v>82</v>
      </c>
      <c r="G1817" s="27" t="s">
        <v>83</v>
      </c>
      <c r="H1817" s="27" t="s">
        <v>29</v>
      </c>
      <c r="I1817" s="29">
        <v>0.4</v>
      </c>
      <c r="J1817" s="30">
        <v>3250</v>
      </c>
      <c r="K1817" s="31">
        <f t="shared" si="14"/>
        <v>1300</v>
      </c>
      <c r="L1817" s="31">
        <f t="shared" si="15"/>
        <v>390</v>
      </c>
      <c r="M1817" s="32">
        <v>0.3</v>
      </c>
      <c r="O1817" s="37"/>
      <c r="P1817" s="35"/>
      <c r="Q1817" s="33"/>
      <c r="R1817" s="34"/>
    </row>
    <row r="1818" spans="1:18" ht="15.75" customHeight="1" x14ac:dyDescent="0.2">
      <c r="A1818" s="22"/>
      <c r="B1818" s="27" t="s">
        <v>34</v>
      </c>
      <c r="C1818" s="27">
        <v>1128299</v>
      </c>
      <c r="D1818" s="28">
        <v>44278</v>
      </c>
      <c r="E1818" s="27" t="s">
        <v>35</v>
      </c>
      <c r="F1818" s="27" t="s">
        <v>82</v>
      </c>
      <c r="G1818" s="27" t="s">
        <v>83</v>
      </c>
      <c r="H1818" s="27" t="s">
        <v>24</v>
      </c>
      <c r="I1818" s="29">
        <v>0.4</v>
      </c>
      <c r="J1818" s="30">
        <v>4750</v>
      </c>
      <c r="K1818" s="31">
        <f t="shared" si="14"/>
        <v>1900</v>
      </c>
      <c r="L1818" s="31">
        <f t="shared" si="15"/>
        <v>665</v>
      </c>
      <c r="M1818" s="32">
        <v>0.35</v>
      </c>
      <c r="O1818" s="37"/>
      <c r="P1818" s="35"/>
      <c r="Q1818" s="33"/>
      <c r="R1818" s="34"/>
    </row>
    <row r="1819" spans="1:18" ht="15.75" customHeight="1" x14ac:dyDescent="0.2">
      <c r="A1819" s="22"/>
      <c r="B1819" s="27" t="s">
        <v>34</v>
      </c>
      <c r="C1819" s="27">
        <v>1128299</v>
      </c>
      <c r="D1819" s="28">
        <v>44278</v>
      </c>
      <c r="E1819" s="27" t="s">
        <v>35</v>
      </c>
      <c r="F1819" s="27" t="s">
        <v>82</v>
      </c>
      <c r="G1819" s="27" t="s">
        <v>83</v>
      </c>
      <c r="H1819" s="27" t="s">
        <v>25</v>
      </c>
      <c r="I1819" s="29">
        <v>0.5</v>
      </c>
      <c r="J1819" s="30">
        <v>3250</v>
      </c>
      <c r="K1819" s="31">
        <f t="shared" si="14"/>
        <v>1625</v>
      </c>
      <c r="L1819" s="31">
        <f t="shared" si="15"/>
        <v>568.75</v>
      </c>
      <c r="M1819" s="32">
        <v>0.35</v>
      </c>
      <c r="O1819" s="37"/>
      <c r="P1819" s="35"/>
      <c r="Q1819" s="33"/>
      <c r="R1819" s="34"/>
    </row>
    <row r="1820" spans="1:18" ht="15.75" customHeight="1" x14ac:dyDescent="0.2">
      <c r="A1820" s="22"/>
      <c r="B1820" s="27" t="s">
        <v>34</v>
      </c>
      <c r="C1820" s="27">
        <v>1128299</v>
      </c>
      <c r="D1820" s="28">
        <v>44278</v>
      </c>
      <c r="E1820" s="27" t="s">
        <v>35</v>
      </c>
      <c r="F1820" s="27" t="s">
        <v>82</v>
      </c>
      <c r="G1820" s="27" t="s">
        <v>83</v>
      </c>
      <c r="H1820" s="27" t="s">
        <v>26</v>
      </c>
      <c r="I1820" s="29">
        <v>0.54999999999999993</v>
      </c>
      <c r="J1820" s="30">
        <v>3500</v>
      </c>
      <c r="K1820" s="31">
        <f t="shared" si="14"/>
        <v>1924.9999999999998</v>
      </c>
      <c r="L1820" s="31">
        <f t="shared" si="15"/>
        <v>673.74999999999989</v>
      </c>
      <c r="M1820" s="32">
        <v>0.35</v>
      </c>
      <c r="O1820" s="37"/>
      <c r="P1820" s="35"/>
      <c r="Q1820" s="33"/>
      <c r="R1820" s="34"/>
    </row>
    <row r="1821" spans="1:18" ht="15.75" customHeight="1" x14ac:dyDescent="0.2">
      <c r="A1821" s="22"/>
      <c r="B1821" s="27" t="s">
        <v>34</v>
      </c>
      <c r="C1821" s="27">
        <v>1128299</v>
      </c>
      <c r="D1821" s="28">
        <v>44278</v>
      </c>
      <c r="E1821" s="27" t="s">
        <v>35</v>
      </c>
      <c r="F1821" s="27" t="s">
        <v>82</v>
      </c>
      <c r="G1821" s="27" t="s">
        <v>83</v>
      </c>
      <c r="H1821" s="27" t="s">
        <v>27</v>
      </c>
      <c r="I1821" s="29">
        <v>0.5</v>
      </c>
      <c r="J1821" s="30">
        <v>2500</v>
      </c>
      <c r="K1821" s="31">
        <f t="shared" si="14"/>
        <v>1250</v>
      </c>
      <c r="L1821" s="31">
        <f t="shared" si="15"/>
        <v>437.5</v>
      </c>
      <c r="M1821" s="32">
        <v>0.35</v>
      </c>
      <c r="O1821" s="37"/>
      <c r="P1821" s="35"/>
      <c r="Q1821" s="33"/>
      <c r="R1821" s="34"/>
    </row>
    <row r="1822" spans="1:18" ht="15.75" customHeight="1" x14ac:dyDescent="0.2">
      <c r="A1822" s="22"/>
      <c r="B1822" s="27" t="s">
        <v>34</v>
      </c>
      <c r="C1822" s="27">
        <v>1128299</v>
      </c>
      <c r="D1822" s="28">
        <v>44278</v>
      </c>
      <c r="E1822" s="27" t="s">
        <v>35</v>
      </c>
      <c r="F1822" s="27" t="s">
        <v>82</v>
      </c>
      <c r="G1822" s="27" t="s">
        <v>83</v>
      </c>
      <c r="H1822" s="27" t="s">
        <v>28</v>
      </c>
      <c r="I1822" s="29">
        <v>0.55000000000000004</v>
      </c>
      <c r="J1822" s="30">
        <v>1000</v>
      </c>
      <c r="K1822" s="31">
        <f t="shared" si="14"/>
        <v>550</v>
      </c>
      <c r="L1822" s="31">
        <f t="shared" si="15"/>
        <v>220</v>
      </c>
      <c r="M1822" s="32">
        <v>0.4</v>
      </c>
      <c r="O1822" s="37"/>
      <c r="P1822" s="35"/>
      <c r="Q1822" s="33"/>
      <c r="R1822" s="34"/>
    </row>
    <row r="1823" spans="1:18" ht="15.75" customHeight="1" x14ac:dyDescent="0.2">
      <c r="A1823" s="22"/>
      <c r="B1823" s="27" t="s">
        <v>34</v>
      </c>
      <c r="C1823" s="27">
        <v>1128299</v>
      </c>
      <c r="D1823" s="28">
        <v>44278</v>
      </c>
      <c r="E1823" s="27" t="s">
        <v>35</v>
      </c>
      <c r="F1823" s="27" t="s">
        <v>82</v>
      </c>
      <c r="G1823" s="27" t="s">
        <v>83</v>
      </c>
      <c r="H1823" s="27" t="s">
        <v>29</v>
      </c>
      <c r="I1823" s="29">
        <v>0.5</v>
      </c>
      <c r="J1823" s="30">
        <v>3000</v>
      </c>
      <c r="K1823" s="31">
        <f t="shared" si="14"/>
        <v>1500</v>
      </c>
      <c r="L1823" s="31">
        <f t="shared" si="15"/>
        <v>450</v>
      </c>
      <c r="M1823" s="32">
        <v>0.3</v>
      </c>
      <c r="O1823" s="37"/>
      <c r="P1823" s="35"/>
      <c r="Q1823" s="33"/>
      <c r="R1823" s="34"/>
    </row>
    <row r="1824" spans="1:18" ht="15.75" customHeight="1" x14ac:dyDescent="0.2">
      <c r="A1824" s="22"/>
      <c r="B1824" s="27" t="s">
        <v>34</v>
      </c>
      <c r="C1824" s="27">
        <v>1128299</v>
      </c>
      <c r="D1824" s="28">
        <v>44310</v>
      </c>
      <c r="E1824" s="27" t="s">
        <v>35</v>
      </c>
      <c r="F1824" s="27" t="s">
        <v>82</v>
      </c>
      <c r="G1824" s="27" t="s">
        <v>83</v>
      </c>
      <c r="H1824" s="27" t="s">
        <v>24</v>
      </c>
      <c r="I1824" s="29">
        <v>0.55000000000000004</v>
      </c>
      <c r="J1824" s="30">
        <v>4750</v>
      </c>
      <c r="K1824" s="31">
        <f t="shared" si="14"/>
        <v>2612.5</v>
      </c>
      <c r="L1824" s="31">
        <f t="shared" si="15"/>
        <v>914.37499999999989</v>
      </c>
      <c r="M1824" s="32">
        <v>0.35</v>
      </c>
      <c r="O1824" s="37"/>
      <c r="P1824" s="35"/>
      <c r="Q1824" s="33"/>
      <c r="R1824" s="34"/>
    </row>
    <row r="1825" spans="1:18" ht="15.75" customHeight="1" x14ac:dyDescent="0.2">
      <c r="A1825" s="22"/>
      <c r="B1825" s="27" t="s">
        <v>34</v>
      </c>
      <c r="C1825" s="27">
        <v>1128299</v>
      </c>
      <c r="D1825" s="28">
        <v>44310</v>
      </c>
      <c r="E1825" s="27" t="s">
        <v>35</v>
      </c>
      <c r="F1825" s="27" t="s">
        <v>82</v>
      </c>
      <c r="G1825" s="27" t="s">
        <v>83</v>
      </c>
      <c r="H1825" s="27" t="s">
        <v>25</v>
      </c>
      <c r="I1825" s="29">
        <v>0.60000000000000009</v>
      </c>
      <c r="J1825" s="30">
        <v>2750</v>
      </c>
      <c r="K1825" s="31">
        <f t="shared" si="14"/>
        <v>1650.0000000000002</v>
      </c>
      <c r="L1825" s="31">
        <f t="shared" si="15"/>
        <v>577.5</v>
      </c>
      <c r="M1825" s="32">
        <v>0.35</v>
      </c>
      <c r="O1825" s="37"/>
      <c r="P1825" s="35"/>
      <c r="Q1825" s="33"/>
      <c r="R1825" s="34"/>
    </row>
    <row r="1826" spans="1:18" ht="15.75" customHeight="1" x14ac:dyDescent="0.2">
      <c r="A1826" s="22"/>
      <c r="B1826" s="27" t="s">
        <v>34</v>
      </c>
      <c r="C1826" s="27">
        <v>1128299</v>
      </c>
      <c r="D1826" s="28">
        <v>44310</v>
      </c>
      <c r="E1826" s="27" t="s">
        <v>35</v>
      </c>
      <c r="F1826" s="27" t="s">
        <v>82</v>
      </c>
      <c r="G1826" s="27" t="s">
        <v>83</v>
      </c>
      <c r="H1826" s="27" t="s">
        <v>26</v>
      </c>
      <c r="I1826" s="29">
        <v>0.60000000000000009</v>
      </c>
      <c r="J1826" s="30">
        <v>3250</v>
      </c>
      <c r="K1826" s="31">
        <f t="shared" si="14"/>
        <v>1950.0000000000002</v>
      </c>
      <c r="L1826" s="31">
        <f t="shared" si="15"/>
        <v>682.5</v>
      </c>
      <c r="M1826" s="32">
        <v>0.35</v>
      </c>
      <c r="O1826" s="37"/>
      <c r="P1826" s="35"/>
      <c r="Q1826" s="33"/>
      <c r="R1826" s="34"/>
    </row>
    <row r="1827" spans="1:18" ht="15.75" customHeight="1" x14ac:dyDescent="0.2">
      <c r="A1827" s="22"/>
      <c r="B1827" s="27" t="s">
        <v>34</v>
      </c>
      <c r="C1827" s="27">
        <v>1128299</v>
      </c>
      <c r="D1827" s="28">
        <v>44310</v>
      </c>
      <c r="E1827" s="27" t="s">
        <v>35</v>
      </c>
      <c r="F1827" s="27" t="s">
        <v>82</v>
      </c>
      <c r="G1827" s="27" t="s">
        <v>83</v>
      </c>
      <c r="H1827" s="27" t="s">
        <v>27</v>
      </c>
      <c r="I1827" s="29">
        <v>0.45000000000000007</v>
      </c>
      <c r="J1827" s="30">
        <v>2250</v>
      </c>
      <c r="K1827" s="31">
        <f t="shared" si="14"/>
        <v>1012.5000000000001</v>
      </c>
      <c r="L1827" s="31">
        <f t="shared" si="15"/>
        <v>354.375</v>
      </c>
      <c r="M1827" s="32">
        <v>0.35</v>
      </c>
      <c r="O1827" s="37"/>
      <c r="P1827" s="35"/>
      <c r="Q1827" s="33"/>
      <c r="R1827" s="34"/>
    </row>
    <row r="1828" spans="1:18" ht="15.75" customHeight="1" x14ac:dyDescent="0.2">
      <c r="A1828" s="22"/>
      <c r="B1828" s="27" t="s">
        <v>34</v>
      </c>
      <c r="C1828" s="27">
        <v>1128299</v>
      </c>
      <c r="D1828" s="28">
        <v>44310</v>
      </c>
      <c r="E1828" s="27" t="s">
        <v>35</v>
      </c>
      <c r="F1828" s="27" t="s">
        <v>82</v>
      </c>
      <c r="G1828" s="27" t="s">
        <v>83</v>
      </c>
      <c r="H1828" s="27" t="s">
        <v>28</v>
      </c>
      <c r="I1828" s="29">
        <v>0.50000000000000011</v>
      </c>
      <c r="J1828" s="30">
        <v>1250</v>
      </c>
      <c r="K1828" s="31">
        <f t="shared" si="14"/>
        <v>625.00000000000011</v>
      </c>
      <c r="L1828" s="31">
        <f t="shared" si="15"/>
        <v>250.00000000000006</v>
      </c>
      <c r="M1828" s="32">
        <v>0.4</v>
      </c>
      <c r="O1828" s="37"/>
      <c r="P1828" s="35"/>
      <c r="Q1828" s="33"/>
      <c r="R1828" s="34"/>
    </row>
    <row r="1829" spans="1:18" ht="15.75" customHeight="1" x14ac:dyDescent="0.2">
      <c r="A1829" s="22"/>
      <c r="B1829" s="27" t="s">
        <v>34</v>
      </c>
      <c r="C1829" s="27">
        <v>1128299</v>
      </c>
      <c r="D1829" s="28">
        <v>44310</v>
      </c>
      <c r="E1829" s="27" t="s">
        <v>35</v>
      </c>
      <c r="F1829" s="27" t="s">
        <v>82</v>
      </c>
      <c r="G1829" s="27" t="s">
        <v>83</v>
      </c>
      <c r="H1829" s="27" t="s">
        <v>29</v>
      </c>
      <c r="I1829" s="29">
        <v>0.65000000000000013</v>
      </c>
      <c r="J1829" s="30">
        <v>3000</v>
      </c>
      <c r="K1829" s="31">
        <f t="shared" si="14"/>
        <v>1950.0000000000005</v>
      </c>
      <c r="L1829" s="31">
        <f t="shared" si="15"/>
        <v>585.00000000000011</v>
      </c>
      <c r="M1829" s="32">
        <v>0.3</v>
      </c>
      <c r="O1829" s="37"/>
      <c r="P1829" s="35"/>
      <c r="Q1829" s="33"/>
      <c r="R1829" s="34"/>
    </row>
    <row r="1830" spans="1:18" ht="15.75" customHeight="1" x14ac:dyDescent="0.2">
      <c r="A1830" s="22"/>
      <c r="B1830" s="27" t="s">
        <v>34</v>
      </c>
      <c r="C1830" s="27">
        <v>1128299</v>
      </c>
      <c r="D1830" s="28">
        <v>44341</v>
      </c>
      <c r="E1830" s="27" t="s">
        <v>35</v>
      </c>
      <c r="F1830" s="27" t="s">
        <v>82</v>
      </c>
      <c r="G1830" s="27" t="s">
        <v>83</v>
      </c>
      <c r="H1830" s="27" t="s">
        <v>24</v>
      </c>
      <c r="I1830" s="29">
        <v>0.5</v>
      </c>
      <c r="J1830" s="30">
        <v>5000</v>
      </c>
      <c r="K1830" s="31">
        <f t="shared" si="14"/>
        <v>2500</v>
      </c>
      <c r="L1830" s="31">
        <f t="shared" si="15"/>
        <v>875</v>
      </c>
      <c r="M1830" s="32">
        <v>0.35</v>
      </c>
      <c r="O1830" s="37"/>
      <c r="P1830" s="35"/>
      <c r="Q1830" s="33"/>
      <c r="R1830" s="34"/>
    </row>
    <row r="1831" spans="1:18" ht="15.75" customHeight="1" x14ac:dyDescent="0.2">
      <c r="A1831" s="22"/>
      <c r="B1831" s="27" t="s">
        <v>34</v>
      </c>
      <c r="C1831" s="27">
        <v>1128299</v>
      </c>
      <c r="D1831" s="28">
        <v>44341</v>
      </c>
      <c r="E1831" s="27" t="s">
        <v>35</v>
      </c>
      <c r="F1831" s="27" t="s">
        <v>82</v>
      </c>
      <c r="G1831" s="27" t="s">
        <v>83</v>
      </c>
      <c r="H1831" s="27" t="s">
        <v>25</v>
      </c>
      <c r="I1831" s="29">
        <v>0.55000000000000004</v>
      </c>
      <c r="J1831" s="30">
        <v>3500</v>
      </c>
      <c r="K1831" s="31">
        <f t="shared" si="14"/>
        <v>1925.0000000000002</v>
      </c>
      <c r="L1831" s="31">
        <f t="shared" si="15"/>
        <v>673.75</v>
      </c>
      <c r="M1831" s="32">
        <v>0.35</v>
      </c>
      <c r="O1831" s="37"/>
      <c r="P1831" s="35"/>
      <c r="Q1831" s="33"/>
      <c r="R1831" s="34"/>
    </row>
    <row r="1832" spans="1:18" ht="15.75" customHeight="1" x14ac:dyDescent="0.2">
      <c r="A1832" s="22"/>
      <c r="B1832" s="27" t="s">
        <v>34</v>
      </c>
      <c r="C1832" s="27">
        <v>1128299</v>
      </c>
      <c r="D1832" s="28">
        <v>44341</v>
      </c>
      <c r="E1832" s="27" t="s">
        <v>35</v>
      </c>
      <c r="F1832" s="27" t="s">
        <v>82</v>
      </c>
      <c r="G1832" s="27" t="s">
        <v>83</v>
      </c>
      <c r="H1832" s="27" t="s">
        <v>26</v>
      </c>
      <c r="I1832" s="29">
        <v>0.55000000000000004</v>
      </c>
      <c r="J1832" s="30">
        <v>3500</v>
      </c>
      <c r="K1832" s="31">
        <f t="shared" si="14"/>
        <v>1925.0000000000002</v>
      </c>
      <c r="L1832" s="31">
        <f t="shared" si="15"/>
        <v>673.75</v>
      </c>
      <c r="M1832" s="32">
        <v>0.35</v>
      </c>
      <c r="O1832" s="37"/>
      <c r="P1832" s="35"/>
      <c r="Q1832" s="33"/>
      <c r="R1832" s="34"/>
    </row>
    <row r="1833" spans="1:18" ht="15.75" customHeight="1" x14ac:dyDescent="0.2">
      <c r="A1833" s="22"/>
      <c r="B1833" s="27" t="s">
        <v>34</v>
      </c>
      <c r="C1833" s="27">
        <v>1128299</v>
      </c>
      <c r="D1833" s="28">
        <v>44341</v>
      </c>
      <c r="E1833" s="27" t="s">
        <v>35</v>
      </c>
      <c r="F1833" s="27" t="s">
        <v>82</v>
      </c>
      <c r="G1833" s="27" t="s">
        <v>83</v>
      </c>
      <c r="H1833" s="27" t="s">
        <v>27</v>
      </c>
      <c r="I1833" s="29">
        <v>0.5</v>
      </c>
      <c r="J1833" s="30">
        <v>2750</v>
      </c>
      <c r="K1833" s="31">
        <f t="shared" si="14"/>
        <v>1375</v>
      </c>
      <c r="L1833" s="31">
        <f t="shared" si="15"/>
        <v>481.24999999999994</v>
      </c>
      <c r="M1833" s="32">
        <v>0.35</v>
      </c>
      <c r="O1833" s="37"/>
      <c r="P1833" s="35"/>
      <c r="Q1833" s="33"/>
      <c r="R1833" s="34"/>
    </row>
    <row r="1834" spans="1:18" ht="15.75" customHeight="1" x14ac:dyDescent="0.2">
      <c r="A1834" s="22"/>
      <c r="B1834" s="27" t="s">
        <v>34</v>
      </c>
      <c r="C1834" s="27">
        <v>1128299</v>
      </c>
      <c r="D1834" s="28">
        <v>44341</v>
      </c>
      <c r="E1834" s="27" t="s">
        <v>35</v>
      </c>
      <c r="F1834" s="27" t="s">
        <v>82</v>
      </c>
      <c r="G1834" s="27" t="s">
        <v>83</v>
      </c>
      <c r="H1834" s="27" t="s">
        <v>28</v>
      </c>
      <c r="I1834" s="29">
        <v>0.44999999999999996</v>
      </c>
      <c r="J1834" s="30">
        <v>1750</v>
      </c>
      <c r="K1834" s="31">
        <f t="shared" si="14"/>
        <v>787.49999999999989</v>
      </c>
      <c r="L1834" s="31">
        <f t="shared" si="15"/>
        <v>315</v>
      </c>
      <c r="M1834" s="32">
        <v>0.4</v>
      </c>
      <c r="O1834" s="37"/>
      <c r="P1834" s="35"/>
      <c r="Q1834" s="33"/>
      <c r="R1834" s="34"/>
    </row>
    <row r="1835" spans="1:18" ht="15.75" customHeight="1" x14ac:dyDescent="0.2">
      <c r="A1835" s="22"/>
      <c r="B1835" s="27" t="s">
        <v>34</v>
      </c>
      <c r="C1835" s="27">
        <v>1128299</v>
      </c>
      <c r="D1835" s="28">
        <v>44341</v>
      </c>
      <c r="E1835" s="27" t="s">
        <v>35</v>
      </c>
      <c r="F1835" s="27" t="s">
        <v>82</v>
      </c>
      <c r="G1835" s="27" t="s">
        <v>83</v>
      </c>
      <c r="H1835" s="27" t="s">
        <v>29</v>
      </c>
      <c r="I1835" s="29">
        <v>0.6</v>
      </c>
      <c r="J1835" s="30">
        <v>5250</v>
      </c>
      <c r="K1835" s="31">
        <f t="shared" si="14"/>
        <v>3150</v>
      </c>
      <c r="L1835" s="31">
        <f t="shared" si="15"/>
        <v>945</v>
      </c>
      <c r="M1835" s="32">
        <v>0.3</v>
      </c>
      <c r="O1835" s="37"/>
      <c r="P1835" s="35"/>
      <c r="Q1835" s="33"/>
      <c r="R1835" s="34"/>
    </row>
    <row r="1836" spans="1:18" ht="15.75" customHeight="1" x14ac:dyDescent="0.2">
      <c r="A1836" s="22"/>
      <c r="B1836" s="27" t="s">
        <v>34</v>
      </c>
      <c r="C1836" s="27">
        <v>1128299</v>
      </c>
      <c r="D1836" s="28">
        <v>44371</v>
      </c>
      <c r="E1836" s="27" t="s">
        <v>35</v>
      </c>
      <c r="F1836" s="27" t="s">
        <v>82</v>
      </c>
      <c r="G1836" s="27" t="s">
        <v>83</v>
      </c>
      <c r="H1836" s="27" t="s">
        <v>24</v>
      </c>
      <c r="I1836" s="29">
        <v>0.54999999999999993</v>
      </c>
      <c r="J1836" s="30">
        <v>7750</v>
      </c>
      <c r="K1836" s="31">
        <f t="shared" si="14"/>
        <v>4262.4999999999991</v>
      </c>
      <c r="L1836" s="31">
        <f t="shared" si="15"/>
        <v>1491.8749999999995</v>
      </c>
      <c r="M1836" s="32">
        <v>0.35</v>
      </c>
      <c r="O1836" s="37"/>
      <c r="P1836" s="35"/>
      <c r="Q1836" s="33"/>
      <c r="R1836" s="34"/>
    </row>
    <row r="1837" spans="1:18" ht="15.75" customHeight="1" x14ac:dyDescent="0.2">
      <c r="A1837" s="22"/>
      <c r="B1837" s="27" t="s">
        <v>34</v>
      </c>
      <c r="C1837" s="27">
        <v>1128299</v>
      </c>
      <c r="D1837" s="28">
        <v>44371</v>
      </c>
      <c r="E1837" s="27" t="s">
        <v>35</v>
      </c>
      <c r="F1837" s="27" t="s">
        <v>82</v>
      </c>
      <c r="G1837" s="27" t="s">
        <v>83</v>
      </c>
      <c r="H1837" s="27" t="s">
        <v>25</v>
      </c>
      <c r="I1837" s="29">
        <v>0.64999999999999991</v>
      </c>
      <c r="J1837" s="30">
        <v>6500</v>
      </c>
      <c r="K1837" s="31">
        <f t="shared" si="14"/>
        <v>4224.9999999999991</v>
      </c>
      <c r="L1837" s="31">
        <f t="shared" si="15"/>
        <v>1478.7499999999995</v>
      </c>
      <c r="M1837" s="32">
        <v>0.35</v>
      </c>
      <c r="O1837" s="37"/>
      <c r="P1837" s="35"/>
      <c r="Q1837" s="33"/>
      <c r="R1837" s="34"/>
    </row>
    <row r="1838" spans="1:18" ht="15.75" customHeight="1" x14ac:dyDescent="0.2">
      <c r="A1838" s="22"/>
      <c r="B1838" s="27" t="s">
        <v>34</v>
      </c>
      <c r="C1838" s="27">
        <v>1128299</v>
      </c>
      <c r="D1838" s="28">
        <v>44371</v>
      </c>
      <c r="E1838" s="27" t="s">
        <v>35</v>
      </c>
      <c r="F1838" s="27" t="s">
        <v>82</v>
      </c>
      <c r="G1838" s="27" t="s">
        <v>83</v>
      </c>
      <c r="H1838" s="27" t="s">
        <v>26</v>
      </c>
      <c r="I1838" s="29">
        <v>0.79999999999999993</v>
      </c>
      <c r="J1838" s="30">
        <v>6500</v>
      </c>
      <c r="K1838" s="31">
        <f t="shared" si="14"/>
        <v>5200</v>
      </c>
      <c r="L1838" s="31">
        <f t="shared" si="15"/>
        <v>1819.9999999999998</v>
      </c>
      <c r="M1838" s="32">
        <v>0.35</v>
      </c>
      <c r="O1838" s="37"/>
      <c r="P1838" s="35"/>
      <c r="Q1838" s="33"/>
      <c r="R1838" s="34"/>
    </row>
    <row r="1839" spans="1:18" ht="15.75" customHeight="1" x14ac:dyDescent="0.2">
      <c r="A1839" s="22"/>
      <c r="B1839" s="27" t="s">
        <v>34</v>
      </c>
      <c r="C1839" s="27">
        <v>1128299</v>
      </c>
      <c r="D1839" s="28">
        <v>44371</v>
      </c>
      <c r="E1839" s="27" t="s">
        <v>35</v>
      </c>
      <c r="F1839" s="27" t="s">
        <v>82</v>
      </c>
      <c r="G1839" s="27" t="s">
        <v>83</v>
      </c>
      <c r="H1839" s="27" t="s">
        <v>27</v>
      </c>
      <c r="I1839" s="29">
        <v>0.79999999999999993</v>
      </c>
      <c r="J1839" s="30">
        <v>5250</v>
      </c>
      <c r="K1839" s="31">
        <f t="shared" si="14"/>
        <v>4200</v>
      </c>
      <c r="L1839" s="31">
        <f t="shared" si="15"/>
        <v>1470</v>
      </c>
      <c r="M1839" s="32">
        <v>0.35</v>
      </c>
      <c r="O1839" s="37"/>
      <c r="P1839" s="35"/>
      <c r="Q1839" s="33"/>
      <c r="R1839" s="34"/>
    </row>
    <row r="1840" spans="1:18" ht="15.75" customHeight="1" x14ac:dyDescent="0.2">
      <c r="A1840" s="22"/>
      <c r="B1840" s="27" t="s">
        <v>34</v>
      </c>
      <c r="C1840" s="27">
        <v>1128299</v>
      </c>
      <c r="D1840" s="28">
        <v>44371</v>
      </c>
      <c r="E1840" s="27" t="s">
        <v>35</v>
      </c>
      <c r="F1840" s="27" t="s">
        <v>82</v>
      </c>
      <c r="G1840" s="27" t="s">
        <v>83</v>
      </c>
      <c r="H1840" s="27" t="s">
        <v>28</v>
      </c>
      <c r="I1840" s="29">
        <v>0.9</v>
      </c>
      <c r="J1840" s="30">
        <v>4000</v>
      </c>
      <c r="K1840" s="31">
        <f t="shared" si="14"/>
        <v>3600</v>
      </c>
      <c r="L1840" s="31">
        <f t="shared" si="15"/>
        <v>1440</v>
      </c>
      <c r="M1840" s="32">
        <v>0.4</v>
      </c>
      <c r="O1840" s="37"/>
      <c r="P1840" s="35"/>
      <c r="Q1840" s="33"/>
      <c r="R1840" s="34"/>
    </row>
    <row r="1841" spans="1:18" ht="15.75" customHeight="1" x14ac:dyDescent="0.2">
      <c r="A1841" s="22"/>
      <c r="B1841" s="27" t="s">
        <v>34</v>
      </c>
      <c r="C1841" s="27">
        <v>1128299</v>
      </c>
      <c r="D1841" s="28">
        <v>44371</v>
      </c>
      <c r="E1841" s="27" t="s">
        <v>35</v>
      </c>
      <c r="F1841" s="27" t="s">
        <v>82</v>
      </c>
      <c r="G1841" s="27" t="s">
        <v>83</v>
      </c>
      <c r="H1841" s="27" t="s">
        <v>29</v>
      </c>
      <c r="I1841" s="29">
        <v>1.05</v>
      </c>
      <c r="J1841" s="30">
        <v>7000</v>
      </c>
      <c r="K1841" s="31">
        <f t="shared" si="14"/>
        <v>7350</v>
      </c>
      <c r="L1841" s="31">
        <f t="shared" si="15"/>
        <v>2205</v>
      </c>
      <c r="M1841" s="32">
        <v>0.3</v>
      </c>
      <c r="O1841" s="37"/>
      <c r="P1841" s="35"/>
      <c r="Q1841" s="33"/>
      <c r="R1841" s="34"/>
    </row>
    <row r="1842" spans="1:18" ht="15.75" customHeight="1" x14ac:dyDescent="0.2">
      <c r="A1842" s="22"/>
      <c r="B1842" s="27" t="s">
        <v>34</v>
      </c>
      <c r="C1842" s="27">
        <v>1128299</v>
      </c>
      <c r="D1842" s="28">
        <v>44400</v>
      </c>
      <c r="E1842" s="27" t="s">
        <v>35</v>
      </c>
      <c r="F1842" s="27" t="s">
        <v>82</v>
      </c>
      <c r="G1842" s="27" t="s">
        <v>83</v>
      </c>
      <c r="H1842" s="27" t="s">
        <v>24</v>
      </c>
      <c r="I1842" s="29">
        <v>0.85</v>
      </c>
      <c r="J1842" s="30">
        <v>8500</v>
      </c>
      <c r="K1842" s="31">
        <f t="shared" si="14"/>
        <v>7225</v>
      </c>
      <c r="L1842" s="31">
        <f t="shared" si="15"/>
        <v>2528.75</v>
      </c>
      <c r="M1842" s="32">
        <v>0.35</v>
      </c>
      <c r="O1842" s="37"/>
      <c r="P1842" s="35"/>
      <c r="Q1842" s="33"/>
      <c r="R1842" s="34"/>
    </row>
    <row r="1843" spans="1:18" ht="15.75" customHeight="1" x14ac:dyDescent="0.2">
      <c r="A1843" s="22"/>
      <c r="B1843" s="27" t="s">
        <v>34</v>
      </c>
      <c r="C1843" s="27">
        <v>1128299</v>
      </c>
      <c r="D1843" s="28">
        <v>44400</v>
      </c>
      <c r="E1843" s="27" t="s">
        <v>35</v>
      </c>
      <c r="F1843" s="27" t="s">
        <v>82</v>
      </c>
      <c r="G1843" s="27" t="s">
        <v>83</v>
      </c>
      <c r="H1843" s="27" t="s">
        <v>25</v>
      </c>
      <c r="I1843" s="29">
        <v>0.9</v>
      </c>
      <c r="J1843" s="30">
        <v>7000</v>
      </c>
      <c r="K1843" s="31">
        <f t="shared" si="14"/>
        <v>6300</v>
      </c>
      <c r="L1843" s="31">
        <f t="shared" si="15"/>
        <v>2205</v>
      </c>
      <c r="M1843" s="32">
        <v>0.35</v>
      </c>
      <c r="O1843" s="37"/>
      <c r="P1843" s="35"/>
      <c r="Q1843" s="33"/>
      <c r="R1843" s="34"/>
    </row>
    <row r="1844" spans="1:18" ht="15.75" customHeight="1" x14ac:dyDescent="0.2">
      <c r="A1844" s="22"/>
      <c r="B1844" s="27" t="s">
        <v>34</v>
      </c>
      <c r="C1844" s="27">
        <v>1128299</v>
      </c>
      <c r="D1844" s="28">
        <v>44400</v>
      </c>
      <c r="E1844" s="27" t="s">
        <v>35</v>
      </c>
      <c r="F1844" s="27" t="s">
        <v>82</v>
      </c>
      <c r="G1844" s="27" t="s">
        <v>83</v>
      </c>
      <c r="H1844" s="27" t="s">
        <v>26</v>
      </c>
      <c r="I1844" s="29">
        <v>0.9</v>
      </c>
      <c r="J1844" s="30">
        <v>6500</v>
      </c>
      <c r="K1844" s="31">
        <f t="shared" si="14"/>
        <v>5850</v>
      </c>
      <c r="L1844" s="31">
        <f t="shared" si="15"/>
        <v>2047.4999999999998</v>
      </c>
      <c r="M1844" s="32">
        <v>0.35</v>
      </c>
      <c r="O1844" s="37"/>
      <c r="P1844" s="35"/>
      <c r="Q1844" s="33"/>
      <c r="R1844" s="34"/>
    </row>
    <row r="1845" spans="1:18" ht="15.75" customHeight="1" x14ac:dyDescent="0.2">
      <c r="A1845" s="22"/>
      <c r="B1845" s="27" t="s">
        <v>34</v>
      </c>
      <c r="C1845" s="27">
        <v>1128299</v>
      </c>
      <c r="D1845" s="28">
        <v>44400</v>
      </c>
      <c r="E1845" s="27" t="s">
        <v>35</v>
      </c>
      <c r="F1845" s="27" t="s">
        <v>82</v>
      </c>
      <c r="G1845" s="27" t="s">
        <v>83</v>
      </c>
      <c r="H1845" s="27" t="s">
        <v>27</v>
      </c>
      <c r="I1845" s="29">
        <v>0.85</v>
      </c>
      <c r="J1845" s="30">
        <v>5500</v>
      </c>
      <c r="K1845" s="31">
        <f t="shared" si="14"/>
        <v>4675</v>
      </c>
      <c r="L1845" s="31">
        <f t="shared" si="15"/>
        <v>1636.25</v>
      </c>
      <c r="M1845" s="32">
        <v>0.35</v>
      </c>
      <c r="O1845" s="37"/>
      <c r="P1845" s="35"/>
      <c r="Q1845" s="33"/>
      <c r="R1845" s="34"/>
    </row>
    <row r="1846" spans="1:18" ht="15.75" customHeight="1" x14ac:dyDescent="0.2">
      <c r="A1846" s="22"/>
      <c r="B1846" s="27" t="s">
        <v>34</v>
      </c>
      <c r="C1846" s="27">
        <v>1128299</v>
      </c>
      <c r="D1846" s="28">
        <v>44400</v>
      </c>
      <c r="E1846" s="27" t="s">
        <v>35</v>
      </c>
      <c r="F1846" s="27" t="s">
        <v>82</v>
      </c>
      <c r="G1846" s="27" t="s">
        <v>83</v>
      </c>
      <c r="H1846" s="27" t="s">
        <v>28</v>
      </c>
      <c r="I1846" s="29">
        <v>0.9</v>
      </c>
      <c r="J1846" s="30">
        <v>6000</v>
      </c>
      <c r="K1846" s="31">
        <f t="shared" si="14"/>
        <v>5400</v>
      </c>
      <c r="L1846" s="31">
        <f t="shared" si="15"/>
        <v>2160</v>
      </c>
      <c r="M1846" s="32">
        <v>0.4</v>
      </c>
      <c r="O1846" s="37"/>
      <c r="P1846" s="35"/>
      <c r="Q1846" s="33"/>
      <c r="R1846" s="34"/>
    </row>
    <row r="1847" spans="1:18" ht="15.75" customHeight="1" x14ac:dyDescent="0.2">
      <c r="A1847" s="22"/>
      <c r="B1847" s="27" t="s">
        <v>34</v>
      </c>
      <c r="C1847" s="27">
        <v>1128299</v>
      </c>
      <c r="D1847" s="28">
        <v>44400</v>
      </c>
      <c r="E1847" s="27" t="s">
        <v>35</v>
      </c>
      <c r="F1847" s="27" t="s">
        <v>82</v>
      </c>
      <c r="G1847" s="27" t="s">
        <v>83</v>
      </c>
      <c r="H1847" s="27" t="s">
        <v>29</v>
      </c>
      <c r="I1847" s="29">
        <v>1.05</v>
      </c>
      <c r="J1847" s="30">
        <v>6000</v>
      </c>
      <c r="K1847" s="31">
        <f t="shared" si="14"/>
        <v>6300</v>
      </c>
      <c r="L1847" s="31">
        <f t="shared" si="15"/>
        <v>1890</v>
      </c>
      <c r="M1847" s="32">
        <v>0.3</v>
      </c>
      <c r="O1847" s="37"/>
      <c r="P1847" s="35"/>
      <c r="Q1847" s="33"/>
      <c r="R1847" s="34"/>
    </row>
    <row r="1848" spans="1:18" ht="15.75" customHeight="1" x14ac:dyDescent="0.2">
      <c r="A1848" s="22"/>
      <c r="B1848" s="27" t="s">
        <v>34</v>
      </c>
      <c r="C1848" s="27">
        <v>1128299</v>
      </c>
      <c r="D1848" s="28">
        <v>44432</v>
      </c>
      <c r="E1848" s="27" t="s">
        <v>35</v>
      </c>
      <c r="F1848" s="27" t="s">
        <v>82</v>
      </c>
      <c r="G1848" s="27" t="s">
        <v>83</v>
      </c>
      <c r="H1848" s="27" t="s">
        <v>24</v>
      </c>
      <c r="I1848" s="29">
        <v>0.9</v>
      </c>
      <c r="J1848" s="30">
        <v>8000</v>
      </c>
      <c r="K1848" s="31">
        <f t="shared" si="14"/>
        <v>7200</v>
      </c>
      <c r="L1848" s="31">
        <f t="shared" si="15"/>
        <v>2520</v>
      </c>
      <c r="M1848" s="32">
        <v>0.35</v>
      </c>
      <c r="O1848" s="37"/>
      <c r="P1848" s="35"/>
      <c r="Q1848" s="33"/>
      <c r="R1848" s="34"/>
    </row>
    <row r="1849" spans="1:18" ht="15.75" customHeight="1" x14ac:dyDescent="0.2">
      <c r="A1849" s="22"/>
      <c r="B1849" s="27" t="s">
        <v>34</v>
      </c>
      <c r="C1849" s="27">
        <v>1128299</v>
      </c>
      <c r="D1849" s="28">
        <v>44432</v>
      </c>
      <c r="E1849" s="27" t="s">
        <v>35</v>
      </c>
      <c r="F1849" s="27" t="s">
        <v>82</v>
      </c>
      <c r="G1849" s="27" t="s">
        <v>83</v>
      </c>
      <c r="H1849" s="27" t="s">
        <v>25</v>
      </c>
      <c r="I1849" s="29">
        <v>0.8</v>
      </c>
      <c r="J1849" s="30">
        <v>7750</v>
      </c>
      <c r="K1849" s="31">
        <f t="shared" si="14"/>
        <v>6200</v>
      </c>
      <c r="L1849" s="31">
        <f t="shared" si="15"/>
        <v>2170</v>
      </c>
      <c r="M1849" s="32">
        <v>0.35</v>
      </c>
      <c r="O1849" s="37"/>
      <c r="P1849" s="35"/>
      <c r="Q1849" s="33"/>
      <c r="R1849" s="34"/>
    </row>
    <row r="1850" spans="1:18" ht="15.75" customHeight="1" x14ac:dyDescent="0.2">
      <c r="A1850" s="22"/>
      <c r="B1850" s="27" t="s">
        <v>34</v>
      </c>
      <c r="C1850" s="27">
        <v>1128299</v>
      </c>
      <c r="D1850" s="28">
        <v>44432</v>
      </c>
      <c r="E1850" s="27" t="s">
        <v>35</v>
      </c>
      <c r="F1850" s="27" t="s">
        <v>82</v>
      </c>
      <c r="G1850" s="27" t="s">
        <v>83</v>
      </c>
      <c r="H1850" s="27" t="s">
        <v>26</v>
      </c>
      <c r="I1850" s="29">
        <v>0.70000000000000007</v>
      </c>
      <c r="J1850" s="30">
        <v>6500</v>
      </c>
      <c r="K1850" s="31">
        <f t="shared" si="14"/>
        <v>4550</v>
      </c>
      <c r="L1850" s="31">
        <f t="shared" si="15"/>
        <v>1592.5</v>
      </c>
      <c r="M1850" s="32">
        <v>0.35</v>
      </c>
      <c r="O1850" s="37"/>
      <c r="P1850" s="35"/>
      <c r="Q1850" s="33"/>
      <c r="R1850" s="34"/>
    </row>
    <row r="1851" spans="1:18" ht="15.75" customHeight="1" x14ac:dyDescent="0.2">
      <c r="A1851" s="22"/>
      <c r="B1851" s="27" t="s">
        <v>34</v>
      </c>
      <c r="C1851" s="27">
        <v>1128299</v>
      </c>
      <c r="D1851" s="28">
        <v>44432</v>
      </c>
      <c r="E1851" s="27" t="s">
        <v>35</v>
      </c>
      <c r="F1851" s="27" t="s">
        <v>82</v>
      </c>
      <c r="G1851" s="27" t="s">
        <v>83</v>
      </c>
      <c r="H1851" s="27" t="s">
        <v>27</v>
      </c>
      <c r="I1851" s="29">
        <v>0.70000000000000007</v>
      </c>
      <c r="J1851" s="30">
        <v>4250</v>
      </c>
      <c r="K1851" s="31">
        <f t="shared" si="14"/>
        <v>2975.0000000000005</v>
      </c>
      <c r="L1851" s="31">
        <f t="shared" si="15"/>
        <v>1041.25</v>
      </c>
      <c r="M1851" s="32">
        <v>0.35</v>
      </c>
      <c r="O1851" s="37"/>
      <c r="P1851" s="35"/>
      <c r="Q1851" s="33"/>
      <c r="R1851" s="34"/>
    </row>
    <row r="1852" spans="1:18" ht="15.75" customHeight="1" x14ac:dyDescent="0.2">
      <c r="A1852" s="22"/>
      <c r="B1852" s="27" t="s">
        <v>34</v>
      </c>
      <c r="C1852" s="27">
        <v>1128299</v>
      </c>
      <c r="D1852" s="28">
        <v>44432</v>
      </c>
      <c r="E1852" s="27" t="s">
        <v>35</v>
      </c>
      <c r="F1852" s="27" t="s">
        <v>82</v>
      </c>
      <c r="G1852" s="27" t="s">
        <v>83</v>
      </c>
      <c r="H1852" s="27" t="s">
        <v>28</v>
      </c>
      <c r="I1852" s="29">
        <v>0.7</v>
      </c>
      <c r="J1852" s="30">
        <v>4250</v>
      </c>
      <c r="K1852" s="31">
        <f t="shared" si="14"/>
        <v>2975</v>
      </c>
      <c r="L1852" s="31">
        <f t="shared" si="15"/>
        <v>1190</v>
      </c>
      <c r="M1852" s="32">
        <v>0.4</v>
      </c>
      <c r="O1852" s="37"/>
      <c r="P1852" s="35"/>
      <c r="Q1852" s="33"/>
      <c r="R1852" s="34"/>
    </row>
    <row r="1853" spans="1:18" ht="15.75" customHeight="1" x14ac:dyDescent="0.2">
      <c r="A1853" s="22"/>
      <c r="B1853" s="27" t="s">
        <v>34</v>
      </c>
      <c r="C1853" s="27">
        <v>1128299</v>
      </c>
      <c r="D1853" s="28">
        <v>44432</v>
      </c>
      <c r="E1853" s="27" t="s">
        <v>35</v>
      </c>
      <c r="F1853" s="27" t="s">
        <v>82</v>
      </c>
      <c r="G1853" s="27" t="s">
        <v>83</v>
      </c>
      <c r="H1853" s="27" t="s">
        <v>29</v>
      </c>
      <c r="I1853" s="29">
        <v>0.75</v>
      </c>
      <c r="J1853" s="30">
        <v>2500</v>
      </c>
      <c r="K1853" s="31">
        <f t="shared" si="14"/>
        <v>1875</v>
      </c>
      <c r="L1853" s="31">
        <f t="shared" si="15"/>
        <v>562.5</v>
      </c>
      <c r="M1853" s="32">
        <v>0.3</v>
      </c>
      <c r="O1853" s="37"/>
      <c r="P1853" s="35"/>
      <c r="Q1853" s="33"/>
      <c r="R1853" s="34"/>
    </row>
    <row r="1854" spans="1:18" ht="15.75" customHeight="1" x14ac:dyDescent="0.2">
      <c r="A1854" s="22"/>
      <c r="B1854" s="27" t="s">
        <v>34</v>
      </c>
      <c r="C1854" s="27">
        <v>1128299</v>
      </c>
      <c r="D1854" s="28">
        <v>44464</v>
      </c>
      <c r="E1854" s="27" t="s">
        <v>35</v>
      </c>
      <c r="F1854" s="27" t="s">
        <v>82</v>
      </c>
      <c r="G1854" s="27" t="s">
        <v>83</v>
      </c>
      <c r="H1854" s="27" t="s">
        <v>24</v>
      </c>
      <c r="I1854" s="29">
        <v>0.50000000000000011</v>
      </c>
      <c r="J1854" s="30">
        <v>4500</v>
      </c>
      <c r="K1854" s="31">
        <f t="shared" si="14"/>
        <v>2250.0000000000005</v>
      </c>
      <c r="L1854" s="31">
        <f t="shared" si="15"/>
        <v>787.50000000000011</v>
      </c>
      <c r="M1854" s="32">
        <v>0.35</v>
      </c>
      <c r="O1854" s="37"/>
      <c r="P1854" s="35"/>
      <c r="Q1854" s="33"/>
      <c r="R1854" s="34"/>
    </row>
    <row r="1855" spans="1:18" ht="15.75" customHeight="1" x14ac:dyDescent="0.2">
      <c r="A1855" s="22"/>
      <c r="B1855" s="27" t="s">
        <v>34</v>
      </c>
      <c r="C1855" s="27">
        <v>1128299</v>
      </c>
      <c r="D1855" s="28">
        <v>44464</v>
      </c>
      <c r="E1855" s="27" t="s">
        <v>35</v>
      </c>
      <c r="F1855" s="27" t="s">
        <v>82</v>
      </c>
      <c r="G1855" s="27" t="s">
        <v>83</v>
      </c>
      <c r="H1855" s="27" t="s">
        <v>25</v>
      </c>
      <c r="I1855" s="29">
        <v>0.55000000000000016</v>
      </c>
      <c r="J1855" s="30">
        <v>4500</v>
      </c>
      <c r="K1855" s="31">
        <f t="shared" si="14"/>
        <v>2475.0000000000009</v>
      </c>
      <c r="L1855" s="31">
        <f t="shared" si="15"/>
        <v>866.25000000000023</v>
      </c>
      <c r="M1855" s="32">
        <v>0.35</v>
      </c>
      <c r="O1855" s="37"/>
      <c r="P1855" s="35"/>
      <c r="Q1855" s="33"/>
      <c r="R1855" s="34"/>
    </row>
    <row r="1856" spans="1:18" ht="15.75" customHeight="1" x14ac:dyDescent="0.2">
      <c r="A1856" s="22"/>
      <c r="B1856" s="27" t="s">
        <v>34</v>
      </c>
      <c r="C1856" s="27">
        <v>1128299</v>
      </c>
      <c r="D1856" s="28">
        <v>44464</v>
      </c>
      <c r="E1856" s="27" t="s">
        <v>35</v>
      </c>
      <c r="F1856" s="27" t="s">
        <v>82</v>
      </c>
      <c r="G1856" s="27" t="s">
        <v>83</v>
      </c>
      <c r="H1856" s="27" t="s">
        <v>26</v>
      </c>
      <c r="I1856" s="29">
        <v>0.50000000000000011</v>
      </c>
      <c r="J1856" s="30">
        <v>2500</v>
      </c>
      <c r="K1856" s="31">
        <f t="shared" si="14"/>
        <v>1250.0000000000002</v>
      </c>
      <c r="L1856" s="31">
        <f t="shared" si="15"/>
        <v>437.50000000000006</v>
      </c>
      <c r="M1856" s="32">
        <v>0.35</v>
      </c>
      <c r="O1856" s="37"/>
      <c r="P1856" s="35"/>
      <c r="Q1856" s="33"/>
      <c r="R1856" s="34"/>
    </row>
    <row r="1857" spans="1:18" ht="15.75" customHeight="1" x14ac:dyDescent="0.2">
      <c r="A1857" s="22"/>
      <c r="B1857" s="27" t="s">
        <v>34</v>
      </c>
      <c r="C1857" s="27">
        <v>1128299</v>
      </c>
      <c r="D1857" s="28">
        <v>44464</v>
      </c>
      <c r="E1857" s="27" t="s">
        <v>35</v>
      </c>
      <c r="F1857" s="27" t="s">
        <v>82</v>
      </c>
      <c r="G1857" s="27" t="s">
        <v>83</v>
      </c>
      <c r="H1857" s="27" t="s">
        <v>27</v>
      </c>
      <c r="I1857" s="29">
        <v>0.50000000000000011</v>
      </c>
      <c r="J1857" s="30">
        <v>2000</v>
      </c>
      <c r="K1857" s="31">
        <f t="shared" si="14"/>
        <v>1000.0000000000002</v>
      </c>
      <c r="L1857" s="31">
        <f t="shared" si="15"/>
        <v>350.00000000000006</v>
      </c>
      <c r="M1857" s="32">
        <v>0.35</v>
      </c>
      <c r="O1857" s="37"/>
      <c r="P1857" s="35"/>
      <c r="Q1857" s="33"/>
      <c r="R1857" s="34"/>
    </row>
    <row r="1858" spans="1:18" ht="15.75" customHeight="1" x14ac:dyDescent="0.2">
      <c r="A1858" s="22"/>
      <c r="B1858" s="27" t="s">
        <v>34</v>
      </c>
      <c r="C1858" s="27">
        <v>1128299</v>
      </c>
      <c r="D1858" s="28">
        <v>44464</v>
      </c>
      <c r="E1858" s="27" t="s">
        <v>35</v>
      </c>
      <c r="F1858" s="27" t="s">
        <v>82</v>
      </c>
      <c r="G1858" s="27" t="s">
        <v>83</v>
      </c>
      <c r="H1858" s="27" t="s">
        <v>28</v>
      </c>
      <c r="I1858" s="29">
        <v>0.60000000000000009</v>
      </c>
      <c r="J1858" s="30">
        <v>2250</v>
      </c>
      <c r="K1858" s="31">
        <f t="shared" si="14"/>
        <v>1350.0000000000002</v>
      </c>
      <c r="L1858" s="31">
        <f t="shared" si="15"/>
        <v>540.00000000000011</v>
      </c>
      <c r="M1858" s="32">
        <v>0.4</v>
      </c>
      <c r="O1858" s="37"/>
      <c r="P1858" s="35"/>
      <c r="Q1858" s="33"/>
      <c r="R1858" s="34"/>
    </row>
    <row r="1859" spans="1:18" ht="15.75" customHeight="1" x14ac:dyDescent="0.2">
      <c r="A1859" s="22"/>
      <c r="B1859" s="27" t="s">
        <v>34</v>
      </c>
      <c r="C1859" s="27">
        <v>1128299</v>
      </c>
      <c r="D1859" s="28">
        <v>44464</v>
      </c>
      <c r="E1859" s="27" t="s">
        <v>35</v>
      </c>
      <c r="F1859" s="27" t="s">
        <v>82</v>
      </c>
      <c r="G1859" s="27" t="s">
        <v>83</v>
      </c>
      <c r="H1859" s="27" t="s">
        <v>29</v>
      </c>
      <c r="I1859" s="29">
        <v>0.44999999999999996</v>
      </c>
      <c r="J1859" s="30">
        <v>2500</v>
      </c>
      <c r="K1859" s="31">
        <f t="shared" si="14"/>
        <v>1125</v>
      </c>
      <c r="L1859" s="31">
        <f t="shared" si="15"/>
        <v>337.5</v>
      </c>
      <c r="M1859" s="32">
        <v>0.3</v>
      </c>
      <c r="O1859" s="37"/>
      <c r="P1859" s="35"/>
      <c r="Q1859" s="33"/>
      <c r="R1859" s="34"/>
    </row>
    <row r="1860" spans="1:18" ht="15.75" customHeight="1" x14ac:dyDescent="0.2">
      <c r="A1860" s="22"/>
      <c r="B1860" s="27" t="s">
        <v>34</v>
      </c>
      <c r="C1860" s="27">
        <v>1128299</v>
      </c>
      <c r="D1860" s="28">
        <v>44493</v>
      </c>
      <c r="E1860" s="27" t="s">
        <v>35</v>
      </c>
      <c r="F1860" s="27" t="s">
        <v>82</v>
      </c>
      <c r="G1860" s="27" t="s">
        <v>83</v>
      </c>
      <c r="H1860" s="27" t="s">
        <v>24</v>
      </c>
      <c r="I1860" s="29">
        <v>0.4</v>
      </c>
      <c r="J1860" s="30">
        <v>3500</v>
      </c>
      <c r="K1860" s="31">
        <f t="shared" si="14"/>
        <v>1400</v>
      </c>
      <c r="L1860" s="31">
        <f t="shared" si="15"/>
        <v>489.99999999999994</v>
      </c>
      <c r="M1860" s="32">
        <v>0.35</v>
      </c>
      <c r="O1860" s="37"/>
      <c r="P1860" s="35"/>
      <c r="Q1860" s="33"/>
      <c r="R1860" s="34"/>
    </row>
    <row r="1861" spans="1:18" ht="15.75" customHeight="1" x14ac:dyDescent="0.2">
      <c r="A1861" s="22"/>
      <c r="B1861" s="27" t="s">
        <v>34</v>
      </c>
      <c r="C1861" s="27">
        <v>1128299</v>
      </c>
      <c r="D1861" s="28">
        <v>44493</v>
      </c>
      <c r="E1861" s="27" t="s">
        <v>35</v>
      </c>
      <c r="F1861" s="27" t="s">
        <v>82</v>
      </c>
      <c r="G1861" s="27" t="s">
        <v>83</v>
      </c>
      <c r="H1861" s="27" t="s">
        <v>25</v>
      </c>
      <c r="I1861" s="29">
        <v>0.55000000000000016</v>
      </c>
      <c r="J1861" s="30">
        <v>5250</v>
      </c>
      <c r="K1861" s="31">
        <f t="shared" si="14"/>
        <v>2887.5000000000009</v>
      </c>
      <c r="L1861" s="31">
        <f t="shared" si="15"/>
        <v>1010.6250000000002</v>
      </c>
      <c r="M1861" s="32">
        <v>0.35</v>
      </c>
      <c r="O1861" s="37"/>
      <c r="P1861" s="35"/>
      <c r="Q1861" s="33"/>
      <c r="R1861" s="34"/>
    </row>
    <row r="1862" spans="1:18" ht="15.75" customHeight="1" x14ac:dyDescent="0.2">
      <c r="A1862" s="22"/>
      <c r="B1862" s="27" t="s">
        <v>34</v>
      </c>
      <c r="C1862" s="27">
        <v>1128299</v>
      </c>
      <c r="D1862" s="28">
        <v>44493</v>
      </c>
      <c r="E1862" s="27" t="s">
        <v>35</v>
      </c>
      <c r="F1862" s="27" t="s">
        <v>82</v>
      </c>
      <c r="G1862" s="27" t="s">
        <v>83</v>
      </c>
      <c r="H1862" s="27" t="s">
        <v>26</v>
      </c>
      <c r="I1862" s="29">
        <v>0.50000000000000011</v>
      </c>
      <c r="J1862" s="30">
        <v>3500</v>
      </c>
      <c r="K1862" s="31">
        <f t="shared" si="14"/>
        <v>1750.0000000000005</v>
      </c>
      <c r="L1862" s="31">
        <f t="shared" si="15"/>
        <v>612.50000000000011</v>
      </c>
      <c r="M1862" s="32">
        <v>0.35</v>
      </c>
      <c r="O1862" s="37"/>
      <c r="P1862" s="35"/>
      <c r="Q1862" s="33"/>
      <c r="R1862" s="34"/>
    </row>
    <row r="1863" spans="1:18" ht="15.75" customHeight="1" x14ac:dyDescent="0.2">
      <c r="A1863" s="22"/>
      <c r="B1863" s="27" t="s">
        <v>34</v>
      </c>
      <c r="C1863" s="27">
        <v>1128299</v>
      </c>
      <c r="D1863" s="28">
        <v>44493</v>
      </c>
      <c r="E1863" s="27" t="s">
        <v>35</v>
      </c>
      <c r="F1863" s="27" t="s">
        <v>82</v>
      </c>
      <c r="G1863" s="27" t="s">
        <v>83</v>
      </c>
      <c r="H1863" s="27" t="s">
        <v>27</v>
      </c>
      <c r="I1863" s="29">
        <v>0.45000000000000007</v>
      </c>
      <c r="J1863" s="30">
        <v>3250</v>
      </c>
      <c r="K1863" s="31">
        <f t="shared" si="14"/>
        <v>1462.5000000000002</v>
      </c>
      <c r="L1863" s="31">
        <f t="shared" si="15"/>
        <v>511.87500000000006</v>
      </c>
      <c r="M1863" s="32">
        <v>0.35</v>
      </c>
      <c r="O1863" s="37"/>
      <c r="P1863" s="35"/>
      <c r="Q1863" s="33"/>
      <c r="R1863" s="34"/>
    </row>
    <row r="1864" spans="1:18" ht="15.75" customHeight="1" x14ac:dyDescent="0.2">
      <c r="A1864" s="22"/>
      <c r="B1864" s="27" t="s">
        <v>34</v>
      </c>
      <c r="C1864" s="27">
        <v>1128299</v>
      </c>
      <c r="D1864" s="28">
        <v>44493</v>
      </c>
      <c r="E1864" s="27" t="s">
        <v>35</v>
      </c>
      <c r="F1864" s="27" t="s">
        <v>82</v>
      </c>
      <c r="G1864" s="27" t="s">
        <v>83</v>
      </c>
      <c r="H1864" s="27" t="s">
        <v>28</v>
      </c>
      <c r="I1864" s="29">
        <v>0.55000000000000004</v>
      </c>
      <c r="J1864" s="30">
        <v>3000</v>
      </c>
      <c r="K1864" s="31">
        <f t="shared" si="14"/>
        <v>1650.0000000000002</v>
      </c>
      <c r="L1864" s="31">
        <f t="shared" si="15"/>
        <v>660.00000000000011</v>
      </c>
      <c r="M1864" s="32">
        <v>0.4</v>
      </c>
      <c r="O1864" s="37"/>
      <c r="P1864" s="35"/>
      <c r="Q1864" s="33"/>
      <c r="R1864" s="34"/>
    </row>
    <row r="1865" spans="1:18" ht="15.75" customHeight="1" x14ac:dyDescent="0.2">
      <c r="A1865" s="22"/>
      <c r="B1865" s="27" t="s">
        <v>34</v>
      </c>
      <c r="C1865" s="27">
        <v>1128299</v>
      </c>
      <c r="D1865" s="28">
        <v>44493</v>
      </c>
      <c r="E1865" s="27" t="s">
        <v>35</v>
      </c>
      <c r="F1865" s="27" t="s">
        <v>82</v>
      </c>
      <c r="G1865" s="27" t="s">
        <v>83</v>
      </c>
      <c r="H1865" s="27" t="s">
        <v>29</v>
      </c>
      <c r="I1865" s="29">
        <v>0.60000000000000009</v>
      </c>
      <c r="J1865" s="30">
        <v>3500</v>
      </c>
      <c r="K1865" s="31">
        <f t="shared" si="14"/>
        <v>2100.0000000000005</v>
      </c>
      <c r="L1865" s="31">
        <f t="shared" si="15"/>
        <v>630.00000000000011</v>
      </c>
      <c r="M1865" s="32">
        <v>0.3</v>
      </c>
      <c r="O1865" s="37"/>
      <c r="P1865" s="35"/>
      <c r="Q1865" s="33"/>
      <c r="R1865" s="34"/>
    </row>
    <row r="1866" spans="1:18" ht="15.75" customHeight="1" x14ac:dyDescent="0.2">
      <c r="A1866" s="22"/>
      <c r="B1866" s="27" t="s">
        <v>34</v>
      </c>
      <c r="C1866" s="27">
        <v>1128299</v>
      </c>
      <c r="D1866" s="28">
        <v>44524</v>
      </c>
      <c r="E1866" s="27" t="s">
        <v>35</v>
      </c>
      <c r="F1866" s="27" t="s">
        <v>82</v>
      </c>
      <c r="G1866" s="27" t="s">
        <v>83</v>
      </c>
      <c r="H1866" s="27" t="s">
        <v>24</v>
      </c>
      <c r="I1866" s="29">
        <v>0.45000000000000007</v>
      </c>
      <c r="J1866" s="30">
        <v>5750</v>
      </c>
      <c r="K1866" s="31">
        <f t="shared" si="14"/>
        <v>2587.5000000000005</v>
      </c>
      <c r="L1866" s="31">
        <f t="shared" si="15"/>
        <v>905.62500000000011</v>
      </c>
      <c r="M1866" s="32">
        <v>0.35</v>
      </c>
      <c r="O1866" s="37"/>
      <c r="P1866" s="35"/>
      <c r="Q1866" s="33"/>
      <c r="R1866" s="34"/>
    </row>
    <row r="1867" spans="1:18" ht="15.75" customHeight="1" x14ac:dyDescent="0.2">
      <c r="A1867" s="22"/>
      <c r="B1867" s="27" t="s">
        <v>34</v>
      </c>
      <c r="C1867" s="27">
        <v>1128299</v>
      </c>
      <c r="D1867" s="28">
        <v>44524</v>
      </c>
      <c r="E1867" s="27" t="s">
        <v>35</v>
      </c>
      <c r="F1867" s="27" t="s">
        <v>82</v>
      </c>
      <c r="G1867" s="27" t="s">
        <v>83</v>
      </c>
      <c r="H1867" s="27" t="s">
        <v>25</v>
      </c>
      <c r="I1867" s="29">
        <v>0.50000000000000011</v>
      </c>
      <c r="J1867" s="30">
        <v>6500</v>
      </c>
      <c r="K1867" s="31">
        <f t="shared" si="14"/>
        <v>3250.0000000000009</v>
      </c>
      <c r="L1867" s="31">
        <f t="shared" si="15"/>
        <v>1137.5000000000002</v>
      </c>
      <c r="M1867" s="32">
        <v>0.35</v>
      </c>
      <c r="O1867" s="37"/>
      <c r="P1867" s="35"/>
      <c r="Q1867" s="33"/>
      <c r="R1867" s="34"/>
    </row>
    <row r="1868" spans="1:18" ht="15.75" customHeight="1" x14ac:dyDescent="0.2">
      <c r="A1868" s="22"/>
      <c r="B1868" s="27" t="s">
        <v>34</v>
      </c>
      <c r="C1868" s="27">
        <v>1128299</v>
      </c>
      <c r="D1868" s="28">
        <v>44524</v>
      </c>
      <c r="E1868" s="27" t="s">
        <v>35</v>
      </c>
      <c r="F1868" s="27" t="s">
        <v>82</v>
      </c>
      <c r="G1868" s="27" t="s">
        <v>83</v>
      </c>
      <c r="H1868" s="27" t="s">
        <v>26</v>
      </c>
      <c r="I1868" s="29">
        <v>0.45000000000000007</v>
      </c>
      <c r="J1868" s="30">
        <v>4750</v>
      </c>
      <c r="K1868" s="31">
        <f t="shared" si="14"/>
        <v>2137.5000000000005</v>
      </c>
      <c r="L1868" s="31">
        <f t="shared" si="15"/>
        <v>748.12500000000011</v>
      </c>
      <c r="M1868" s="32">
        <v>0.35</v>
      </c>
      <c r="O1868" s="37"/>
      <c r="P1868" s="35"/>
      <c r="Q1868" s="33"/>
      <c r="R1868" s="34"/>
    </row>
    <row r="1869" spans="1:18" ht="15.75" customHeight="1" x14ac:dyDescent="0.2">
      <c r="A1869" s="22"/>
      <c r="B1869" s="27" t="s">
        <v>34</v>
      </c>
      <c r="C1869" s="27">
        <v>1128299</v>
      </c>
      <c r="D1869" s="28">
        <v>44524</v>
      </c>
      <c r="E1869" s="27" t="s">
        <v>35</v>
      </c>
      <c r="F1869" s="27" t="s">
        <v>82</v>
      </c>
      <c r="G1869" s="27" t="s">
        <v>83</v>
      </c>
      <c r="H1869" s="27" t="s">
        <v>27</v>
      </c>
      <c r="I1869" s="29">
        <v>0.55000000000000016</v>
      </c>
      <c r="J1869" s="30">
        <v>4500</v>
      </c>
      <c r="K1869" s="31">
        <f t="shared" si="14"/>
        <v>2475.0000000000009</v>
      </c>
      <c r="L1869" s="31">
        <f t="shared" si="15"/>
        <v>866.25000000000023</v>
      </c>
      <c r="M1869" s="32">
        <v>0.35</v>
      </c>
      <c r="O1869" s="37"/>
      <c r="P1869" s="35"/>
      <c r="Q1869" s="33"/>
      <c r="R1869" s="34"/>
    </row>
    <row r="1870" spans="1:18" ht="15.75" customHeight="1" x14ac:dyDescent="0.2">
      <c r="A1870" s="22"/>
      <c r="B1870" s="27" t="s">
        <v>34</v>
      </c>
      <c r="C1870" s="27">
        <v>1128299</v>
      </c>
      <c r="D1870" s="28">
        <v>44524</v>
      </c>
      <c r="E1870" s="27" t="s">
        <v>35</v>
      </c>
      <c r="F1870" s="27" t="s">
        <v>82</v>
      </c>
      <c r="G1870" s="27" t="s">
        <v>83</v>
      </c>
      <c r="H1870" s="27" t="s">
        <v>28</v>
      </c>
      <c r="I1870" s="29">
        <v>0.75000000000000011</v>
      </c>
      <c r="J1870" s="30">
        <v>4250</v>
      </c>
      <c r="K1870" s="31">
        <f t="shared" si="14"/>
        <v>3187.5000000000005</v>
      </c>
      <c r="L1870" s="31">
        <f t="shared" si="15"/>
        <v>1275.0000000000002</v>
      </c>
      <c r="M1870" s="32">
        <v>0.4</v>
      </c>
      <c r="O1870" s="37"/>
      <c r="P1870" s="35"/>
      <c r="Q1870" s="33"/>
      <c r="R1870" s="34"/>
    </row>
    <row r="1871" spans="1:18" ht="15.75" customHeight="1" x14ac:dyDescent="0.2">
      <c r="A1871" s="22"/>
      <c r="B1871" s="27" t="s">
        <v>34</v>
      </c>
      <c r="C1871" s="27">
        <v>1128299</v>
      </c>
      <c r="D1871" s="28">
        <v>44524</v>
      </c>
      <c r="E1871" s="27" t="s">
        <v>35</v>
      </c>
      <c r="F1871" s="27" t="s">
        <v>82</v>
      </c>
      <c r="G1871" s="27" t="s">
        <v>83</v>
      </c>
      <c r="H1871" s="27" t="s">
        <v>29</v>
      </c>
      <c r="I1871" s="29">
        <v>0.80000000000000016</v>
      </c>
      <c r="J1871" s="30">
        <v>5500</v>
      </c>
      <c r="K1871" s="31">
        <f t="shared" si="14"/>
        <v>4400.0000000000009</v>
      </c>
      <c r="L1871" s="31">
        <f t="shared" si="15"/>
        <v>1320.0000000000002</v>
      </c>
      <c r="M1871" s="32">
        <v>0.3</v>
      </c>
      <c r="O1871" s="37"/>
      <c r="P1871" s="35"/>
      <c r="Q1871" s="33"/>
      <c r="R1871" s="34"/>
    </row>
    <row r="1872" spans="1:18" ht="15.75" customHeight="1" x14ac:dyDescent="0.2">
      <c r="A1872" s="22"/>
      <c r="B1872" s="27" t="s">
        <v>34</v>
      </c>
      <c r="C1872" s="27">
        <v>1128299</v>
      </c>
      <c r="D1872" s="28">
        <v>44553</v>
      </c>
      <c r="E1872" s="27" t="s">
        <v>35</v>
      </c>
      <c r="F1872" s="27" t="s">
        <v>82</v>
      </c>
      <c r="G1872" s="27" t="s">
        <v>83</v>
      </c>
      <c r="H1872" s="27" t="s">
        <v>24</v>
      </c>
      <c r="I1872" s="29">
        <v>0.65000000000000013</v>
      </c>
      <c r="J1872" s="30">
        <v>7500</v>
      </c>
      <c r="K1872" s="31">
        <f t="shared" si="14"/>
        <v>4875.0000000000009</v>
      </c>
      <c r="L1872" s="31">
        <f t="shared" si="15"/>
        <v>1706.2500000000002</v>
      </c>
      <c r="M1872" s="32">
        <v>0.35</v>
      </c>
      <c r="O1872" s="37"/>
      <c r="P1872" s="35"/>
      <c r="Q1872" s="33"/>
      <c r="R1872" s="34"/>
    </row>
    <row r="1873" spans="1:18" ht="15.75" customHeight="1" x14ac:dyDescent="0.2">
      <c r="A1873" s="22"/>
      <c r="B1873" s="27" t="s">
        <v>34</v>
      </c>
      <c r="C1873" s="27">
        <v>1128299</v>
      </c>
      <c r="D1873" s="28">
        <v>44553</v>
      </c>
      <c r="E1873" s="27" t="s">
        <v>35</v>
      </c>
      <c r="F1873" s="27" t="s">
        <v>82</v>
      </c>
      <c r="G1873" s="27" t="s">
        <v>83</v>
      </c>
      <c r="H1873" s="27" t="s">
        <v>25</v>
      </c>
      <c r="I1873" s="29">
        <v>0.75000000000000022</v>
      </c>
      <c r="J1873" s="30">
        <v>7500</v>
      </c>
      <c r="K1873" s="31">
        <f t="shared" si="14"/>
        <v>5625.0000000000018</v>
      </c>
      <c r="L1873" s="31">
        <f t="shared" si="15"/>
        <v>1968.7500000000005</v>
      </c>
      <c r="M1873" s="32">
        <v>0.35</v>
      </c>
      <c r="O1873" s="37"/>
      <c r="P1873" s="35"/>
      <c r="Q1873" s="33"/>
      <c r="R1873" s="34"/>
    </row>
    <row r="1874" spans="1:18" ht="15.75" customHeight="1" x14ac:dyDescent="0.2">
      <c r="A1874" s="22"/>
      <c r="B1874" s="27" t="s">
        <v>34</v>
      </c>
      <c r="C1874" s="27">
        <v>1128299</v>
      </c>
      <c r="D1874" s="28">
        <v>44553</v>
      </c>
      <c r="E1874" s="27" t="s">
        <v>35</v>
      </c>
      <c r="F1874" s="27" t="s">
        <v>82</v>
      </c>
      <c r="G1874" s="27" t="s">
        <v>83</v>
      </c>
      <c r="H1874" s="27" t="s">
        <v>26</v>
      </c>
      <c r="I1874" s="29">
        <v>0.70000000000000018</v>
      </c>
      <c r="J1874" s="30">
        <v>5500</v>
      </c>
      <c r="K1874" s="31">
        <f t="shared" si="14"/>
        <v>3850.0000000000009</v>
      </c>
      <c r="L1874" s="31">
        <f t="shared" si="15"/>
        <v>1347.5000000000002</v>
      </c>
      <c r="M1874" s="32">
        <v>0.35</v>
      </c>
      <c r="O1874" s="37"/>
      <c r="P1874" s="35"/>
      <c r="Q1874" s="33"/>
      <c r="R1874" s="34"/>
    </row>
    <row r="1875" spans="1:18" ht="15.75" customHeight="1" x14ac:dyDescent="0.2">
      <c r="A1875" s="22"/>
      <c r="B1875" s="27" t="s">
        <v>34</v>
      </c>
      <c r="C1875" s="27">
        <v>1128299</v>
      </c>
      <c r="D1875" s="28">
        <v>44553</v>
      </c>
      <c r="E1875" s="27" t="s">
        <v>35</v>
      </c>
      <c r="F1875" s="27" t="s">
        <v>82</v>
      </c>
      <c r="G1875" s="27" t="s">
        <v>83</v>
      </c>
      <c r="H1875" s="27" t="s">
        <v>27</v>
      </c>
      <c r="I1875" s="29">
        <v>0.70000000000000018</v>
      </c>
      <c r="J1875" s="30">
        <v>5500</v>
      </c>
      <c r="K1875" s="31">
        <f t="shared" si="14"/>
        <v>3850.0000000000009</v>
      </c>
      <c r="L1875" s="31">
        <f t="shared" si="15"/>
        <v>1347.5000000000002</v>
      </c>
      <c r="M1875" s="32">
        <v>0.35</v>
      </c>
      <c r="O1875" s="37"/>
      <c r="P1875" s="35"/>
      <c r="Q1875" s="33"/>
      <c r="R1875" s="34"/>
    </row>
    <row r="1876" spans="1:18" ht="15.75" customHeight="1" x14ac:dyDescent="0.2">
      <c r="A1876" s="22"/>
      <c r="B1876" s="27" t="s">
        <v>34</v>
      </c>
      <c r="C1876" s="27">
        <v>1128299</v>
      </c>
      <c r="D1876" s="28">
        <v>44553</v>
      </c>
      <c r="E1876" s="27" t="s">
        <v>35</v>
      </c>
      <c r="F1876" s="27" t="s">
        <v>82</v>
      </c>
      <c r="G1876" s="27" t="s">
        <v>83</v>
      </c>
      <c r="H1876" s="27" t="s">
        <v>28</v>
      </c>
      <c r="I1876" s="29">
        <v>0.80000000000000016</v>
      </c>
      <c r="J1876" s="30">
        <v>4750</v>
      </c>
      <c r="K1876" s="31">
        <f t="shared" si="14"/>
        <v>3800.0000000000009</v>
      </c>
      <c r="L1876" s="31">
        <f t="shared" si="15"/>
        <v>1520.0000000000005</v>
      </c>
      <c r="M1876" s="32">
        <v>0.4</v>
      </c>
      <c r="O1876" s="37"/>
      <c r="P1876" s="35"/>
      <c r="Q1876" s="33"/>
      <c r="R1876" s="34"/>
    </row>
    <row r="1877" spans="1:18" ht="15.75" customHeight="1" x14ac:dyDescent="0.2">
      <c r="A1877" s="22"/>
      <c r="B1877" s="27" t="s">
        <v>34</v>
      </c>
      <c r="C1877" s="27">
        <v>1128299</v>
      </c>
      <c r="D1877" s="28">
        <v>44553</v>
      </c>
      <c r="E1877" s="27" t="s">
        <v>35</v>
      </c>
      <c r="F1877" s="27" t="s">
        <v>82</v>
      </c>
      <c r="G1877" s="27" t="s">
        <v>83</v>
      </c>
      <c r="H1877" s="27" t="s">
        <v>29</v>
      </c>
      <c r="I1877" s="29">
        <v>0.8500000000000002</v>
      </c>
      <c r="J1877" s="30">
        <v>5750</v>
      </c>
      <c r="K1877" s="31">
        <f t="shared" si="14"/>
        <v>4887.5000000000009</v>
      </c>
      <c r="L1877" s="31">
        <f t="shared" si="15"/>
        <v>1466.2500000000002</v>
      </c>
      <c r="M1877" s="32">
        <v>0.3</v>
      </c>
      <c r="O1877" s="37"/>
      <c r="P1877" s="35"/>
      <c r="Q1877" s="33"/>
      <c r="R1877" s="34"/>
    </row>
    <row r="1878" spans="1:18" ht="15.75" customHeight="1" x14ac:dyDescent="0.2">
      <c r="A1878" s="22" t="s">
        <v>46</v>
      </c>
      <c r="B1878" s="27" t="s">
        <v>34</v>
      </c>
      <c r="C1878" s="27">
        <v>1128299</v>
      </c>
      <c r="D1878" s="28">
        <v>44213</v>
      </c>
      <c r="E1878" s="27" t="s">
        <v>35</v>
      </c>
      <c r="F1878" s="27" t="s">
        <v>84</v>
      </c>
      <c r="G1878" s="27" t="s">
        <v>67</v>
      </c>
      <c r="H1878" s="27" t="s">
        <v>24</v>
      </c>
      <c r="I1878" s="29">
        <v>0.35000000000000003</v>
      </c>
      <c r="J1878" s="30">
        <v>4000</v>
      </c>
      <c r="K1878" s="31">
        <f t="shared" si="14"/>
        <v>1400.0000000000002</v>
      </c>
      <c r="L1878" s="31">
        <f t="shared" si="15"/>
        <v>560</v>
      </c>
      <c r="M1878" s="32">
        <v>0.39999999999999997</v>
      </c>
      <c r="O1878" s="37"/>
      <c r="P1878" s="35"/>
      <c r="Q1878" s="33"/>
      <c r="R1878" s="34"/>
    </row>
    <row r="1879" spans="1:18" ht="15.75" customHeight="1" x14ac:dyDescent="0.2">
      <c r="A1879" s="22"/>
      <c r="B1879" s="27" t="s">
        <v>34</v>
      </c>
      <c r="C1879" s="27">
        <v>1128299</v>
      </c>
      <c r="D1879" s="28">
        <v>44213</v>
      </c>
      <c r="E1879" s="27" t="s">
        <v>35</v>
      </c>
      <c r="F1879" s="27" t="s">
        <v>84</v>
      </c>
      <c r="G1879" s="27" t="s">
        <v>67</v>
      </c>
      <c r="H1879" s="27" t="s">
        <v>25</v>
      </c>
      <c r="I1879" s="29">
        <v>0.45</v>
      </c>
      <c r="J1879" s="30">
        <v>4000</v>
      </c>
      <c r="K1879" s="31">
        <f t="shared" si="14"/>
        <v>1800</v>
      </c>
      <c r="L1879" s="31">
        <f t="shared" si="15"/>
        <v>719.99999999999989</v>
      </c>
      <c r="M1879" s="32">
        <v>0.39999999999999997</v>
      </c>
      <c r="O1879" s="37"/>
      <c r="P1879" s="35"/>
      <c r="Q1879" s="33"/>
      <c r="R1879" s="34"/>
    </row>
    <row r="1880" spans="1:18" ht="15.75" customHeight="1" x14ac:dyDescent="0.2">
      <c r="A1880" s="22"/>
      <c r="B1880" s="27" t="s">
        <v>34</v>
      </c>
      <c r="C1880" s="27">
        <v>1128299</v>
      </c>
      <c r="D1880" s="28">
        <v>44213</v>
      </c>
      <c r="E1880" s="27" t="s">
        <v>35</v>
      </c>
      <c r="F1880" s="27" t="s">
        <v>84</v>
      </c>
      <c r="G1880" s="27" t="s">
        <v>67</v>
      </c>
      <c r="H1880" s="27" t="s">
        <v>26</v>
      </c>
      <c r="I1880" s="29">
        <v>0.45</v>
      </c>
      <c r="J1880" s="30">
        <v>4000</v>
      </c>
      <c r="K1880" s="31">
        <f t="shared" si="14"/>
        <v>1800</v>
      </c>
      <c r="L1880" s="31">
        <f t="shared" si="15"/>
        <v>719.99999999999989</v>
      </c>
      <c r="M1880" s="32">
        <v>0.39999999999999997</v>
      </c>
      <c r="O1880" s="37"/>
      <c r="P1880" s="35"/>
      <c r="Q1880" s="33"/>
      <c r="R1880" s="34"/>
    </row>
    <row r="1881" spans="1:18" ht="15.75" customHeight="1" x14ac:dyDescent="0.2">
      <c r="A1881" s="22"/>
      <c r="B1881" s="27" t="s">
        <v>34</v>
      </c>
      <c r="C1881" s="27">
        <v>1128299</v>
      </c>
      <c r="D1881" s="28">
        <v>44213</v>
      </c>
      <c r="E1881" s="27" t="s">
        <v>35</v>
      </c>
      <c r="F1881" s="27" t="s">
        <v>84</v>
      </c>
      <c r="G1881" s="27" t="s">
        <v>67</v>
      </c>
      <c r="H1881" s="27" t="s">
        <v>27</v>
      </c>
      <c r="I1881" s="29">
        <v>0.45</v>
      </c>
      <c r="J1881" s="30">
        <v>2500</v>
      </c>
      <c r="K1881" s="31">
        <f t="shared" si="14"/>
        <v>1125</v>
      </c>
      <c r="L1881" s="31">
        <f t="shared" si="15"/>
        <v>449.99999999999994</v>
      </c>
      <c r="M1881" s="32">
        <v>0.39999999999999997</v>
      </c>
      <c r="O1881" s="37"/>
      <c r="P1881" s="35"/>
      <c r="Q1881" s="33"/>
      <c r="R1881" s="34"/>
    </row>
    <row r="1882" spans="1:18" ht="15.75" customHeight="1" x14ac:dyDescent="0.2">
      <c r="A1882" s="22"/>
      <c r="B1882" s="27" t="s">
        <v>34</v>
      </c>
      <c r="C1882" s="27">
        <v>1128299</v>
      </c>
      <c r="D1882" s="28">
        <v>44213</v>
      </c>
      <c r="E1882" s="27" t="s">
        <v>35</v>
      </c>
      <c r="F1882" s="27" t="s">
        <v>84</v>
      </c>
      <c r="G1882" s="27" t="s">
        <v>67</v>
      </c>
      <c r="H1882" s="27" t="s">
        <v>28</v>
      </c>
      <c r="I1882" s="29">
        <v>0.50000000000000011</v>
      </c>
      <c r="J1882" s="30">
        <v>2000</v>
      </c>
      <c r="K1882" s="31">
        <f t="shared" si="14"/>
        <v>1000.0000000000002</v>
      </c>
      <c r="L1882" s="31">
        <f t="shared" si="15"/>
        <v>450.00000000000011</v>
      </c>
      <c r="M1882" s="32">
        <v>0.45</v>
      </c>
      <c r="O1882" s="37"/>
      <c r="P1882" s="35"/>
      <c r="Q1882" s="33"/>
      <c r="R1882" s="34"/>
    </row>
    <row r="1883" spans="1:18" ht="15.75" customHeight="1" x14ac:dyDescent="0.2">
      <c r="A1883" s="22"/>
      <c r="B1883" s="27" t="s">
        <v>34</v>
      </c>
      <c r="C1883" s="27">
        <v>1128299</v>
      </c>
      <c r="D1883" s="28">
        <v>44213</v>
      </c>
      <c r="E1883" s="27" t="s">
        <v>35</v>
      </c>
      <c r="F1883" s="27" t="s">
        <v>84</v>
      </c>
      <c r="G1883" s="27" t="s">
        <v>67</v>
      </c>
      <c r="H1883" s="27" t="s">
        <v>29</v>
      </c>
      <c r="I1883" s="29">
        <v>0.45</v>
      </c>
      <c r="J1883" s="30">
        <v>4500</v>
      </c>
      <c r="K1883" s="31">
        <f t="shared" si="14"/>
        <v>2025</v>
      </c>
      <c r="L1883" s="31">
        <f t="shared" si="15"/>
        <v>708.75</v>
      </c>
      <c r="M1883" s="32">
        <v>0.35</v>
      </c>
      <c r="O1883" s="37"/>
      <c r="P1883" s="35"/>
      <c r="Q1883" s="33"/>
      <c r="R1883" s="34"/>
    </row>
    <row r="1884" spans="1:18" ht="15.75" customHeight="1" x14ac:dyDescent="0.2">
      <c r="A1884" s="22"/>
      <c r="B1884" s="27" t="s">
        <v>34</v>
      </c>
      <c r="C1884" s="27">
        <v>1128299</v>
      </c>
      <c r="D1884" s="28">
        <v>44244</v>
      </c>
      <c r="E1884" s="27" t="s">
        <v>35</v>
      </c>
      <c r="F1884" s="27" t="s">
        <v>84</v>
      </c>
      <c r="G1884" s="27" t="s">
        <v>67</v>
      </c>
      <c r="H1884" s="27" t="s">
        <v>24</v>
      </c>
      <c r="I1884" s="29">
        <v>0.35000000000000003</v>
      </c>
      <c r="J1884" s="30">
        <v>5000</v>
      </c>
      <c r="K1884" s="31">
        <f t="shared" si="14"/>
        <v>1750.0000000000002</v>
      </c>
      <c r="L1884" s="31">
        <f t="shared" si="15"/>
        <v>700</v>
      </c>
      <c r="M1884" s="32">
        <v>0.39999999999999997</v>
      </c>
      <c r="O1884" s="37"/>
      <c r="P1884" s="35"/>
      <c r="Q1884" s="33"/>
      <c r="R1884" s="34"/>
    </row>
    <row r="1885" spans="1:18" ht="15.75" customHeight="1" x14ac:dyDescent="0.2">
      <c r="A1885" s="22"/>
      <c r="B1885" s="27" t="s">
        <v>34</v>
      </c>
      <c r="C1885" s="27">
        <v>1128299</v>
      </c>
      <c r="D1885" s="28">
        <v>44244</v>
      </c>
      <c r="E1885" s="27" t="s">
        <v>35</v>
      </c>
      <c r="F1885" s="27" t="s">
        <v>84</v>
      </c>
      <c r="G1885" s="27" t="s">
        <v>67</v>
      </c>
      <c r="H1885" s="27" t="s">
        <v>25</v>
      </c>
      <c r="I1885" s="29">
        <v>0.45</v>
      </c>
      <c r="J1885" s="30">
        <v>4000</v>
      </c>
      <c r="K1885" s="31">
        <f t="shared" si="14"/>
        <v>1800</v>
      </c>
      <c r="L1885" s="31">
        <f t="shared" si="15"/>
        <v>719.99999999999989</v>
      </c>
      <c r="M1885" s="32">
        <v>0.39999999999999997</v>
      </c>
      <c r="O1885" s="37"/>
      <c r="P1885" s="35"/>
      <c r="Q1885" s="33"/>
      <c r="R1885" s="34"/>
    </row>
    <row r="1886" spans="1:18" ht="15.75" customHeight="1" x14ac:dyDescent="0.2">
      <c r="A1886" s="22"/>
      <c r="B1886" s="27" t="s">
        <v>34</v>
      </c>
      <c r="C1886" s="27">
        <v>1128299</v>
      </c>
      <c r="D1886" s="28">
        <v>44244</v>
      </c>
      <c r="E1886" s="27" t="s">
        <v>35</v>
      </c>
      <c r="F1886" s="27" t="s">
        <v>84</v>
      </c>
      <c r="G1886" s="27" t="s">
        <v>67</v>
      </c>
      <c r="H1886" s="27" t="s">
        <v>26</v>
      </c>
      <c r="I1886" s="29">
        <v>0.45</v>
      </c>
      <c r="J1886" s="30">
        <v>4000</v>
      </c>
      <c r="K1886" s="31">
        <f t="shared" si="14"/>
        <v>1800</v>
      </c>
      <c r="L1886" s="31">
        <f t="shared" si="15"/>
        <v>719.99999999999989</v>
      </c>
      <c r="M1886" s="32">
        <v>0.39999999999999997</v>
      </c>
      <c r="O1886" s="37"/>
      <c r="P1886" s="35"/>
      <c r="Q1886" s="33"/>
      <c r="R1886" s="34"/>
    </row>
    <row r="1887" spans="1:18" ht="15.75" customHeight="1" x14ac:dyDescent="0.2">
      <c r="A1887" s="22"/>
      <c r="B1887" s="27" t="s">
        <v>34</v>
      </c>
      <c r="C1887" s="27">
        <v>1128299</v>
      </c>
      <c r="D1887" s="28">
        <v>44244</v>
      </c>
      <c r="E1887" s="27" t="s">
        <v>35</v>
      </c>
      <c r="F1887" s="27" t="s">
        <v>84</v>
      </c>
      <c r="G1887" s="27" t="s">
        <v>67</v>
      </c>
      <c r="H1887" s="27" t="s">
        <v>27</v>
      </c>
      <c r="I1887" s="29">
        <v>0.45</v>
      </c>
      <c r="J1887" s="30">
        <v>2500</v>
      </c>
      <c r="K1887" s="31">
        <f t="shared" si="14"/>
        <v>1125</v>
      </c>
      <c r="L1887" s="31">
        <f t="shared" si="15"/>
        <v>449.99999999999994</v>
      </c>
      <c r="M1887" s="32">
        <v>0.39999999999999997</v>
      </c>
      <c r="O1887" s="37"/>
      <c r="P1887" s="35"/>
      <c r="Q1887" s="33"/>
      <c r="R1887" s="34"/>
    </row>
    <row r="1888" spans="1:18" ht="15.75" customHeight="1" x14ac:dyDescent="0.2">
      <c r="A1888" s="22"/>
      <c r="B1888" s="27" t="s">
        <v>34</v>
      </c>
      <c r="C1888" s="27">
        <v>1128299</v>
      </c>
      <c r="D1888" s="28">
        <v>44244</v>
      </c>
      <c r="E1888" s="27" t="s">
        <v>35</v>
      </c>
      <c r="F1888" s="27" t="s">
        <v>84</v>
      </c>
      <c r="G1888" s="27" t="s">
        <v>67</v>
      </c>
      <c r="H1888" s="27" t="s">
        <v>28</v>
      </c>
      <c r="I1888" s="29">
        <v>0.50000000000000011</v>
      </c>
      <c r="J1888" s="30">
        <v>1750</v>
      </c>
      <c r="K1888" s="31">
        <f t="shared" si="14"/>
        <v>875.00000000000023</v>
      </c>
      <c r="L1888" s="31">
        <f t="shared" si="15"/>
        <v>393.75000000000011</v>
      </c>
      <c r="M1888" s="32">
        <v>0.45</v>
      </c>
      <c r="O1888" s="37"/>
      <c r="P1888" s="35"/>
      <c r="Q1888" s="33"/>
      <c r="R1888" s="34"/>
    </row>
    <row r="1889" spans="1:18" ht="15.75" customHeight="1" x14ac:dyDescent="0.2">
      <c r="A1889" s="22"/>
      <c r="B1889" s="27" t="s">
        <v>34</v>
      </c>
      <c r="C1889" s="27">
        <v>1128299</v>
      </c>
      <c r="D1889" s="28">
        <v>44244</v>
      </c>
      <c r="E1889" s="27" t="s">
        <v>35</v>
      </c>
      <c r="F1889" s="27" t="s">
        <v>84</v>
      </c>
      <c r="G1889" s="27" t="s">
        <v>67</v>
      </c>
      <c r="H1889" s="27" t="s">
        <v>29</v>
      </c>
      <c r="I1889" s="29">
        <v>0.45</v>
      </c>
      <c r="J1889" s="30">
        <v>3750</v>
      </c>
      <c r="K1889" s="31">
        <f t="shared" si="14"/>
        <v>1687.5</v>
      </c>
      <c r="L1889" s="31">
        <f t="shared" si="15"/>
        <v>590.625</v>
      </c>
      <c r="M1889" s="32">
        <v>0.35</v>
      </c>
      <c r="O1889" s="37"/>
      <c r="P1889" s="35"/>
      <c r="Q1889" s="33"/>
      <c r="R1889" s="34"/>
    </row>
    <row r="1890" spans="1:18" ht="15.75" customHeight="1" x14ac:dyDescent="0.2">
      <c r="A1890" s="22"/>
      <c r="B1890" s="27" t="s">
        <v>34</v>
      </c>
      <c r="C1890" s="27">
        <v>1128299</v>
      </c>
      <c r="D1890" s="28">
        <v>44271</v>
      </c>
      <c r="E1890" s="27" t="s">
        <v>35</v>
      </c>
      <c r="F1890" s="27" t="s">
        <v>84</v>
      </c>
      <c r="G1890" s="27" t="s">
        <v>67</v>
      </c>
      <c r="H1890" s="27" t="s">
        <v>24</v>
      </c>
      <c r="I1890" s="29">
        <v>0.45</v>
      </c>
      <c r="J1890" s="30">
        <v>5250</v>
      </c>
      <c r="K1890" s="31">
        <f t="shared" si="14"/>
        <v>2362.5</v>
      </c>
      <c r="L1890" s="31">
        <f t="shared" si="15"/>
        <v>944.99999999999989</v>
      </c>
      <c r="M1890" s="32">
        <v>0.39999999999999997</v>
      </c>
      <c r="O1890" s="37"/>
      <c r="P1890" s="35"/>
      <c r="Q1890" s="33"/>
      <c r="R1890" s="34"/>
    </row>
    <row r="1891" spans="1:18" ht="15.75" customHeight="1" x14ac:dyDescent="0.2">
      <c r="A1891" s="22"/>
      <c r="B1891" s="27" t="s">
        <v>34</v>
      </c>
      <c r="C1891" s="27">
        <v>1128299</v>
      </c>
      <c r="D1891" s="28">
        <v>44271</v>
      </c>
      <c r="E1891" s="27" t="s">
        <v>35</v>
      </c>
      <c r="F1891" s="27" t="s">
        <v>84</v>
      </c>
      <c r="G1891" s="27" t="s">
        <v>67</v>
      </c>
      <c r="H1891" s="27" t="s">
        <v>25</v>
      </c>
      <c r="I1891" s="29">
        <v>0.55000000000000004</v>
      </c>
      <c r="J1891" s="30">
        <v>3750</v>
      </c>
      <c r="K1891" s="31">
        <f t="shared" si="14"/>
        <v>2062.5</v>
      </c>
      <c r="L1891" s="31">
        <f t="shared" si="15"/>
        <v>824.99999999999989</v>
      </c>
      <c r="M1891" s="32">
        <v>0.39999999999999997</v>
      </c>
      <c r="O1891" s="37"/>
      <c r="P1891" s="35"/>
      <c r="Q1891" s="33"/>
      <c r="R1891" s="34"/>
    </row>
    <row r="1892" spans="1:18" ht="15.75" customHeight="1" x14ac:dyDescent="0.2">
      <c r="A1892" s="22"/>
      <c r="B1892" s="27" t="s">
        <v>34</v>
      </c>
      <c r="C1892" s="27">
        <v>1128299</v>
      </c>
      <c r="D1892" s="28">
        <v>44271</v>
      </c>
      <c r="E1892" s="27" t="s">
        <v>35</v>
      </c>
      <c r="F1892" s="27" t="s">
        <v>84</v>
      </c>
      <c r="G1892" s="27" t="s">
        <v>67</v>
      </c>
      <c r="H1892" s="27" t="s">
        <v>26</v>
      </c>
      <c r="I1892" s="29">
        <v>0.6</v>
      </c>
      <c r="J1892" s="30">
        <v>4000</v>
      </c>
      <c r="K1892" s="31">
        <f t="shared" si="14"/>
        <v>2400</v>
      </c>
      <c r="L1892" s="31">
        <f t="shared" si="15"/>
        <v>959.99999999999989</v>
      </c>
      <c r="M1892" s="32">
        <v>0.39999999999999997</v>
      </c>
      <c r="O1892" s="37"/>
      <c r="P1892" s="35"/>
      <c r="Q1892" s="33"/>
      <c r="R1892" s="34"/>
    </row>
    <row r="1893" spans="1:18" ht="15.75" customHeight="1" x14ac:dyDescent="0.2">
      <c r="A1893" s="22"/>
      <c r="B1893" s="27" t="s">
        <v>34</v>
      </c>
      <c r="C1893" s="27">
        <v>1128299</v>
      </c>
      <c r="D1893" s="28">
        <v>44271</v>
      </c>
      <c r="E1893" s="27" t="s">
        <v>35</v>
      </c>
      <c r="F1893" s="27" t="s">
        <v>84</v>
      </c>
      <c r="G1893" s="27" t="s">
        <v>67</v>
      </c>
      <c r="H1893" s="27" t="s">
        <v>27</v>
      </c>
      <c r="I1893" s="29">
        <v>0.55000000000000004</v>
      </c>
      <c r="J1893" s="30">
        <v>3000</v>
      </c>
      <c r="K1893" s="31">
        <f t="shared" si="14"/>
        <v>1650.0000000000002</v>
      </c>
      <c r="L1893" s="31">
        <f t="shared" si="15"/>
        <v>660</v>
      </c>
      <c r="M1893" s="32">
        <v>0.39999999999999997</v>
      </c>
      <c r="O1893" s="37"/>
      <c r="P1893" s="35"/>
      <c r="Q1893" s="33"/>
      <c r="R1893" s="34"/>
    </row>
    <row r="1894" spans="1:18" ht="15.75" customHeight="1" x14ac:dyDescent="0.2">
      <c r="A1894" s="22"/>
      <c r="B1894" s="27" t="s">
        <v>34</v>
      </c>
      <c r="C1894" s="27">
        <v>1128299</v>
      </c>
      <c r="D1894" s="28">
        <v>44271</v>
      </c>
      <c r="E1894" s="27" t="s">
        <v>35</v>
      </c>
      <c r="F1894" s="27" t="s">
        <v>84</v>
      </c>
      <c r="G1894" s="27" t="s">
        <v>67</v>
      </c>
      <c r="H1894" s="27" t="s">
        <v>28</v>
      </c>
      <c r="I1894" s="29">
        <v>0.60000000000000009</v>
      </c>
      <c r="J1894" s="30">
        <v>1500</v>
      </c>
      <c r="K1894" s="31">
        <f t="shared" si="14"/>
        <v>900.00000000000011</v>
      </c>
      <c r="L1894" s="31">
        <f t="shared" si="15"/>
        <v>405.00000000000006</v>
      </c>
      <c r="M1894" s="32">
        <v>0.45</v>
      </c>
      <c r="O1894" s="37"/>
      <c r="P1894" s="35"/>
      <c r="Q1894" s="33"/>
      <c r="R1894" s="34"/>
    </row>
    <row r="1895" spans="1:18" ht="15.75" customHeight="1" x14ac:dyDescent="0.2">
      <c r="A1895" s="22"/>
      <c r="B1895" s="27" t="s">
        <v>34</v>
      </c>
      <c r="C1895" s="27">
        <v>1128299</v>
      </c>
      <c r="D1895" s="28">
        <v>44271</v>
      </c>
      <c r="E1895" s="27" t="s">
        <v>35</v>
      </c>
      <c r="F1895" s="27" t="s">
        <v>84</v>
      </c>
      <c r="G1895" s="27" t="s">
        <v>67</v>
      </c>
      <c r="H1895" s="27" t="s">
        <v>29</v>
      </c>
      <c r="I1895" s="29">
        <v>0.45</v>
      </c>
      <c r="J1895" s="30">
        <v>3500</v>
      </c>
      <c r="K1895" s="31">
        <f t="shared" si="14"/>
        <v>1575</v>
      </c>
      <c r="L1895" s="31">
        <f t="shared" si="15"/>
        <v>551.25</v>
      </c>
      <c r="M1895" s="32">
        <v>0.35</v>
      </c>
      <c r="O1895" s="37"/>
      <c r="P1895" s="35"/>
      <c r="Q1895" s="33"/>
      <c r="R1895" s="34"/>
    </row>
    <row r="1896" spans="1:18" ht="15.75" customHeight="1" x14ac:dyDescent="0.2">
      <c r="A1896" s="22"/>
      <c r="B1896" s="27" t="s">
        <v>34</v>
      </c>
      <c r="C1896" s="27">
        <v>1128299</v>
      </c>
      <c r="D1896" s="28">
        <v>44303</v>
      </c>
      <c r="E1896" s="27" t="s">
        <v>35</v>
      </c>
      <c r="F1896" s="27" t="s">
        <v>84</v>
      </c>
      <c r="G1896" s="27" t="s">
        <v>67</v>
      </c>
      <c r="H1896" s="27" t="s">
        <v>24</v>
      </c>
      <c r="I1896" s="29">
        <v>0.5</v>
      </c>
      <c r="J1896" s="30">
        <v>5250</v>
      </c>
      <c r="K1896" s="31">
        <f t="shared" si="14"/>
        <v>2625</v>
      </c>
      <c r="L1896" s="31">
        <f t="shared" si="15"/>
        <v>1050</v>
      </c>
      <c r="M1896" s="32">
        <v>0.39999999999999997</v>
      </c>
      <c r="O1896" s="37"/>
      <c r="P1896" s="35"/>
      <c r="Q1896" s="33"/>
      <c r="R1896" s="34"/>
    </row>
    <row r="1897" spans="1:18" ht="15.75" customHeight="1" x14ac:dyDescent="0.2">
      <c r="A1897" s="22"/>
      <c r="B1897" s="27" t="s">
        <v>34</v>
      </c>
      <c r="C1897" s="27">
        <v>1128299</v>
      </c>
      <c r="D1897" s="28">
        <v>44303</v>
      </c>
      <c r="E1897" s="27" t="s">
        <v>35</v>
      </c>
      <c r="F1897" s="27" t="s">
        <v>84</v>
      </c>
      <c r="G1897" s="27" t="s">
        <v>67</v>
      </c>
      <c r="H1897" s="27" t="s">
        <v>25</v>
      </c>
      <c r="I1897" s="29">
        <v>0.55000000000000004</v>
      </c>
      <c r="J1897" s="30">
        <v>3250</v>
      </c>
      <c r="K1897" s="31">
        <f t="shared" si="14"/>
        <v>1787.5000000000002</v>
      </c>
      <c r="L1897" s="31">
        <f t="shared" si="15"/>
        <v>715</v>
      </c>
      <c r="M1897" s="32">
        <v>0.39999999999999997</v>
      </c>
      <c r="O1897" s="37"/>
      <c r="P1897" s="35"/>
      <c r="Q1897" s="33"/>
      <c r="R1897" s="34"/>
    </row>
    <row r="1898" spans="1:18" ht="15.75" customHeight="1" x14ac:dyDescent="0.2">
      <c r="A1898" s="22"/>
      <c r="B1898" s="27" t="s">
        <v>34</v>
      </c>
      <c r="C1898" s="27">
        <v>1128299</v>
      </c>
      <c r="D1898" s="28">
        <v>44303</v>
      </c>
      <c r="E1898" s="27" t="s">
        <v>35</v>
      </c>
      <c r="F1898" s="27" t="s">
        <v>84</v>
      </c>
      <c r="G1898" s="27" t="s">
        <v>67</v>
      </c>
      <c r="H1898" s="27" t="s">
        <v>26</v>
      </c>
      <c r="I1898" s="29">
        <v>0.55000000000000004</v>
      </c>
      <c r="J1898" s="30">
        <v>3750</v>
      </c>
      <c r="K1898" s="31">
        <f t="shared" si="14"/>
        <v>2062.5</v>
      </c>
      <c r="L1898" s="31">
        <f t="shared" si="15"/>
        <v>824.99999999999989</v>
      </c>
      <c r="M1898" s="32">
        <v>0.39999999999999997</v>
      </c>
      <c r="O1898" s="37"/>
      <c r="P1898" s="35"/>
      <c r="Q1898" s="33"/>
      <c r="R1898" s="34"/>
    </row>
    <row r="1899" spans="1:18" ht="15.75" customHeight="1" x14ac:dyDescent="0.2">
      <c r="A1899" s="22"/>
      <c r="B1899" s="27" t="s">
        <v>34</v>
      </c>
      <c r="C1899" s="27">
        <v>1128299</v>
      </c>
      <c r="D1899" s="28">
        <v>44303</v>
      </c>
      <c r="E1899" s="27" t="s">
        <v>35</v>
      </c>
      <c r="F1899" s="27" t="s">
        <v>84</v>
      </c>
      <c r="G1899" s="27" t="s">
        <v>67</v>
      </c>
      <c r="H1899" s="27" t="s">
        <v>27</v>
      </c>
      <c r="I1899" s="29">
        <v>0.40000000000000008</v>
      </c>
      <c r="J1899" s="30">
        <v>2750</v>
      </c>
      <c r="K1899" s="31">
        <f t="shared" si="14"/>
        <v>1100.0000000000002</v>
      </c>
      <c r="L1899" s="31">
        <f t="shared" si="15"/>
        <v>440.00000000000006</v>
      </c>
      <c r="M1899" s="32">
        <v>0.39999999999999997</v>
      </c>
      <c r="O1899" s="37"/>
      <c r="P1899" s="35"/>
      <c r="Q1899" s="33"/>
      <c r="R1899" s="34"/>
    </row>
    <row r="1900" spans="1:18" ht="15.75" customHeight="1" x14ac:dyDescent="0.2">
      <c r="A1900" s="22"/>
      <c r="B1900" s="27" t="s">
        <v>34</v>
      </c>
      <c r="C1900" s="27">
        <v>1128299</v>
      </c>
      <c r="D1900" s="28">
        <v>44303</v>
      </c>
      <c r="E1900" s="27" t="s">
        <v>35</v>
      </c>
      <c r="F1900" s="27" t="s">
        <v>84</v>
      </c>
      <c r="G1900" s="27" t="s">
        <v>67</v>
      </c>
      <c r="H1900" s="27" t="s">
        <v>28</v>
      </c>
      <c r="I1900" s="29">
        <v>0.45000000000000012</v>
      </c>
      <c r="J1900" s="30">
        <v>1750</v>
      </c>
      <c r="K1900" s="31">
        <f t="shared" si="14"/>
        <v>787.50000000000023</v>
      </c>
      <c r="L1900" s="31">
        <f t="shared" si="15"/>
        <v>354.37500000000011</v>
      </c>
      <c r="M1900" s="32">
        <v>0.45</v>
      </c>
      <c r="O1900" s="37"/>
      <c r="P1900" s="35"/>
      <c r="Q1900" s="33"/>
      <c r="R1900" s="34"/>
    </row>
    <row r="1901" spans="1:18" ht="15.75" customHeight="1" x14ac:dyDescent="0.2">
      <c r="A1901" s="22"/>
      <c r="B1901" s="27" t="s">
        <v>34</v>
      </c>
      <c r="C1901" s="27">
        <v>1128299</v>
      </c>
      <c r="D1901" s="28">
        <v>44303</v>
      </c>
      <c r="E1901" s="27" t="s">
        <v>35</v>
      </c>
      <c r="F1901" s="27" t="s">
        <v>84</v>
      </c>
      <c r="G1901" s="27" t="s">
        <v>67</v>
      </c>
      <c r="H1901" s="27" t="s">
        <v>29</v>
      </c>
      <c r="I1901" s="29">
        <v>0.60000000000000009</v>
      </c>
      <c r="J1901" s="30">
        <v>3500</v>
      </c>
      <c r="K1901" s="31">
        <f t="shared" si="14"/>
        <v>2100.0000000000005</v>
      </c>
      <c r="L1901" s="31">
        <f t="shared" si="15"/>
        <v>735.00000000000011</v>
      </c>
      <c r="M1901" s="32">
        <v>0.35</v>
      </c>
      <c r="O1901" s="37"/>
      <c r="P1901" s="35"/>
      <c r="Q1901" s="33"/>
      <c r="R1901" s="34"/>
    </row>
    <row r="1902" spans="1:18" ht="15.75" customHeight="1" x14ac:dyDescent="0.2">
      <c r="A1902" s="22"/>
      <c r="B1902" s="27" t="s">
        <v>34</v>
      </c>
      <c r="C1902" s="27">
        <v>1128299</v>
      </c>
      <c r="D1902" s="28">
        <v>44334</v>
      </c>
      <c r="E1902" s="27" t="s">
        <v>35</v>
      </c>
      <c r="F1902" s="27" t="s">
        <v>84</v>
      </c>
      <c r="G1902" s="27" t="s">
        <v>67</v>
      </c>
      <c r="H1902" s="27" t="s">
        <v>24</v>
      </c>
      <c r="I1902" s="29">
        <v>0.45</v>
      </c>
      <c r="J1902" s="30">
        <v>5500</v>
      </c>
      <c r="K1902" s="31">
        <f t="shared" si="14"/>
        <v>2475</v>
      </c>
      <c r="L1902" s="31">
        <f t="shared" si="15"/>
        <v>989.99999999999989</v>
      </c>
      <c r="M1902" s="32">
        <v>0.39999999999999997</v>
      </c>
      <c r="O1902" s="37"/>
      <c r="P1902" s="35"/>
      <c r="Q1902" s="33"/>
      <c r="R1902" s="34"/>
    </row>
    <row r="1903" spans="1:18" ht="15.75" customHeight="1" x14ac:dyDescent="0.2">
      <c r="A1903" s="22"/>
      <c r="B1903" s="27" t="s">
        <v>34</v>
      </c>
      <c r="C1903" s="27">
        <v>1128299</v>
      </c>
      <c r="D1903" s="28">
        <v>44334</v>
      </c>
      <c r="E1903" s="27" t="s">
        <v>35</v>
      </c>
      <c r="F1903" s="27" t="s">
        <v>84</v>
      </c>
      <c r="G1903" s="27" t="s">
        <v>67</v>
      </c>
      <c r="H1903" s="27" t="s">
        <v>25</v>
      </c>
      <c r="I1903" s="29">
        <v>0.5</v>
      </c>
      <c r="J1903" s="30">
        <v>4000</v>
      </c>
      <c r="K1903" s="31">
        <f t="shared" si="14"/>
        <v>2000</v>
      </c>
      <c r="L1903" s="31">
        <f t="shared" si="15"/>
        <v>799.99999999999989</v>
      </c>
      <c r="M1903" s="32">
        <v>0.39999999999999997</v>
      </c>
      <c r="O1903" s="37"/>
      <c r="P1903" s="35"/>
      <c r="Q1903" s="33"/>
      <c r="R1903" s="34"/>
    </row>
    <row r="1904" spans="1:18" ht="15.75" customHeight="1" x14ac:dyDescent="0.2">
      <c r="A1904" s="22"/>
      <c r="B1904" s="27" t="s">
        <v>34</v>
      </c>
      <c r="C1904" s="27">
        <v>1128299</v>
      </c>
      <c r="D1904" s="28">
        <v>44334</v>
      </c>
      <c r="E1904" s="27" t="s">
        <v>35</v>
      </c>
      <c r="F1904" s="27" t="s">
        <v>84</v>
      </c>
      <c r="G1904" s="27" t="s">
        <v>67</v>
      </c>
      <c r="H1904" s="27" t="s">
        <v>26</v>
      </c>
      <c r="I1904" s="29">
        <v>0.5</v>
      </c>
      <c r="J1904" s="30">
        <v>4000</v>
      </c>
      <c r="K1904" s="31">
        <f t="shared" si="14"/>
        <v>2000</v>
      </c>
      <c r="L1904" s="31">
        <f t="shared" si="15"/>
        <v>799.99999999999989</v>
      </c>
      <c r="M1904" s="32">
        <v>0.39999999999999997</v>
      </c>
      <c r="O1904" s="37"/>
      <c r="P1904" s="35"/>
      <c r="Q1904" s="33"/>
      <c r="R1904" s="34"/>
    </row>
    <row r="1905" spans="1:18" ht="15.75" customHeight="1" x14ac:dyDescent="0.2">
      <c r="A1905" s="22"/>
      <c r="B1905" s="27" t="s">
        <v>34</v>
      </c>
      <c r="C1905" s="27">
        <v>1128299</v>
      </c>
      <c r="D1905" s="28">
        <v>44334</v>
      </c>
      <c r="E1905" s="27" t="s">
        <v>35</v>
      </c>
      <c r="F1905" s="27" t="s">
        <v>84</v>
      </c>
      <c r="G1905" s="27" t="s">
        <v>67</v>
      </c>
      <c r="H1905" s="27" t="s">
        <v>27</v>
      </c>
      <c r="I1905" s="29">
        <v>0.45</v>
      </c>
      <c r="J1905" s="30">
        <v>3250</v>
      </c>
      <c r="K1905" s="31">
        <f t="shared" si="14"/>
        <v>1462.5</v>
      </c>
      <c r="L1905" s="31">
        <f t="shared" si="15"/>
        <v>585</v>
      </c>
      <c r="M1905" s="32">
        <v>0.39999999999999997</v>
      </c>
      <c r="O1905" s="37"/>
      <c r="P1905" s="35"/>
      <c r="Q1905" s="33"/>
      <c r="R1905" s="34"/>
    </row>
    <row r="1906" spans="1:18" ht="15.75" customHeight="1" x14ac:dyDescent="0.2">
      <c r="A1906" s="22"/>
      <c r="B1906" s="27" t="s">
        <v>34</v>
      </c>
      <c r="C1906" s="27">
        <v>1128299</v>
      </c>
      <c r="D1906" s="28">
        <v>44334</v>
      </c>
      <c r="E1906" s="27" t="s">
        <v>35</v>
      </c>
      <c r="F1906" s="27" t="s">
        <v>84</v>
      </c>
      <c r="G1906" s="27" t="s">
        <v>67</v>
      </c>
      <c r="H1906" s="27" t="s">
        <v>28</v>
      </c>
      <c r="I1906" s="29">
        <v>0.39999999999999997</v>
      </c>
      <c r="J1906" s="30">
        <v>2250</v>
      </c>
      <c r="K1906" s="31">
        <f t="shared" si="14"/>
        <v>899.99999999999989</v>
      </c>
      <c r="L1906" s="31">
        <f t="shared" si="15"/>
        <v>404.99999999999994</v>
      </c>
      <c r="M1906" s="32">
        <v>0.45</v>
      </c>
      <c r="O1906" s="37"/>
      <c r="P1906" s="35"/>
      <c r="Q1906" s="33"/>
      <c r="R1906" s="34"/>
    </row>
    <row r="1907" spans="1:18" ht="15.75" customHeight="1" x14ac:dyDescent="0.2">
      <c r="A1907" s="22"/>
      <c r="B1907" s="27" t="s">
        <v>34</v>
      </c>
      <c r="C1907" s="27">
        <v>1128299</v>
      </c>
      <c r="D1907" s="28">
        <v>44334</v>
      </c>
      <c r="E1907" s="27" t="s">
        <v>35</v>
      </c>
      <c r="F1907" s="27" t="s">
        <v>84</v>
      </c>
      <c r="G1907" s="27" t="s">
        <v>67</v>
      </c>
      <c r="H1907" s="27" t="s">
        <v>29</v>
      </c>
      <c r="I1907" s="29">
        <v>0.65</v>
      </c>
      <c r="J1907" s="30">
        <v>5750</v>
      </c>
      <c r="K1907" s="31">
        <f t="shared" si="14"/>
        <v>3737.5</v>
      </c>
      <c r="L1907" s="31">
        <f t="shared" si="15"/>
        <v>1308.125</v>
      </c>
      <c r="M1907" s="32">
        <v>0.35</v>
      </c>
      <c r="O1907" s="37"/>
      <c r="P1907" s="35"/>
      <c r="Q1907" s="33"/>
      <c r="R1907" s="34"/>
    </row>
    <row r="1908" spans="1:18" ht="15.75" customHeight="1" x14ac:dyDescent="0.2">
      <c r="A1908" s="22"/>
      <c r="B1908" s="27" t="s">
        <v>34</v>
      </c>
      <c r="C1908" s="27">
        <v>1128299</v>
      </c>
      <c r="D1908" s="28">
        <v>44364</v>
      </c>
      <c r="E1908" s="27" t="s">
        <v>35</v>
      </c>
      <c r="F1908" s="27" t="s">
        <v>84</v>
      </c>
      <c r="G1908" s="27" t="s">
        <v>67</v>
      </c>
      <c r="H1908" s="27" t="s">
        <v>24</v>
      </c>
      <c r="I1908" s="29">
        <v>0.6</v>
      </c>
      <c r="J1908" s="30">
        <v>8250</v>
      </c>
      <c r="K1908" s="31">
        <f t="shared" si="14"/>
        <v>4950</v>
      </c>
      <c r="L1908" s="31">
        <f t="shared" si="15"/>
        <v>1979.9999999999998</v>
      </c>
      <c r="M1908" s="32">
        <v>0.39999999999999997</v>
      </c>
      <c r="O1908" s="37"/>
      <c r="P1908" s="35"/>
      <c r="Q1908" s="33"/>
      <c r="R1908" s="34"/>
    </row>
    <row r="1909" spans="1:18" ht="15.75" customHeight="1" x14ac:dyDescent="0.2">
      <c r="A1909" s="22"/>
      <c r="B1909" s="27" t="s">
        <v>34</v>
      </c>
      <c r="C1909" s="27">
        <v>1128299</v>
      </c>
      <c r="D1909" s="28">
        <v>44364</v>
      </c>
      <c r="E1909" s="27" t="s">
        <v>35</v>
      </c>
      <c r="F1909" s="27" t="s">
        <v>84</v>
      </c>
      <c r="G1909" s="27" t="s">
        <v>67</v>
      </c>
      <c r="H1909" s="27" t="s">
        <v>25</v>
      </c>
      <c r="I1909" s="29">
        <v>0.7</v>
      </c>
      <c r="J1909" s="30">
        <v>7000</v>
      </c>
      <c r="K1909" s="31">
        <f t="shared" si="14"/>
        <v>4900</v>
      </c>
      <c r="L1909" s="31">
        <f t="shared" si="15"/>
        <v>1959.9999999999998</v>
      </c>
      <c r="M1909" s="32">
        <v>0.39999999999999997</v>
      </c>
      <c r="O1909" s="37"/>
      <c r="P1909" s="35"/>
      <c r="Q1909" s="33"/>
      <c r="R1909" s="34"/>
    </row>
    <row r="1910" spans="1:18" ht="15.75" customHeight="1" x14ac:dyDescent="0.2">
      <c r="A1910" s="22"/>
      <c r="B1910" s="27" t="s">
        <v>34</v>
      </c>
      <c r="C1910" s="27">
        <v>1128299</v>
      </c>
      <c r="D1910" s="28">
        <v>44364</v>
      </c>
      <c r="E1910" s="27" t="s">
        <v>35</v>
      </c>
      <c r="F1910" s="27" t="s">
        <v>84</v>
      </c>
      <c r="G1910" s="27" t="s">
        <v>67</v>
      </c>
      <c r="H1910" s="27" t="s">
        <v>26</v>
      </c>
      <c r="I1910" s="29">
        <v>0.85</v>
      </c>
      <c r="J1910" s="30">
        <v>7000</v>
      </c>
      <c r="K1910" s="31">
        <f t="shared" si="14"/>
        <v>5950</v>
      </c>
      <c r="L1910" s="31">
        <f t="shared" si="15"/>
        <v>2380</v>
      </c>
      <c r="M1910" s="32">
        <v>0.39999999999999997</v>
      </c>
      <c r="O1910" s="37"/>
      <c r="P1910" s="35"/>
      <c r="Q1910" s="33"/>
      <c r="R1910" s="34"/>
    </row>
    <row r="1911" spans="1:18" ht="15.75" customHeight="1" x14ac:dyDescent="0.2">
      <c r="A1911" s="22"/>
      <c r="B1911" s="27" t="s">
        <v>34</v>
      </c>
      <c r="C1911" s="27">
        <v>1128299</v>
      </c>
      <c r="D1911" s="28">
        <v>44364</v>
      </c>
      <c r="E1911" s="27" t="s">
        <v>35</v>
      </c>
      <c r="F1911" s="27" t="s">
        <v>84</v>
      </c>
      <c r="G1911" s="27" t="s">
        <v>67</v>
      </c>
      <c r="H1911" s="27" t="s">
        <v>27</v>
      </c>
      <c r="I1911" s="29">
        <v>0.85</v>
      </c>
      <c r="J1911" s="30">
        <v>5750</v>
      </c>
      <c r="K1911" s="31">
        <f t="shared" si="14"/>
        <v>4887.5</v>
      </c>
      <c r="L1911" s="31">
        <f t="shared" si="15"/>
        <v>1954.9999999999998</v>
      </c>
      <c r="M1911" s="32">
        <v>0.39999999999999997</v>
      </c>
      <c r="O1911" s="37"/>
      <c r="P1911" s="35"/>
      <c r="Q1911" s="33"/>
      <c r="R1911" s="34"/>
    </row>
    <row r="1912" spans="1:18" ht="15.75" customHeight="1" x14ac:dyDescent="0.2">
      <c r="A1912" s="22"/>
      <c r="B1912" s="27" t="s">
        <v>34</v>
      </c>
      <c r="C1912" s="27">
        <v>1128299</v>
      </c>
      <c r="D1912" s="28">
        <v>44364</v>
      </c>
      <c r="E1912" s="27" t="s">
        <v>35</v>
      </c>
      <c r="F1912" s="27" t="s">
        <v>84</v>
      </c>
      <c r="G1912" s="27" t="s">
        <v>67</v>
      </c>
      <c r="H1912" s="27" t="s">
        <v>28</v>
      </c>
      <c r="I1912" s="29">
        <v>0.95000000000000007</v>
      </c>
      <c r="J1912" s="30">
        <v>4500</v>
      </c>
      <c r="K1912" s="31">
        <f t="shared" si="14"/>
        <v>4275</v>
      </c>
      <c r="L1912" s="31">
        <f t="shared" si="15"/>
        <v>1923.75</v>
      </c>
      <c r="M1912" s="32">
        <v>0.45</v>
      </c>
      <c r="O1912" s="37"/>
      <c r="P1912" s="35"/>
      <c r="Q1912" s="33"/>
      <c r="R1912" s="34"/>
    </row>
    <row r="1913" spans="1:18" ht="15.75" customHeight="1" x14ac:dyDescent="0.2">
      <c r="A1913" s="22"/>
      <c r="B1913" s="27" t="s">
        <v>34</v>
      </c>
      <c r="C1913" s="27">
        <v>1128299</v>
      </c>
      <c r="D1913" s="28">
        <v>44364</v>
      </c>
      <c r="E1913" s="27" t="s">
        <v>35</v>
      </c>
      <c r="F1913" s="27" t="s">
        <v>84</v>
      </c>
      <c r="G1913" s="27" t="s">
        <v>67</v>
      </c>
      <c r="H1913" s="27" t="s">
        <v>29</v>
      </c>
      <c r="I1913" s="29">
        <v>1.1000000000000001</v>
      </c>
      <c r="J1913" s="30">
        <v>7500</v>
      </c>
      <c r="K1913" s="31">
        <f t="shared" si="14"/>
        <v>8250</v>
      </c>
      <c r="L1913" s="31">
        <f t="shared" si="15"/>
        <v>2887.5</v>
      </c>
      <c r="M1913" s="32">
        <v>0.35</v>
      </c>
      <c r="O1913" s="37"/>
      <c r="P1913" s="35"/>
      <c r="Q1913" s="33"/>
      <c r="R1913" s="34"/>
    </row>
    <row r="1914" spans="1:18" ht="15.75" customHeight="1" x14ac:dyDescent="0.2">
      <c r="A1914" s="22"/>
      <c r="B1914" s="27" t="s">
        <v>34</v>
      </c>
      <c r="C1914" s="27">
        <v>1128299</v>
      </c>
      <c r="D1914" s="28">
        <v>44393</v>
      </c>
      <c r="E1914" s="27" t="s">
        <v>35</v>
      </c>
      <c r="F1914" s="27" t="s">
        <v>84</v>
      </c>
      <c r="G1914" s="27" t="s">
        <v>67</v>
      </c>
      <c r="H1914" s="27" t="s">
        <v>24</v>
      </c>
      <c r="I1914" s="29">
        <v>0.9</v>
      </c>
      <c r="J1914" s="30">
        <v>9000</v>
      </c>
      <c r="K1914" s="31">
        <f t="shared" si="14"/>
        <v>8100</v>
      </c>
      <c r="L1914" s="31">
        <f t="shared" si="15"/>
        <v>3239.9999999999995</v>
      </c>
      <c r="M1914" s="32">
        <v>0.39999999999999997</v>
      </c>
      <c r="O1914" s="37"/>
      <c r="P1914" s="35"/>
      <c r="Q1914" s="33"/>
      <c r="R1914" s="34"/>
    </row>
    <row r="1915" spans="1:18" ht="15.75" customHeight="1" x14ac:dyDescent="0.2">
      <c r="A1915" s="22"/>
      <c r="B1915" s="27" t="s">
        <v>34</v>
      </c>
      <c r="C1915" s="27">
        <v>1128299</v>
      </c>
      <c r="D1915" s="28">
        <v>44393</v>
      </c>
      <c r="E1915" s="27" t="s">
        <v>35</v>
      </c>
      <c r="F1915" s="27" t="s">
        <v>84</v>
      </c>
      <c r="G1915" s="27" t="s">
        <v>67</v>
      </c>
      <c r="H1915" s="27" t="s">
        <v>25</v>
      </c>
      <c r="I1915" s="29">
        <v>0.95000000000000007</v>
      </c>
      <c r="J1915" s="30">
        <v>7500</v>
      </c>
      <c r="K1915" s="31">
        <f t="shared" si="14"/>
        <v>7125.0000000000009</v>
      </c>
      <c r="L1915" s="31">
        <f t="shared" si="15"/>
        <v>2850</v>
      </c>
      <c r="M1915" s="32">
        <v>0.39999999999999997</v>
      </c>
      <c r="O1915" s="37"/>
      <c r="P1915" s="35"/>
      <c r="Q1915" s="33"/>
      <c r="R1915" s="34"/>
    </row>
    <row r="1916" spans="1:18" ht="15.75" customHeight="1" x14ac:dyDescent="0.2">
      <c r="A1916" s="22"/>
      <c r="B1916" s="27" t="s">
        <v>34</v>
      </c>
      <c r="C1916" s="27">
        <v>1128299</v>
      </c>
      <c r="D1916" s="28">
        <v>44393</v>
      </c>
      <c r="E1916" s="27" t="s">
        <v>35</v>
      </c>
      <c r="F1916" s="27" t="s">
        <v>84</v>
      </c>
      <c r="G1916" s="27" t="s">
        <v>67</v>
      </c>
      <c r="H1916" s="27" t="s">
        <v>26</v>
      </c>
      <c r="I1916" s="29">
        <v>0.95000000000000007</v>
      </c>
      <c r="J1916" s="30">
        <v>7000</v>
      </c>
      <c r="K1916" s="31">
        <f t="shared" si="14"/>
        <v>6650.0000000000009</v>
      </c>
      <c r="L1916" s="31">
        <f t="shared" si="15"/>
        <v>2660</v>
      </c>
      <c r="M1916" s="32">
        <v>0.39999999999999997</v>
      </c>
      <c r="O1916" s="37"/>
      <c r="P1916" s="35"/>
      <c r="Q1916" s="33"/>
      <c r="R1916" s="34"/>
    </row>
    <row r="1917" spans="1:18" ht="15.75" customHeight="1" x14ac:dyDescent="0.2">
      <c r="A1917" s="22"/>
      <c r="B1917" s="27" t="s">
        <v>34</v>
      </c>
      <c r="C1917" s="27">
        <v>1128299</v>
      </c>
      <c r="D1917" s="28">
        <v>44393</v>
      </c>
      <c r="E1917" s="27" t="s">
        <v>35</v>
      </c>
      <c r="F1917" s="27" t="s">
        <v>84</v>
      </c>
      <c r="G1917" s="27" t="s">
        <v>67</v>
      </c>
      <c r="H1917" s="27" t="s">
        <v>27</v>
      </c>
      <c r="I1917" s="29">
        <v>0.9</v>
      </c>
      <c r="J1917" s="30">
        <v>6000</v>
      </c>
      <c r="K1917" s="31">
        <f t="shared" si="14"/>
        <v>5400</v>
      </c>
      <c r="L1917" s="31">
        <f t="shared" si="15"/>
        <v>2160</v>
      </c>
      <c r="M1917" s="32">
        <v>0.39999999999999997</v>
      </c>
      <c r="O1917" s="37"/>
      <c r="P1917" s="35"/>
      <c r="Q1917" s="33"/>
      <c r="R1917" s="34"/>
    </row>
    <row r="1918" spans="1:18" ht="15.75" customHeight="1" x14ac:dyDescent="0.2">
      <c r="A1918" s="22"/>
      <c r="B1918" s="27" t="s">
        <v>34</v>
      </c>
      <c r="C1918" s="27">
        <v>1128299</v>
      </c>
      <c r="D1918" s="28">
        <v>44393</v>
      </c>
      <c r="E1918" s="27" t="s">
        <v>35</v>
      </c>
      <c r="F1918" s="27" t="s">
        <v>84</v>
      </c>
      <c r="G1918" s="27" t="s">
        <v>67</v>
      </c>
      <c r="H1918" s="27" t="s">
        <v>28</v>
      </c>
      <c r="I1918" s="29">
        <v>0.95000000000000007</v>
      </c>
      <c r="J1918" s="30">
        <v>6500</v>
      </c>
      <c r="K1918" s="31">
        <f t="shared" si="14"/>
        <v>6175</v>
      </c>
      <c r="L1918" s="31">
        <f t="shared" si="15"/>
        <v>2778.75</v>
      </c>
      <c r="M1918" s="32">
        <v>0.45</v>
      </c>
      <c r="O1918" s="37"/>
      <c r="P1918" s="35"/>
      <c r="Q1918" s="33"/>
      <c r="R1918" s="34"/>
    </row>
    <row r="1919" spans="1:18" ht="15.75" customHeight="1" x14ac:dyDescent="0.2">
      <c r="A1919" s="22"/>
      <c r="B1919" s="27" t="s">
        <v>34</v>
      </c>
      <c r="C1919" s="27">
        <v>1128299</v>
      </c>
      <c r="D1919" s="28">
        <v>44393</v>
      </c>
      <c r="E1919" s="27" t="s">
        <v>35</v>
      </c>
      <c r="F1919" s="27" t="s">
        <v>84</v>
      </c>
      <c r="G1919" s="27" t="s">
        <v>67</v>
      </c>
      <c r="H1919" s="27" t="s">
        <v>29</v>
      </c>
      <c r="I1919" s="29">
        <v>1.1000000000000001</v>
      </c>
      <c r="J1919" s="30">
        <v>6500</v>
      </c>
      <c r="K1919" s="31">
        <f t="shared" si="14"/>
        <v>7150.0000000000009</v>
      </c>
      <c r="L1919" s="31">
        <f t="shared" si="15"/>
        <v>2502.5</v>
      </c>
      <c r="M1919" s="32">
        <v>0.35</v>
      </c>
      <c r="O1919" s="37"/>
      <c r="P1919" s="35"/>
      <c r="Q1919" s="33"/>
      <c r="R1919" s="34"/>
    </row>
    <row r="1920" spans="1:18" ht="15.75" customHeight="1" x14ac:dyDescent="0.2">
      <c r="A1920" s="22"/>
      <c r="B1920" s="27" t="s">
        <v>34</v>
      </c>
      <c r="C1920" s="27">
        <v>1128299</v>
      </c>
      <c r="D1920" s="28">
        <v>44425</v>
      </c>
      <c r="E1920" s="27" t="s">
        <v>35</v>
      </c>
      <c r="F1920" s="27" t="s">
        <v>84</v>
      </c>
      <c r="G1920" s="27" t="s">
        <v>67</v>
      </c>
      <c r="H1920" s="27" t="s">
        <v>24</v>
      </c>
      <c r="I1920" s="29">
        <v>0.95000000000000007</v>
      </c>
      <c r="J1920" s="30">
        <v>8500</v>
      </c>
      <c r="K1920" s="31">
        <f t="shared" si="14"/>
        <v>8075.0000000000009</v>
      </c>
      <c r="L1920" s="31">
        <f t="shared" si="15"/>
        <v>3230</v>
      </c>
      <c r="M1920" s="32">
        <v>0.39999999999999997</v>
      </c>
      <c r="O1920" s="37"/>
      <c r="P1920" s="35"/>
      <c r="Q1920" s="33"/>
      <c r="R1920" s="34"/>
    </row>
    <row r="1921" spans="1:18" ht="15.75" customHeight="1" x14ac:dyDescent="0.2">
      <c r="A1921" s="22"/>
      <c r="B1921" s="27" t="s">
        <v>34</v>
      </c>
      <c r="C1921" s="27">
        <v>1128299</v>
      </c>
      <c r="D1921" s="28">
        <v>44425</v>
      </c>
      <c r="E1921" s="27" t="s">
        <v>35</v>
      </c>
      <c r="F1921" s="27" t="s">
        <v>84</v>
      </c>
      <c r="G1921" s="27" t="s">
        <v>67</v>
      </c>
      <c r="H1921" s="27" t="s">
        <v>25</v>
      </c>
      <c r="I1921" s="29">
        <v>0.85000000000000009</v>
      </c>
      <c r="J1921" s="30">
        <v>8250</v>
      </c>
      <c r="K1921" s="31">
        <f t="shared" si="14"/>
        <v>7012.5000000000009</v>
      </c>
      <c r="L1921" s="31">
        <f t="shared" si="15"/>
        <v>2805</v>
      </c>
      <c r="M1921" s="32">
        <v>0.39999999999999997</v>
      </c>
      <c r="O1921" s="37"/>
      <c r="P1921" s="35"/>
      <c r="Q1921" s="33"/>
      <c r="R1921" s="34"/>
    </row>
    <row r="1922" spans="1:18" ht="15.75" customHeight="1" x14ac:dyDescent="0.2">
      <c r="A1922" s="22"/>
      <c r="B1922" s="27" t="s">
        <v>34</v>
      </c>
      <c r="C1922" s="27">
        <v>1128299</v>
      </c>
      <c r="D1922" s="28">
        <v>44425</v>
      </c>
      <c r="E1922" s="27" t="s">
        <v>35</v>
      </c>
      <c r="F1922" s="27" t="s">
        <v>84</v>
      </c>
      <c r="G1922" s="27" t="s">
        <v>67</v>
      </c>
      <c r="H1922" s="27" t="s">
        <v>26</v>
      </c>
      <c r="I1922" s="29">
        <v>0.75000000000000011</v>
      </c>
      <c r="J1922" s="30">
        <v>7000</v>
      </c>
      <c r="K1922" s="31">
        <f t="shared" si="14"/>
        <v>5250.0000000000009</v>
      </c>
      <c r="L1922" s="31">
        <f t="shared" si="15"/>
        <v>2100</v>
      </c>
      <c r="M1922" s="32">
        <v>0.39999999999999997</v>
      </c>
      <c r="O1922" s="37"/>
      <c r="P1922" s="35"/>
      <c r="Q1922" s="33"/>
      <c r="R1922" s="34"/>
    </row>
    <row r="1923" spans="1:18" ht="15.75" customHeight="1" x14ac:dyDescent="0.2">
      <c r="A1923" s="22"/>
      <c r="B1923" s="27" t="s">
        <v>34</v>
      </c>
      <c r="C1923" s="27">
        <v>1128299</v>
      </c>
      <c r="D1923" s="28">
        <v>44425</v>
      </c>
      <c r="E1923" s="27" t="s">
        <v>35</v>
      </c>
      <c r="F1923" s="27" t="s">
        <v>84</v>
      </c>
      <c r="G1923" s="27" t="s">
        <v>67</v>
      </c>
      <c r="H1923" s="27" t="s">
        <v>27</v>
      </c>
      <c r="I1923" s="29">
        <v>0.75000000000000011</v>
      </c>
      <c r="J1923" s="30">
        <v>4750</v>
      </c>
      <c r="K1923" s="31">
        <f t="shared" si="14"/>
        <v>3562.5000000000005</v>
      </c>
      <c r="L1923" s="31">
        <f t="shared" si="15"/>
        <v>1425</v>
      </c>
      <c r="M1923" s="32">
        <v>0.39999999999999997</v>
      </c>
      <c r="O1923" s="37"/>
      <c r="P1923" s="35"/>
      <c r="Q1923" s="33"/>
      <c r="R1923" s="34"/>
    </row>
    <row r="1924" spans="1:18" ht="15.75" customHeight="1" x14ac:dyDescent="0.2">
      <c r="A1924" s="22"/>
      <c r="B1924" s="27" t="s">
        <v>34</v>
      </c>
      <c r="C1924" s="27">
        <v>1128299</v>
      </c>
      <c r="D1924" s="28">
        <v>44425</v>
      </c>
      <c r="E1924" s="27" t="s">
        <v>35</v>
      </c>
      <c r="F1924" s="27" t="s">
        <v>84</v>
      </c>
      <c r="G1924" s="27" t="s">
        <v>67</v>
      </c>
      <c r="H1924" s="27" t="s">
        <v>28</v>
      </c>
      <c r="I1924" s="29">
        <v>0.64999999999999991</v>
      </c>
      <c r="J1924" s="30">
        <v>4750</v>
      </c>
      <c r="K1924" s="31">
        <f t="shared" si="14"/>
        <v>3087.4999999999995</v>
      </c>
      <c r="L1924" s="31">
        <f t="shared" si="15"/>
        <v>1389.3749999999998</v>
      </c>
      <c r="M1924" s="32">
        <v>0.45</v>
      </c>
      <c r="O1924" s="37"/>
      <c r="P1924" s="35"/>
      <c r="Q1924" s="33"/>
      <c r="R1924" s="34"/>
    </row>
    <row r="1925" spans="1:18" ht="15.75" customHeight="1" x14ac:dyDescent="0.2">
      <c r="A1925" s="22"/>
      <c r="B1925" s="27" t="s">
        <v>34</v>
      </c>
      <c r="C1925" s="27">
        <v>1128299</v>
      </c>
      <c r="D1925" s="28">
        <v>44425</v>
      </c>
      <c r="E1925" s="27" t="s">
        <v>35</v>
      </c>
      <c r="F1925" s="27" t="s">
        <v>84</v>
      </c>
      <c r="G1925" s="27" t="s">
        <v>67</v>
      </c>
      <c r="H1925" s="27" t="s">
        <v>29</v>
      </c>
      <c r="I1925" s="29">
        <v>0.7</v>
      </c>
      <c r="J1925" s="30">
        <v>3000</v>
      </c>
      <c r="K1925" s="31">
        <f t="shared" si="14"/>
        <v>2100</v>
      </c>
      <c r="L1925" s="31">
        <f t="shared" si="15"/>
        <v>735</v>
      </c>
      <c r="M1925" s="32">
        <v>0.35</v>
      </c>
      <c r="O1925" s="37"/>
      <c r="P1925" s="35"/>
      <c r="Q1925" s="33"/>
      <c r="R1925" s="34"/>
    </row>
    <row r="1926" spans="1:18" ht="15.75" customHeight="1" x14ac:dyDescent="0.2">
      <c r="A1926" s="22"/>
      <c r="B1926" s="27" t="s">
        <v>34</v>
      </c>
      <c r="C1926" s="27">
        <v>1128299</v>
      </c>
      <c r="D1926" s="28">
        <v>44457</v>
      </c>
      <c r="E1926" s="27" t="s">
        <v>35</v>
      </c>
      <c r="F1926" s="27" t="s">
        <v>84</v>
      </c>
      <c r="G1926" s="27" t="s">
        <v>67</v>
      </c>
      <c r="H1926" s="27" t="s">
        <v>24</v>
      </c>
      <c r="I1926" s="29">
        <v>0.45000000000000012</v>
      </c>
      <c r="J1926" s="30">
        <v>5000</v>
      </c>
      <c r="K1926" s="31">
        <f t="shared" si="14"/>
        <v>2250.0000000000005</v>
      </c>
      <c r="L1926" s="31">
        <f t="shared" si="15"/>
        <v>900.00000000000011</v>
      </c>
      <c r="M1926" s="32">
        <v>0.39999999999999997</v>
      </c>
      <c r="O1926" s="37"/>
      <c r="P1926" s="35"/>
      <c r="Q1926" s="33"/>
      <c r="R1926" s="34"/>
    </row>
    <row r="1927" spans="1:18" ht="15.75" customHeight="1" x14ac:dyDescent="0.2">
      <c r="A1927" s="22"/>
      <c r="B1927" s="27" t="s">
        <v>34</v>
      </c>
      <c r="C1927" s="27">
        <v>1128299</v>
      </c>
      <c r="D1927" s="28">
        <v>44457</v>
      </c>
      <c r="E1927" s="27" t="s">
        <v>35</v>
      </c>
      <c r="F1927" s="27" t="s">
        <v>84</v>
      </c>
      <c r="G1927" s="27" t="s">
        <v>67</v>
      </c>
      <c r="H1927" s="27" t="s">
        <v>25</v>
      </c>
      <c r="I1927" s="29">
        <v>0.50000000000000011</v>
      </c>
      <c r="J1927" s="30">
        <v>5000</v>
      </c>
      <c r="K1927" s="31">
        <f t="shared" si="14"/>
        <v>2500.0000000000005</v>
      </c>
      <c r="L1927" s="31">
        <f t="shared" si="15"/>
        <v>1000.0000000000001</v>
      </c>
      <c r="M1927" s="32">
        <v>0.39999999999999997</v>
      </c>
      <c r="O1927" s="37"/>
      <c r="P1927" s="35"/>
      <c r="Q1927" s="33"/>
      <c r="R1927" s="34"/>
    </row>
    <row r="1928" spans="1:18" ht="15.75" customHeight="1" x14ac:dyDescent="0.2">
      <c r="A1928" s="22"/>
      <c r="B1928" s="27" t="s">
        <v>34</v>
      </c>
      <c r="C1928" s="27">
        <v>1128299</v>
      </c>
      <c r="D1928" s="28">
        <v>44457</v>
      </c>
      <c r="E1928" s="27" t="s">
        <v>35</v>
      </c>
      <c r="F1928" s="27" t="s">
        <v>84</v>
      </c>
      <c r="G1928" s="27" t="s">
        <v>67</v>
      </c>
      <c r="H1928" s="27" t="s">
        <v>26</v>
      </c>
      <c r="I1928" s="29">
        <v>0.45000000000000012</v>
      </c>
      <c r="J1928" s="30">
        <v>3000</v>
      </c>
      <c r="K1928" s="31">
        <f t="shared" si="14"/>
        <v>1350.0000000000005</v>
      </c>
      <c r="L1928" s="31">
        <f t="shared" si="15"/>
        <v>540.00000000000011</v>
      </c>
      <c r="M1928" s="32">
        <v>0.39999999999999997</v>
      </c>
      <c r="O1928" s="37"/>
      <c r="P1928" s="35"/>
      <c r="Q1928" s="33"/>
      <c r="R1928" s="34"/>
    </row>
    <row r="1929" spans="1:18" ht="15.75" customHeight="1" x14ac:dyDescent="0.2">
      <c r="A1929" s="22"/>
      <c r="B1929" s="27" t="s">
        <v>34</v>
      </c>
      <c r="C1929" s="27">
        <v>1128299</v>
      </c>
      <c r="D1929" s="28">
        <v>44457</v>
      </c>
      <c r="E1929" s="27" t="s">
        <v>35</v>
      </c>
      <c r="F1929" s="27" t="s">
        <v>84</v>
      </c>
      <c r="G1929" s="27" t="s">
        <v>67</v>
      </c>
      <c r="H1929" s="27" t="s">
        <v>27</v>
      </c>
      <c r="I1929" s="29">
        <v>0.45000000000000012</v>
      </c>
      <c r="J1929" s="30">
        <v>2500</v>
      </c>
      <c r="K1929" s="31">
        <f t="shared" si="14"/>
        <v>1125.0000000000002</v>
      </c>
      <c r="L1929" s="31">
        <f t="shared" si="15"/>
        <v>450.00000000000006</v>
      </c>
      <c r="M1929" s="32">
        <v>0.39999999999999997</v>
      </c>
      <c r="O1929" s="37"/>
      <c r="P1929" s="35"/>
      <c r="Q1929" s="33"/>
      <c r="R1929" s="34"/>
    </row>
    <row r="1930" spans="1:18" ht="15.75" customHeight="1" x14ac:dyDescent="0.2">
      <c r="A1930" s="22"/>
      <c r="B1930" s="27" t="s">
        <v>34</v>
      </c>
      <c r="C1930" s="27">
        <v>1128299</v>
      </c>
      <c r="D1930" s="28">
        <v>44457</v>
      </c>
      <c r="E1930" s="27" t="s">
        <v>35</v>
      </c>
      <c r="F1930" s="27" t="s">
        <v>84</v>
      </c>
      <c r="G1930" s="27" t="s">
        <v>67</v>
      </c>
      <c r="H1930" s="27" t="s">
        <v>28</v>
      </c>
      <c r="I1930" s="29">
        <v>0.55000000000000004</v>
      </c>
      <c r="J1930" s="30">
        <v>2750</v>
      </c>
      <c r="K1930" s="31">
        <f t="shared" si="14"/>
        <v>1512.5000000000002</v>
      </c>
      <c r="L1930" s="31">
        <f t="shared" si="15"/>
        <v>680.62500000000011</v>
      </c>
      <c r="M1930" s="32">
        <v>0.45</v>
      </c>
      <c r="O1930" s="37"/>
      <c r="P1930" s="35"/>
      <c r="Q1930" s="33"/>
      <c r="R1930" s="34"/>
    </row>
    <row r="1931" spans="1:18" ht="15.75" customHeight="1" x14ac:dyDescent="0.2">
      <c r="A1931" s="22"/>
      <c r="B1931" s="27" t="s">
        <v>34</v>
      </c>
      <c r="C1931" s="27">
        <v>1128299</v>
      </c>
      <c r="D1931" s="28">
        <v>44457</v>
      </c>
      <c r="E1931" s="27" t="s">
        <v>35</v>
      </c>
      <c r="F1931" s="27" t="s">
        <v>84</v>
      </c>
      <c r="G1931" s="27" t="s">
        <v>67</v>
      </c>
      <c r="H1931" s="27" t="s">
        <v>29</v>
      </c>
      <c r="I1931" s="29">
        <v>0.39999999999999997</v>
      </c>
      <c r="J1931" s="30">
        <v>3000</v>
      </c>
      <c r="K1931" s="31">
        <f t="shared" si="14"/>
        <v>1200</v>
      </c>
      <c r="L1931" s="31">
        <f t="shared" si="15"/>
        <v>420</v>
      </c>
      <c r="M1931" s="32">
        <v>0.35</v>
      </c>
      <c r="O1931" s="37"/>
      <c r="P1931" s="35"/>
      <c r="Q1931" s="33"/>
      <c r="R1931" s="34"/>
    </row>
    <row r="1932" spans="1:18" ht="15.75" customHeight="1" x14ac:dyDescent="0.2">
      <c r="A1932" s="22"/>
      <c r="B1932" s="27" t="s">
        <v>34</v>
      </c>
      <c r="C1932" s="27">
        <v>1128299</v>
      </c>
      <c r="D1932" s="28">
        <v>44486</v>
      </c>
      <c r="E1932" s="27" t="s">
        <v>35</v>
      </c>
      <c r="F1932" s="27" t="s">
        <v>84</v>
      </c>
      <c r="G1932" s="27" t="s">
        <v>67</v>
      </c>
      <c r="H1932" s="27" t="s">
        <v>24</v>
      </c>
      <c r="I1932" s="29">
        <v>0.35000000000000003</v>
      </c>
      <c r="J1932" s="30">
        <v>4000</v>
      </c>
      <c r="K1932" s="31">
        <f t="shared" si="14"/>
        <v>1400.0000000000002</v>
      </c>
      <c r="L1932" s="31">
        <f t="shared" si="15"/>
        <v>560</v>
      </c>
      <c r="M1932" s="32">
        <v>0.39999999999999997</v>
      </c>
      <c r="O1932" s="37"/>
      <c r="P1932" s="35"/>
      <c r="Q1932" s="33"/>
      <c r="R1932" s="34"/>
    </row>
    <row r="1933" spans="1:18" ht="15.75" customHeight="1" x14ac:dyDescent="0.2">
      <c r="A1933" s="22"/>
      <c r="B1933" s="27" t="s">
        <v>34</v>
      </c>
      <c r="C1933" s="27">
        <v>1128299</v>
      </c>
      <c r="D1933" s="28">
        <v>44486</v>
      </c>
      <c r="E1933" s="27" t="s">
        <v>35</v>
      </c>
      <c r="F1933" s="27" t="s">
        <v>84</v>
      </c>
      <c r="G1933" s="27" t="s">
        <v>67</v>
      </c>
      <c r="H1933" s="27" t="s">
        <v>25</v>
      </c>
      <c r="I1933" s="29">
        <v>0.50000000000000011</v>
      </c>
      <c r="J1933" s="30">
        <v>5750</v>
      </c>
      <c r="K1933" s="31">
        <f t="shared" si="14"/>
        <v>2875.0000000000005</v>
      </c>
      <c r="L1933" s="31">
        <f t="shared" si="15"/>
        <v>1150</v>
      </c>
      <c r="M1933" s="32">
        <v>0.39999999999999997</v>
      </c>
      <c r="O1933" s="37"/>
      <c r="P1933" s="35"/>
      <c r="Q1933" s="33"/>
      <c r="R1933" s="34"/>
    </row>
    <row r="1934" spans="1:18" ht="15.75" customHeight="1" x14ac:dyDescent="0.2">
      <c r="A1934" s="22"/>
      <c r="B1934" s="27" t="s">
        <v>34</v>
      </c>
      <c r="C1934" s="27">
        <v>1128299</v>
      </c>
      <c r="D1934" s="28">
        <v>44486</v>
      </c>
      <c r="E1934" s="27" t="s">
        <v>35</v>
      </c>
      <c r="F1934" s="27" t="s">
        <v>84</v>
      </c>
      <c r="G1934" s="27" t="s">
        <v>67</v>
      </c>
      <c r="H1934" s="27" t="s">
        <v>26</v>
      </c>
      <c r="I1934" s="29">
        <v>0.45000000000000012</v>
      </c>
      <c r="J1934" s="30">
        <v>4000</v>
      </c>
      <c r="K1934" s="31">
        <f t="shared" si="14"/>
        <v>1800.0000000000005</v>
      </c>
      <c r="L1934" s="31">
        <f t="shared" si="15"/>
        <v>720.00000000000011</v>
      </c>
      <c r="M1934" s="32">
        <v>0.39999999999999997</v>
      </c>
      <c r="O1934" s="37"/>
      <c r="P1934" s="35"/>
      <c r="Q1934" s="33"/>
      <c r="R1934" s="34"/>
    </row>
    <row r="1935" spans="1:18" ht="15.75" customHeight="1" x14ac:dyDescent="0.2">
      <c r="A1935" s="22"/>
      <c r="B1935" s="27" t="s">
        <v>34</v>
      </c>
      <c r="C1935" s="27">
        <v>1128299</v>
      </c>
      <c r="D1935" s="28">
        <v>44486</v>
      </c>
      <c r="E1935" s="27" t="s">
        <v>35</v>
      </c>
      <c r="F1935" s="27" t="s">
        <v>84</v>
      </c>
      <c r="G1935" s="27" t="s">
        <v>67</v>
      </c>
      <c r="H1935" s="27" t="s">
        <v>27</v>
      </c>
      <c r="I1935" s="29">
        <v>0.40000000000000008</v>
      </c>
      <c r="J1935" s="30">
        <v>3750</v>
      </c>
      <c r="K1935" s="31">
        <f t="shared" si="14"/>
        <v>1500.0000000000002</v>
      </c>
      <c r="L1935" s="31">
        <f t="shared" si="15"/>
        <v>600</v>
      </c>
      <c r="M1935" s="32">
        <v>0.39999999999999997</v>
      </c>
      <c r="O1935" s="37"/>
      <c r="P1935" s="35"/>
      <c r="Q1935" s="33"/>
      <c r="R1935" s="34"/>
    </row>
    <row r="1936" spans="1:18" ht="15.75" customHeight="1" x14ac:dyDescent="0.2">
      <c r="A1936" s="22"/>
      <c r="B1936" s="27" t="s">
        <v>34</v>
      </c>
      <c r="C1936" s="27">
        <v>1128299</v>
      </c>
      <c r="D1936" s="28">
        <v>44486</v>
      </c>
      <c r="E1936" s="27" t="s">
        <v>35</v>
      </c>
      <c r="F1936" s="27" t="s">
        <v>84</v>
      </c>
      <c r="G1936" s="27" t="s">
        <v>67</v>
      </c>
      <c r="H1936" s="27" t="s">
        <v>28</v>
      </c>
      <c r="I1936" s="29">
        <v>0.5</v>
      </c>
      <c r="J1936" s="30">
        <v>3500</v>
      </c>
      <c r="K1936" s="31">
        <f t="shared" si="14"/>
        <v>1750</v>
      </c>
      <c r="L1936" s="31">
        <f t="shared" si="15"/>
        <v>787.5</v>
      </c>
      <c r="M1936" s="32">
        <v>0.45</v>
      </c>
      <c r="O1936" s="37"/>
      <c r="P1936" s="35"/>
      <c r="Q1936" s="33"/>
      <c r="R1936" s="34"/>
    </row>
    <row r="1937" spans="1:18" ht="15.75" customHeight="1" x14ac:dyDescent="0.2">
      <c r="A1937" s="22"/>
      <c r="B1937" s="27" t="s">
        <v>34</v>
      </c>
      <c r="C1937" s="27">
        <v>1128299</v>
      </c>
      <c r="D1937" s="28">
        <v>44486</v>
      </c>
      <c r="E1937" s="27" t="s">
        <v>35</v>
      </c>
      <c r="F1937" s="27" t="s">
        <v>84</v>
      </c>
      <c r="G1937" s="27" t="s">
        <v>67</v>
      </c>
      <c r="H1937" s="27" t="s">
        <v>29</v>
      </c>
      <c r="I1937" s="29">
        <v>0.55000000000000004</v>
      </c>
      <c r="J1937" s="30">
        <v>4000</v>
      </c>
      <c r="K1937" s="31">
        <f t="shared" si="14"/>
        <v>2200</v>
      </c>
      <c r="L1937" s="31">
        <f t="shared" si="15"/>
        <v>770</v>
      </c>
      <c r="M1937" s="32">
        <v>0.35</v>
      </c>
      <c r="O1937" s="37"/>
      <c r="P1937" s="35"/>
      <c r="Q1937" s="33"/>
      <c r="R1937" s="34"/>
    </row>
    <row r="1938" spans="1:18" ht="15.75" customHeight="1" x14ac:dyDescent="0.2">
      <c r="A1938" s="22"/>
      <c r="B1938" s="27" t="s">
        <v>34</v>
      </c>
      <c r="C1938" s="27">
        <v>1128299</v>
      </c>
      <c r="D1938" s="28">
        <v>44517</v>
      </c>
      <c r="E1938" s="27" t="s">
        <v>35</v>
      </c>
      <c r="F1938" s="27" t="s">
        <v>84</v>
      </c>
      <c r="G1938" s="27" t="s">
        <v>67</v>
      </c>
      <c r="H1938" s="27" t="s">
        <v>24</v>
      </c>
      <c r="I1938" s="29">
        <v>0.40000000000000008</v>
      </c>
      <c r="J1938" s="30">
        <v>6250</v>
      </c>
      <c r="K1938" s="31">
        <f t="shared" si="14"/>
        <v>2500.0000000000005</v>
      </c>
      <c r="L1938" s="31">
        <f t="shared" si="15"/>
        <v>1000.0000000000001</v>
      </c>
      <c r="M1938" s="32">
        <v>0.39999999999999997</v>
      </c>
      <c r="O1938" s="37"/>
      <c r="P1938" s="35"/>
      <c r="Q1938" s="33"/>
      <c r="R1938" s="34"/>
    </row>
    <row r="1939" spans="1:18" ht="15.75" customHeight="1" x14ac:dyDescent="0.2">
      <c r="A1939" s="22"/>
      <c r="B1939" s="27" t="s">
        <v>34</v>
      </c>
      <c r="C1939" s="27">
        <v>1128299</v>
      </c>
      <c r="D1939" s="28">
        <v>44517</v>
      </c>
      <c r="E1939" s="27" t="s">
        <v>35</v>
      </c>
      <c r="F1939" s="27" t="s">
        <v>84</v>
      </c>
      <c r="G1939" s="27" t="s">
        <v>67</v>
      </c>
      <c r="H1939" s="27" t="s">
        <v>25</v>
      </c>
      <c r="I1939" s="29">
        <v>0.45000000000000012</v>
      </c>
      <c r="J1939" s="30">
        <v>7000</v>
      </c>
      <c r="K1939" s="31">
        <f t="shared" si="14"/>
        <v>3150.0000000000009</v>
      </c>
      <c r="L1939" s="31">
        <f t="shared" si="15"/>
        <v>1260.0000000000002</v>
      </c>
      <c r="M1939" s="32">
        <v>0.39999999999999997</v>
      </c>
      <c r="O1939" s="37"/>
      <c r="P1939" s="35"/>
      <c r="Q1939" s="33"/>
      <c r="R1939" s="34"/>
    </row>
    <row r="1940" spans="1:18" ht="15.75" customHeight="1" x14ac:dyDescent="0.2">
      <c r="A1940" s="22"/>
      <c r="B1940" s="27" t="s">
        <v>34</v>
      </c>
      <c r="C1940" s="27">
        <v>1128299</v>
      </c>
      <c r="D1940" s="28">
        <v>44517</v>
      </c>
      <c r="E1940" s="27" t="s">
        <v>35</v>
      </c>
      <c r="F1940" s="27" t="s">
        <v>84</v>
      </c>
      <c r="G1940" s="27" t="s">
        <v>67</v>
      </c>
      <c r="H1940" s="27" t="s">
        <v>26</v>
      </c>
      <c r="I1940" s="29">
        <v>0.40000000000000008</v>
      </c>
      <c r="J1940" s="30">
        <v>5250</v>
      </c>
      <c r="K1940" s="31">
        <f t="shared" si="14"/>
        <v>2100.0000000000005</v>
      </c>
      <c r="L1940" s="31">
        <f t="shared" si="15"/>
        <v>840.00000000000011</v>
      </c>
      <c r="M1940" s="32">
        <v>0.39999999999999997</v>
      </c>
      <c r="O1940" s="37"/>
      <c r="P1940" s="35"/>
      <c r="Q1940" s="33"/>
      <c r="R1940" s="34"/>
    </row>
    <row r="1941" spans="1:18" ht="15.75" customHeight="1" x14ac:dyDescent="0.2">
      <c r="A1941" s="22"/>
      <c r="B1941" s="27" t="s">
        <v>34</v>
      </c>
      <c r="C1941" s="27">
        <v>1128299</v>
      </c>
      <c r="D1941" s="28">
        <v>44517</v>
      </c>
      <c r="E1941" s="27" t="s">
        <v>35</v>
      </c>
      <c r="F1941" s="27" t="s">
        <v>84</v>
      </c>
      <c r="G1941" s="27" t="s">
        <v>67</v>
      </c>
      <c r="H1941" s="27" t="s">
        <v>27</v>
      </c>
      <c r="I1941" s="29">
        <v>0.50000000000000011</v>
      </c>
      <c r="J1941" s="30">
        <v>5000</v>
      </c>
      <c r="K1941" s="31">
        <f t="shared" si="14"/>
        <v>2500.0000000000005</v>
      </c>
      <c r="L1941" s="31">
        <f t="shared" si="15"/>
        <v>1000.0000000000001</v>
      </c>
      <c r="M1941" s="32">
        <v>0.39999999999999997</v>
      </c>
      <c r="O1941" s="37"/>
      <c r="P1941" s="35"/>
      <c r="Q1941" s="33"/>
      <c r="R1941" s="34"/>
    </row>
    <row r="1942" spans="1:18" ht="15.75" customHeight="1" x14ac:dyDescent="0.2">
      <c r="A1942" s="22"/>
      <c r="B1942" s="27" t="s">
        <v>34</v>
      </c>
      <c r="C1942" s="27">
        <v>1128299</v>
      </c>
      <c r="D1942" s="28">
        <v>44517</v>
      </c>
      <c r="E1942" s="27" t="s">
        <v>35</v>
      </c>
      <c r="F1942" s="27" t="s">
        <v>84</v>
      </c>
      <c r="G1942" s="27" t="s">
        <v>67</v>
      </c>
      <c r="H1942" s="27" t="s">
        <v>28</v>
      </c>
      <c r="I1942" s="29">
        <v>0.70000000000000007</v>
      </c>
      <c r="J1942" s="30">
        <v>4750</v>
      </c>
      <c r="K1942" s="31">
        <f t="shared" si="14"/>
        <v>3325.0000000000005</v>
      </c>
      <c r="L1942" s="31">
        <f t="shared" si="15"/>
        <v>1496.2500000000002</v>
      </c>
      <c r="M1942" s="32">
        <v>0.45</v>
      </c>
      <c r="O1942" s="37"/>
      <c r="P1942" s="35"/>
      <c r="Q1942" s="33"/>
      <c r="R1942" s="34"/>
    </row>
    <row r="1943" spans="1:18" ht="15.75" customHeight="1" x14ac:dyDescent="0.2">
      <c r="A1943" s="22"/>
      <c r="B1943" s="27" t="s">
        <v>34</v>
      </c>
      <c r="C1943" s="27">
        <v>1128299</v>
      </c>
      <c r="D1943" s="28">
        <v>44517</v>
      </c>
      <c r="E1943" s="27" t="s">
        <v>35</v>
      </c>
      <c r="F1943" s="27" t="s">
        <v>84</v>
      </c>
      <c r="G1943" s="27" t="s">
        <v>67</v>
      </c>
      <c r="H1943" s="27" t="s">
        <v>29</v>
      </c>
      <c r="I1943" s="29">
        <v>0.8500000000000002</v>
      </c>
      <c r="J1943" s="30">
        <v>6000</v>
      </c>
      <c r="K1943" s="31">
        <f t="shared" si="14"/>
        <v>5100.0000000000009</v>
      </c>
      <c r="L1943" s="31">
        <f t="shared" si="15"/>
        <v>1785.0000000000002</v>
      </c>
      <c r="M1943" s="32">
        <v>0.35</v>
      </c>
      <c r="O1943" s="37"/>
      <c r="P1943" s="35"/>
      <c r="Q1943" s="33"/>
      <c r="R1943" s="34"/>
    </row>
    <row r="1944" spans="1:18" ht="15.75" customHeight="1" x14ac:dyDescent="0.2">
      <c r="A1944" s="22"/>
      <c r="B1944" s="27" t="s">
        <v>34</v>
      </c>
      <c r="C1944" s="27">
        <v>1128299</v>
      </c>
      <c r="D1944" s="28">
        <v>44546</v>
      </c>
      <c r="E1944" s="27" t="s">
        <v>35</v>
      </c>
      <c r="F1944" s="27" t="s">
        <v>84</v>
      </c>
      <c r="G1944" s="27" t="s">
        <v>67</v>
      </c>
      <c r="H1944" s="27" t="s">
        <v>24</v>
      </c>
      <c r="I1944" s="29">
        <v>0.70000000000000018</v>
      </c>
      <c r="J1944" s="30">
        <v>8000</v>
      </c>
      <c r="K1944" s="31">
        <f t="shared" si="14"/>
        <v>5600.0000000000018</v>
      </c>
      <c r="L1944" s="31">
        <f t="shared" si="15"/>
        <v>2240.0000000000005</v>
      </c>
      <c r="M1944" s="32">
        <v>0.39999999999999997</v>
      </c>
      <c r="O1944" s="37"/>
      <c r="P1944" s="35"/>
      <c r="Q1944" s="33"/>
      <c r="R1944" s="34"/>
    </row>
    <row r="1945" spans="1:18" ht="15.75" customHeight="1" x14ac:dyDescent="0.2">
      <c r="A1945" s="22"/>
      <c r="B1945" s="27" t="s">
        <v>34</v>
      </c>
      <c r="C1945" s="27">
        <v>1128299</v>
      </c>
      <c r="D1945" s="28">
        <v>44546</v>
      </c>
      <c r="E1945" s="27" t="s">
        <v>35</v>
      </c>
      <c r="F1945" s="27" t="s">
        <v>84</v>
      </c>
      <c r="G1945" s="27" t="s">
        <v>67</v>
      </c>
      <c r="H1945" s="27" t="s">
        <v>25</v>
      </c>
      <c r="I1945" s="29">
        <v>0.80000000000000027</v>
      </c>
      <c r="J1945" s="30">
        <v>8000</v>
      </c>
      <c r="K1945" s="31">
        <f t="shared" si="14"/>
        <v>6400.0000000000018</v>
      </c>
      <c r="L1945" s="31">
        <f t="shared" si="15"/>
        <v>2560.0000000000005</v>
      </c>
      <c r="M1945" s="32">
        <v>0.39999999999999997</v>
      </c>
      <c r="O1945" s="37"/>
      <c r="P1945" s="35"/>
      <c r="Q1945" s="33"/>
      <c r="R1945" s="34"/>
    </row>
    <row r="1946" spans="1:18" ht="15.75" customHeight="1" x14ac:dyDescent="0.2">
      <c r="A1946" s="22"/>
      <c r="B1946" s="27" t="s">
        <v>34</v>
      </c>
      <c r="C1946" s="27">
        <v>1128299</v>
      </c>
      <c r="D1946" s="28">
        <v>44546</v>
      </c>
      <c r="E1946" s="27" t="s">
        <v>35</v>
      </c>
      <c r="F1946" s="27" t="s">
        <v>84</v>
      </c>
      <c r="G1946" s="27" t="s">
        <v>67</v>
      </c>
      <c r="H1946" s="27" t="s">
        <v>26</v>
      </c>
      <c r="I1946" s="29">
        <v>0.75000000000000022</v>
      </c>
      <c r="J1946" s="30">
        <v>6000</v>
      </c>
      <c r="K1946" s="31">
        <f t="shared" si="14"/>
        <v>4500.0000000000009</v>
      </c>
      <c r="L1946" s="31">
        <f t="shared" si="15"/>
        <v>1800.0000000000002</v>
      </c>
      <c r="M1946" s="32">
        <v>0.39999999999999997</v>
      </c>
      <c r="O1946" s="37"/>
      <c r="P1946" s="35"/>
      <c r="Q1946" s="33"/>
      <c r="R1946" s="34"/>
    </row>
    <row r="1947" spans="1:18" ht="15.75" customHeight="1" x14ac:dyDescent="0.2">
      <c r="A1947" s="22"/>
      <c r="B1947" s="27" t="s">
        <v>34</v>
      </c>
      <c r="C1947" s="27">
        <v>1128299</v>
      </c>
      <c r="D1947" s="28">
        <v>44546</v>
      </c>
      <c r="E1947" s="27" t="s">
        <v>35</v>
      </c>
      <c r="F1947" s="27" t="s">
        <v>84</v>
      </c>
      <c r="G1947" s="27" t="s">
        <v>67</v>
      </c>
      <c r="H1947" s="27" t="s">
        <v>27</v>
      </c>
      <c r="I1947" s="29">
        <v>0.75000000000000022</v>
      </c>
      <c r="J1947" s="30">
        <v>6000</v>
      </c>
      <c r="K1947" s="31">
        <f t="shared" si="14"/>
        <v>4500.0000000000009</v>
      </c>
      <c r="L1947" s="31">
        <f t="shared" si="15"/>
        <v>1800.0000000000002</v>
      </c>
      <c r="M1947" s="32">
        <v>0.39999999999999997</v>
      </c>
      <c r="O1947" s="37"/>
      <c r="P1947" s="35"/>
      <c r="Q1947" s="33"/>
      <c r="R1947" s="34"/>
    </row>
    <row r="1948" spans="1:18" ht="15.75" customHeight="1" x14ac:dyDescent="0.2">
      <c r="A1948" s="22"/>
      <c r="B1948" s="27" t="s">
        <v>34</v>
      </c>
      <c r="C1948" s="27">
        <v>1128299</v>
      </c>
      <c r="D1948" s="28">
        <v>44546</v>
      </c>
      <c r="E1948" s="27" t="s">
        <v>35</v>
      </c>
      <c r="F1948" s="27" t="s">
        <v>84</v>
      </c>
      <c r="G1948" s="27" t="s">
        <v>67</v>
      </c>
      <c r="H1948" s="27" t="s">
        <v>28</v>
      </c>
      <c r="I1948" s="29">
        <v>0.8500000000000002</v>
      </c>
      <c r="J1948" s="30">
        <v>5250</v>
      </c>
      <c r="K1948" s="31">
        <f t="shared" si="14"/>
        <v>4462.5000000000009</v>
      </c>
      <c r="L1948" s="31">
        <f t="shared" si="15"/>
        <v>2008.1250000000005</v>
      </c>
      <c r="M1948" s="32">
        <v>0.45</v>
      </c>
      <c r="O1948" s="37"/>
      <c r="P1948" s="35"/>
      <c r="Q1948" s="33"/>
      <c r="R1948" s="34"/>
    </row>
    <row r="1949" spans="1:18" ht="15.75" customHeight="1" x14ac:dyDescent="0.2">
      <c r="A1949" s="22"/>
      <c r="B1949" s="27" t="s">
        <v>34</v>
      </c>
      <c r="C1949" s="27">
        <v>1128299</v>
      </c>
      <c r="D1949" s="28">
        <v>44546</v>
      </c>
      <c r="E1949" s="27" t="s">
        <v>35</v>
      </c>
      <c r="F1949" s="27" t="s">
        <v>84</v>
      </c>
      <c r="G1949" s="27" t="s">
        <v>67</v>
      </c>
      <c r="H1949" s="27" t="s">
        <v>29</v>
      </c>
      <c r="I1949" s="29">
        <v>0.90000000000000024</v>
      </c>
      <c r="J1949" s="30">
        <v>6250</v>
      </c>
      <c r="K1949" s="31">
        <f t="shared" si="14"/>
        <v>5625.0000000000018</v>
      </c>
      <c r="L1949" s="31">
        <f t="shared" si="15"/>
        <v>1968.7500000000005</v>
      </c>
      <c r="M1949" s="32">
        <v>0.35</v>
      </c>
      <c r="O1949" s="37"/>
      <c r="P1949" s="35"/>
      <c r="Q1949" s="33"/>
      <c r="R1949" s="34"/>
    </row>
    <row r="1950" spans="1:18" ht="15.75" customHeight="1" x14ac:dyDescent="0.2">
      <c r="A1950" s="22" t="s">
        <v>46</v>
      </c>
      <c r="B1950" s="27" t="s">
        <v>30</v>
      </c>
      <c r="C1950" s="27">
        <v>1197831</v>
      </c>
      <c r="D1950" s="28">
        <v>44201</v>
      </c>
      <c r="E1950" s="27" t="s">
        <v>31</v>
      </c>
      <c r="F1950" s="27" t="s">
        <v>85</v>
      </c>
      <c r="G1950" s="27" t="s">
        <v>86</v>
      </c>
      <c r="H1950" s="27" t="s">
        <v>24</v>
      </c>
      <c r="I1950" s="29">
        <v>0.2</v>
      </c>
      <c r="J1950" s="30">
        <v>6750</v>
      </c>
      <c r="K1950" s="31">
        <f t="shared" si="14"/>
        <v>1350</v>
      </c>
      <c r="L1950" s="31">
        <f t="shared" si="15"/>
        <v>405</v>
      </c>
      <c r="M1950" s="32">
        <v>0.3</v>
      </c>
      <c r="O1950" s="37"/>
      <c r="P1950" s="35"/>
      <c r="Q1950" s="33"/>
      <c r="R1950" s="34"/>
    </row>
    <row r="1951" spans="1:18" ht="15.75" customHeight="1" x14ac:dyDescent="0.2">
      <c r="A1951" s="22"/>
      <c r="B1951" s="27" t="s">
        <v>30</v>
      </c>
      <c r="C1951" s="27">
        <v>1197831</v>
      </c>
      <c r="D1951" s="28">
        <v>44201</v>
      </c>
      <c r="E1951" s="27" t="s">
        <v>31</v>
      </c>
      <c r="F1951" s="27" t="s">
        <v>85</v>
      </c>
      <c r="G1951" s="27" t="s">
        <v>86</v>
      </c>
      <c r="H1951" s="27" t="s">
        <v>25</v>
      </c>
      <c r="I1951" s="29">
        <v>0.3</v>
      </c>
      <c r="J1951" s="30">
        <v>6750</v>
      </c>
      <c r="K1951" s="31">
        <f t="shared" si="14"/>
        <v>2025</v>
      </c>
      <c r="L1951" s="31">
        <f t="shared" si="15"/>
        <v>607.5</v>
      </c>
      <c r="M1951" s="32">
        <v>0.3</v>
      </c>
      <c r="O1951" s="37"/>
      <c r="P1951" s="35"/>
      <c r="Q1951" s="33"/>
      <c r="R1951" s="34"/>
    </row>
    <row r="1952" spans="1:18" ht="15.75" customHeight="1" x14ac:dyDescent="0.2">
      <c r="A1952" s="22"/>
      <c r="B1952" s="27" t="s">
        <v>30</v>
      </c>
      <c r="C1952" s="27">
        <v>1197831</v>
      </c>
      <c r="D1952" s="28">
        <v>44201</v>
      </c>
      <c r="E1952" s="27" t="s">
        <v>31</v>
      </c>
      <c r="F1952" s="27" t="s">
        <v>85</v>
      </c>
      <c r="G1952" s="27" t="s">
        <v>86</v>
      </c>
      <c r="H1952" s="27" t="s">
        <v>26</v>
      </c>
      <c r="I1952" s="29">
        <v>0.3</v>
      </c>
      <c r="J1952" s="30">
        <v>4750</v>
      </c>
      <c r="K1952" s="31">
        <f t="shared" si="14"/>
        <v>1425</v>
      </c>
      <c r="L1952" s="31">
        <f t="shared" si="15"/>
        <v>427.5</v>
      </c>
      <c r="M1952" s="32">
        <v>0.3</v>
      </c>
      <c r="O1952" s="37"/>
      <c r="P1952" s="35"/>
      <c r="Q1952" s="33"/>
      <c r="R1952" s="34"/>
    </row>
    <row r="1953" spans="1:18" ht="15.75" customHeight="1" x14ac:dyDescent="0.2">
      <c r="A1953" s="22"/>
      <c r="B1953" s="27" t="s">
        <v>30</v>
      </c>
      <c r="C1953" s="27">
        <v>1197831</v>
      </c>
      <c r="D1953" s="28">
        <v>44201</v>
      </c>
      <c r="E1953" s="27" t="s">
        <v>31</v>
      </c>
      <c r="F1953" s="27" t="s">
        <v>85</v>
      </c>
      <c r="G1953" s="27" t="s">
        <v>86</v>
      </c>
      <c r="H1953" s="27" t="s">
        <v>27</v>
      </c>
      <c r="I1953" s="29">
        <v>0.35</v>
      </c>
      <c r="J1953" s="30">
        <v>4750</v>
      </c>
      <c r="K1953" s="31">
        <f t="shared" si="14"/>
        <v>1662.5</v>
      </c>
      <c r="L1953" s="31">
        <f t="shared" si="15"/>
        <v>665</v>
      </c>
      <c r="M1953" s="32">
        <v>0.4</v>
      </c>
      <c r="O1953" s="37"/>
      <c r="P1953" s="35"/>
      <c r="Q1953" s="33"/>
      <c r="R1953" s="34"/>
    </row>
    <row r="1954" spans="1:18" ht="15.75" customHeight="1" x14ac:dyDescent="0.2">
      <c r="A1954" s="22"/>
      <c r="B1954" s="27" t="s">
        <v>30</v>
      </c>
      <c r="C1954" s="27">
        <v>1197831</v>
      </c>
      <c r="D1954" s="28">
        <v>44201</v>
      </c>
      <c r="E1954" s="27" t="s">
        <v>31</v>
      </c>
      <c r="F1954" s="27" t="s">
        <v>85</v>
      </c>
      <c r="G1954" s="27" t="s">
        <v>86</v>
      </c>
      <c r="H1954" s="27" t="s">
        <v>28</v>
      </c>
      <c r="I1954" s="29">
        <v>0.4</v>
      </c>
      <c r="J1954" s="30">
        <v>3250</v>
      </c>
      <c r="K1954" s="31">
        <f t="shared" si="14"/>
        <v>1300</v>
      </c>
      <c r="L1954" s="31">
        <f t="shared" si="15"/>
        <v>325</v>
      </c>
      <c r="M1954" s="32">
        <v>0.25</v>
      </c>
      <c r="O1954" s="37"/>
      <c r="P1954" s="35"/>
      <c r="Q1954" s="33"/>
      <c r="R1954" s="34"/>
    </row>
    <row r="1955" spans="1:18" ht="15.75" customHeight="1" x14ac:dyDescent="0.2">
      <c r="A1955" s="22"/>
      <c r="B1955" s="27" t="s">
        <v>30</v>
      </c>
      <c r="C1955" s="27">
        <v>1197831</v>
      </c>
      <c r="D1955" s="28">
        <v>44201</v>
      </c>
      <c r="E1955" s="27" t="s">
        <v>31</v>
      </c>
      <c r="F1955" s="27" t="s">
        <v>85</v>
      </c>
      <c r="G1955" s="27" t="s">
        <v>86</v>
      </c>
      <c r="H1955" s="27" t="s">
        <v>29</v>
      </c>
      <c r="I1955" s="29">
        <v>0.35</v>
      </c>
      <c r="J1955" s="30">
        <v>4750</v>
      </c>
      <c r="K1955" s="31">
        <f t="shared" si="14"/>
        <v>1662.5</v>
      </c>
      <c r="L1955" s="31">
        <f t="shared" si="15"/>
        <v>748.125</v>
      </c>
      <c r="M1955" s="32">
        <v>0.45</v>
      </c>
      <c r="O1955" s="37"/>
      <c r="P1955" s="35"/>
      <c r="Q1955" s="33"/>
      <c r="R1955" s="34"/>
    </row>
    <row r="1956" spans="1:18" ht="15.75" customHeight="1" x14ac:dyDescent="0.2">
      <c r="A1956" s="22"/>
      <c r="B1956" s="27" t="s">
        <v>30</v>
      </c>
      <c r="C1956" s="27">
        <v>1197831</v>
      </c>
      <c r="D1956" s="28">
        <v>44231</v>
      </c>
      <c r="E1956" s="27" t="s">
        <v>31</v>
      </c>
      <c r="F1956" s="27" t="s">
        <v>85</v>
      </c>
      <c r="G1956" s="27" t="s">
        <v>86</v>
      </c>
      <c r="H1956" s="27" t="s">
        <v>24</v>
      </c>
      <c r="I1956" s="29">
        <v>0.25</v>
      </c>
      <c r="J1956" s="30">
        <v>6250</v>
      </c>
      <c r="K1956" s="31">
        <f t="shared" si="14"/>
        <v>1562.5</v>
      </c>
      <c r="L1956" s="31">
        <f t="shared" si="15"/>
        <v>468.75</v>
      </c>
      <c r="M1956" s="32">
        <v>0.3</v>
      </c>
      <c r="O1956" s="37"/>
      <c r="P1956" s="35"/>
      <c r="Q1956" s="33"/>
      <c r="R1956" s="34"/>
    </row>
    <row r="1957" spans="1:18" ht="15.75" customHeight="1" x14ac:dyDescent="0.2">
      <c r="A1957" s="22"/>
      <c r="B1957" s="27" t="s">
        <v>30</v>
      </c>
      <c r="C1957" s="27">
        <v>1197831</v>
      </c>
      <c r="D1957" s="28">
        <v>44231</v>
      </c>
      <c r="E1957" s="27" t="s">
        <v>31</v>
      </c>
      <c r="F1957" s="27" t="s">
        <v>85</v>
      </c>
      <c r="G1957" s="27" t="s">
        <v>86</v>
      </c>
      <c r="H1957" s="27" t="s">
        <v>25</v>
      </c>
      <c r="I1957" s="29">
        <v>0.35</v>
      </c>
      <c r="J1957" s="30">
        <v>6000</v>
      </c>
      <c r="K1957" s="31">
        <f t="shared" si="14"/>
        <v>2100</v>
      </c>
      <c r="L1957" s="31">
        <f t="shared" si="15"/>
        <v>630</v>
      </c>
      <c r="M1957" s="32">
        <v>0.3</v>
      </c>
      <c r="O1957" s="37"/>
      <c r="P1957" s="35"/>
      <c r="Q1957" s="33"/>
      <c r="R1957" s="34"/>
    </row>
    <row r="1958" spans="1:18" ht="15.75" customHeight="1" x14ac:dyDescent="0.2">
      <c r="A1958" s="22"/>
      <c r="B1958" s="27" t="s">
        <v>30</v>
      </c>
      <c r="C1958" s="27">
        <v>1197831</v>
      </c>
      <c r="D1958" s="28">
        <v>44231</v>
      </c>
      <c r="E1958" s="27" t="s">
        <v>31</v>
      </c>
      <c r="F1958" s="27" t="s">
        <v>85</v>
      </c>
      <c r="G1958" s="27" t="s">
        <v>86</v>
      </c>
      <c r="H1958" s="27" t="s">
        <v>26</v>
      </c>
      <c r="I1958" s="29">
        <v>0.35</v>
      </c>
      <c r="J1958" s="30">
        <v>4250</v>
      </c>
      <c r="K1958" s="31">
        <f t="shared" si="14"/>
        <v>1487.5</v>
      </c>
      <c r="L1958" s="31">
        <f t="shared" si="15"/>
        <v>446.25</v>
      </c>
      <c r="M1958" s="32">
        <v>0.3</v>
      </c>
      <c r="O1958" s="37"/>
      <c r="P1958" s="35"/>
      <c r="Q1958" s="33"/>
      <c r="R1958" s="34"/>
    </row>
    <row r="1959" spans="1:18" ht="15.75" customHeight="1" x14ac:dyDescent="0.2">
      <c r="A1959" s="22"/>
      <c r="B1959" s="27" t="s">
        <v>30</v>
      </c>
      <c r="C1959" s="27">
        <v>1197831</v>
      </c>
      <c r="D1959" s="28">
        <v>44231</v>
      </c>
      <c r="E1959" s="27" t="s">
        <v>31</v>
      </c>
      <c r="F1959" s="27" t="s">
        <v>85</v>
      </c>
      <c r="G1959" s="27" t="s">
        <v>86</v>
      </c>
      <c r="H1959" s="27" t="s">
        <v>27</v>
      </c>
      <c r="I1959" s="29">
        <v>0.35</v>
      </c>
      <c r="J1959" s="30">
        <v>3750</v>
      </c>
      <c r="K1959" s="31">
        <f t="shared" si="14"/>
        <v>1312.5</v>
      </c>
      <c r="L1959" s="31">
        <f t="shared" si="15"/>
        <v>525</v>
      </c>
      <c r="M1959" s="32">
        <v>0.4</v>
      </c>
      <c r="O1959" s="37"/>
      <c r="P1959" s="35"/>
      <c r="Q1959" s="33"/>
      <c r="R1959" s="34"/>
    </row>
    <row r="1960" spans="1:18" ht="15.75" customHeight="1" x14ac:dyDescent="0.2">
      <c r="A1960" s="22"/>
      <c r="B1960" s="27" t="s">
        <v>30</v>
      </c>
      <c r="C1960" s="27">
        <v>1197831</v>
      </c>
      <c r="D1960" s="28">
        <v>44231</v>
      </c>
      <c r="E1960" s="27" t="s">
        <v>31</v>
      </c>
      <c r="F1960" s="27" t="s">
        <v>85</v>
      </c>
      <c r="G1960" s="27" t="s">
        <v>86</v>
      </c>
      <c r="H1960" s="27" t="s">
        <v>28</v>
      </c>
      <c r="I1960" s="29">
        <v>0.4</v>
      </c>
      <c r="J1960" s="30">
        <v>2500</v>
      </c>
      <c r="K1960" s="31">
        <f t="shared" si="14"/>
        <v>1000</v>
      </c>
      <c r="L1960" s="31">
        <f t="shared" si="15"/>
        <v>250</v>
      </c>
      <c r="M1960" s="32">
        <v>0.25</v>
      </c>
      <c r="O1960" s="37"/>
      <c r="P1960" s="35"/>
      <c r="Q1960" s="33"/>
      <c r="R1960" s="34"/>
    </row>
    <row r="1961" spans="1:18" ht="15.75" customHeight="1" x14ac:dyDescent="0.2">
      <c r="A1961" s="22"/>
      <c r="B1961" s="27" t="s">
        <v>30</v>
      </c>
      <c r="C1961" s="27">
        <v>1197831</v>
      </c>
      <c r="D1961" s="28">
        <v>44231</v>
      </c>
      <c r="E1961" s="27" t="s">
        <v>31</v>
      </c>
      <c r="F1961" s="27" t="s">
        <v>85</v>
      </c>
      <c r="G1961" s="27" t="s">
        <v>86</v>
      </c>
      <c r="H1961" s="27" t="s">
        <v>29</v>
      </c>
      <c r="I1961" s="29">
        <v>0.35</v>
      </c>
      <c r="J1961" s="30">
        <v>4500</v>
      </c>
      <c r="K1961" s="31">
        <f t="shared" si="14"/>
        <v>1575</v>
      </c>
      <c r="L1961" s="31">
        <f t="shared" si="15"/>
        <v>708.75</v>
      </c>
      <c r="M1961" s="32">
        <v>0.45</v>
      </c>
      <c r="O1961" s="37"/>
      <c r="P1961" s="35"/>
      <c r="Q1961" s="33"/>
      <c r="R1961" s="34"/>
    </row>
    <row r="1962" spans="1:18" ht="15.75" customHeight="1" x14ac:dyDescent="0.2">
      <c r="A1962" s="22"/>
      <c r="B1962" s="27" t="s">
        <v>30</v>
      </c>
      <c r="C1962" s="27">
        <v>1197831</v>
      </c>
      <c r="D1962" s="28">
        <v>44261</v>
      </c>
      <c r="E1962" s="27" t="s">
        <v>31</v>
      </c>
      <c r="F1962" s="27" t="s">
        <v>85</v>
      </c>
      <c r="G1962" s="27" t="s">
        <v>86</v>
      </c>
      <c r="H1962" s="27" t="s">
        <v>24</v>
      </c>
      <c r="I1962" s="29">
        <v>0.3</v>
      </c>
      <c r="J1962" s="30">
        <v>6250</v>
      </c>
      <c r="K1962" s="31">
        <f t="shared" si="14"/>
        <v>1875</v>
      </c>
      <c r="L1962" s="31">
        <f t="shared" si="15"/>
        <v>656.25</v>
      </c>
      <c r="M1962" s="32">
        <v>0.35</v>
      </c>
      <c r="O1962" s="37"/>
      <c r="P1962" s="35"/>
      <c r="Q1962" s="33"/>
      <c r="R1962" s="34"/>
    </row>
    <row r="1963" spans="1:18" ht="15.75" customHeight="1" x14ac:dyDescent="0.2">
      <c r="A1963" s="22"/>
      <c r="B1963" s="27" t="s">
        <v>30</v>
      </c>
      <c r="C1963" s="27">
        <v>1197831</v>
      </c>
      <c r="D1963" s="28">
        <v>44261</v>
      </c>
      <c r="E1963" s="27" t="s">
        <v>31</v>
      </c>
      <c r="F1963" s="27" t="s">
        <v>85</v>
      </c>
      <c r="G1963" s="27" t="s">
        <v>86</v>
      </c>
      <c r="H1963" s="27" t="s">
        <v>25</v>
      </c>
      <c r="I1963" s="29">
        <v>0.4</v>
      </c>
      <c r="J1963" s="30">
        <v>6250</v>
      </c>
      <c r="K1963" s="31">
        <f t="shared" si="14"/>
        <v>2500</v>
      </c>
      <c r="L1963" s="31">
        <f t="shared" si="15"/>
        <v>875</v>
      </c>
      <c r="M1963" s="32">
        <v>0.35</v>
      </c>
      <c r="O1963" s="37"/>
      <c r="P1963" s="35"/>
      <c r="Q1963" s="33"/>
      <c r="R1963" s="34"/>
    </row>
    <row r="1964" spans="1:18" ht="15.75" customHeight="1" x14ac:dyDescent="0.2">
      <c r="A1964" s="22"/>
      <c r="B1964" s="27" t="s">
        <v>30</v>
      </c>
      <c r="C1964" s="27">
        <v>1197831</v>
      </c>
      <c r="D1964" s="28">
        <v>44261</v>
      </c>
      <c r="E1964" s="27" t="s">
        <v>31</v>
      </c>
      <c r="F1964" s="27" t="s">
        <v>85</v>
      </c>
      <c r="G1964" s="27" t="s">
        <v>86</v>
      </c>
      <c r="H1964" s="27" t="s">
        <v>26</v>
      </c>
      <c r="I1964" s="29">
        <v>0.3</v>
      </c>
      <c r="J1964" s="30">
        <v>4500</v>
      </c>
      <c r="K1964" s="31">
        <f t="shared" si="14"/>
        <v>1350</v>
      </c>
      <c r="L1964" s="31">
        <f t="shared" si="15"/>
        <v>472.49999999999994</v>
      </c>
      <c r="M1964" s="32">
        <v>0.35</v>
      </c>
      <c r="O1964" s="37"/>
      <c r="P1964" s="35"/>
      <c r="Q1964" s="33"/>
      <c r="R1964" s="34"/>
    </row>
    <row r="1965" spans="1:18" ht="15.75" customHeight="1" x14ac:dyDescent="0.2">
      <c r="A1965" s="22"/>
      <c r="B1965" s="27" t="s">
        <v>30</v>
      </c>
      <c r="C1965" s="27">
        <v>1197831</v>
      </c>
      <c r="D1965" s="28">
        <v>44261</v>
      </c>
      <c r="E1965" s="27" t="s">
        <v>31</v>
      </c>
      <c r="F1965" s="27" t="s">
        <v>85</v>
      </c>
      <c r="G1965" s="27" t="s">
        <v>86</v>
      </c>
      <c r="H1965" s="27" t="s">
        <v>27</v>
      </c>
      <c r="I1965" s="29">
        <v>0.35000000000000003</v>
      </c>
      <c r="J1965" s="30">
        <v>3500</v>
      </c>
      <c r="K1965" s="31">
        <f t="shared" si="14"/>
        <v>1225.0000000000002</v>
      </c>
      <c r="L1965" s="31">
        <f t="shared" si="15"/>
        <v>551.25000000000011</v>
      </c>
      <c r="M1965" s="32">
        <v>0.45</v>
      </c>
      <c r="O1965" s="37"/>
      <c r="P1965" s="35"/>
      <c r="Q1965" s="33"/>
      <c r="R1965" s="34"/>
    </row>
    <row r="1966" spans="1:18" ht="15.75" customHeight="1" x14ac:dyDescent="0.2">
      <c r="A1966" s="22"/>
      <c r="B1966" s="27" t="s">
        <v>30</v>
      </c>
      <c r="C1966" s="27">
        <v>1197831</v>
      </c>
      <c r="D1966" s="28">
        <v>44261</v>
      </c>
      <c r="E1966" s="27" t="s">
        <v>31</v>
      </c>
      <c r="F1966" s="27" t="s">
        <v>85</v>
      </c>
      <c r="G1966" s="27" t="s">
        <v>86</v>
      </c>
      <c r="H1966" s="27" t="s">
        <v>28</v>
      </c>
      <c r="I1966" s="29">
        <v>0.4</v>
      </c>
      <c r="J1966" s="30">
        <v>2500</v>
      </c>
      <c r="K1966" s="31">
        <f t="shared" si="14"/>
        <v>1000</v>
      </c>
      <c r="L1966" s="31">
        <f t="shared" si="15"/>
        <v>300</v>
      </c>
      <c r="M1966" s="32">
        <v>0.3</v>
      </c>
      <c r="O1966" s="37"/>
      <c r="P1966" s="35"/>
      <c r="Q1966" s="33"/>
      <c r="R1966" s="34"/>
    </row>
    <row r="1967" spans="1:18" ht="15.75" customHeight="1" x14ac:dyDescent="0.2">
      <c r="A1967" s="22"/>
      <c r="B1967" s="27" t="s">
        <v>30</v>
      </c>
      <c r="C1967" s="27">
        <v>1197831</v>
      </c>
      <c r="D1967" s="28">
        <v>44261</v>
      </c>
      <c r="E1967" s="27" t="s">
        <v>31</v>
      </c>
      <c r="F1967" s="27" t="s">
        <v>85</v>
      </c>
      <c r="G1967" s="27" t="s">
        <v>86</v>
      </c>
      <c r="H1967" s="27" t="s">
        <v>29</v>
      </c>
      <c r="I1967" s="29">
        <v>0.35000000000000003</v>
      </c>
      <c r="J1967" s="30">
        <v>4000</v>
      </c>
      <c r="K1967" s="31">
        <f t="shared" si="14"/>
        <v>1400.0000000000002</v>
      </c>
      <c r="L1967" s="31">
        <f t="shared" si="15"/>
        <v>700.00000000000011</v>
      </c>
      <c r="M1967" s="32">
        <v>0.5</v>
      </c>
      <c r="O1967" s="37"/>
      <c r="P1967" s="35"/>
      <c r="Q1967" s="33"/>
      <c r="R1967" s="34"/>
    </row>
    <row r="1968" spans="1:18" ht="15.75" customHeight="1" x14ac:dyDescent="0.2">
      <c r="A1968" s="22"/>
      <c r="B1968" s="27" t="s">
        <v>30</v>
      </c>
      <c r="C1968" s="27">
        <v>1197831</v>
      </c>
      <c r="D1968" s="28">
        <v>44291</v>
      </c>
      <c r="E1968" s="27" t="s">
        <v>31</v>
      </c>
      <c r="F1968" s="27" t="s">
        <v>85</v>
      </c>
      <c r="G1968" s="27" t="s">
        <v>86</v>
      </c>
      <c r="H1968" s="27" t="s">
        <v>24</v>
      </c>
      <c r="I1968" s="29">
        <v>0.19999999999999998</v>
      </c>
      <c r="J1968" s="30">
        <v>6500</v>
      </c>
      <c r="K1968" s="31">
        <f t="shared" si="14"/>
        <v>1300</v>
      </c>
      <c r="L1968" s="31">
        <f t="shared" si="15"/>
        <v>454.99999999999994</v>
      </c>
      <c r="M1968" s="32">
        <v>0.35</v>
      </c>
      <c r="O1968" s="37"/>
      <c r="P1968" s="35"/>
      <c r="Q1968" s="33"/>
      <c r="R1968" s="34"/>
    </row>
    <row r="1969" spans="1:18" ht="15.75" customHeight="1" x14ac:dyDescent="0.2">
      <c r="A1969" s="22"/>
      <c r="B1969" s="27" t="s">
        <v>30</v>
      </c>
      <c r="C1969" s="27">
        <v>1197831</v>
      </c>
      <c r="D1969" s="28">
        <v>44291</v>
      </c>
      <c r="E1969" s="27" t="s">
        <v>31</v>
      </c>
      <c r="F1969" s="27" t="s">
        <v>85</v>
      </c>
      <c r="G1969" s="27" t="s">
        <v>86</v>
      </c>
      <c r="H1969" s="27" t="s">
        <v>25</v>
      </c>
      <c r="I1969" s="29">
        <v>0.30000000000000004</v>
      </c>
      <c r="J1969" s="30">
        <v>6500</v>
      </c>
      <c r="K1969" s="31">
        <f t="shared" si="14"/>
        <v>1950.0000000000002</v>
      </c>
      <c r="L1969" s="31">
        <f t="shared" si="15"/>
        <v>682.5</v>
      </c>
      <c r="M1969" s="32">
        <v>0.35</v>
      </c>
      <c r="O1969" s="37"/>
      <c r="P1969" s="35"/>
      <c r="Q1969" s="33"/>
      <c r="R1969" s="34"/>
    </row>
    <row r="1970" spans="1:18" ht="15.75" customHeight="1" x14ac:dyDescent="0.2">
      <c r="A1970" s="22"/>
      <c r="B1970" s="27" t="s">
        <v>30</v>
      </c>
      <c r="C1970" s="27">
        <v>1197831</v>
      </c>
      <c r="D1970" s="28">
        <v>44291</v>
      </c>
      <c r="E1970" s="27" t="s">
        <v>31</v>
      </c>
      <c r="F1970" s="27" t="s">
        <v>85</v>
      </c>
      <c r="G1970" s="27" t="s">
        <v>86</v>
      </c>
      <c r="H1970" s="27" t="s">
        <v>26</v>
      </c>
      <c r="I1970" s="29">
        <v>0.24999999999999997</v>
      </c>
      <c r="J1970" s="30">
        <v>4750</v>
      </c>
      <c r="K1970" s="31">
        <f t="shared" si="14"/>
        <v>1187.4999999999998</v>
      </c>
      <c r="L1970" s="31">
        <f t="shared" si="15"/>
        <v>415.62499999999989</v>
      </c>
      <c r="M1970" s="32">
        <v>0.35</v>
      </c>
      <c r="O1970" s="37"/>
      <c r="P1970" s="35"/>
      <c r="Q1970" s="33"/>
      <c r="R1970" s="34"/>
    </row>
    <row r="1971" spans="1:18" ht="15.75" customHeight="1" x14ac:dyDescent="0.2">
      <c r="A1971" s="22"/>
      <c r="B1971" s="27" t="s">
        <v>30</v>
      </c>
      <c r="C1971" s="27">
        <v>1197831</v>
      </c>
      <c r="D1971" s="28">
        <v>44291</v>
      </c>
      <c r="E1971" s="27" t="s">
        <v>31</v>
      </c>
      <c r="F1971" s="27" t="s">
        <v>85</v>
      </c>
      <c r="G1971" s="27" t="s">
        <v>86</v>
      </c>
      <c r="H1971" s="27" t="s">
        <v>27</v>
      </c>
      <c r="I1971" s="29">
        <v>0.30000000000000004</v>
      </c>
      <c r="J1971" s="30">
        <v>3750</v>
      </c>
      <c r="K1971" s="31">
        <f t="shared" si="14"/>
        <v>1125.0000000000002</v>
      </c>
      <c r="L1971" s="31">
        <f t="shared" si="15"/>
        <v>506.25000000000011</v>
      </c>
      <c r="M1971" s="32">
        <v>0.45</v>
      </c>
      <c r="O1971" s="37"/>
      <c r="P1971" s="35"/>
      <c r="Q1971" s="33"/>
      <c r="R1971" s="34"/>
    </row>
    <row r="1972" spans="1:18" ht="15.75" customHeight="1" x14ac:dyDescent="0.2">
      <c r="A1972" s="22"/>
      <c r="B1972" s="27" t="s">
        <v>30</v>
      </c>
      <c r="C1972" s="27">
        <v>1197831</v>
      </c>
      <c r="D1972" s="28">
        <v>44291</v>
      </c>
      <c r="E1972" s="27" t="s">
        <v>31</v>
      </c>
      <c r="F1972" s="27" t="s">
        <v>85</v>
      </c>
      <c r="G1972" s="27" t="s">
        <v>86</v>
      </c>
      <c r="H1972" s="27" t="s">
        <v>28</v>
      </c>
      <c r="I1972" s="29">
        <v>0.35</v>
      </c>
      <c r="J1972" s="30">
        <v>2750</v>
      </c>
      <c r="K1972" s="31">
        <f t="shared" si="14"/>
        <v>962.49999999999989</v>
      </c>
      <c r="L1972" s="31">
        <f t="shared" si="15"/>
        <v>288.74999999999994</v>
      </c>
      <c r="M1972" s="32">
        <v>0.3</v>
      </c>
      <c r="O1972" s="37"/>
      <c r="P1972" s="35"/>
      <c r="Q1972" s="33"/>
      <c r="R1972" s="34"/>
    </row>
    <row r="1973" spans="1:18" ht="15.75" customHeight="1" x14ac:dyDescent="0.2">
      <c r="A1973" s="22"/>
      <c r="B1973" s="27" t="s">
        <v>30</v>
      </c>
      <c r="C1973" s="27">
        <v>1197831</v>
      </c>
      <c r="D1973" s="28">
        <v>44291</v>
      </c>
      <c r="E1973" s="27" t="s">
        <v>31</v>
      </c>
      <c r="F1973" s="27" t="s">
        <v>85</v>
      </c>
      <c r="G1973" s="27" t="s">
        <v>86</v>
      </c>
      <c r="H1973" s="27" t="s">
        <v>29</v>
      </c>
      <c r="I1973" s="29">
        <v>0.30000000000000004</v>
      </c>
      <c r="J1973" s="30">
        <v>5500</v>
      </c>
      <c r="K1973" s="31">
        <f t="shared" si="14"/>
        <v>1650.0000000000002</v>
      </c>
      <c r="L1973" s="31">
        <f t="shared" si="15"/>
        <v>825.00000000000011</v>
      </c>
      <c r="M1973" s="32">
        <v>0.5</v>
      </c>
      <c r="O1973" s="37"/>
      <c r="P1973" s="35"/>
      <c r="Q1973" s="33"/>
      <c r="R1973" s="34"/>
    </row>
    <row r="1974" spans="1:18" ht="15.75" customHeight="1" x14ac:dyDescent="0.2">
      <c r="A1974" s="22"/>
      <c r="B1974" s="27" t="s">
        <v>30</v>
      </c>
      <c r="C1974" s="27">
        <v>1197831</v>
      </c>
      <c r="D1974" s="28">
        <v>44321</v>
      </c>
      <c r="E1974" s="27" t="s">
        <v>31</v>
      </c>
      <c r="F1974" s="27" t="s">
        <v>85</v>
      </c>
      <c r="G1974" s="27" t="s">
        <v>86</v>
      </c>
      <c r="H1974" s="27" t="s">
        <v>24</v>
      </c>
      <c r="I1974" s="29">
        <v>0.19999999999999998</v>
      </c>
      <c r="J1974" s="30">
        <v>7000</v>
      </c>
      <c r="K1974" s="31">
        <f t="shared" si="14"/>
        <v>1399.9999999999998</v>
      </c>
      <c r="L1974" s="31">
        <f t="shared" si="15"/>
        <v>489.99999999999989</v>
      </c>
      <c r="M1974" s="32">
        <v>0.35</v>
      </c>
      <c r="O1974" s="37"/>
      <c r="P1974" s="35"/>
      <c r="Q1974" s="33"/>
      <c r="R1974" s="34"/>
    </row>
    <row r="1975" spans="1:18" ht="15.75" customHeight="1" x14ac:dyDescent="0.2">
      <c r="A1975" s="22"/>
      <c r="B1975" s="27" t="s">
        <v>30</v>
      </c>
      <c r="C1975" s="27">
        <v>1197831</v>
      </c>
      <c r="D1975" s="28">
        <v>44321</v>
      </c>
      <c r="E1975" s="27" t="s">
        <v>31</v>
      </c>
      <c r="F1975" s="27" t="s">
        <v>85</v>
      </c>
      <c r="G1975" s="27" t="s">
        <v>86</v>
      </c>
      <c r="H1975" s="27" t="s">
        <v>25</v>
      </c>
      <c r="I1975" s="29">
        <v>0.30000000000000004</v>
      </c>
      <c r="J1975" s="30">
        <v>7250</v>
      </c>
      <c r="K1975" s="31">
        <f t="shared" si="14"/>
        <v>2175.0000000000005</v>
      </c>
      <c r="L1975" s="31">
        <f t="shared" si="15"/>
        <v>761.25000000000011</v>
      </c>
      <c r="M1975" s="32">
        <v>0.35</v>
      </c>
      <c r="O1975" s="37"/>
      <c r="P1975" s="35"/>
      <c r="Q1975" s="33"/>
      <c r="R1975" s="34"/>
    </row>
    <row r="1976" spans="1:18" ht="15.75" customHeight="1" x14ac:dyDescent="0.2">
      <c r="A1976" s="22"/>
      <c r="B1976" s="27" t="s">
        <v>30</v>
      </c>
      <c r="C1976" s="27">
        <v>1197831</v>
      </c>
      <c r="D1976" s="28">
        <v>44321</v>
      </c>
      <c r="E1976" s="27" t="s">
        <v>31</v>
      </c>
      <c r="F1976" s="27" t="s">
        <v>85</v>
      </c>
      <c r="G1976" s="27" t="s">
        <v>86</v>
      </c>
      <c r="H1976" s="27" t="s">
        <v>26</v>
      </c>
      <c r="I1976" s="29">
        <v>0.24999999999999997</v>
      </c>
      <c r="J1976" s="30">
        <v>5750</v>
      </c>
      <c r="K1976" s="31">
        <f t="shared" si="14"/>
        <v>1437.4999999999998</v>
      </c>
      <c r="L1976" s="31">
        <f t="shared" si="15"/>
        <v>503.12499999999989</v>
      </c>
      <c r="M1976" s="32">
        <v>0.35</v>
      </c>
      <c r="O1976" s="37"/>
      <c r="P1976" s="35"/>
      <c r="Q1976" s="33"/>
      <c r="R1976" s="34"/>
    </row>
    <row r="1977" spans="1:18" ht="15.75" customHeight="1" x14ac:dyDescent="0.2">
      <c r="A1977" s="22"/>
      <c r="B1977" s="27" t="s">
        <v>30</v>
      </c>
      <c r="C1977" s="27">
        <v>1197831</v>
      </c>
      <c r="D1977" s="28">
        <v>44321</v>
      </c>
      <c r="E1977" s="27" t="s">
        <v>31</v>
      </c>
      <c r="F1977" s="27" t="s">
        <v>85</v>
      </c>
      <c r="G1977" s="27" t="s">
        <v>86</v>
      </c>
      <c r="H1977" s="27" t="s">
        <v>27</v>
      </c>
      <c r="I1977" s="29">
        <v>0.35000000000000003</v>
      </c>
      <c r="J1977" s="30">
        <v>5000</v>
      </c>
      <c r="K1977" s="31">
        <f t="shared" si="14"/>
        <v>1750.0000000000002</v>
      </c>
      <c r="L1977" s="31">
        <f t="shared" si="15"/>
        <v>787.50000000000011</v>
      </c>
      <c r="M1977" s="32">
        <v>0.45</v>
      </c>
      <c r="O1977" s="37"/>
      <c r="P1977" s="35"/>
      <c r="Q1977" s="33"/>
      <c r="R1977" s="34"/>
    </row>
    <row r="1978" spans="1:18" ht="15.75" customHeight="1" x14ac:dyDescent="0.2">
      <c r="A1978" s="22"/>
      <c r="B1978" s="27" t="s">
        <v>30</v>
      </c>
      <c r="C1978" s="27">
        <v>1197831</v>
      </c>
      <c r="D1978" s="28">
        <v>44321</v>
      </c>
      <c r="E1978" s="27" t="s">
        <v>31</v>
      </c>
      <c r="F1978" s="27" t="s">
        <v>85</v>
      </c>
      <c r="G1978" s="27" t="s">
        <v>86</v>
      </c>
      <c r="H1978" s="27" t="s">
        <v>28</v>
      </c>
      <c r="I1978" s="29">
        <v>0.5</v>
      </c>
      <c r="J1978" s="30">
        <v>4000</v>
      </c>
      <c r="K1978" s="31">
        <f t="shared" si="14"/>
        <v>2000</v>
      </c>
      <c r="L1978" s="31">
        <f t="shared" si="15"/>
        <v>600</v>
      </c>
      <c r="M1978" s="32">
        <v>0.3</v>
      </c>
      <c r="O1978" s="37"/>
      <c r="P1978" s="35"/>
      <c r="Q1978" s="33"/>
      <c r="R1978" s="34"/>
    </row>
    <row r="1979" spans="1:18" ht="15.75" customHeight="1" x14ac:dyDescent="0.2">
      <c r="A1979" s="22"/>
      <c r="B1979" s="27" t="s">
        <v>30</v>
      </c>
      <c r="C1979" s="27">
        <v>1197831</v>
      </c>
      <c r="D1979" s="28">
        <v>44321</v>
      </c>
      <c r="E1979" s="27" t="s">
        <v>31</v>
      </c>
      <c r="F1979" s="27" t="s">
        <v>85</v>
      </c>
      <c r="G1979" s="27" t="s">
        <v>86</v>
      </c>
      <c r="H1979" s="27" t="s">
        <v>29</v>
      </c>
      <c r="I1979" s="29">
        <v>0.45</v>
      </c>
      <c r="J1979" s="30">
        <v>7500</v>
      </c>
      <c r="K1979" s="31">
        <f t="shared" si="14"/>
        <v>3375</v>
      </c>
      <c r="L1979" s="31">
        <f t="shared" si="15"/>
        <v>1687.5</v>
      </c>
      <c r="M1979" s="32">
        <v>0.5</v>
      </c>
      <c r="O1979" s="37"/>
      <c r="P1979" s="35"/>
      <c r="Q1979" s="33"/>
      <c r="R1979" s="34"/>
    </row>
    <row r="1980" spans="1:18" ht="15.75" customHeight="1" x14ac:dyDescent="0.2">
      <c r="A1980" s="22"/>
      <c r="B1980" s="27" t="s">
        <v>30</v>
      </c>
      <c r="C1980" s="27">
        <v>1197831</v>
      </c>
      <c r="D1980" s="28">
        <v>44351</v>
      </c>
      <c r="E1980" s="27" t="s">
        <v>31</v>
      </c>
      <c r="F1980" s="27" t="s">
        <v>85</v>
      </c>
      <c r="G1980" s="27" t="s">
        <v>86</v>
      </c>
      <c r="H1980" s="27" t="s">
        <v>24</v>
      </c>
      <c r="I1980" s="29">
        <v>0.45</v>
      </c>
      <c r="J1980" s="30">
        <v>7500</v>
      </c>
      <c r="K1980" s="31">
        <f t="shared" si="14"/>
        <v>3375</v>
      </c>
      <c r="L1980" s="31">
        <f t="shared" si="15"/>
        <v>1181.25</v>
      </c>
      <c r="M1980" s="32">
        <v>0.35</v>
      </c>
      <c r="O1980" s="37"/>
      <c r="P1980" s="35"/>
      <c r="Q1980" s="33"/>
      <c r="R1980" s="34"/>
    </row>
    <row r="1981" spans="1:18" ht="15.75" customHeight="1" x14ac:dyDescent="0.2">
      <c r="A1981" s="22"/>
      <c r="B1981" s="27" t="s">
        <v>30</v>
      </c>
      <c r="C1981" s="27">
        <v>1197831</v>
      </c>
      <c r="D1981" s="28">
        <v>44351</v>
      </c>
      <c r="E1981" s="27" t="s">
        <v>31</v>
      </c>
      <c r="F1981" s="27" t="s">
        <v>85</v>
      </c>
      <c r="G1981" s="27" t="s">
        <v>86</v>
      </c>
      <c r="H1981" s="27" t="s">
        <v>25</v>
      </c>
      <c r="I1981" s="29">
        <v>0.5</v>
      </c>
      <c r="J1981" s="30">
        <v>7500</v>
      </c>
      <c r="K1981" s="31">
        <f t="shared" si="14"/>
        <v>3750</v>
      </c>
      <c r="L1981" s="31">
        <f t="shared" si="15"/>
        <v>1312.5</v>
      </c>
      <c r="M1981" s="32">
        <v>0.35</v>
      </c>
      <c r="O1981" s="37"/>
      <c r="P1981" s="35"/>
      <c r="Q1981" s="33"/>
      <c r="R1981" s="34"/>
    </row>
    <row r="1982" spans="1:18" ht="15.75" customHeight="1" x14ac:dyDescent="0.2">
      <c r="A1982" s="22"/>
      <c r="B1982" s="27" t="s">
        <v>30</v>
      </c>
      <c r="C1982" s="27">
        <v>1197831</v>
      </c>
      <c r="D1982" s="28">
        <v>44351</v>
      </c>
      <c r="E1982" s="27" t="s">
        <v>31</v>
      </c>
      <c r="F1982" s="27" t="s">
        <v>85</v>
      </c>
      <c r="G1982" s="27" t="s">
        <v>86</v>
      </c>
      <c r="H1982" s="27" t="s">
        <v>26</v>
      </c>
      <c r="I1982" s="29">
        <v>0.5</v>
      </c>
      <c r="J1982" s="30">
        <v>6000</v>
      </c>
      <c r="K1982" s="31">
        <f t="shared" si="14"/>
        <v>3000</v>
      </c>
      <c r="L1982" s="31">
        <f t="shared" si="15"/>
        <v>1050</v>
      </c>
      <c r="M1982" s="32">
        <v>0.35</v>
      </c>
      <c r="O1982" s="37"/>
      <c r="P1982" s="35"/>
      <c r="Q1982" s="33"/>
      <c r="R1982" s="34"/>
    </row>
    <row r="1983" spans="1:18" ht="15.75" customHeight="1" x14ac:dyDescent="0.2">
      <c r="A1983" s="22"/>
      <c r="B1983" s="27" t="s">
        <v>30</v>
      </c>
      <c r="C1983" s="27">
        <v>1197831</v>
      </c>
      <c r="D1983" s="28">
        <v>44351</v>
      </c>
      <c r="E1983" s="27" t="s">
        <v>31</v>
      </c>
      <c r="F1983" s="27" t="s">
        <v>85</v>
      </c>
      <c r="G1983" s="27" t="s">
        <v>86</v>
      </c>
      <c r="H1983" s="27" t="s">
        <v>27</v>
      </c>
      <c r="I1983" s="29">
        <v>0.5</v>
      </c>
      <c r="J1983" s="30">
        <v>5500</v>
      </c>
      <c r="K1983" s="31">
        <f t="shared" si="14"/>
        <v>2750</v>
      </c>
      <c r="L1983" s="31">
        <f t="shared" si="15"/>
        <v>1237.5</v>
      </c>
      <c r="M1983" s="32">
        <v>0.45</v>
      </c>
      <c r="O1983" s="37"/>
      <c r="P1983" s="35"/>
      <c r="Q1983" s="33"/>
      <c r="R1983" s="34"/>
    </row>
    <row r="1984" spans="1:18" ht="15.75" customHeight="1" x14ac:dyDescent="0.2">
      <c r="A1984" s="22"/>
      <c r="B1984" s="27" t="s">
        <v>30</v>
      </c>
      <c r="C1984" s="27">
        <v>1197831</v>
      </c>
      <c r="D1984" s="28">
        <v>44351</v>
      </c>
      <c r="E1984" s="27" t="s">
        <v>31</v>
      </c>
      <c r="F1984" s="27" t="s">
        <v>85</v>
      </c>
      <c r="G1984" s="27" t="s">
        <v>86</v>
      </c>
      <c r="H1984" s="27" t="s">
        <v>28</v>
      </c>
      <c r="I1984" s="29">
        <v>0.55000000000000004</v>
      </c>
      <c r="J1984" s="30">
        <v>4500</v>
      </c>
      <c r="K1984" s="31">
        <f t="shared" si="14"/>
        <v>2475</v>
      </c>
      <c r="L1984" s="31">
        <f t="shared" si="15"/>
        <v>742.5</v>
      </c>
      <c r="M1984" s="32">
        <v>0.3</v>
      </c>
      <c r="O1984" s="37"/>
      <c r="P1984" s="35"/>
      <c r="Q1984" s="33"/>
      <c r="R1984" s="34"/>
    </row>
    <row r="1985" spans="1:18" ht="15.75" customHeight="1" x14ac:dyDescent="0.2">
      <c r="A1985" s="22"/>
      <c r="B1985" s="27" t="s">
        <v>30</v>
      </c>
      <c r="C1985" s="27">
        <v>1197831</v>
      </c>
      <c r="D1985" s="28">
        <v>44351</v>
      </c>
      <c r="E1985" s="27" t="s">
        <v>31</v>
      </c>
      <c r="F1985" s="27" t="s">
        <v>85</v>
      </c>
      <c r="G1985" s="27" t="s">
        <v>86</v>
      </c>
      <c r="H1985" s="27" t="s">
        <v>29</v>
      </c>
      <c r="I1985" s="29">
        <v>0.60000000000000009</v>
      </c>
      <c r="J1985" s="30">
        <v>8250</v>
      </c>
      <c r="K1985" s="31">
        <f t="shared" si="14"/>
        <v>4950.0000000000009</v>
      </c>
      <c r="L1985" s="31">
        <f t="shared" si="15"/>
        <v>2475.0000000000005</v>
      </c>
      <c r="M1985" s="32">
        <v>0.5</v>
      </c>
      <c r="O1985" s="37"/>
      <c r="P1985" s="35"/>
      <c r="Q1985" s="33"/>
      <c r="R1985" s="34"/>
    </row>
    <row r="1986" spans="1:18" ht="15.75" customHeight="1" x14ac:dyDescent="0.2">
      <c r="A1986" s="22"/>
      <c r="B1986" s="27" t="s">
        <v>30</v>
      </c>
      <c r="C1986" s="27">
        <v>1197831</v>
      </c>
      <c r="D1986" s="28">
        <v>44383</v>
      </c>
      <c r="E1986" s="27" t="s">
        <v>31</v>
      </c>
      <c r="F1986" s="27" t="s">
        <v>85</v>
      </c>
      <c r="G1986" s="27" t="s">
        <v>86</v>
      </c>
      <c r="H1986" s="27" t="s">
        <v>24</v>
      </c>
      <c r="I1986" s="29">
        <v>0.5</v>
      </c>
      <c r="J1986" s="30">
        <v>7750</v>
      </c>
      <c r="K1986" s="31">
        <f t="shared" si="14"/>
        <v>3875</v>
      </c>
      <c r="L1986" s="31">
        <f t="shared" si="15"/>
        <v>1549.9999999999998</v>
      </c>
      <c r="M1986" s="32">
        <v>0.39999999999999997</v>
      </c>
      <c r="O1986" s="37"/>
      <c r="P1986" s="35"/>
      <c r="Q1986" s="33"/>
      <c r="R1986" s="34"/>
    </row>
    <row r="1987" spans="1:18" ht="15.75" customHeight="1" x14ac:dyDescent="0.2">
      <c r="A1987" s="22"/>
      <c r="B1987" s="27" t="s">
        <v>30</v>
      </c>
      <c r="C1987" s="27">
        <v>1197831</v>
      </c>
      <c r="D1987" s="28">
        <v>44383</v>
      </c>
      <c r="E1987" s="27" t="s">
        <v>31</v>
      </c>
      <c r="F1987" s="27" t="s">
        <v>85</v>
      </c>
      <c r="G1987" s="27" t="s">
        <v>86</v>
      </c>
      <c r="H1987" s="27" t="s">
        <v>25</v>
      </c>
      <c r="I1987" s="29">
        <v>0.55000000000000004</v>
      </c>
      <c r="J1987" s="30">
        <v>7750</v>
      </c>
      <c r="K1987" s="31">
        <f t="shared" si="14"/>
        <v>4262.5</v>
      </c>
      <c r="L1987" s="31">
        <f t="shared" si="15"/>
        <v>1704.9999999999998</v>
      </c>
      <c r="M1987" s="32">
        <v>0.39999999999999997</v>
      </c>
      <c r="O1987" s="37"/>
      <c r="P1987" s="35"/>
      <c r="Q1987" s="33"/>
      <c r="R1987" s="34"/>
    </row>
    <row r="1988" spans="1:18" ht="15.75" customHeight="1" x14ac:dyDescent="0.2">
      <c r="A1988" s="22"/>
      <c r="B1988" s="27" t="s">
        <v>30</v>
      </c>
      <c r="C1988" s="27">
        <v>1197831</v>
      </c>
      <c r="D1988" s="28">
        <v>44383</v>
      </c>
      <c r="E1988" s="27" t="s">
        <v>31</v>
      </c>
      <c r="F1988" s="27" t="s">
        <v>85</v>
      </c>
      <c r="G1988" s="27" t="s">
        <v>86</v>
      </c>
      <c r="H1988" s="27" t="s">
        <v>26</v>
      </c>
      <c r="I1988" s="29">
        <v>0.5</v>
      </c>
      <c r="J1988" s="30">
        <v>9250</v>
      </c>
      <c r="K1988" s="31">
        <f t="shared" si="14"/>
        <v>4625</v>
      </c>
      <c r="L1988" s="31">
        <f t="shared" si="15"/>
        <v>1849.9999999999998</v>
      </c>
      <c r="M1988" s="32">
        <v>0.39999999999999997</v>
      </c>
      <c r="O1988" s="37"/>
      <c r="P1988" s="35"/>
      <c r="Q1988" s="33"/>
      <c r="R1988" s="34"/>
    </row>
    <row r="1989" spans="1:18" ht="15.75" customHeight="1" x14ac:dyDescent="0.2">
      <c r="A1989" s="22"/>
      <c r="B1989" s="27" t="s">
        <v>30</v>
      </c>
      <c r="C1989" s="27">
        <v>1197831</v>
      </c>
      <c r="D1989" s="28">
        <v>44383</v>
      </c>
      <c r="E1989" s="27" t="s">
        <v>31</v>
      </c>
      <c r="F1989" s="27" t="s">
        <v>85</v>
      </c>
      <c r="G1989" s="27" t="s">
        <v>86</v>
      </c>
      <c r="H1989" s="27" t="s">
        <v>27</v>
      </c>
      <c r="I1989" s="29">
        <v>0.5</v>
      </c>
      <c r="J1989" s="30">
        <v>5250</v>
      </c>
      <c r="K1989" s="31">
        <f t="shared" si="14"/>
        <v>2625</v>
      </c>
      <c r="L1989" s="31">
        <f t="shared" si="15"/>
        <v>1312.5</v>
      </c>
      <c r="M1989" s="32">
        <v>0.5</v>
      </c>
      <c r="O1989" s="37"/>
      <c r="P1989" s="35"/>
      <c r="Q1989" s="33"/>
      <c r="R1989" s="34"/>
    </row>
    <row r="1990" spans="1:18" ht="15.75" customHeight="1" x14ac:dyDescent="0.2">
      <c r="A1990" s="22"/>
      <c r="B1990" s="27" t="s">
        <v>30</v>
      </c>
      <c r="C1990" s="27">
        <v>1197831</v>
      </c>
      <c r="D1990" s="28">
        <v>44383</v>
      </c>
      <c r="E1990" s="27" t="s">
        <v>31</v>
      </c>
      <c r="F1990" s="27" t="s">
        <v>85</v>
      </c>
      <c r="G1990" s="27" t="s">
        <v>86</v>
      </c>
      <c r="H1990" s="27" t="s">
        <v>28</v>
      </c>
      <c r="I1990" s="29">
        <v>0.55000000000000004</v>
      </c>
      <c r="J1990" s="30">
        <v>5250</v>
      </c>
      <c r="K1990" s="31">
        <f t="shared" si="14"/>
        <v>2887.5000000000005</v>
      </c>
      <c r="L1990" s="31">
        <f t="shared" si="15"/>
        <v>1010.6250000000001</v>
      </c>
      <c r="M1990" s="32">
        <v>0.35</v>
      </c>
      <c r="O1990" s="37"/>
      <c r="P1990" s="35"/>
      <c r="Q1990" s="33"/>
      <c r="R1990" s="34"/>
    </row>
    <row r="1991" spans="1:18" ht="15.75" customHeight="1" x14ac:dyDescent="0.2">
      <c r="A1991" s="22"/>
      <c r="B1991" s="27" t="s">
        <v>30</v>
      </c>
      <c r="C1991" s="27">
        <v>1197831</v>
      </c>
      <c r="D1991" s="28">
        <v>44383</v>
      </c>
      <c r="E1991" s="27" t="s">
        <v>31</v>
      </c>
      <c r="F1991" s="27" t="s">
        <v>85</v>
      </c>
      <c r="G1991" s="27" t="s">
        <v>86</v>
      </c>
      <c r="H1991" s="27" t="s">
        <v>29</v>
      </c>
      <c r="I1991" s="29">
        <v>0.65</v>
      </c>
      <c r="J1991" s="30">
        <v>8000</v>
      </c>
      <c r="K1991" s="31">
        <f t="shared" si="14"/>
        <v>5200</v>
      </c>
      <c r="L1991" s="31">
        <f t="shared" si="15"/>
        <v>2860.0000000000005</v>
      </c>
      <c r="M1991" s="32">
        <v>0.55000000000000004</v>
      </c>
      <c r="O1991" s="37"/>
      <c r="P1991" s="35"/>
      <c r="Q1991" s="33"/>
      <c r="R1991" s="34"/>
    </row>
    <row r="1992" spans="1:18" ht="15.75" customHeight="1" x14ac:dyDescent="0.2">
      <c r="A1992" s="22"/>
      <c r="B1992" s="27" t="s">
        <v>30</v>
      </c>
      <c r="C1992" s="27">
        <v>1197831</v>
      </c>
      <c r="D1992" s="28">
        <v>44416</v>
      </c>
      <c r="E1992" s="27" t="s">
        <v>31</v>
      </c>
      <c r="F1992" s="27" t="s">
        <v>85</v>
      </c>
      <c r="G1992" s="27" t="s">
        <v>86</v>
      </c>
      <c r="H1992" s="27" t="s">
        <v>24</v>
      </c>
      <c r="I1992" s="29">
        <v>0.5</v>
      </c>
      <c r="J1992" s="30">
        <v>7500</v>
      </c>
      <c r="K1992" s="31">
        <f t="shared" si="14"/>
        <v>3750</v>
      </c>
      <c r="L1992" s="31">
        <f t="shared" si="15"/>
        <v>1499.9999999999998</v>
      </c>
      <c r="M1992" s="32">
        <v>0.39999999999999997</v>
      </c>
      <c r="O1992" s="37"/>
      <c r="P1992" s="35"/>
      <c r="Q1992" s="33"/>
      <c r="R1992" s="34"/>
    </row>
    <row r="1993" spans="1:18" ht="15.75" customHeight="1" x14ac:dyDescent="0.2">
      <c r="A1993" s="22"/>
      <c r="B1993" s="27" t="s">
        <v>30</v>
      </c>
      <c r="C1993" s="27">
        <v>1197831</v>
      </c>
      <c r="D1993" s="28">
        <v>44416</v>
      </c>
      <c r="E1993" s="27" t="s">
        <v>31</v>
      </c>
      <c r="F1993" s="27" t="s">
        <v>85</v>
      </c>
      <c r="G1993" s="27" t="s">
        <v>86</v>
      </c>
      <c r="H1993" s="27" t="s">
        <v>25</v>
      </c>
      <c r="I1993" s="29">
        <v>0.55000000000000004</v>
      </c>
      <c r="J1993" s="30">
        <v>7500</v>
      </c>
      <c r="K1993" s="31">
        <f t="shared" si="14"/>
        <v>4125</v>
      </c>
      <c r="L1993" s="31">
        <f t="shared" si="15"/>
        <v>1649.9999999999998</v>
      </c>
      <c r="M1993" s="32">
        <v>0.39999999999999997</v>
      </c>
      <c r="O1993" s="37"/>
      <c r="P1993" s="35"/>
      <c r="Q1993" s="33"/>
      <c r="R1993" s="34"/>
    </row>
    <row r="1994" spans="1:18" ht="15.75" customHeight="1" x14ac:dyDescent="0.2">
      <c r="A1994" s="22"/>
      <c r="B1994" s="27" t="s">
        <v>30</v>
      </c>
      <c r="C1994" s="27">
        <v>1197831</v>
      </c>
      <c r="D1994" s="28">
        <v>44416</v>
      </c>
      <c r="E1994" s="27" t="s">
        <v>31</v>
      </c>
      <c r="F1994" s="27" t="s">
        <v>85</v>
      </c>
      <c r="G1994" s="27" t="s">
        <v>86</v>
      </c>
      <c r="H1994" s="27" t="s">
        <v>26</v>
      </c>
      <c r="I1994" s="29">
        <v>0.5</v>
      </c>
      <c r="J1994" s="30">
        <v>9250</v>
      </c>
      <c r="K1994" s="31">
        <f t="shared" si="14"/>
        <v>4625</v>
      </c>
      <c r="L1994" s="31">
        <f t="shared" si="15"/>
        <v>1849.9999999999998</v>
      </c>
      <c r="M1994" s="32">
        <v>0.39999999999999997</v>
      </c>
      <c r="O1994" s="37"/>
      <c r="P1994" s="35"/>
      <c r="Q1994" s="33"/>
      <c r="R1994" s="34"/>
    </row>
    <row r="1995" spans="1:18" ht="15.75" customHeight="1" x14ac:dyDescent="0.2">
      <c r="A1995" s="22"/>
      <c r="B1995" s="27" t="s">
        <v>30</v>
      </c>
      <c r="C1995" s="27">
        <v>1197831</v>
      </c>
      <c r="D1995" s="28">
        <v>44416</v>
      </c>
      <c r="E1995" s="27" t="s">
        <v>31</v>
      </c>
      <c r="F1995" s="27" t="s">
        <v>85</v>
      </c>
      <c r="G1995" s="27" t="s">
        <v>86</v>
      </c>
      <c r="H1995" s="27" t="s">
        <v>27</v>
      </c>
      <c r="I1995" s="29">
        <v>0.5</v>
      </c>
      <c r="J1995" s="30">
        <v>4750</v>
      </c>
      <c r="K1995" s="31">
        <f t="shared" si="14"/>
        <v>2375</v>
      </c>
      <c r="L1995" s="31">
        <f t="shared" si="15"/>
        <v>1187.5</v>
      </c>
      <c r="M1995" s="32">
        <v>0.5</v>
      </c>
      <c r="O1995" s="37"/>
      <c r="P1995" s="35"/>
      <c r="Q1995" s="33"/>
      <c r="R1995" s="34"/>
    </row>
    <row r="1996" spans="1:18" ht="15.75" customHeight="1" x14ac:dyDescent="0.2">
      <c r="A1996" s="22"/>
      <c r="B1996" s="27" t="s">
        <v>30</v>
      </c>
      <c r="C1996" s="27">
        <v>1197831</v>
      </c>
      <c r="D1996" s="28">
        <v>44416</v>
      </c>
      <c r="E1996" s="27" t="s">
        <v>31</v>
      </c>
      <c r="F1996" s="27" t="s">
        <v>85</v>
      </c>
      <c r="G1996" s="27" t="s">
        <v>86</v>
      </c>
      <c r="H1996" s="27" t="s">
        <v>28</v>
      </c>
      <c r="I1996" s="29">
        <v>0.55000000000000004</v>
      </c>
      <c r="J1996" s="30">
        <v>4750</v>
      </c>
      <c r="K1996" s="31">
        <f t="shared" si="14"/>
        <v>2612.5</v>
      </c>
      <c r="L1996" s="31">
        <f t="shared" si="15"/>
        <v>914.37499999999989</v>
      </c>
      <c r="M1996" s="32">
        <v>0.35</v>
      </c>
      <c r="O1996" s="37"/>
      <c r="P1996" s="35"/>
      <c r="Q1996" s="33"/>
      <c r="R1996" s="34"/>
    </row>
    <row r="1997" spans="1:18" ht="15.75" customHeight="1" x14ac:dyDescent="0.2">
      <c r="A1997" s="22"/>
      <c r="B1997" s="27" t="s">
        <v>30</v>
      </c>
      <c r="C1997" s="27">
        <v>1197831</v>
      </c>
      <c r="D1997" s="28">
        <v>44416</v>
      </c>
      <c r="E1997" s="27" t="s">
        <v>31</v>
      </c>
      <c r="F1997" s="27" t="s">
        <v>85</v>
      </c>
      <c r="G1997" s="27" t="s">
        <v>86</v>
      </c>
      <c r="H1997" s="27" t="s">
        <v>29</v>
      </c>
      <c r="I1997" s="29">
        <v>0.6</v>
      </c>
      <c r="J1997" s="30">
        <v>7250</v>
      </c>
      <c r="K1997" s="31">
        <f t="shared" si="14"/>
        <v>4350</v>
      </c>
      <c r="L1997" s="31">
        <f t="shared" si="15"/>
        <v>2392.5</v>
      </c>
      <c r="M1997" s="32">
        <v>0.55000000000000004</v>
      </c>
      <c r="O1997" s="37"/>
      <c r="P1997" s="35"/>
      <c r="Q1997" s="33"/>
      <c r="R1997" s="34"/>
    </row>
    <row r="1998" spans="1:18" ht="15.75" customHeight="1" x14ac:dyDescent="0.2">
      <c r="A1998" s="22"/>
      <c r="B1998" s="27" t="s">
        <v>30</v>
      </c>
      <c r="C1998" s="27">
        <v>1197831</v>
      </c>
      <c r="D1998" s="28">
        <v>44444</v>
      </c>
      <c r="E1998" s="27" t="s">
        <v>31</v>
      </c>
      <c r="F1998" s="27" t="s">
        <v>85</v>
      </c>
      <c r="G1998" s="27" t="s">
        <v>86</v>
      </c>
      <c r="H1998" s="27" t="s">
        <v>24</v>
      </c>
      <c r="I1998" s="29">
        <v>0.55000000000000004</v>
      </c>
      <c r="J1998" s="30">
        <v>6750</v>
      </c>
      <c r="K1998" s="31">
        <f t="shared" si="14"/>
        <v>3712.5000000000005</v>
      </c>
      <c r="L1998" s="31">
        <f t="shared" si="15"/>
        <v>1485</v>
      </c>
      <c r="M1998" s="32">
        <v>0.39999999999999997</v>
      </c>
      <c r="O1998" s="37"/>
      <c r="P1998" s="35"/>
      <c r="Q1998" s="33"/>
      <c r="R1998" s="34"/>
    </row>
    <row r="1999" spans="1:18" ht="15.75" customHeight="1" x14ac:dyDescent="0.2">
      <c r="A1999" s="22"/>
      <c r="B1999" s="27" t="s">
        <v>30</v>
      </c>
      <c r="C1999" s="27">
        <v>1197831</v>
      </c>
      <c r="D1999" s="28">
        <v>44444</v>
      </c>
      <c r="E1999" s="27" t="s">
        <v>31</v>
      </c>
      <c r="F1999" s="27" t="s">
        <v>85</v>
      </c>
      <c r="G1999" s="27" t="s">
        <v>86</v>
      </c>
      <c r="H1999" s="27" t="s">
        <v>25</v>
      </c>
      <c r="I1999" s="29">
        <v>0.55000000000000004</v>
      </c>
      <c r="J1999" s="30">
        <v>6250</v>
      </c>
      <c r="K1999" s="31">
        <f t="shared" si="14"/>
        <v>3437.5000000000005</v>
      </c>
      <c r="L1999" s="31">
        <f t="shared" si="15"/>
        <v>1375</v>
      </c>
      <c r="M1999" s="32">
        <v>0.39999999999999997</v>
      </c>
      <c r="O1999" s="37"/>
      <c r="P1999" s="35"/>
      <c r="Q1999" s="33"/>
      <c r="R1999" s="34"/>
    </row>
    <row r="2000" spans="1:18" ht="15.75" customHeight="1" x14ac:dyDescent="0.2">
      <c r="A2000" s="22"/>
      <c r="B2000" s="27" t="s">
        <v>30</v>
      </c>
      <c r="C2000" s="27">
        <v>1197831</v>
      </c>
      <c r="D2000" s="28">
        <v>44444</v>
      </c>
      <c r="E2000" s="27" t="s">
        <v>31</v>
      </c>
      <c r="F2000" s="27" t="s">
        <v>85</v>
      </c>
      <c r="G2000" s="27" t="s">
        <v>86</v>
      </c>
      <c r="H2000" s="27" t="s">
        <v>26</v>
      </c>
      <c r="I2000" s="29">
        <v>0.6</v>
      </c>
      <c r="J2000" s="30">
        <v>6750</v>
      </c>
      <c r="K2000" s="31">
        <f t="shared" si="14"/>
        <v>4050</v>
      </c>
      <c r="L2000" s="31">
        <f t="shared" si="15"/>
        <v>1619.9999999999998</v>
      </c>
      <c r="M2000" s="32">
        <v>0.39999999999999997</v>
      </c>
      <c r="O2000" s="37"/>
      <c r="P2000" s="35"/>
      <c r="Q2000" s="33"/>
      <c r="R2000" s="34"/>
    </row>
    <row r="2001" spans="1:18" ht="15.75" customHeight="1" x14ac:dyDescent="0.2">
      <c r="A2001" s="22"/>
      <c r="B2001" s="27" t="s">
        <v>30</v>
      </c>
      <c r="C2001" s="27">
        <v>1197831</v>
      </c>
      <c r="D2001" s="28">
        <v>44444</v>
      </c>
      <c r="E2001" s="27" t="s">
        <v>31</v>
      </c>
      <c r="F2001" s="27" t="s">
        <v>85</v>
      </c>
      <c r="G2001" s="27" t="s">
        <v>86</v>
      </c>
      <c r="H2001" s="27" t="s">
        <v>27</v>
      </c>
      <c r="I2001" s="29">
        <v>0.6</v>
      </c>
      <c r="J2001" s="30">
        <v>4000</v>
      </c>
      <c r="K2001" s="31">
        <f t="shared" si="14"/>
        <v>2400</v>
      </c>
      <c r="L2001" s="31">
        <f t="shared" si="15"/>
        <v>1200</v>
      </c>
      <c r="M2001" s="32">
        <v>0.5</v>
      </c>
      <c r="O2001" s="37"/>
      <c r="P2001" s="35"/>
      <c r="Q2001" s="33"/>
      <c r="R2001" s="34"/>
    </row>
    <row r="2002" spans="1:18" ht="15.75" customHeight="1" x14ac:dyDescent="0.2">
      <c r="A2002" s="22"/>
      <c r="B2002" s="27" t="s">
        <v>30</v>
      </c>
      <c r="C2002" s="27">
        <v>1197831</v>
      </c>
      <c r="D2002" s="28">
        <v>44444</v>
      </c>
      <c r="E2002" s="27" t="s">
        <v>31</v>
      </c>
      <c r="F2002" s="27" t="s">
        <v>85</v>
      </c>
      <c r="G2002" s="27" t="s">
        <v>86</v>
      </c>
      <c r="H2002" s="27" t="s">
        <v>28</v>
      </c>
      <c r="I2002" s="29">
        <v>0.55000000000000004</v>
      </c>
      <c r="J2002" s="30">
        <v>4000</v>
      </c>
      <c r="K2002" s="31">
        <f t="shared" si="14"/>
        <v>2200</v>
      </c>
      <c r="L2002" s="31">
        <f t="shared" si="15"/>
        <v>770</v>
      </c>
      <c r="M2002" s="32">
        <v>0.35</v>
      </c>
      <c r="O2002" s="37"/>
      <c r="P2002" s="35"/>
      <c r="Q2002" s="33"/>
      <c r="R2002" s="34"/>
    </row>
    <row r="2003" spans="1:18" ht="15.75" customHeight="1" x14ac:dyDescent="0.2">
      <c r="A2003" s="22"/>
      <c r="B2003" s="27" t="s">
        <v>30</v>
      </c>
      <c r="C2003" s="27">
        <v>1197831</v>
      </c>
      <c r="D2003" s="28">
        <v>44444</v>
      </c>
      <c r="E2003" s="27" t="s">
        <v>31</v>
      </c>
      <c r="F2003" s="27" t="s">
        <v>85</v>
      </c>
      <c r="G2003" s="27" t="s">
        <v>86</v>
      </c>
      <c r="H2003" s="27" t="s">
        <v>29</v>
      </c>
      <c r="I2003" s="29">
        <v>0.5</v>
      </c>
      <c r="J2003" s="30">
        <v>6250</v>
      </c>
      <c r="K2003" s="31">
        <f t="shared" si="14"/>
        <v>3125</v>
      </c>
      <c r="L2003" s="31">
        <f t="shared" si="15"/>
        <v>1718.7500000000002</v>
      </c>
      <c r="M2003" s="32">
        <v>0.55000000000000004</v>
      </c>
      <c r="O2003" s="37"/>
      <c r="P2003" s="35"/>
      <c r="Q2003" s="33"/>
      <c r="R2003" s="34"/>
    </row>
    <row r="2004" spans="1:18" ht="15.75" customHeight="1" x14ac:dyDescent="0.2">
      <c r="A2004" s="22"/>
      <c r="B2004" s="27" t="s">
        <v>30</v>
      </c>
      <c r="C2004" s="27">
        <v>1197831</v>
      </c>
      <c r="D2004" s="28">
        <v>44473</v>
      </c>
      <c r="E2004" s="27" t="s">
        <v>31</v>
      </c>
      <c r="F2004" s="27" t="s">
        <v>85</v>
      </c>
      <c r="G2004" s="27" t="s">
        <v>86</v>
      </c>
      <c r="H2004" s="27" t="s">
        <v>24</v>
      </c>
      <c r="I2004" s="29">
        <v>0.4</v>
      </c>
      <c r="J2004" s="30">
        <v>5750</v>
      </c>
      <c r="K2004" s="31">
        <f t="shared" si="14"/>
        <v>2300</v>
      </c>
      <c r="L2004" s="31">
        <f t="shared" si="15"/>
        <v>919.99999999999989</v>
      </c>
      <c r="M2004" s="32">
        <v>0.39999999999999997</v>
      </c>
      <c r="O2004" s="37"/>
      <c r="P2004" s="35"/>
      <c r="Q2004" s="33"/>
      <c r="R2004" s="34"/>
    </row>
    <row r="2005" spans="1:18" ht="15.75" customHeight="1" x14ac:dyDescent="0.2">
      <c r="A2005" s="22"/>
      <c r="B2005" s="27" t="s">
        <v>30</v>
      </c>
      <c r="C2005" s="27">
        <v>1197831</v>
      </c>
      <c r="D2005" s="28">
        <v>44473</v>
      </c>
      <c r="E2005" s="27" t="s">
        <v>31</v>
      </c>
      <c r="F2005" s="27" t="s">
        <v>85</v>
      </c>
      <c r="G2005" s="27" t="s">
        <v>86</v>
      </c>
      <c r="H2005" s="27" t="s">
        <v>25</v>
      </c>
      <c r="I2005" s="29">
        <v>0.4</v>
      </c>
      <c r="J2005" s="30">
        <v>5750</v>
      </c>
      <c r="K2005" s="31">
        <f t="shared" si="14"/>
        <v>2300</v>
      </c>
      <c r="L2005" s="31">
        <f t="shared" si="15"/>
        <v>919.99999999999989</v>
      </c>
      <c r="M2005" s="32">
        <v>0.39999999999999997</v>
      </c>
      <c r="O2005" s="37"/>
      <c r="P2005" s="35"/>
      <c r="Q2005" s="33"/>
      <c r="R2005" s="34"/>
    </row>
    <row r="2006" spans="1:18" ht="15.75" customHeight="1" x14ac:dyDescent="0.2">
      <c r="A2006" s="22"/>
      <c r="B2006" s="27" t="s">
        <v>30</v>
      </c>
      <c r="C2006" s="27">
        <v>1197831</v>
      </c>
      <c r="D2006" s="28">
        <v>44473</v>
      </c>
      <c r="E2006" s="27" t="s">
        <v>31</v>
      </c>
      <c r="F2006" s="27" t="s">
        <v>85</v>
      </c>
      <c r="G2006" s="27" t="s">
        <v>86</v>
      </c>
      <c r="H2006" s="27" t="s">
        <v>26</v>
      </c>
      <c r="I2006" s="29">
        <v>0.45</v>
      </c>
      <c r="J2006" s="30">
        <v>5250</v>
      </c>
      <c r="K2006" s="31">
        <f t="shared" si="14"/>
        <v>2362.5</v>
      </c>
      <c r="L2006" s="31">
        <f t="shared" si="15"/>
        <v>944.99999999999989</v>
      </c>
      <c r="M2006" s="32">
        <v>0.39999999999999997</v>
      </c>
      <c r="O2006" s="37"/>
      <c r="P2006" s="35"/>
      <c r="Q2006" s="33"/>
      <c r="R2006" s="34"/>
    </row>
    <row r="2007" spans="1:18" ht="15.75" customHeight="1" x14ac:dyDescent="0.2">
      <c r="A2007" s="22"/>
      <c r="B2007" s="27" t="s">
        <v>30</v>
      </c>
      <c r="C2007" s="27">
        <v>1197831</v>
      </c>
      <c r="D2007" s="28">
        <v>44473</v>
      </c>
      <c r="E2007" s="27" t="s">
        <v>31</v>
      </c>
      <c r="F2007" s="27" t="s">
        <v>85</v>
      </c>
      <c r="G2007" s="27" t="s">
        <v>86</v>
      </c>
      <c r="H2007" s="27" t="s">
        <v>27</v>
      </c>
      <c r="I2007" s="29">
        <v>0.45</v>
      </c>
      <c r="J2007" s="30">
        <v>3750</v>
      </c>
      <c r="K2007" s="31">
        <f t="shared" si="14"/>
        <v>1687.5</v>
      </c>
      <c r="L2007" s="31">
        <f t="shared" si="15"/>
        <v>843.75</v>
      </c>
      <c r="M2007" s="32">
        <v>0.5</v>
      </c>
      <c r="O2007" s="37"/>
      <c r="P2007" s="35"/>
      <c r="Q2007" s="33"/>
      <c r="R2007" s="34"/>
    </row>
    <row r="2008" spans="1:18" ht="15.75" customHeight="1" x14ac:dyDescent="0.2">
      <c r="A2008" s="22"/>
      <c r="B2008" s="27" t="s">
        <v>30</v>
      </c>
      <c r="C2008" s="27">
        <v>1197831</v>
      </c>
      <c r="D2008" s="28">
        <v>44473</v>
      </c>
      <c r="E2008" s="27" t="s">
        <v>31</v>
      </c>
      <c r="F2008" s="27" t="s">
        <v>85</v>
      </c>
      <c r="G2008" s="27" t="s">
        <v>86</v>
      </c>
      <c r="H2008" s="27" t="s">
        <v>28</v>
      </c>
      <c r="I2008" s="29">
        <v>0.35000000000000003</v>
      </c>
      <c r="J2008" s="30">
        <v>3500</v>
      </c>
      <c r="K2008" s="31">
        <f t="shared" si="14"/>
        <v>1225.0000000000002</v>
      </c>
      <c r="L2008" s="31">
        <f t="shared" si="15"/>
        <v>428.75000000000006</v>
      </c>
      <c r="M2008" s="32">
        <v>0.35</v>
      </c>
      <c r="O2008" s="37"/>
      <c r="P2008" s="35"/>
      <c r="Q2008" s="33"/>
      <c r="R2008" s="34"/>
    </row>
    <row r="2009" spans="1:18" ht="15.75" customHeight="1" x14ac:dyDescent="0.2">
      <c r="A2009" s="22"/>
      <c r="B2009" s="27" t="s">
        <v>30</v>
      </c>
      <c r="C2009" s="27">
        <v>1197831</v>
      </c>
      <c r="D2009" s="28">
        <v>44473</v>
      </c>
      <c r="E2009" s="27" t="s">
        <v>31</v>
      </c>
      <c r="F2009" s="27" t="s">
        <v>85</v>
      </c>
      <c r="G2009" s="27" t="s">
        <v>86</v>
      </c>
      <c r="H2009" s="27" t="s">
        <v>29</v>
      </c>
      <c r="I2009" s="29">
        <v>0.45</v>
      </c>
      <c r="J2009" s="30">
        <v>5250</v>
      </c>
      <c r="K2009" s="31">
        <f t="shared" si="14"/>
        <v>2362.5</v>
      </c>
      <c r="L2009" s="31">
        <f t="shared" si="15"/>
        <v>1299.375</v>
      </c>
      <c r="M2009" s="32">
        <v>0.55000000000000004</v>
      </c>
      <c r="O2009" s="37"/>
      <c r="P2009" s="35"/>
      <c r="Q2009" s="33"/>
      <c r="R2009" s="34"/>
    </row>
    <row r="2010" spans="1:18" ht="15.75" customHeight="1" x14ac:dyDescent="0.2">
      <c r="A2010" s="22"/>
      <c r="B2010" s="27" t="s">
        <v>30</v>
      </c>
      <c r="C2010" s="27">
        <v>1197831</v>
      </c>
      <c r="D2010" s="28">
        <v>44505</v>
      </c>
      <c r="E2010" s="27" t="s">
        <v>31</v>
      </c>
      <c r="F2010" s="27" t="s">
        <v>85</v>
      </c>
      <c r="G2010" s="27" t="s">
        <v>86</v>
      </c>
      <c r="H2010" s="27" t="s">
        <v>24</v>
      </c>
      <c r="I2010" s="29">
        <v>0.35000000000000003</v>
      </c>
      <c r="J2010" s="30">
        <v>6750</v>
      </c>
      <c r="K2010" s="31">
        <f t="shared" si="14"/>
        <v>2362.5</v>
      </c>
      <c r="L2010" s="31">
        <f t="shared" si="15"/>
        <v>944.99999999999989</v>
      </c>
      <c r="M2010" s="32">
        <v>0.39999999999999997</v>
      </c>
      <c r="O2010" s="37"/>
      <c r="P2010" s="35"/>
      <c r="Q2010" s="33"/>
      <c r="R2010" s="34"/>
    </row>
    <row r="2011" spans="1:18" ht="15.75" customHeight="1" x14ac:dyDescent="0.2">
      <c r="A2011" s="22"/>
      <c r="B2011" s="27" t="s">
        <v>30</v>
      </c>
      <c r="C2011" s="27">
        <v>1197831</v>
      </c>
      <c r="D2011" s="28">
        <v>44505</v>
      </c>
      <c r="E2011" s="27" t="s">
        <v>31</v>
      </c>
      <c r="F2011" s="27" t="s">
        <v>85</v>
      </c>
      <c r="G2011" s="27" t="s">
        <v>86</v>
      </c>
      <c r="H2011" s="27" t="s">
        <v>25</v>
      </c>
      <c r="I2011" s="29">
        <v>0.35000000000000003</v>
      </c>
      <c r="J2011" s="30">
        <v>6750</v>
      </c>
      <c r="K2011" s="31">
        <f t="shared" si="14"/>
        <v>2362.5</v>
      </c>
      <c r="L2011" s="31">
        <f t="shared" si="15"/>
        <v>944.99999999999989</v>
      </c>
      <c r="M2011" s="32">
        <v>0.39999999999999997</v>
      </c>
      <c r="O2011" s="37"/>
      <c r="P2011" s="35"/>
      <c r="Q2011" s="33"/>
      <c r="R2011" s="34"/>
    </row>
    <row r="2012" spans="1:18" ht="15.75" customHeight="1" x14ac:dyDescent="0.2">
      <c r="A2012" s="22"/>
      <c r="B2012" s="27" t="s">
        <v>30</v>
      </c>
      <c r="C2012" s="27">
        <v>1197831</v>
      </c>
      <c r="D2012" s="28">
        <v>44505</v>
      </c>
      <c r="E2012" s="27" t="s">
        <v>31</v>
      </c>
      <c r="F2012" s="27" t="s">
        <v>85</v>
      </c>
      <c r="G2012" s="27" t="s">
        <v>86</v>
      </c>
      <c r="H2012" s="27" t="s">
        <v>26</v>
      </c>
      <c r="I2012" s="29">
        <v>0.6</v>
      </c>
      <c r="J2012" s="30">
        <v>6000</v>
      </c>
      <c r="K2012" s="31">
        <f t="shared" si="14"/>
        <v>3600</v>
      </c>
      <c r="L2012" s="31">
        <f t="shared" si="15"/>
        <v>1439.9999999999998</v>
      </c>
      <c r="M2012" s="32">
        <v>0.39999999999999997</v>
      </c>
      <c r="O2012" s="37"/>
      <c r="P2012" s="35"/>
      <c r="Q2012" s="33"/>
      <c r="R2012" s="34"/>
    </row>
    <row r="2013" spans="1:18" ht="15.75" customHeight="1" x14ac:dyDescent="0.2">
      <c r="A2013" s="22"/>
      <c r="B2013" s="27" t="s">
        <v>30</v>
      </c>
      <c r="C2013" s="27">
        <v>1197831</v>
      </c>
      <c r="D2013" s="28">
        <v>44505</v>
      </c>
      <c r="E2013" s="27" t="s">
        <v>31</v>
      </c>
      <c r="F2013" s="27" t="s">
        <v>85</v>
      </c>
      <c r="G2013" s="27" t="s">
        <v>86</v>
      </c>
      <c r="H2013" s="27" t="s">
        <v>27</v>
      </c>
      <c r="I2013" s="29">
        <v>0.6</v>
      </c>
      <c r="J2013" s="30">
        <v>4500</v>
      </c>
      <c r="K2013" s="31">
        <f t="shared" si="14"/>
        <v>2700</v>
      </c>
      <c r="L2013" s="31">
        <f t="shared" si="15"/>
        <v>1350</v>
      </c>
      <c r="M2013" s="32">
        <v>0.5</v>
      </c>
      <c r="O2013" s="37"/>
      <c r="P2013" s="35"/>
      <c r="Q2013" s="33"/>
      <c r="R2013" s="34"/>
    </row>
    <row r="2014" spans="1:18" ht="15.75" customHeight="1" x14ac:dyDescent="0.2">
      <c r="A2014" s="22"/>
      <c r="B2014" s="27" t="s">
        <v>30</v>
      </c>
      <c r="C2014" s="27">
        <v>1197831</v>
      </c>
      <c r="D2014" s="28">
        <v>44505</v>
      </c>
      <c r="E2014" s="27" t="s">
        <v>31</v>
      </c>
      <c r="F2014" s="27" t="s">
        <v>85</v>
      </c>
      <c r="G2014" s="27" t="s">
        <v>86</v>
      </c>
      <c r="H2014" s="27" t="s">
        <v>28</v>
      </c>
      <c r="I2014" s="29">
        <v>0.54999999999999993</v>
      </c>
      <c r="J2014" s="30">
        <v>4250</v>
      </c>
      <c r="K2014" s="31">
        <f t="shared" si="14"/>
        <v>2337.4999999999995</v>
      </c>
      <c r="L2014" s="31">
        <f t="shared" si="15"/>
        <v>818.12499999999977</v>
      </c>
      <c r="M2014" s="32">
        <v>0.35</v>
      </c>
      <c r="O2014" s="37"/>
      <c r="P2014" s="35"/>
      <c r="Q2014" s="33"/>
      <c r="R2014" s="34"/>
    </row>
    <row r="2015" spans="1:18" ht="15.75" customHeight="1" x14ac:dyDescent="0.2">
      <c r="A2015" s="22"/>
      <c r="B2015" s="27" t="s">
        <v>30</v>
      </c>
      <c r="C2015" s="27">
        <v>1197831</v>
      </c>
      <c r="D2015" s="28">
        <v>44505</v>
      </c>
      <c r="E2015" s="27" t="s">
        <v>31</v>
      </c>
      <c r="F2015" s="27" t="s">
        <v>85</v>
      </c>
      <c r="G2015" s="27" t="s">
        <v>86</v>
      </c>
      <c r="H2015" s="27" t="s">
        <v>29</v>
      </c>
      <c r="I2015" s="29">
        <v>0.65</v>
      </c>
      <c r="J2015" s="30">
        <v>6250</v>
      </c>
      <c r="K2015" s="31">
        <f t="shared" si="14"/>
        <v>4062.5</v>
      </c>
      <c r="L2015" s="31">
        <f t="shared" si="15"/>
        <v>2234.375</v>
      </c>
      <c r="M2015" s="32">
        <v>0.55000000000000004</v>
      </c>
      <c r="O2015" s="37"/>
      <c r="P2015" s="35"/>
      <c r="Q2015" s="33"/>
      <c r="R2015" s="34"/>
    </row>
    <row r="2016" spans="1:18" ht="15.75" customHeight="1" x14ac:dyDescent="0.2">
      <c r="A2016" s="22"/>
      <c r="B2016" s="27" t="s">
        <v>30</v>
      </c>
      <c r="C2016" s="27">
        <v>1197831</v>
      </c>
      <c r="D2016" s="28">
        <v>44534</v>
      </c>
      <c r="E2016" s="27" t="s">
        <v>31</v>
      </c>
      <c r="F2016" s="27" t="s">
        <v>85</v>
      </c>
      <c r="G2016" s="27" t="s">
        <v>86</v>
      </c>
      <c r="H2016" s="27" t="s">
        <v>24</v>
      </c>
      <c r="I2016" s="29">
        <v>0.54999999999999993</v>
      </c>
      <c r="J2016" s="30">
        <v>7750</v>
      </c>
      <c r="K2016" s="31">
        <f t="shared" si="14"/>
        <v>4262.4999999999991</v>
      </c>
      <c r="L2016" s="31">
        <f t="shared" si="15"/>
        <v>1704.9999999999995</v>
      </c>
      <c r="M2016" s="32">
        <v>0.39999999999999997</v>
      </c>
      <c r="O2016" s="37"/>
      <c r="P2016" s="35"/>
      <c r="Q2016" s="33"/>
      <c r="R2016" s="34"/>
    </row>
    <row r="2017" spans="1:18" ht="15.75" customHeight="1" x14ac:dyDescent="0.2">
      <c r="A2017" s="22"/>
      <c r="B2017" s="27" t="s">
        <v>30</v>
      </c>
      <c r="C2017" s="27">
        <v>1197831</v>
      </c>
      <c r="D2017" s="28">
        <v>44534</v>
      </c>
      <c r="E2017" s="27" t="s">
        <v>31</v>
      </c>
      <c r="F2017" s="27" t="s">
        <v>85</v>
      </c>
      <c r="G2017" s="27" t="s">
        <v>86</v>
      </c>
      <c r="H2017" s="27" t="s">
        <v>25</v>
      </c>
      <c r="I2017" s="29">
        <v>0.54999999999999993</v>
      </c>
      <c r="J2017" s="30">
        <v>7750</v>
      </c>
      <c r="K2017" s="31">
        <f t="shared" si="14"/>
        <v>4262.4999999999991</v>
      </c>
      <c r="L2017" s="31">
        <f t="shared" si="15"/>
        <v>1704.9999999999995</v>
      </c>
      <c r="M2017" s="32">
        <v>0.39999999999999997</v>
      </c>
      <c r="O2017" s="37"/>
      <c r="P2017" s="35"/>
      <c r="Q2017" s="33"/>
      <c r="R2017" s="34"/>
    </row>
    <row r="2018" spans="1:18" ht="15.75" customHeight="1" x14ac:dyDescent="0.2">
      <c r="A2018" s="22"/>
      <c r="B2018" s="27" t="s">
        <v>30</v>
      </c>
      <c r="C2018" s="27">
        <v>1197831</v>
      </c>
      <c r="D2018" s="28">
        <v>44534</v>
      </c>
      <c r="E2018" s="27" t="s">
        <v>31</v>
      </c>
      <c r="F2018" s="27" t="s">
        <v>85</v>
      </c>
      <c r="G2018" s="27" t="s">
        <v>86</v>
      </c>
      <c r="H2018" s="27" t="s">
        <v>26</v>
      </c>
      <c r="I2018" s="29">
        <v>0.6</v>
      </c>
      <c r="J2018" s="30">
        <v>6750</v>
      </c>
      <c r="K2018" s="31">
        <f t="shared" si="14"/>
        <v>4050</v>
      </c>
      <c r="L2018" s="31">
        <f t="shared" si="15"/>
        <v>1619.9999999999998</v>
      </c>
      <c r="M2018" s="32">
        <v>0.39999999999999997</v>
      </c>
      <c r="O2018" s="37"/>
      <c r="P2018" s="35"/>
      <c r="Q2018" s="33"/>
      <c r="R2018" s="34"/>
    </row>
    <row r="2019" spans="1:18" ht="15.75" customHeight="1" x14ac:dyDescent="0.2">
      <c r="A2019" s="22"/>
      <c r="B2019" s="27" t="s">
        <v>30</v>
      </c>
      <c r="C2019" s="27">
        <v>1197831</v>
      </c>
      <c r="D2019" s="28">
        <v>44534</v>
      </c>
      <c r="E2019" s="27" t="s">
        <v>31</v>
      </c>
      <c r="F2019" s="27" t="s">
        <v>85</v>
      </c>
      <c r="G2019" s="27" t="s">
        <v>86</v>
      </c>
      <c r="H2019" s="27" t="s">
        <v>27</v>
      </c>
      <c r="I2019" s="29">
        <v>0.6</v>
      </c>
      <c r="J2019" s="30">
        <v>5250</v>
      </c>
      <c r="K2019" s="31">
        <f t="shared" si="14"/>
        <v>3150</v>
      </c>
      <c r="L2019" s="31">
        <f t="shared" si="15"/>
        <v>1575</v>
      </c>
      <c r="M2019" s="32">
        <v>0.5</v>
      </c>
      <c r="O2019" s="37"/>
      <c r="P2019" s="35"/>
      <c r="Q2019" s="33"/>
      <c r="R2019" s="34"/>
    </row>
    <row r="2020" spans="1:18" ht="15.75" customHeight="1" x14ac:dyDescent="0.2">
      <c r="A2020" s="22"/>
      <c r="B2020" s="27" t="s">
        <v>30</v>
      </c>
      <c r="C2020" s="27">
        <v>1197831</v>
      </c>
      <c r="D2020" s="28">
        <v>44534</v>
      </c>
      <c r="E2020" s="27" t="s">
        <v>31</v>
      </c>
      <c r="F2020" s="27" t="s">
        <v>85</v>
      </c>
      <c r="G2020" s="27" t="s">
        <v>86</v>
      </c>
      <c r="H2020" s="27" t="s">
        <v>28</v>
      </c>
      <c r="I2020" s="29">
        <v>0.54999999999999993</v>
      </c>
      <c r="J2020" s="30">
        <v>4750</v>
      </c>
      <c r="K2020" s="31">
        <f t="shared" si="14"/>
        <v>2612.4999999999995</v>
      </c>
      <c r="L2020" s="31">
        <f t="shared" si="15"/>
        <v>914.37499999999977</v>
      </c>
      <c r="M2020" s="32">
        <v>0.35</v>
      </c>
      <c r="O2020" s="37"/>
      <c r="P2020" s="35"/>
      <c r="Q2020" s="33"/>
      <c r="R2020" s="34"/>
    </row>
    <row r="2021" spans="1:18" ht="15.75" customHeight="1" x14ac:dyDescent="0.2">
      <c r="A2021" s="22"/>
      <c r="B2021" s="27" t="s">
        <v>30</v>
      </c>
      <c r="C2021" s="27">
        <v>1197831</v>
      </c>
      <c r="D2021" s="28">
        <v>44534</v>
      </c>
      <c r="E2021" s="27" t="s">
        <v>31</v>
      </c>
      <c r="F2021" s="27" t="s">
        <v>85</v>
      </c>
      <c r="G2021" s="27" t="s">
        <v>86</v>
      </c>
      <c r="H2021" s="27" t="s">
        <v>29</v>
      </c>
      <c r="I2021" s="29">
        <v>0.65</v>
      </c>
      <c r="J2021" s="30">
        <v>7250</v>
      </c>
      <c r="K2021" s="31">
        <f t="shared" si="14"/>
        <v>4712.5</v>
      </c>
      <c r="L2021" s="31">
        <f t="shared" si="15"/>
        <v>2591.875</v>
      </c>
      <c r="M2021" s="32">
        <v>0.55000000000000004</v>
      </c>
      <c r="O2021" s="37"/>
      <c r="P2021" s="35"/>
      <c r="Q2021" s="33"/>
      <c r="R2021" s="34"/>
    </row>
    <row r="2022" spans="1:18" ht="15.75" customHeight="1" x14ac:dyDescent="0.2">
      <c r="A2022" s="22" t="s">
        <v>46</v>
      </c>
      <c r="B2022" s="27" t="s">
        <v>34</v>
      </c>
      <c r="C2022" s="27">
        <v>1128299</v>
      </c>
      <c r="D2022" s="28">
        <v>44219</v>
      </c>
      <c r="E2022" s="27" t="s">
        <v>35</v>
      </c>
      <c r="F2022" s="27" t="s">
        <v>87</v>
      </c>
      <c r="G2022" s="27" t="s">
        <v>88</v>
      </c>
      <c r="H2022" s="27" t="s">
        <v>24</v>
      </c>
      <c r="I2022" s="29">
        <v>0.29999999999999993</v>
      </c>
      <c r="J2022" s="30">
        <v>4250</v>
      </c>
      <c r="K2022" s="31">
        <f t="shared" si="14"/>
        <v>1274.9999999999998</v>
      </c>
      <c r="L2022" s="31">
        <f t="shared" si="15"/>
        <v>446.24999999999989</v>
      </c>
      <c r="M2022" s="32">
        <v>0.35</v>
      </c>
      <c r="O2022" s="37"/>
      <c r="P2022" s="35"/>
      <c r="Q2022" s="33"/>
      <c r="R2022" s="34"/>
    </row>
    <row r="2023" spans="1:18" ht="15.75" customHeight="1" x14ac:dyDescent="0.2">
      <c r="A2023" s="22"/>
      <c r="B2023" s="27" t="s">
        <v>34</v>
      </c>
      <c r="C2023" s="27">
        <v>1128299</v>
      </c>
      <c r="D2023" s="28">
        <v>44219</v>
      </c>
      <c r="E2023" s="27" t="s">
        <v>35</v>
      </c>
      <c r="F2023" s="27" t="s">
        <v>87</v>
      </c>
      <c r="G2023" s="27" t="s">
        <v>88</v>
      </c>
      <c r="H2023" s="27" t="s">
        <v>25</v>
      </c>
      <c r="I2023" s="29">
        <v>0.4</v>
      </c>
      <c r="J2023" s="30">
        <v>4250</v>
      </c>
      <c r="K2023" s="31">
        <f t="shared" si="14"/>
        <v>1700</v>
      </c>
      <c r="L2023" s="31">
        <f t="shared" si="15"/>
        <v>680</v>
      </c>
      <c r="M2023" s="32">
        <v>0.4</v>
      </c>
      <c r="O2023" s="37"/>
      <c r="P2023" s="35"/>
      <c r="Q2023" s="33"/>
      <c r="R2023" s="34"/>
    </row>
    <row r="2024" spans="1:18" ht="15.75" customHeight="1" x14ac:dyDescent="0.2">
      <c r="A2024" s="22"/>
      <c r="B2024" s="27" t="s">
        <v>34</v>
      </c>
      <c r="C2024" s="27">
        <v>1128299</v>
      </c>
      <c r="D2024" s="28">
        <v>44219</v>
      </c>
      <c r="E2024" s="27" t="s">
        <v>35</v>
      </c>
      <c r="F2024" s="27" t="s">
        <v>87</v>
      </c>
      <c r="G2024" s="27" t="s">
        <v>88</v>
      </c>
      <c r="H2024" s="27" t="s">
        <v>26</v>
      </c>
      <c r="I2024" s="29">
        <v>0.4</v>
      </c>
      <c r="J2024" s="30">
        <v>4250</v>
      </c>
      <c r="K2024" s="31">
        <f t="shared" si="14"/>
        <v>1700</v>
      </c>
      <c r="L2024" s="31">
        <f t="shared" si="15"/>
        <v>595</v>
      </c>
      <c r="M2024" s="32">
        <v>0.35</v>
      </c>
      <c r="O2024" s="37"/>
      <c r="P2024" s="35"/>
      <c r="Q2024" s="33"/>
      <c r="R2024" s="34"/>
    </row>
    <row r="2025" spans="1:18" ht="15.75" customHeight="1" x14ac:dyDescent="0.2">
      <c r="A2025" s="22"/>
      <c r="B2025" s="27" t="s">
        <v>34</v>
      </c>
      <c r="C2025" s="27">
        <v>1128299</v>
      </c>
      <c r="D2025" s="28">
        <v>44219</v>
      </c>
      <c r="E2025" s="27" t="s">
        <v>35</v>
      </c>
      <c r="F2025" s="27" t="s">
        <v>87</v>
      </c>
      <c r="G2025" s="27" t="s">
        <v>88</v>
      </c>
      <c r="H2025" s="27" t="s">
        <v>27</v>
      </c>
      <c r="I2025" s="29">
        <v>0.4</v>
      </c>
      <c r="J2025" s="30">
        <v>2750</v>
      </c>
      <c r="K2025" s="31">
        <f t="shared" si="14"/>
        <v>1100</v>
      </c>
      <c r="L2025" s="31">
        <f t="shared" si="15"/>
        <v>385</v>
      </c>
      <c r="M2025" s="32">
        <v>0.35</v>
      </c>
      <c r="O2025" s="37"/>
      <c r="P2025" s="35"/>
      <c r="Q2025" s="33"/>
      <c r="R2025" s="34"/>
    </row>
    <row r="2026" spans="1:18" ht="15.75" customHeight="1" x14ac:dyDescent="0.2">
      <c r="A2026" s="22"/>
      <c r="B2026" s="27" t="s">
        <v>34</v>
      </c>
      <c r="C2026" s="27">
        <v>1128299</v>
      </c>
      <c r="D2026" s="28">
        <v>44219</v>
      </c>
      <c r="E2026" s="27" t="s">
        <v>35</v>
      </c>
      <c r="F2026" s="27" t="s">
        <v>87</v>
      </c>
      <c r="G2026" s="27" t="s">
        <v>88</v>
      </c>
      <c r="H2026" s="27" t="s">
        <v>28</v>
      </c>
      <c r="I2026" s="29">
        <v>0.45000000000000007</v>
      </c>
      <c r="J2026" s="30">
        <v>2250</v>
      </c>
      <c r="K2026" s="31">
        <f t="shared" si="14"/>
        <v>1012.5000000000001</v>
      </c>
      <c r="L2026" s="31">
        <f t="shared" si="15"/>
        <v>303.75</v>
      </c>
      <c r="M2026" s="32">
        <v>0.3</v>
      </c>
      <c r="O2026" s="37"/>
      <c r="P2026" s="35"/>
      <c r="Q2026" s="33"/>
      <c r="R2026" s="34"/>
    </row>
    <row r="2027" spans="1:18" ht="15.75" customHeight="1" x14ac:dyDescent="0.2">
      <c r="A2027" s="22"/>
      <c r="B2027" s="27" t="s">
        <v>34</v>
      </c>
      <c r="C2027" s="27">
        <v>1128299</v>
      </c>
      <c r="D2027" s="28">
        <v>44219</v>
      </c>
      <c r="E2027" s="27" t="s">
        <v>35</v>
      </c>
      <c r="F2027" s="27" t="s">
        <v>87</v>
      </c>
      <c r="G2027" s="27" t="s">
        <v>88</v>
      </c>
      <c r="H2027" s="27" t="s">
        <v>29</v>
      </c>
      <c r="I2027" s="29">
        <v>0.4</v>
      </c>
      <c r="J2027" s="30">
        <v>4250</v>
      </c>
      <c r="K2027" s="31">
        <f t="shared" si="14"/>
        <v>1700</v>
      </c>
      <c r="L2027" s="31">
        <f t="shared" si="15"/>
        <v>425</v>
      </c>
      <c r="M2027" s="32">
        <v>0.25</v>
      </c>
      <c r="O2027" s="37"/>
      <c r="P2027" s="35"/>
      <c r="Q2027" s="33"/>
      <c r="R2027" s="34"/>
    </row>
    <row r="2028" spans="1:18" ht="15.75" customHeight="1" x14ac:dyDescent="0.2">
      <c r="A2028" s="22"/>
      <c r="B2028" s="27" t="s">
        <v>34</v>
      </c>
      <c r="C2028" s="27">
        <v>1128299</v>
      </c>
      <c r="D2028" s="28">
        <v>44250</v>
      </c>
      <c r="E2028" s="27" t="s">
        <v>35</v>
      </c>
      <c r="F2028" s="27" t="s">
        <v>87</v>
      </c>
      <c r="G2028" s="27" t="s">
        <v>88</v>
      </c>
      <c r="H2028" s="27" t="s">
        <v>24</v>
      </c>
      <c r="I2028" s="29">
        <v>0.29999999999999993</v>
      </c>
      <c r="J2028" s="30">
        <v>4750</v>
      </c>
      <c r="K2028" s="31">
        <f t="shared" si="14"/>
        <v>1424.9999999999998</v>
      </c>
      <c r="L2028" s="31">
        <f t="shared" si="15"/>
        <v>498.74999999999989</v>
      </c>
      <c r="M2028" s="32">
        <v>0.35</v>
      </c>
      <c r="O2028" s="37"/>
      <c r="P2028" s="35"/>
      <c r="Q2028" s="33"/>
      <c r="R2028" s="34"/>
    </row>
    <row r="2029" spans="1:18" ht="15.75" customHeight="1" x14ac:dyDescent="0.2">
      <c r="A2029" s="22"/>
      <c r="B2029" s="27" t="s">
        <v>34</v>
      </c>
      <c r="C2029" s="27">
        <v>1128299</v>
      </c>
      <c r="D2029" s="28">
        <v>44250</v>
      </c>
      <c r="E2029" s="27" t="s">
        <v>35</v>
      </c>
      <c r="F2029" s="27" t="s">
        <v>87</v>
      </c>
      <c r="G2029" s="27" t="s">
        <v>88</v>
      </c>
      <c r="H2029" s="27" t="s">
        <v>25</v>
      </c>
      <c r="I2029" s="29">
        <v>0.4</v>
      </c>
      <c r="J2029" s="30">
        <v>3750</v>
      </c>
      <c r="K2029" s="31">
        <f t="shared" si="14"/>
        <v>1500</v>
      </c>
      <c r="L2029" s="31">
        <f t="shared" si="15"/>
        <v>600</v>
      </c>
      <c r="M2029" s="32">
        <v>0.4</v>
      </c>
      <c r="O2029" s="37"/>
      <c r="P2029" s="35"/>
      <c r="Q2029" s="33"/>
      <c r="R2029" s="34"/>
    </row>
    <row r="2030" spans="1:18" ht="15.75" customHeight="1" x14ac:dyDescent="0.2">
      <c r="A2030" s="22"/>
      <c r="B2030" s="27" t="s">
        <v>34</v>
      </c>
      <c r="C2030" s="27">
        <v>1128299</v>
      </c>
      <c r="D2030" s="28">
        <v>44250</v>
      </c>
      <c r="E2030" s="27" t="s">
        <v>35</v>
      </c>
      <c r="F2030" s="27" t="s">
        <v>87</v>
      </c>
      <c r="G2030" s="27" t="s">
        <v>88</v>
      </c>
      <c r="H2030" s="27" t="s">
        <v>26</v>
      </c>
      <c r="I2030" s="29">
        <v>0.4</v>
      </c>
      <c r="J2030" s="30">
        <v>3750</v>
      </c>
      <c r="K2030" s="31">
        <f t="shared" si="14"/>
        <v>1500</v>
      </c>
      <c r="L2030" s="31">
        <f t="shared" si="15"/>
        <v>525</v>
      </c>
      <c r="M2030" s="32">
        <v>0.35</v>
      </c>
      <c r="O2030" s="37"/>
      <c r="P2030" s="35"/>
      <c r="Q2030" s="33"/>
      <c r="R2030" s="34"/>
    </row>
    <row r="2031" spans="1:18" ht="15.75" customHeight="1" x14ac:dyDescent="0.2">
      <c r="A2031" s="22"/>
      <c r="B2031" s="27" t="s">
        <v>34</v>
      </c>
      <c r="C2031" s="27">
        <v>1128299</v>
      </c>
      <c r="D2031" s="28">
        <v>44250</v>
      </c>
      <c r="E2031" s="27" t="s">
        <v>35</v>
      </c>
      <c r="F2031" s="27" t="s">
        <v>87</v>
      </c>
      <c r="G2031" s="27" t="s">
        <v>88</v>
      </c>
      <c r="H2031" s="27" t="s">
        <v>27</v>
      </c>
      <c r="I2031" s="29">
        <v>0.4</v>
      </c>
      <c r="J2031" s="30">
        <v>2250</v>
      </c>
      <c r="K2031" s="31">
        <f t="shared" si="14"/>
        <v>900</v>
      </c>
      <c r="L2031" s="31">
        <f t="shared" si="15"/>
        <v>315</v>
      </c>
      <c r="M2031" s="32">
        <v>0.35</v>
      </c>
      <c r="O2031" s="37"/>
      <c r="P2031" s="35"/>
      <c r="Q2031" s="33"/>
      <c r="R2031" s="34"/>
    </row>
    <row r="2032" spans="1:18" ht="15.75" customHeight="1" x14ac:dyDescent="0.2">
      <c r="A2032" s="22"/>
      <c r="B2032" s="27" t="s">
        <v>34</v>
      </c>
      <c r="C2032" s="27">
        <v>1128299</v>
      </c>
      <c r="D2032" s="28">
        <v>44250</v>
      </c>
      <c r="E2032" s="27" t="s">
        <v>35</v>
      </c>
      <c r="F2032" s="27" t="s">
        <v>87</v>
      </c>
      <c r="G2032" s="27" t="s">
        <v>88</v>
      </c>
      <c r="H2032" s="27" t="s">
        <v>28</v>
      </c>
      <c r="I2032" s="29">
        <v>0.45000000000000007</v>
      </c>
      <c r="J2032" s="30">
        <v>1500</v>
      </c>
      <c r="K2032" s="31">
        <f t="shared" si="14"/>
        <v>675.00000000000011</v>
      </c>
      <c r="L2032" s="31">
        <f t="shared" si="15"/>
        <v>202.50000000000003</v>
      </c>
      <c r="M2032" s="32">
        <v>0.3</v>
      </c>
      <c r="O2032" s="37"/>
      <c r="P2032" s="35"/>
      <c r="Q2032" s="33"/>
      <c r="R2032" s="34"/>
    </row>
    <row r="2033" spans="1:18" ht="15.75" customHeight="1" x14ac:dyDescent="0.2">
      <c r="A2033" s="22"/>
      <c r="B2033" s="27" t="s">
        <v>34</v>
      </c>
      <c r="C2033" s="27">
        <v>1128299</v>
      </c>
      <c r="D2033" s="28">
        <v>44250</v>
      </c>
      <c r="E2033" s="27" t="s">
        <v>35</v>
      </c>
      <c r="F2033" s="27" t="s">
        <v>87</v>
      </c>
      <c r="G2033" s="27" t="s">
        <v>88</v>
      </c>
      <c r="H2033" s="27" t="s">
        <v>29</v>
      </c>
      <c r="I2033" s="29">
        <v>0.4</v>
      </c>
      <c r="J2033" s="30">
        <v>3500</v>
      </c>
      <c r="K2033" s="31">
        <f t="shared" si="14"/>
        <v>1400</v>
      </c>
      <c r="L2033" s="31">
        <f t="shared" si="15"/>
        <v>350</v>
      </c>
      <c r="M2033" s="32">
        <v>0.25</v>
      </c>
      <c r="O2033" s="37"/>
      <c r="P2033" s="35"/>
      <c r="Q2033" s="33"/>
      <c r="R2033" s="34"/>
    </row>
    <row r="2034" spans="1:18" ht="15.75" customHeight="1" x14ac:dyDescent="0.2">
      <c r="A2034" s="22"/>
      <c r="B2034" s="27" t="s">
        <v>34</v>
      </c>
      <c r="C2034" s="27">
        <v>1128299</v>
      </c>
      <c r="D2034" s="28">
        <v>44277</v>
      </c>
      <c r="E2034" s="27" t="s">
        <v>35</v>
      </c>
      <c r="F2034" s="27" t="s">
        <v>87</v>
      </c>
      <c r="G2034" s="27" t="s">
        <v>88</v>
      </c>
      <c r="H2034" s="27" t="s">
        <v>24</v>
      </c>
      <c r="I2034" s="29">
        <v>0.4</v>
      </c>
      <c r="J2034" s="30">
        <v>5000</v>
      </c>
      <c r="K2034" s="31">
        <f t="shared" si="14"/>
        <v>2000</v>
      </c>
      <c r="L2034" s="31">
        <f t="shared" si="15"/>
        <v>700</v>
      </c>
      <c r="M2034" s="32">
        <v>0.35</v>
      </c>
      <c r="O2034" s="37"/>
      <c r="P2034" s="35"/>
      <c r="Q2034" s="33"/>
      <c r="R2034" s="34"/>
    </row>
    <row r="2035" spans="1:18" ht="15.75" customHeight="1" x14ac:dyDescent="0.2">
      <c r="A2035" s="22"/>
      <c r="B2035" s="27" t="s">
        <v>34</v>
      </c>
      <c r="C2035" s="27">
        <v>1128299</v>
      </c>
      <c r="D2035" s="28">
        <v>44277</v>
      </c>
      <c r="E2035" s="27" t="s">
        <v>35</v>
      </c>
      <c r="F2035" s="27" t="s">
        <v>87</v>
      </c>
      <c r="G2035" s="27" t="s">
        <v>88</v>
      </c>
      <c r="H2035" s="27" t="s">
        <v>25</v>
      </c>
      <c r="I2035" s="29">
        <v>0.5</v>
      </c>
      <c r="J2035" s="30">
        <v>3500</v>
      </c>
      <c r="K2035" s="31">
        <f t="shared" si="14"/>
        <v>1750</v>
      </c>
      <c r="L2035" s="31">
        <f t="shared" si="15"/>
        <v>700</v>
      </c>
      <c r="M2035" s="32">
        <v>0.4</v>
      </c>
      <c r="O2035" s="37"/>
      <c r="P2035" s="35"/>
      <c r="Q2035" s="33"/>
      <c r="R2035" s="34"/>
    </row>
    <row r="2036" spans="1:18" ht="15.75" customHeight="1" x14ac:dyDescent="0.2">
      <c r="A2036" s="22"/>
      <c r="B2036" s="27" t="s">
        <v>34</v>
      </c>
      <c r="C2036" s="27">
        <v>1128299</v>
      </c>
      <c r="D2036" s="28">
        <v>44277</v>
      </c>
      <c r="E2036" s="27" t="s">
        <v>35</v>
      </c>
      <c r="F2036" s="27" t="s">
        <v>87</v>
      </c>
      <c r="G2036" s="27" t="s">
        <v>88</v>
      </c>
      <c r="H2036" s="27" t="s">
        <v>26</v>
      </c>
      <c r="I2036" s="29">
        <v>0.5</v>
      </c>
      <c r="J2036" s="30">
        <v>3500</v>
      </c>
      <c r="K2036" s="31">
        <f t="shared" si="14"/>
        <v>1750</v>
      </c>
      <c r="L2036" s="31">
        <f t="shared" si="15"/>
        <v>612.5</v>
      </c>
      <c r="M2036" s="32">
        <v>0.35</v>
      </c>
      <c r="O2036" s="37"/>
      <c r="P2036" s="35"/>
      <c r="Q2036" s="33"/>
      <c r="R2036" s="34"/>
    </row>
    <row r="2037" spans="1:18" ht="15.75" customHeight="1" x14ac:dyDescent="0.2">
      <c r="A2037" s="22"/>
      <c r="B2037" s="27" t="s">
        <v>34</v>
      </c>
      <c r="C2037" s="27">
        <v>1128299</v>
      </c>
      <c r="D2037" s="28">
        <v>44277</v>
      </c>
      <c r="E2037" s="27" t="s">
        <v>35</v>
      </c>
      <c r="F2037" s="27" t="s">
        <v>87</v>
      </c>
      <c r="G2037" s="27" t="s">
        <v>88</v>
      </c>
      <c r="H2037" s="27" t="s">
        <v>27</v>
      </c>
      <c r="I2037" s="29">
        <v>0.5</v>
      </c>
      <c r="J2037" s="30">
        <v>2250</v>
      </c>
      <c r="K2037" s="31">
        <f t="shared" si="14"/>
        <v>1125</v>
      </c>
      <c r="L2037" s="31">
        <f t="shared" si="15"/>
        <v>393.75</v>
      </c>
      <c r="M2037" s="32">
        <v>0.35</v>
      </c>
      <c r="O2037" s="37"/>
      <c r="P2037" s="35"/>
      <c r="Q2037" s="33"/>
      <c r="R2037" s="34"/>
    </row>
    <row r="2038" spans="1:18" ht="15.75" customHeight="1" x14ac:dyDescent="0.2">
      <c r="A2038" s="22"/>
      <c r="B2038" s="27" t="s">
        <v>34</v>
      </c>
      <c r="C2038" s="27">
        <v>1128299</v>
      </c>
      <c r="D2038" s="28">
        <v>44277</v>
      </c>
      <c r="E2038" s="27" t="s">
        <v>35</v>
      </c>
      <c r="F2038" s="27" t="s">
        <v>87</v>
      </c>
      <c r="G2038" s="27" t="s">
        <v>88</v>
      </c>
      <c r="H2038" s="27" t="s">
        <v>28</v>
      </c>
      <c r="I2038" s="29">
        <v>0.55000000000000004</v>
      </c>
      <c r="J2038" s="30">
        <v>1250</v>
      </c>
      <c r="K2038" s="31">
        <f t="shared" si="14"/>
        <v>687.5</v>
      </c>
      <c r="L2038" s="31">
        <f t="shared" si="15"/>
        <v>206.25</v>
      </c>
      <c r="M2038" s="32">
        <v>0.3</v>
      </c>
      <c r="O2038" s="37"/>
      <c r="P2038" s="35"/>
      <c r="Q2038" s="33"/>
      <c r="R2038" s="34"/>
    </row>
    <row r="2039" spans="1:18" ht="15.75" customHeight="1" x14ac:dyDescent="0.2">
      <c r="A2039" s="22"/>
      <c r="B2039" s="27" t="s">
        <v>34</v>
      </c>
      <c r="C2039" s="27">
        <v>1128299</v>
      </c>
      <c r="D2039" s="28">
        <v>44277</v>
      </c>
      <c r="E2039" s="27" t="s">
        <v>35</v>
      </c>
      <c r="F2039" s="27" t="s">
        <v>87</v>
      </c>
      <c r="G2039" s="27" t="s">
        <v>88</v>
      </c>
      <c r="H2039" s="27" t="s">
        <v>29</v>
      </c>
      <c r="I2039" s="29">
        <v>0.5</v>
      </c>
      <c r="J2039" s="30">
        <v>3250</v>
      </c>
      <c r="K2039" s="31">
        <f t="shared" si="14"/>
        <v>1625</v>
      </c>
      <c r="L2039" s="31">
        <f t="shared" si="15"/>
        <v>406.25</v>
      </c>
      <c r="M2039" s="32">
        <v>0.25</v>
      </c>
      <c r="O2039" s="37"/>
      <c r="P2039" s="35"/>
      <c r="Q2039" s="33"/>
      <c r="R2039" s="34"/>
    </row>
    <row r="2040" spans="1:18" ht="15.75" customHeight="1" x14ac:dyDescent="0.2">
      <c r="A2040" s="22"/>
      <c r="B2040" s="27" t="s">
        <v>34</v>
      </c>
      <c r="C2040" s="27">
        <v>1128299</v>
      </c>
      <c r="D2040" s="28">
        <v>44309</v>
      </c>
      <c r="E2040" s="27" t="s">
        <v>35</v>
      </c>
      <c r="F2040" s="27" t="s">
        <v>87</v>
      </c>
      <c r="G2040" s="27" t="s">
        <v>88</v>
      </c>
      <c r="H2040" s="27" t="s">
        <v>24</v>
      </c>
      <c r="I2040" s="29">
        <v>0.5</v>
      </c>
      <c r="J2040" s="30">
        <v>5000</v>
      </c>
      <c r="K2040" s="31">
        <f t="shared" si="14"/>
        <v>2500</v>
      </c>
      <c r="L2040" s="31">
        <f t="shared" si="15"/>
        <v>875</v>
      </c>
      <c r="M2040" s="32">
        <v>0.35</v>
      </c>
      <c r="O2040" s="37"/>
      <c r="P2040" s="35"/>
      <c r="Q2040" s="33"/>
      <c r="R2040" s="34"/>
    </row>
    <row r="2041" spans="1:18" ht="15.75" customHeight="1" x14ac:dyDescent="0.2">
      <c r="A2041" s="22"/>
      <c r="B2041" s="27" t="s">
        <v>34</v>
      </c>
      <c r="C2041" s="27">
        <v>1128299</v>
      </c>
      <c r="D2041" s="28">
        <v>44309</v>
      </c>
      <c r="E2041" s="27" t="s">
        <v>35</v>
      </c>
      <c r="F2041" s="27" t="s">
        <v>87</v>
      </c>
      <c r="G2041" s="27" t="s">
        <v>88</v>
      </c>
      <c r="H2041" s="27" t="s">
        <v>25</v>
      </c>
      <c r="I2041" s="29">
        <v>0.55000000000000004</v>
      </c>
      <c r="J2041" s="30">
        <v>3000</v>
      </c>
      <c r="K2041" s="31">
        <f t="shared" si="14"/>
        <v>1650.0000000000002</v>
      </c>
      <c r="L2041" s="31">
        <f t="shared" si="15"/>
        <v>660.00000000000011</v>
      </c>
      <c r="M2041" s="32">
        <v>0.4</v>
      </c>
      <c r="O2041" s="37"/>
      <c r="P2041" s="35"/>
      <c r="Q2041" s="33"/>
      <c r="R2041" s="34"/>
    </row>
    <row r="2042" spans="1:18" ht="15.75" customHeight="1" x14ac:dyDescent="0.2">
      <c r="A2042" s="22"/>
      <c r="B2042" s="27" t="s">
        <v>34</v>
      </c>
      <c r="C2042" s="27">
        <v>1128299</v>
      </c>
      <c r="D2042" s="28">
        <v>44309</v>
      </c>
      <c r="E2042" s="27" t="s">
        <v>35</v>
      </c>
      <c r="F2042" s="27" t="s">
        <v>87</v>
      </c>
      <c r="G2042" s="27" t="s">
        <v>88</v>
      </c>
      <c r="H2042" s="27" t="s">
        <v>26</v>
      </c>
      <c r="I2042" s="29">
        <v>0.55000000000000004</v>
      </c>
      <c r="J2042" s="30">
        <v>3500</v>
      </c>
      <c r="K2042" s="31">
        <f t="shared" si="14"/>
        <v>1925.0000000000002</v>
      </c>
      <c r="L2042" s="31">
        <f t="shared" si="15"/>
        <v>673.75</v>
      </c>
      <c r="M2042" s="32">
        <v>0.35</v>
      </c>
      <c r="O2042" s="37"/>
      <c r="P2042" s="35"/>
      <c r="Q2042" s="33"/>
      <c r="R2042" s="34"/>
    </row>
    <row r="2043" spans="1:18" ht="15.75" customHeight="1" x14ac:dyDescent="0.2">
      <c r="A2043" s="22"/>
      <c r="B2043" s="27" t="s">
        <v>34</v>
      </c>
      <c r="C2043" s="27">
        <v>1128299</v>
      </c>
      <c r="D2043" s="28">
        <v>44309</v>
      </c>
      <c r="E2043" s="27" t="s">
        <v>35</v>
      </c>
      <c r="F2043" s="27" t="s">
        <v>87</v>
      </c>
      <c r="G2043" s="27" t="s">
        <v>88</v>
      </c>
      <c r="H2043" s="27" t="s">
        <v>27</v>
      </c>
      <c r="I2043" s="29">
        <v>0.5</v>
      </c>
      <c r="J2043" s="30">
        <v>2500</v>
      </c>
      <c r="K2043" s="31">
        <f t="shared" si="14"/>
        <v>1250</v>
      </c>
      <c r="L2043" s="31">
        <f t="shared" si="15"/>
        <v>437.5</v>
      </c>
      <c r="M2043" s="32">
        <v>0.35</v>
      </c>
      <c r="O2043" s="37"/>
      <c r="P2043" s="35"/>
      <c r="Q2043" s="33"/>
      <c r="R2043" s="34"/>
    </row>
    <row r="2044" spans="1:18" ht="15.75" customHeight="1" x14ac:dyDescent="0.2">
      <c r="A2044" s="22"/>
      <c r="B2044" s="27" t="s">
        <v>34</v>
      </c>
      <c r="C2044" s="27">
        <v>1128299</v>
      </c>
      <c r="D2044" s="28">
        <v>44309</v>
      </c>
      <c r="E2044" s="27" t="s">
        <v>35</v>
      </c>
      <c r="F2044" s="27" t="s">
        <v>87</v>
      </c>
      <c r="G2044" s="27" t="s">
        <v>88</v>
      </c>
      <c r="H2044" s="27" t="s">
        <v>28</v>
      </c>
      <c r="I2044" s="29">
        <v>0.55000000000000004</v>
      </c>
      <c r="J2044" s="30">
        <v>1500</v>
      </c>
      <c r="K2044" s="31">
        <f t="shared" si="14"/>
        <v>825.00000000000011</v>
      </c>
      <c r="L2044" s="31">
        <f t="shared" si="15"/>
        <v>247.50000000000003</v>
      </c>
      <c r="M2044" s="32">
        <v>0.3</v>
      </c>
      <c r="O2044" s="37"/>
      <c r="P2044" s="35"/>
      <c r="Q2044" s="33"/>
      <c r="R2044" s="34"/>
    </row>
    <row r="2045" spans="1:18" ht="15.75" customHeight="1" x14ac:dyDescent="0.2">
      <c r="A2045" s="22"/>
      <c r="B2045" s="27" t="s">
        <v>34</v>
      </c>
      <c r="C2045" s="27">
        <v>1128299</v>
      </c>
      <c r="D2045" s="28">
        <v>44309</v>
      </c>
      <c r="E2045" s="27" t="s">
        <v>35</v>
      </c>
      <c r="F2045" s="27" t="s">
        <v>87</v>
      </c>
      <c r="G2045" s="27" t="s">
        <v>88</v>
      </c>
      <c r="H2045" s="27" t="s">
        <v>29</v>
      </c>
      <c r="I2045" s="29">
        <v>0.70000000000000007</v>
      </c>
      <c r="J2045" s="30">
        <v>3250</v>
      </c>
      <c r="K2045" s="31">
        <f t="shared" si="14"/>
        <v>2275</v>
      </c>
      <c r="L2045" s="31">
        <f t="shared" si="15"/>
        <v>568.75</v>
      </c>
      <c r="M2045" s="32">
        <v>0.25</v>
      </c>
      <c r="O2045" s="37"/>
      <c r="P2045" s="35"/>
      <c r="Q2045" s="33"/>
      <c r="R2045" s="34"/>
    </row>
    <row r="2046" spans="1:18" ht="15.75" customHeight="1" x14ac:dyDescent="0.2">
      <c r="A2046" s="22"/>
      <c r="B2046" s="27" t="s">
        <v>34</v>
      </c>
      <c r="C2046" s="27">
        <v>1128299</v>
      </c>
      <c r="D2046" s="28">
        <v>44340</v>
      </c>
      <c r="E2046" s="27" t="s">
        <v>35</v>
      </c>
      <c r="F2046" s="27" t="s">
        <v>87</v>
      </c>
      <c r="G2046" s="27" t="s">
        <v>88</v>
      </c>
      <c r="H2046" s="27" t="s">
        <v>24</v>
      </c>
      <c r="I2046" s="29">
        <v>0.5</v>
      </c>
      <c r="J2046" s="30">
        <v>5250</v>
      </c>
      <c r="K2046" s="31">
        <f t="shared" ref="K2046:K2300" si="16">I2046*J2046</f>
        <v>2625</v>
      </c>
      <c r="L2046" s="31">
        <f t="shared" ref="L2046:L2300" si="17">K2046*M2046</f>
        <v>918.74999999999989</v>
      </c>
      <c r="M2046" s="32">
        <v>0.35</v>
      </c>
      <c r="O2046" s="37"/>
      <c r="P2046" s="35"/>
      <c r="Q2046" s="33"/>
      <c r="R2046" s="34"/>
    </row>
    <row r="2047" spans="1:18" ht="15.75" customHeight="1" x14ac:dyDescent="0.2">
      <c r="A2047" s="22"/>
      <c r="B2047" s="27" t="s">
        <v>34</v>
      </c>
      <c r="C2047" s="27">
        <v>1128299</v>
      </c>
      <c r="D2047" s="28">
        <v>44340</v>
      </c>
      <c r="E2047" s="27" t="s">
        <v>35</v>
      </c>
      <c r="F2047" s="27" t="s">
        <v>87</v>
      </c>
      <c r="G2047" s="27" t="s">
        <v>88</v>
      </c>
      <c r="H2047" s="27" t="s">
        <v>25</v>
      </c>
      <c r="I2047" s="29">
        <v>0.55000000000000004</v>
      </c>
      <c r="J2047" s="30">
        <v>3750</v>
      </c>
      <c r="K2047" s="31">
        <f t="shared" si="16"/>
        <v>2062.5</v>
      </c>
      <c r="L2047" s="31">
        <f t="shared" si="17"/>
        <v>825</v>
      </c>
      <c r="M2047" s="32">
        <v>0.4</v>
      </c>
      <c r="O2047" s="37"/>
      <c r="P2047" s="35"/>
      <c r="Q2047" s="33"/>
      <c r="R2047" s="34"/>
    </row>
    <row r="2048" spans="1:18" ht="15.75" customHeight="1" x14ac:dyDescent="0.2">
      <c r="A2048" s="22"/>
      <c r="B2048" s="27" t="s">
        <v>34</v>
      </c>
      <c r="C2048" s="27">
        <v>1128299</v>
      </c>
      <c r="D2048" s="28">
        <v>44340</v>
      </c>
      <c r="E2048" s="27" t="s">
        <v>35</v>
      </c>
      <c r="F2048" s="27" t="s">
        <v>87</v>
      </c>
      <c r="G2048" s="27" t="s">
        <v>88</v>
      </c>
      <c r="H2048" s="27" t="s">
        <v>26</v>
      </c>
      <c r="I2048" s="29">
        <v>0.55000000000000004</v>
      </c>
      <c r="J2048" s="30">
        <v>4000</v>
      </c>
      <c r="K2048" s="31">
        <f t="shared" si="16"/>
        <v>2200</v>
      </c>
      <c r="L2048" s="31">
        <f t="shared" si="17"/>
        <v>770</v>
      </c>
      <c r="M2048" s="32">
        <v>0.35</v>
      </c>
      <c r="O2048" s="37"/>
      <c r="P2048" s="35"/>
      <c r="Q2048" s="33"/>
      <c r="R2048" s="34"/>
    </row>
    <row r="2049" spans="1:18" ht="15.75" customHeight="1" x14ac:dyDescent="0.2">
      <c r="A2049" s="22"/>
      <c r="B2049" s="27" t="s">
        <v>34</v>
      </c>
      <c r="C2049" s="27">
        <v>1128299</v>
      </c>
      <c r="D2049" s="28">
        <v>44340</v>
      </c>
      <c r="E2049" s="27" t="s">
        <v>35</v>
      </c>
      <c r="F2049" s="27" t="s">
        <v>87</v>
      </c>
      <c r="G2049" s="27" t="s">
        <v>88</v>
      </c>
      <c r="H2049" s="27" t="s">
        <v>27</v>
      </c>
      <c r="I2049" s="29">
        <v>0.5</v>
      </c>
      <c r="J2049" s="30">
        <v>3000</v>
      </c>
      <c r="K2049" s="31">
        <f t="shared" si="16"/>
        <v>1500</v>
      </c>
      <c r="L2049" s="31">
        <f t="shared" si="17"/>
        <v>525</v>
      </c>
      <c r="M2049" s="32">
        <v>0.35</v>
      </c>
      <c r="O2049" s="37"/>
      <c r="P2049" s="35"/>
      <c r="Q2049" s="33"/>
      <c r="R2049" s="34"/>
    </row>
    <row r="2050" spans="1:18" ht="15.75" customHeight="1" x14ac:dyDescent="0.2">
      <c r="A2050" s="22"/>
      <c r="B2050" s="27" t="s">
        <v>34</v>
      </c>
      <c r="C2050" s="27">
        <v>1128299</v>
      </c>
      <c r="D2050" s="28">
        <v>44340</v>
      </c>
      <c r="E2050" s="27" t="s">
        <v>35</v>
      </c>
      <c r="F2050" s="27" t="s">
        <v>87</v>
      </c>
      <c r="G2050" s="27" t="s">
        <v>88</v>
      </c>
      <c r="H2050" s="27" t="s">
        <v>28</v>
      </c>
      <c r="I2050" s="29">
        <v>0.55000000000000004</v>
      </c>
      <c r="J2050" s="30">
        <v>2000</v>
      </c>
      <c r="K2050" s="31">
        <f t="shared" si="16"/>
        <v>1100</v>
      </c>
      <c r="L2050" s="31">
        <f t="shared" si="17"/>
        <v>330</v>
      </c>
      <c r="M2050" s="32">
        <v>0.3</v>
      </c>
      <c r="O2050" s="37"/>
      <c r="P2050" s="35"/>
      <c r="Q2050" s="33"/>
      <c r="R2050" s="34"/>
    </row>
    <row r="2051" spans="1:18" ht="15.75" customHeight="1" x14ac:dyDescent="0.2">
      <c r="A2051" s="22"/>
      <c r="B2051" s="27" t="s">
        <v>34</v>
      </c>
      <c r="C2051" s="27">
        <v>1128299</v>
      </c>
      <c r="D2051" s="28">
        <v>44340</v>
      </c>
      <c r="E2051" s="27" t="s">
        <v>35</v>
      </c>
      <c r="F2051" s="27" t="s">
        <v>87</v>
      </c>
      <c r="G2051" s="27" t="s">
        <v>88</v>
      </c>
      <c r="H2051" s="27" t="s">
        <v>29</v>
      </c>
      <c r="I2051" s="29">
        <v>0.70000000000000007</v>
      </c>
      <c r="J2051" s="30">
        <v>3750</v>
      </c>
      <c r="K2051" s="31">
        <f t="shared" si="16"/>
        <v>2625.0000000000005</v>
      </c>
      <c r="L2051" s="31">
        <f t="shared" si="17"/>
        <v>656.25000000000011</v>
      </c>
      <c r="M2051" s="32">
        <v>0.25</v>
      </c>
      <c r="O2051" s="37"/>
      <c r="P2051" s="35"/>
      <c r="Q2051" s="33"/>
      <c r="R2051" s="34"/>
    </row>
    <row r="2052" spans="1:18" ht="15.75" customHeight="1" x14ac:dyDescent="0.2">
      <c r="A2052" s="22"/>
      <c r="B2052" s="27" t="s">
        <v>34</v>
      </c>
      <c r="C2052" s="27">
        <v>1128299</v>
      </c>
      <c r="D2052" s="28">
        <v>44370</v>
      </c>
      <c r="E2052" s="27" t="s">
        <v>35</v>
      </c>
      <c r="F2052" s="27" t="s">
        <v>87</v>
      </c>
      <c r="G2052" s="27" t="s">
        <v>88</v>
      </c>
      <c r="H2052" s="27" t="s">
        <v>24</v>
      </c>
      <c r="I2052" s="29">
        <v>0.5</v>
      </c>
      <c r="J2052" s="30">
        <v>6250</v>
      </c>
      <c r="K2052" s="31">
        <f t="shared" si="16"/>
        <v>3125</v>
      </c>
      <c r="L2052" s="31">
        <f t="shared" si="17"/>
        <v>1093.75</v>
      </c>
      <c r="M2052" s="32">
        <v>0.35</v>
      </c>
      <c r="O2052" s="37"/>
      <c r="P2052" s="35"/>
      <c r="Q2052" s="33"/>
      <c r="R2052" s="34"/>
    </row>
    <row r="2053" spans="1:18" ht="15.75" customHeight="1" x14ac:dyDescent="0.2">
      <c r="A2053" s="22"/>
      <c r="B2053" s="27" t="s">
        <v>34</v>
      </c>
      <c r="C2053" s="27">
        <v>1128299</v>
      </c>
      <c r="D2053" s="28">
        <v>44370</v>
      </c>
      <c r="E2053" s="27" t="s">
        <v>35</v>
      </c>
      <c r="F2053" s="27" t="s">
        <v>87</v>
      </c>
      <c r="G2053" s="27" t="s">
        <v>88</v>
      </c>
      <c r="H2053" s="27" t="s">
        <v>25</v>
      </c>
      <c r="I2053" s="29">
        <v>0.55000000000000004</v>
      </c>
      <c r="J2053" s="30">
        <v>4750</v>
      </c>
      <c r="K2053" s="31">
        <f t="shared" si="16"/>
        <v>2612.5</v>
      </c>
      <c r="L2053" s="31">
        <f t="shared" si="17"/>
        <v>1045</v>
      </c>
      <c r="M2053" s="32">
        <v>0.4</v>
      </c>
      <c r="O2053" s="37"/>
      <c r="P2053" s="35"/>
      <c r="Q2053" s="33"/>
      <c r="R2053" s="34"/>
    </row>
    <row r="2054" spans="1:18" ht="15.75" customHeight="1" x14ac:dyDescent="0.2">
      <c r="A2054" s="22"/>
      <c r="B2054" s="27" t="s">
        <v>34</v>
      </c>
      <c r="C2054" s="27">
        <v>1128299</v>
      </c>
      <c r="D2054" s="28">
        <v>44370</v>
      </c>
      <c r="E2054" s="27" t="s">
        <v>35</v>
      </c>
      <c r="F2054" s="27" t="s">
        <v>87</v>
      </c>
      <c r="G2054" s="27" t="s">
        <v>88</v>
      </c>
      <c r="H2054" s="27" t="s">
        <v>26</v>
      </c>
      <c r="I2054" s="29">
        <v>0.55000000000000004</v>
      </c>
      <c r="J2054" s="30">
        <v>4750</v>
      </c>
      <c r="K2054" s="31">
        <f t="shared" si="16"/>
        <v>2612.5</v>
      </c>
      <c r="L2054" s="31">
        <f t="shared" si="17"/>
        <v>914.37499999999989</v>
      </c>
      <c r="M2054" s="32">
        <v>0.35</v>
      </c>
      <c r="O2054" s="37"/>
      <c r="P2054" s="35"/>
      <c r="Q2054" s="33"/>
      <c r="R2054" s="34"/>
    </row>
    <row r="2055" spans="1:18" ht="15.75" customHeight="1" x14ac:dyDescent="0.2">
      <c r="A2055" s="22"/>
      <c r="B2055" s="27" t="s">
        <v>34</v>
      </c>
      <c r="C2055" s="27">
        <v>1128299</v>
      </c>
      <c r="D2055" s="28">
        <v>44370</v>
      </c>
      <c r="E2055" s="27" t="s">
        <v>35</v>
      </c>
      <c r="F2055" s="27" t="s">
        <v>87</v>
      </c>
      <c r="G2055" s="27" t="s">
        <v>88</v>
      </c>
      <c r="H2055" s="27" t="s">
        <v>27</v>
      </c>
      <c r="I2055" s="29">
        <v>0.5</v>
      </c>
      <c r="J2055" s="30">
        <v>3500</v>
      </c>
      <c r="K2055" s="31">
        <f t="shared" si="16"/>
        <v>1750</v>
      </c>
      <c r="L2055" s="31">
        <f t="shared" si="17"/>
        <v>612.5</v>
      </c>
      <c r="M2055" s="32">
        <v>0.35</v>
      </c>
      <c r="O2055" s="37"/>
      <c r="P2055" s="35"/>
      <c r="Q2055" s="33"/>
      <c r="R2055" s="34"/>
    </row>
    <row r="2056" spans="1:18" ht="15.75" customHeight="1" x14ac:dyDescent="0.2">
      <c r="A2056" s="22"/>
      <c r="B2056" s="27" t="s">
        <v>34</v>
      </c>
      <c r="C2056" s="27">
        <v>1128299</v>
      </c>
      <c r="D2056" s="28">
        <v>44370</v>
      </c>
      <c r="E2056" s="27" t="s">
        <v>35</v>
      </c>
      <c r="F2056" s="27" t="s">
        <v>87</v>
      </c>
      <c r="G2056" s="27" t="s">
        <v>88</v>
      </c>
      <c r="H2056" s="27" t="s">
        <v>28</v>
      </c>
      <c r="I2056" s="29">
        <v>0.55000000000000004</v>
      </c>
      <c r="J2056" s="30">
        <v>2250</v>
      </c>
      <c r="K2056" s="31">
        <f t="shared" si="16"/>
        <v>1237.5</v>
      </c>
      <c r="L2056" s="31">
        <f t="shared" si="17"/>
        <v>371.25</v>
      </c>
      <c r="M2056" s="32">
        <v>0.3</v>
      </c>
      <c r="O2056" s="37"/>
      <c r="P2056" s="35"/>
      <c r="Q2056" s="33"/>
      <c r="R2056" s="34"/>
    </row>
    <row r="2057" spans="1:18" ht="15.75" customHeight="1" x14ac:dyDescent="0.2">
      <c r="A2057" s="22"/>
      <c r="B2057" s="27" t="s">
        <v>34</v>
      </c>
      <c r="C2057" s="27">
        <v>1128299</v>
      </c>
      <c r="D2057" s="28">
        <v>44370</v>
      </c>
      <c r="E2057" s="27" t="s">
        <v>35</v>
      </c>
      <c r="F2057" s="27" t="s">
        <v>87</v>
      </c>
      <c r="G2057" s="27" t="s">
        <v>88</v>
      </c>
      <c r="H2057" s="27" t="s">
        <v>29</v>
      </c>
      <c r="I2057" s="29">
        <v>0.70000000000000007</v>
      </c>
      <c r="J2057" s="30">
        <v>5250</v>
      </c>
      <c r="K2057" s="31">
        <f t="shared" si="16"/>
        <v>3675.0000000000005</v>
      </c>
      <c r="L2057" s="31">
        <f t="shared" si="17"/>
        <v>918.75000000000011</v>
      </c>
      <c r="M2057" s="32">
        <v>0.25</v>
      </c>
      <c r="O2057" s="37"/>
      <c r="P2057" s="35"/>
      <c r="Q2057" s="33"/>
      <c r="R2057" s="34"/>
    </row>
    <row r="2058" spans="1:18" ht="15.75" customHeight="1" x14ac:dyDescent="0.2">
      <c r="A2058" s="22"/>
      <c r="B2058" s="27" t="s">
        <v>34</v>
      </c>
      <c r="C2058" s="27">
        <v>1128299</v>
      </c>
      <c r="D2058" s="28">
        <v>44399</v>
      </c>
      <c r="E2058" s="27" t="s">
        <v>35</v>
      </c>
      <c r="F2058" s="27" t="s">
        <v>87</v>
      </c>
      <c r="G2058" s="27" t="s">
        <v>88</v>
      </c>
      <c r="H2058" s="27" t="s">
        <v>24</v>
      </c>
      <c r="I2058" s="29">
        <v>0.5</v>
      </c>
      <c r="J2058" s="30">
        <v>6750</v>
      </c>
      <c r="K2058" s="31">
        <f t="shared" si="16"/>
        <v>3375</v>
      </c>
      <c r="L2058" s="31">
        <f t="shared" si="17"/>
        <v>1181.25</v>
      </c>
      <c r="M2058" s="32">
        <v>0.35</v>
      </c>
      <c r="O2058" s="37"/>
      <c r="P2058" s="35"/>
      <c r="Q2058" s="33"/>
      <c r="R2058" s="34"/>
    </row>
    <row r="2059" spans="1:18" ht="15.75" customHeight="1" x14ac:dyDescent="0.2">
      <c r="A2059" s="22"/>
      <c r="B2059" s="27" t="s">
        <v>34</v>
      </c>
      <c r="C2059" s="27">
        <v>1128299</v>
      </c>
      <c r="D2059" s="28">
        <v>44399</v>
      </c>
      <c r="E2059" s="27" t="s">
        <v>35</v>
      </c>
      <c r="F2059" s="27" t="s">
        <v>87</v>
      </c>
      <c r="G2059" s="27" t="s">
        <v>88</v>
      </c>
      <c r="H2059" s="27" t="s">
        <v>25</v>
      </c>
      <c r="I2059" s="29">
        <v>0.55000000000000004</v>
      </c>
      <c r="J2059" s="30">
        <v>5250</v>
      </c>
      <c r="K2059" s="31">
        <f t="shared" si="16"/>
        <v>2887.5000000000005</v>
      </c>
      <c r="L2059" s="31">
        <f t="shared" si="17"/>
        <v>1155.0000000000002</v>
      </c>
      <c r="M2059" s="32">
        <v>0.4</v>
      </c>
      <c r="O2059" s="37"/>
      <c r="P2059" s="35"/>
      <c r="Q2059" s="33"/>
      <c r="R2059" s="34"/>
    </row>
    <row r="2060" spans="1:18" ht="15.75" customHeight="1" x14ac:dyDescent="0.2">
      <c r="A2060" s="22"/>
      <c r="B2060" s="27" t="s">
        <v>34</v>
      </c>
      <c r="C2060" s="27">
        <v>1128299</v>
      </c>
      <c r="D2060" s="28">
        <v>44399</v>
      </c>
      <c r="E2060" s="27" t="s">
        <v>35</v>
      </c>
      <c r="F2060" s="27" t="s">
        <v>87</v>
      </c>
      <c r="G2060" s="27" t="s">
        <v>88</v>
      </c>
      <c r="H2060" s="27" t="s">
        <v>26</v>
      </c>
      <c r="I2060" s="29">
        <v>0.55000000000000004</v>
      </c>
      <c r="J2060" s="30">
        <v>4750</v>
      </c>
      <c r="K2060" s="31">
        <f t="shared" si="16"/>
        <v>2612.5</v>
      </c>
      <c r="L2060" s="31">
        <f t="shared" si="17"/>
        <v>914.37499999999989</v>
      </c>
      <c r="M2060" s="32">
        <v>0.35</v>
      </c>
      <c r="O2060" s="37"/>
      <c r="P2060" s="35"/>
      <c r="Q2060" s="33"/>
      <c r="R2060" s="34"/>
    </row>
    <row r="2061" spans="1:18" ht="15.75" customHeight="1" x14ac:dyDescent="0.2">
      <c r="A2061" s="22"/>
      <c r="B2061" s="27" t="s">
        <v>34</v>
      </c>
      <c r="C2061" s="27">
        <v>1128299</v>
      </c>
      <c r="D2061" s="28">
        <v>44399</v>
      </c>
      <c r="E2061" s="27" t="s">
        <v>35</v>
      </c>
      <c r="F2061" s="27" t="s">
        <v>87</v>
      </c>
      <c r="G2061" s="27" t="s">
        <v>88</v>
      </c>
      <c r="H2061" s="27" t="s">
        <v>27</v>
      </c>
      <c r="I2061" s="29">
        <v>0.5</v>
      </c>
      <c r="J2061" s="30">
        <v>3750</v>
      </c>
      <c r="K2061" s="31">
        <f t="shared" si="16"/>
        <v>1875</v>
      </c>
      <c r="L2061" s="31">
        <f t="shared" si="17"/>
        <v>656.25</v>
      </c>
      <c r="M2061" s="32">
        <v>0.35</v>
      </c>
      <c r="O2061" s="37"/>
      <c r="P2061" s="35"/>
      <c r="Q2061" s="33"/>
      <c r="R2061" s="34"/>
    </row>
    <row r="2062" spans="1:18" ht="15.75" customHeight="1" x14ac:dyDescent="0.2">
      <c r="A2062" s="22"/>
      <c r="B2062" s="27" t="s">
        <v>34</v>
      </c>
      <c r="C2062" s="27">
        <v>1128299</v>
      </c>
      <c r="D2062" s="28">
        <v>44399</v>
      </c>
      <c r="E2062" s="27" t="s">
        <v>35</v>
      </c>
      <c r="F2062" s="27" t="s">
        <v>87</v>
      </c>
      <c r="G2062" s="27" t="s">
        <v>88</v>
      </c>
      <c r="H2062" s="27" t="s">
        <v>28</v>
      </c>
      <c r="I2062" s="29">
        <v>0.55000000000000004</v>
      </c>
      <c r="J2062" s="30">
        <v>4250</v>
      </c>
      <c r="K2062" s="31">
        <f t="shared" si="16"/>
        <v>2337.5</v>
      </c>
      <c r="L2062" s="31">
        <f t="shared" si="17"/>
        <v>701.25</v>
      </c>
      <c r="M2062" s="32">
        <v>0.3</v>
      </c>
      <c r="O2062" s="37"/>
      <c r="P2062" s="35"/>
      <c r="Q2062" s="33"/>
      <c r="R2062" s="34"/>
    </row>
    <row r="2063" spans="1:18" ht="15.75" customHeight="1" x14ac:dyDescent="0.2">
      <c r="A2063" s="22"/>
      <c r="B2063" s="27" t="s">
        <v>34</v>
      </c>
      <c r="C2063" s="27">
        <v>1128299</v>
      </c>
      <c r="D2063" s="28">
        <v>44399</v>
      </c>
      <c r="E2063" s="27" t="s">
        <v>35</v>
      </c>
      <c r="F2063" s="27" t="s">
        <v>87</v>
      </c>
      <c r="G2063" s="27" t="s">
        <v>88</v>
      </c>
      <c r="H2063" s="27" t="s">
        <v>29</v>
      </c>
      <c r="I2063" s="29">
        <v>0.70000000000000007</v>
      </c>
      <c r="J2063" s="30">
        <v>4250</v>
      </c>
      <c r="K2063" s="31">
        <f t="shared" si="16"/>
        <v>2975.0000000000005</v>
      </c>
      <c r="L2063" s="31">
        <f t="shared" si="17"/>
        <v>743.75000000000011</v>
      </c>
      <c r="M2063" s="32">
        <v>0.25</v>
      </c>
      <c r="O2063" s="37"/>
      <c r="P2063" s="35"/>
      <c r="Q2063" s="33"/>
      <c r="R2063" s="34"/>
    </row>
    <row r="2064" spans="1:18" ht="15.75" customHeight="1" x14ac:dyDescent="0.2">
      <c r="A2064" s="22"/>
      <c r="B2064" s="27" t="s">
        <v>34</v>
      </c>
      <c r="C2064" s="27">
        <v>1128299</v>
      </c>
      <c r="D2064" s="28">
        <v>44431</v>
      </c>
      <c r="E2064" s="27" t="s">
        <v>35</v>
      </c>
      <c r="F2064" s="27" t="s">
        <v>87</v>
      </c>
      <c r="G2064" s="27" t="s">
        <v>88</v>
      </c>
      <c r="H2064" s="27" t="s">
        <v>24</v>
      </c>
      <c r="I2064" s="29">
        <v>0.55000000000000004</v>
      </c>
      <c r="J2064" s="30">
        <v>6250</v>
      </c>
      <c r="K2064" s="31">
        <f t="shared" si="16"/>
        <v>3437.5000000000005</v>
      </c>
      <c r="L2064" s="31">
        <f t="shared" si="17"/>
        <v>1203.125</v>
      </c>
      <c r="M2064" s="32">
        <v>0.35</v>
      </c>
      <c r="O2064" s="37"/>
      <c r="P2064" s="35"/>
      <c r="Q2064" s="33"/>
      <c r="R2064" s="34"/>
    </row>
    <row r="2065" spans="1:18" ht="15.75" customHeight="1" x14ac:dyDescent="0.2">
      <c r="A2065" s="22"/>
      <c r="B2065" s="27" t="s">
        <v>34</v>
      </c>
      <c r="C2065" s="27">
        <v>1128299</v>
      </c>
      <c r="D2065" s="28">
        <v>44431</v>
      </c>
      <c r="E2065" s="27" t="s">
        <v>35</v>
      </c>
      <c r="F2065" s="27" t="s">
        <v>87</v>
      </c>
      <c r="G2065" s="27" t="s">
        <v>88</v>
      </c>
      <c r="H2065" s="27" t="s">
        <v>25</v>
      </c>
      <c r="I2065" s="29">
        <v>0.60000000000000009</v>
      </c>
      <c r="J2065" s="30">
        <v>5750</v>
      </c>
      <c r="K2065" s="31">
        <f t="shared" si="16"/>
        <v>3450.0000000000005</v>
      </c>
      <c r="L2065" s="31">
        <f t="shared" si="17"/>
        <v>1380.0000000000002</v>
      </c>
      <c r="M2065" s="32">
        <v>0.4</v>
      </c>
      <c r="O2065" s="37"/>
      <c r="P2065" s="35"/>
      <c r="Q2065" s="33"/>
      <c r="R2065" s="34"/>
    </row>
    <row r="2066" spans="1:18" ht="15.75" customHeight="1" x14ac:dyDescent="0.2">
      <c r="A2066" s="22"/>
      <c r="B2066" s="27" t="s">
        <v>34</v>
      </c>
      <c r="C2066" s="27">
        <v>1128299</v>
      </c>
      <c r="D2066" s="28">
        <v>44431</v>
      </c>
      <c r="E2066" s="27" t="s">
        <v>35</v>
      </c>
      <c r="F2066" s="27" t="s">
        <v>87</v>
      </c>
      <c r="G2066" s="27" t="s">
        <v>88</v>
      </c>
      <c r="H2066" s="27" t="s">
        <v>26</v>
      </c>
      <c r="I2066" s="29">
        <v>0.55000000000000004</v>
      </c>
      <c r="J2066" s="30">
        <v>4500</v>
      </c>
      <c r="K2066" s="31">
        <f t="shared" si="16"/>
        <v>2475</v>
      </c>
      <c r="L2066" s="31">
        <f t="shared" si="17"/>
        <v>866.25</v>
      </c>
      <c r="M2066" s="32">
        <v>0.35</v>
      </c>
      <c r="O2066" s="37"/>
      <c r="P2066" s="35"/>
      <c r="Q2066" s="33"/>
      <c r="R2066" s="34"/>
    </row>
    <row r="2067" spans="1:18" ht="15.75" customHeight="1" x14ac:dyDescent="0.2">
      <c r="A2067" s="22"/>
      <c r="B2067" s="27" t="s">
        <v>34</v>
      </c>
      <c r="C2067" s="27">
        <v>1128299</v>
      </c>
      <c r="D2067" s="28">
        <v>44431</v>
      </c>
      <c r="E2067" s="27" t="s">
        <v>35</v>
      </c>
      <c r="F2067" s="27" t="s">
        <v>87</v>
      </c>
      <c r="G2067" s="27" t="s">
        <v>88</v>
      </c>
      <c r="H2067" s="27" t="s">
        <v>27</v>
      </c>
      <c r="I2067" s="29">
        <v>0.55000000000000004</v>
      </c>
      <c r="J2067" s="30">
        <v>4000</v>
      </c>
      <c r="K2067" s="31">
        <f t="shared" si="16"/>
        <v>2200</v>
      </c>
      <c r="L2067" s="31">
        <f t="shared" si="17"/>
        <v>770</v>
      </c>
      <c r="M2067" s="32">
        <v>0.35</v>
      </c>
      <c r="O2067" s="37"/>
      <c r="P2067" s="35"/>
      <c r="Q2067" s="33"/>
      <c r="R2067" s="34"/>
    </row>
    <row r="2068" spans="1:18" ht="15.75" customHeight="1" x14ac:dyDescent="0.2">
      <c r="A2068" s="22"/>
      <c r="B2068" s="27" t="s">
        <v>34</v>
      </c>
      <c r="C2068" s="27">
        <v>1128299</v>
      </c>
      <c r="D2068" s="28">
        <v>44431</v>
      </c>
      <c r="E2068" s="27" t="s">
        <v>35</v>
      </c>
      <c r="F2068" s="27" t="s">
        <v>87</v>
      </c>
      <c r="G2068" s="27" t="s">
        <v>88</v>
      </c>
      <c r="H2068" s="27" t="s">
        <v>28</v>
      </c>
      <c r="I2068" s="29">
        <v>0.65</v>
      </c>
      <c r="J2068" s="30">
        <v>4000</v>
      </c>
      <c r="K2068" s="31">
        <f t="shared" si="16"/>
        <v>2600</v>
      </c>
      <c r="L2068" s="31">
        <f t="shared" si="17"/>
        <v>780</v>
      </c>
      <c r="M2068" s="32">
        <v>0.3</v>
      </c>
      <c r="O2068" s="37"/>
      <c r="P2068" s="35"/>
      <c r="Q2068" s="33"/>
      <c r="R2068" s="34"/>
    </row>
    <row r="2069" spans="1:18" ht="15.75" customHeight="1" x14ac:dyDescent="0.2">
      <c r="A2069" s="22"/>
      <c r="B2069" s="27" t="s">
        <v>34</v>
      </c>
      <c r="C2069" s="27">
        <v>1128299</v>
      </c>
      <c r="D2069" s="28">
        <v>44431</v>
      </c>
      <c r="E2069" s="27" t="s">
        <v>35</v>
      </c>
      <c r="F2069" s="27" t="s">
        <v>87</v>
      </c>
      <c r="G2069" s="27" t="s">
        <v>88</v>
      </c>
      <c r="H2069" s="27" t="s">
        <v>29</v>
      </c>
      <c r="I2069" s="29">
        <v>0.70000000000000007</v>
      </c>
      <c r="J2069" s="30">
        <v>3750</v>
      </c>
      <c r="K2069" s="31">
        <f t="shared" si="16"/>
        <v>2625.0000000000005</v>
      </c>
      <c r="L2069" s="31">
        <f t="shared" si="17"/>
        <v>656.25000000000011</v>
      </c>
      <c r="M2069" s="32">
        <v>0.25</v>
      </c>
      <c r="O2069" s="37"/>
      <c r="P2069" s="35"/>
      <c r="Q2069" s="33"/>
      <c r="R2069" s="34"/>
    </row>
    <row r="2070" spans="1:18" ht="15.75" customHeight="1" x14ac:dyDescent="0.2">
      <c r="A2070" s="22"/>
      <c r="B2070" s="27" t="s">
        <v>34</v>
      </c>
      <c r="C2070" s="27">
        <v>1128299</v>
      </c>
      <c r="D2070" s="28">
        <v>44463</v>
      </c>
      <c r="E2070" s="27" t="s">
        <v>35</v>
      </c>
      <c r="F2070" s="27" t="s">
        <v>87</v>
      </c>
      <c r="G2070" s="27" t="s">
        <v>88</v>
      </c>
      <c r="H2070" s="27" t="s">
        <v>24</v>
      </c>
      <c r="I2070" s="29">
        <v>0.45000000000000007</v>
      </c>
      <c r="J2070" s="30">
        <v>5750</v>
      </c>
      <c r="K2070" s="31">
        <f t="shared" si="16"/>
        <v>2587.5000000000005</v>
      </c>
      <c r="L2070" s="31">
        <f t="shared" si="17"/>
        <v>905.62500000000011</v>
      </c>
      <c r="M2070" s="32">
        <v>0.35</v>
      </c>
      <c r="O2070" s="37"/>
      <c r="P2070" s="35"/>
      <c r="Q2070" s="33"/>
      <c r="R2070" s="34"/>
    </row>
    <row r="2071" spans="1:18" ht="15.75" customHeight="1" x14ac:dyDescent="0.2">
      <c r="A2071" s="22"/>
      <c r="B2071" s="27" t="s">
        <v>34</v>
      </c>
      <c r="C2071" s="27">
        <v>1128299</v>
      </c>
      <c r="D2071" s="28">
        <v>44463</v>
      </c>
      <c r="E2071" s="27" t="s">
        <v>35</v>
      </c>
      <c r="F2071" s="27" t="s">
        <v>87</v>
      </c>
      <c r="G2071" s="27" t="s">
        <v>88</v>
      </c>
      <c r="H2071" s="27" t="s">
        <v>25</v>
      </c>
      <c r="I2071" s="29">
        <v>0.50000000000000011</v>
      </c>
      <c r="J2071" s="30">
        <v>5750</v>
      </c>
      <c r="K2071" s="31">
        <f t="shared" si="16"/>
        <v>2875.0000000000005</v>
      </c>
      <c r="L2071" s="31">
        <f t="shared" si="17"/>
        <v>1150.0000000000002</v>
      </c>
      <c r="M2071" s="32">
        <v>0.4</v>
      </c>
      <c r="O2071" s="37"/>
      <c r="P2071" s="35"/>
      <c r="Q2071" s="33"/>
      <c r="R2071" s="34"/>
    </row>
    <row r="2072" spans="1:18" ht="15.75" customHeight="1" x14ac:dyDescent="0.2">
      <c r="A2072" s="22"/>
      <c r="B2072" s="27" t="s">
        <v>34</v>
      </c>
      <c r="C2072" s="27">
        <v>1128299</v>
      </c>
      <c r="D2072" s="28">
        <v>44463</v>
      </c>
      <c r="E2072" s="27" t="s">
        <v>35</v>
      </c>
      <c r="F2072" s="27" t="s">
        <v>87</v>
      </c>
      <c r="G2072" s="27" t="s">
        <v>88</v>
      </c>
      <c r="H2072" s="27" t="s">
        <v>26</v>
      </c>
      <c r="I2072" s="29">
        <v>0.45000000000000007</v>
      </c>
      <c r="J2072" s="30">
        <v>4250</v>
      </c>
      <c r="K2072" s="31">
        <f t="shared" si="16"/>
        <v>1912.5000000000002</v>
      </c>
      <c r="L2072" s="31">
        <f t="shared" si="17"/>
        <v>669.375</v>
      </c>
      <c r="M2072" s="32">
        <v>0.35</v>
      </c>
      <c r="O2072" s="37"/>
      <c r="P2072" s="35"/>
      <c r="Q2072" s="33"/>
      <c r="R2072" s="34"/>
    </row>
    <row r="2073" spans="1:18" ht="15.75" customHeight="1" x14ac:dyDescent="0.2">
      <c r="A2073" s="22"/>
      <c r="B2073" s="27" t="s">
        <v>34</v>
      </c>
      <c r="C2073" s="27">
        <v>1128299</v>
      </c>
      <c r="D2073" s="28">
        <v>44463</v>
      </c>
      <c r="E2073" s="27" t="s">
        <v>35</v>
      </c>
      <c r="F2073" s="27" t="s">
        <v>87</v>
      </c>
      <c r="G2073" s="27" t="s">
        <v>88</v>
      </c>
      <c r="H2073" s="27" t="s">
        <v>27</v>
      </c>
      <c r="I2073" s="29">
        <v>0.45000000000000007</v>
      </c>
      <c r="J2073" s="30">
        <v>3750</v>
      </c>
      <c r="K2073" s="31">
        <f t="shared" si="16"/>
        <v>1687.5000000000002</v>
      </c>
      <c r="L2073" s="31">
        <f t="shared" si="17"/>
        <v>590.625</v>
      </c>
      <c r="M2073" s="32">
        <v>0.35</v>
      </c>
      <c r="O2073" s="37"/>
      <c r="P2073" s="35"/>
      <c r="Q2073" s="33"/>
      <c r="R2073" s="34"/>
    </row>
    <row r="2074" spans="1:18" ht="15.75" customHeight="1" x14ac:dyDescent="0.2">
      <c r="A2074" s="22"/>
      <c r="B2074" s="27" t="s">
        <v>34</v>
      </c>
      <c r="C2074" s="27">
        <v>1128299</v>
      </c>
      <c r="D2074" s="28">
        <v>44463</v>
      </c>
      <c r="E2074" s="27" t="s">
        <v>35</v>
      </c>
      <c r="F2074" s="27" t="s">
        <v>87</v>
      </c>
      <c r="G2074" s="27" t="s">
        <v>88</v>
      </c>
      <c r="H2074" s="27" t="s">
        <v>28</v>
      </c>
      <c r="I2074" s="29">
        <v>0.55000000000000004</v>
      </c>
      <c r="J2074" s="30">
        <v>3750</v>
      </c>
      <c r="K2074" s="31">
        <f t="shared" si="16"/>
        <v>2062.5</v>
      </c>
      <c r="L2074" s="31">
        <f t="shared" si="17"/>
        <v>618.75</v>
      </c>
      <c r="M2074" s="32">
        <v>0.3</v>
      </c>
      <c r="O2074" s="37"/>
      <c r="P2074" s="35"/>
      <c r="Q2074" s="33"/>
      <c r="R2074" s="34"/>
    </row>
    <row r="2075" spans="1:18" ht="15.75" customHeight="1" x14ac:dyDescent="0.2">
      <c r="A2075" s="22"/>
      <c r="B2075" s="27" t="s">
        <v>34</v>
      </c>
      <c r="C2075" s="27">
        <v>1128299</v>
      </c>
      <c r="D2075" s="28">
        <v>44463</v>
      </c>
      <c r="E2075" s="27" t="s">
        <v>35</v>
      </c>
      <c r="F2075" s="27" t="s">
        <v>87</v>
      </c>
      <c r="G2075" s="27" t="s">
        <v>88</v>
      </c>
      <c r="H2075" s="27" t="s">
        <v>29</v>
      </c>
      <c r="I2075" s="29">
        <v>0.60000000000000009</v>
      </c>
      <c r="J2075" s="30">
        <v>4250</v>
      </c>
      <c r="K2075" s="31">
        <f t="shared" si="16"/>
        <v>2550.0000000000005</v>
      </c>
      <c r="L2075" s="31">
        <f t="shared" si="17"/>
        <v>637.50000000000011</v>
      </c>
      <c r="M2075" s="32">
        <v>0.25</v>
      </c>
      <c r="O2075" s="37"/>
      <c r="P2075" s="35"/>
      <c r="Q2075" s="33"/>
      <c r="R2075" s="34"/>
    </row>
    <row r="2076" spans="1:18" ht="15.75" customHeight="1" x14ac:dyDescent="0.2">
      <c r="A2076" s="22"/>
      <c r="B2076" s="27" t="s">
        <v>34</v>
      </c>
      <c r="C2076" s="27">
        <v>1128299</v>
      </c>
      <c r="D2076" s="28">
        <v>44492</v>
      </c>
      <c r="E2076" s="27" t="s">
        <v>35</v>
      </c>
      <c r="F2076" s="27" t="s">
        <v>87</v>
      </c>
      <c r="G2076" s="27" t="s">
        <v>88</v>
      </c>
      <c r="H2076" s="27" t="s">
        <v>24</v>
      </c>
      <c r="I2076" s="29">
        <v>0.45000000000000007</v>
      </c>
      <c r="J2076" s="30">
        <v>5000</v>
      </c>
      <c r="K2076" s="31">
        <f t="shared" si="16"/>
        <v>2250.0000000000005</v>
      </c>
      <c r="L2076" s="31">
        <f t="shared" si="17"/>
        <v>787.50000000000011</v>
      </c>
      <c r="M2076" s="32">
        <v>0.35</v>
      </c>
      <c r="O2076" s="37"/>
      <c r="P2076" s="35"/>
      <c r="Q2076" s="33"/>
      <c r="R2076" s="34"/>
    </row>
    <row r="2077" spans="1:18" ht="15.75" customHeight="1" x14ac:dyDescent="0.2">
      <c r="A2077" s="22"/>
      <c r="B2077" s="27" t="s">
        <v>34</v>
      </c>
      <c r="C2077" s="27">
        <v>1128299</v>
      </c>
      <c r="D2077" s="28">
        <v>44492</v>
      </c>
      <c r="E2077" s="27" t="s">
        <v>35</v>
      </c>
      <c r="F2077" s="27" t="s">
        <v>87</v>
      </c>
      <c r="G2077" s="27" t="s">
        <v>88</v>
      </c>
      <c r="H2077" s="27" t="s">
        <v>25</v>
      </c>
      <c r="I2077" s="29">
        <v>0.50000000000000011</v>
      </c>
      <c r="J2077" s="30">
        <v>5000</v>
      </c>
      <c r="K2077" s="31">
        <f t="shared" si="16"/>
        <v>2500.0000000000005</v>
      </c>
      <c r="L2077" s="31">
        <f t="shared" si="17"/>
        <v>1000.0000000000002</v>
      </c>
      <c r="M2077" s="32">
        <v>0.4</v>
      </c>
      <c r="O2077" s="37"/>
      <c r="P2077" s="35"/>
      <c r="Q2077" s="33"/>
      <c r="R2077" s="34"/>
    </row>
    <row r="2078" spans="1:18" ht="15.75" customHeight="1" x14ac:dyDescent="0.2">
      <c r="A2078" s="22"/>
      <c r="B2078" s="27" t="s">
        <v>34</v>
      </c>
      <c r="C2078" s="27">
        <v>1128299</v>
      </c>
      <c r="D2078" s="28">
        <v>44492</v>
      </c>
      <c r="E2078" s="27" t="s">
        <v>35</v>
      </c>
      <c r="F2078" s="27" t="s">
        <v>87</v>
      </c>
      <c r="G2078" s="27" t="s">
        <v>88</v>
      </c>
      <c r="H2078" s="27" t="s">
        <v>26</v>
      </c>
      <c r="I2078" s="29">
        <v>0.45000000000000007</v>
      </c>
      <c r="J2078" s="30">
        <v>3250</v>
      </c>
      <c r="K2078" s="31">
        <f t="shared" si="16"/>
        <v>1462.5000000000002</v>
      </c>
      <c r="L2078" s="31">
        <f t="shared" si="17"/>
        <v>511.87500000000006</v>
      </c>
      <c r="M2078" s="32">
        <v>0.35</v>
      </c>
      <c r="O2078" s="37"/>
      <c r="P2078" s="35"/>
      <c r="Q2078" s="33"/>
      <c r="R2078" s="34"/>
    </row>
    <row r="2079" spans="1:18" ht="15.75" customHeight="1" x14ac:dyDescent="0.2">
      <c r="A2079" s="22"/>
      <c r="B2079" s="27" t="s">
        <v>34</v>
      </c>
      <c r="C2079" s="27">
        <v>1128299</v>
      </c>
      <c r="D2079" s="28">
        <v>44492</v>
      </c>
      <c r="E2079" s="27" t="s">
        <v>35</v>
      </c>
      <c r="F2079" s="27" t="s">
        <v>87</v>
      </c>
      <c r="G2079" s="27" t="s">
        <v>88</v>
      </c>
      <c r="H2079" s="27" t="s">
        <v>27</v>
      </c>
      <c r="I2079" s="29">
        <v>0.45000000000000007</v>
      </c>
      <c r="J2079" s="30">
        <v>3000</v>
      </c>
      <c r="K2079" s="31">
        <f t="shared" si="16"/>
        <v>1350.0000000000002</v>
      </c>
      <c r="L2079" s="31">
        <f t="shared" si="17"/>
        <v>472.50000000000006</v>
      </c>
      <c r="M2079" s="32">
        <v>0.35</v>
      </c>
      <c r="O2079" s="37"/>
      <c r="P2079" s="35"/>
      <c r="Q2079" s="33"/>
      <c r="R2079" s="34"/>
    </row>
    <row r="2080" spans="1:18" ht="15.75" customHeight="1" x14ac:dyDescent="0.2">
      <c r="A2080" s="22"/>
      <c r="B2080" s="27" t="s">
        <v>34</v>
      </c>
      <c r="C2080" s="27">
        <v>1128299</v>
      </c>
      <c r="D2080" s="28">
        <v>44492</v>
      </c>
      <c r="E2080" s="27" t="s">
        <v>35</v>
      </c>
      <c r="F2080" s="27" t="s">
        <v>87</v>
      </c>
      <c r="G2080" s="27" t="s">
        <v>88</v>
      </c>
      <c r="H2080" s="27" t="s">
        <v>28</v>
      </c>
      <c r="I2080" s="29">
        <v>0.55000000000000004</v>
      </c>
      <c r="J2080" s="30">
        <v>2750</v>
      </c>
      <c r="K2080" s="31">
        <f t="shared" si="16"/>
        <v>1512.5000000000002</v>
      </c>
      <c r="L2080" s="31">
        <f t="shared" si="17"/>
        <v>453.75000000000006</v>
      </c>
      <c r="M2080" s="32">
        <v>0.3</v>
      </c>
      <c r="O2080" s="37"/>
      <c r="P2080" s="35"/>
      <c r="Q2080" s="33"/>
      <c r="R2080" s="34"/>
    </row>
    <row r="2081" spans="1:18" ht="15.75" customHeight="1" x14ac:dyDescent="0.2">
      <c r="A2081" s="22"/>
      <c r="B2081" s="27" t="s">
        <v>34</v>
      </c>
      <c r="C2081" s="27">
        <v>1128299</v>
      </c>
      <c r="D2081" s="28">
        <v>44492</v>
      </c>
      <c r="E2081" s="27" t="s">
        <v>35</v>
      </c>
      <c r="F2081" s="27" t="s">
        <v>87</v>
      </c>
      <c r="G2081" s="27" t="s">
        <v>88</v>
      </c>
      <c r="H2081" s="27" t="s">
        <v>29</v>
      </c>
      <c r="I2081" s="29">
        <v>0.60000000000000009</v>
      </c>
      <c r="J2081" s="30">
        <v>3250</v>
      </c>
      <c r="K2081" s="31">
        <f t="shared" si="16"/>
        <v>1950.0000000000002</v>
      </c>
      <c r="L2081" s="31">
        <f t="shared" si="17"/>
        <v>487.50000000000006</v>
      </c>
      <c r="M2081" s="32">
        <v>0.25</v>
      </c>
      <c r="O2081" s="37"/>
      <c r="P2081" s="35"/>
      <c r="Q2081" s="33"/>
      <c r="R2081" s="34"/>
    </row>
    <row r="2082" spans="1:18" ht="15.75" customHeight="1" x14ac:dyDescent="0.2">
      <c r="A2082" s="22"/>
      <c r="B2082" s="27" t="s">
        <v>34</v>
      </c>
      <c r="C2082" s="27">
        <v>1128299</v>
      </c>
      <c r="D2082" s="28">
        <v>44523</v>
      </c>
      <c r="E2082" s="27" t="s">
        <v>35</v>
      </c>
      <c r="F2082" s="27" t="s">
        <v>87</v>
      </c>
      <c r="G2082" s="27" t="s">
        <v>88</v>
      </c>
      <c r="H2082" s="27" t="s">
        <v>24</v>
      </c>
      <c r="I2082" s="29">
        <v>0.45000000000000007</v>
      </c>
      <c r="J2082" s="30">
        <v>5000</v>
      </c>
      <c r="K2082" s="31">
        <f t="shared" si="16"/>
        <v>2250.0000000000005</v>
      </c>
      <c r="L2082" s="31">
        <f t="shared" si="17"/>
        <v>787.50000000000011</v>
      </c>
      <c r="M2082" s="32">
        <v>0.35</v>
      </c>
      <c r="O2082" s="37"/>
      <c r="P2082" s="35"/>
      <c r="Q2082" s="33"/>
      <c r="R2082" s="34"/>
    </row>
    <row r="2083" spans="1:18" ht="15.75" customHeight="1" x14ac:dyDescent="0.2">
      <c r="A2083" s="22"/>
      <c r="B2083" s="27" t="s">
        <v>34</v>
      </c>
      <c r="C2083" s="27">
        <v>1128299</v>
      </c>
      <c r="D2083" s="28">
        <v>44523</v>
      </c>
      <c r="E2083" s="27" t="s">
        <v>35</v>
      </c>
      <c r="F2083" s="27" t="s">
        <v>87</v>
      </c>
      <c r="G2083" s="27" t="s">
        <v>88</v>
      </c>
      <c r="H2083" s="27" t="s">
        <v>25</v>
      </c>
      <c r="I2083" s="29">
        <v>0.50000000000000011</v>
      </c>
      <c r="J2083" s="30">
        <v>5250</v>
      </c>
      <c r="K2083" s="31">
        <f t="shared" si="16"/>
        <v>2625.0000000000005</v>
      </c>
      <c r="L2083" s="31">
        <f t="shared" si="17"/>
        <v>1050.0000000000002</v>
      </c>
      <c r="M2083" s="32">
        <v>0.4</v>
      </c>
      <c r="O2083" s="37"/>
      <c r="P2083" s="35"/>
      <c r="Q2083" s="33"/>
      <c r="R2083" s="34"/>
    </row>
    <row r="2084" spans="1:18" ht="15.75" customHeight="1" x14ac:dyDescent="0.2">
      <c r="A2084" s="22"/>
      <c r="B2084" s="27" t="s">
        <v>34</v>
      </c>
      <c r="C2084" s="27">
        <v>1128299</v>
      </c>
      <c r="D2084" s="28">
        <v>44523</v>
      </c>
      <c r="E2084" s="27" t="s">
        <v>35</v>
      </c>
      <c r="F2084" s="27" t="s">
        <v>87</v>
      </c>
      <c r="G2084" s="27" t="s">
        <v>88</v>
      </c>
      <c r="H2084" s="27" t="s">
        <v>26</v>
      </c>
      <c r="I2084" s="29">
        <v>0.45000000000000007</v>
      </c>
      <c r="J2084" s="30">
        <v>3750</v>
      </c>
      <c r="K2084" s="31">
        <f t="shared" si="16"/>
        <v>1687.5000000000002</v>
      </c>
      <c r="L2084" s="31">
        <f t="shared" si="17"/>
        <v>590.625</v>
      </c>
      <c r="M2084" s="32">
        <v>0.35</v>
      </c>
      <c r="O2084" s="37"/>
      <c r="P2084" s="35"/>
      <c r="Q2084" s="33"/>
      <c r="R2084" s="34"/>
    </row>
    <row r="2085" spans="1:18" ht="15.75" customHeight="1" x14ac:dyDescent="0.2">
      <c r="A2085" s="22"/>
      <c r="B2085" s="27" t="s">
        <v>34</v>
      </c>
      <c r="C2085" s="27">
        <v>1128299</v>
      </c>
      <c r="D2085" s="28">
        <v>44523</v>
      </c>
      <c r="E2085" s="27" t="s">
        <v>35</v>
      </c>
      <c r="F2085" s="27" t="s">
        <v>87</v>
      </c>
      <c r="G2085" s="27" t="s">
        <v>88</v>
      </c>
      <c r="H2085" s="27" t="s">
        <v>27</v>
      </c>
      <c r="I2085" s="29">
        <v>0.45000000000000007</v>
      </c>
      <c r="J2085" s="30">
        <v>3500</v>
      </c>
      <c r="K2085" s="31">
        <f t="shared" si="16"/>
        <v>1575.0000000000002</v>
      </c>
      <c r="L2085" s="31">
        <f t="shared" si="17"/>
        <v>551.25</v>
      </c>
      <c r="M2085" s="32">
        <v>0.35</v>
      </c>
      <c r="O2085" s="37"/>
      <c r="P2085" s="35"/>
      <c r="Q2085" s="33"/>
      <c r="R2085" s="34"/>
    </row>
    <row r="2086" spans="1:18" ht="15.75" customHeight="1" x14ac:dyDescent="0.2">
      <c r="A2086" s="22"/>
      <c r="B2086" s="27" t="s">
        <v>34</v>
      </c>
      <c r="C2086" s="27">
        <v>1128299</v>
      </c>
      <c r="D2086" s="28">
        <v>44523</v>
      </c>
      <c r="E2086" s="27" t="s">
        <v>35</v>
      </c>
      <c r="F2086" s="27" t="s">
        <v>87</v>
      </c>
      <c r="G2086" s="27" t="s">
        <v>88</v>
      </c>
      <c r="H2086" s="27" t="s">
        <v>28</v>
      </c>
      <c r="I2086" s="29">
        <v>0.55000000000000004</v>
      </c>
      <c r="J2086" s="30">
        <v>3000</v>
      </c>
      <c r="K2086" s="31">
        <f t="shared" si="16"/>
        <v>1650.0000000000002</v>
      </c>
      <c r="L2086" s="31">
        <f t="shared" si="17"/>
        <v>495.00000000000006</v>
      </c>
      <c r="M2086" s="32">
        <v>0.3</v>
      </c>
      <c r="O2086" s="37"/>
      <c r="P2086" s="35"/>
      <c r="Q2086" s="33"/>
      <c r="R2086" s="34"/>
    </row>
    <row r="2087" spans="1:18" ht="15.75" customHeight="1" x14ac:dyDescent="0.2">
      <c r="A2087" s="22"/>
      <c r="B2087" s="27" t="s">
        <v>34</v>
      </c>
      <c r="C2087" s="27">
        <v>1128299</v>
      </c>
      <c r="D2087" s="28">
        <v>44523</v>
      </c>
      <c r="E2087" s="27" t="s">
        <v>35</v>
      </c>
      <c r="F2087" s="27" t="s">
        <v>87</v>
      </c>
      <c r="G2087" s="27" t="s">
        <v>88</v>
      </c>
      <c r="H2087" s="27" t="s">
        <v>29</v>
      </c>
      <c r="I2087" s="29">
        <v>0.60000000000000009</v>
      </c>
      <c r="J2087" s="30">
        <v>4250</v>
      </c>
      <c r="K2087" s="31">
        <f t="shared" si="16"/>
        <v>2550.0000000000005</v>
      </c>
      <c r="L2087" s="31">
        <f t="shared" si="17"/>
        <v>637.50000000000011</v>
      </c>
      <c r="M2087" s="32">
        <v>0.25</v>
      </c>
      <c r="O2087" s="37"/>
      <c r="P2087" s="35"/>
      <c r="Q2087" s="33"/>
      <c r="R2087" s="34"/>
    </row>
    <row r="2088" spans="1:18" ht="15.75" customHeight="1" x14ac:dyDescent="0.2">
      <c r="A2088" s="22"/>
      <c r="B2088" s="27" t="s">
        <v>34</v>
      </c>
      <c r="C2088" s="27">
        <v>1128299</v>
      </c>
      <c r="D2088" s="28">
        <v>44552</v>
      </c>
      <c r="E2088" s="27" t="s">
        <v>35</v>
      </c>
      <c r="F2088" s="27" t="s">
        <v>87</v>
      </c>
      <c r="G2088" s="27" t="s">
        <v>88</v>
      </c>
      <c r="H2088" s="27" t="s">
        <v>24</v>
      </c>
      <c r="I2088" s="29">
        <v>0.45000000000000007</v>
      </c>
      <c r="J2088" s="30">
        <v>6250</v>
      </c>
      <c r="K2088" s="31">
        <f t="shared" si="16"/>
        <v>2812.5000000000005</v>
      </c>
      <c r="L2088" s="31">
        <f t="shared" si="17"/>
        <v>984.37500000000011</v>
      </c>
      <c r="M2088" s="32">
        <v>0.35</v>
      </c>
      <c r="O2088" s="37"/>
      <c r="P2088" s="35"/>
      <c r="Q2088" s="33"/>
      <c r="R2088" s="34"/>
    </row>
    <row r="2089" spans="1:18" ht="15.75" customHeight="1" x14ac:dyDescent="0.2">
      <c r="A2089" s="22"/>
      <c r="B2089" s="27" t="s">
        <v>34</v>
      </c>
      <c r="C2089" s="27">
        <v>1128299</v>
      </c>
      <c r="D2089" s="28">
        <v>44552</v>
      </c>
      <c r="E2089" s="27" t="s">
        <v>35</v>
      </c>
      <c r="F2089" s="27" t="s">
        <v>87</v>
      </c>
      <c r="G2089" s="27" t="s">
        <v>88</v>
      </c>
      <c r="H2089" s="27" t="s">
        <v>25</v>
      </c>
      <c r="I2089" s="29">
        <v>0.50000000000000011</v>
      </c>
      <c r="J2089" s="30">
        <v>6250</v>
      </c>
      <c r="K2089" s="31">
        <f t="shared" si="16"/>
        <v>3125.0000000000009</v>
      </c>
      <c r="L2089" s="31">
        <f t="shared" si="17"/>
        <v>1250.0000000000005</v>
      </c>
      <c r="M2089" s="32">
        <v>0.4</v>
      </c>
      <c r="O2089" s="37"/>
      <c r="P2089" s="35"/>
      <c r="Q2089" s="33"/>
      <c r="R2089" s="34"/>
    </row>
    <row r="2090" spans="1:18" ht="15.75" customHeight="1" x14ac:dyDescent="0.2">
      <c r="A2090" s="22"/>
      <c r="B2090" s="27" t="s">
        <v>34</v>
      </c>
      <c r="C2090" s="27">
        <v>1128299</v>
      </c>
      <c r="D2090" s="28">
        <v>44552</v>
      </c>
      <c r="E2090" s="27" t="s">
        <v>35</v>
      </c>
      <c r="F2090" s="27" t="s">
        <v>87</v>
      </c>
      <c r="G2090" s="27" t="s">
        <v>88</v>
      </c>
      <c r="H2090" s="27" t="s">
        <v>26</v>
      </c>
      <c r="I2090" s="29">
        <v>0.45000000000000007</v>
      </c>
      <c r="J2090" s="30">
        <v>4250</v>
      </c>
      <c r="K2090" s="31">
        <f t="shared" si="16"/>
        <v>1912.5000000000002</v>
      </c>
      <c r="L2090" s="31">
        <f t="shared" si="17"/>
        <v>669.375</v>
      </c>
      <c r="M2090" s="32">
        <v>0.35</v>
      </c>
      <c r="O2090" s="37"/>
      <c r="P2090" s="35"/>
      <c r="Q2090" s="33"/>
      <c r="R2090" s="34"/>
    </row>
    <row r="2091" spans="1:18" ht="15.75" customHeight="1" x14ac:dyDescent="0.2">
      <c r="A2091" s="22"/>
      <c r="B2091" s="27" t="s">
        <v>34</v>
      </c>
      <c r="C2091" s="27">
        <v>1128299</v>
      </c>
      <c r="D2091" s="28">
        <v>44552</v>
      </c>
      <c r="E2091" s="27" t="s">
        <v>35</v>
      </c>
      <c r="F2091" s="27" t="s">
        <v>87</v>
      </c>
      <c r="G2091" s="27" t="s">
        <v>88</v>
      </c>
      <c r="H2091" s="27" t="s">
        <v>27</v>
      </c>
      <c r="I2091" s="29">
        <v>0.45000000000000007</v>
      </c>
      <c r="J2091" s="30">
        <v>4250</v>
      </c>
      <c r="K2091" s="31">
        <f t="shared" si="16"/>
        <v>1912.5000000000002</v>
      </c>
      <c r="L2091" s="31">
        <f t="shared" si="17"/>
        <v>669.375</v>
      </c>
      <c r="M2091" s="32">
        <v>0.35</v>
      </c>
      <c r="O2091" s="37"/>
      <c r="P2091" s="35"/>
      <c r="Q2091" s="33"/>
      <c r="R2091" s="34"/>
    </row>
    <row r="2092" spans="1:18" ht="15.75" customHeight="1" x14ac:dyDescent="0.2">
      <c r="A2092" s="22"/>
      <c r="B2092" s="27" t="s">
        <v>34</v>
      </c>
      <c r="C2092" s="27">
        <v>1128299</v>
      </c>
      <c r="D2092" s="28">
        <v>44552</v>
      </c>
      <c r="E2092" s="27" t="s">
        <v>35</v>
      </c>
      <c r="F2092" s="27" t="s">
        <v>87</v>
      </c>
      <c r="G2092" s="27" t="s">
        <v>88</v>
      </c>
      <c r="H2092" s="27" t="s">
        <v>28</v>
      </c>
      <c r="I2092" s="29">
        <v>0.55000000000000004</v>
      </c>
      <c r="J2092" s="30">
        <v>3500</v>
      </c>
      <c r="K2092" s="31">
        <f t="shared" si="16"/>
        <v>1925.0000000000002</v>
      </c>
      <c r="L2092" s="31">
        <f t="shared" si="17"/>
        <v>577.5</v>
      </c>
      <c r="M2092" s="32">
        <v>0.3</v>
      </c>
      <c r="O2092" s="37"/>
      <c r="P2092" s="35"/>
      <c r="Q2092" s="33"/>
      <c r="R2092" s="34"/>
    </row>
    <row r="2093" spans="1:18" ht="15.75" customHeight="1" x14ac:dyDescent="0.2">
      <c r="A2093" s="22"/>
      <c r="B2093" s="27" t="s">
        <v>34</v>
      </c>
      <c r="C2093" s="27">
        <v>1128299</v>
      </c>
      <c r="D2093" s="28">
        <v>44552</v>
      </c>
      <c r="E2093" s="27" t="s">
        <v>35</v>
      </c>
      <c r="F2093" s="27" t="s">
        <v>87</v>
      </c>
      <c r="G2093" s="27" t="s">
        <v>88</v>
      </c>
      <c r="H2093" s="27" t="s">
        <v>29</v>
      </c>
      <c r="I2093" s="29">
        <v>0.60000000000000009</v>
      </c>
      <c r="J2093" s="30">
        <v>4500</v>
      </c>
      <c r="K2093" s="31">
        <f t="shared" si="16"/>
        <v>2700.0000000000005</v>
      </c>
      <c r="L2093" s="31">
        <f t="shared" si="17"/>
        <v>675.00000000000011</v>
      </c>
      <c r="M2093" s="32">
        <v>0.25</v>
      </c>
      <c r="O2093" s="37"/>
      <c r="P2093" s="35"/>
      <c r="Q2093" s="33"/>
      <c r="R2093" s="34"/>
    </row>
    <row r="2094" spans="1:18" ht="15.75" customHeight="1" x14ac:dyDescent="0.2">
      <c r="A2094" s="22" t="s">
        <v>46</v>
      </c>
      <c r="B2094" s="27" t="s">
        <v>34</v>
      </c>
      <c r="C2094" s="27">
        <v>1128299</v>
      </c>
      <c r="D2094" s="28">
        <v>44222</v>
      </c>
      <c r="E2094" s="27" t="s">
        <v>35</v>
      </c>
      <c r="F2094" s="27" t="s">
        <v>89</v>
      </c>
      <c r="G2094" s="27" t="s">
        <v>90</v>
      </c>
      <c r="H2094" s="27" t="s">
        <v>24</v>
      </c>
      <c r="I2094" s="29">
        <v>0.34999999999999992</v>
      </c>
      <c r="J2094" s="30">
        <v>4750</v>
      </c>
      <c r="K2094" s="31">
        <f t="shared" si="16"/>
        <v>1662.4999999999995</v>
      </c>
      <c r="L2094" s="31">
        <f t="shared" si="17"/>
        <v>581.87499999999977</v>
      </c>
      <c r="M2094" s="32">
        <v>0.35</v>
      </c>
      <c r="O2094" s="37"/>
      <c r="P2094" s="35"/>
      <c r="Q2094" s="33"/>
      <c r="R2094" s="34"/>
    </row>
    <row r="2095" spans="1:18" ht="15.75" customHeight="1" x14ac:dyDescent="0.2">
      <c r="A2095" s="22"/>
      <c r="B2095" s="27" t="s">
        <v>34</v>
      </c>
      <c r="C2095" s="27">
        <v>1128299</v>
      </c>
      <c r="D2095" s="28">
        <v>44222</v>
      </c>
      <c r="E2095" s="27" t="s">
        <v>35</v>
      </c>
      <c r="F2095" s="27" t="s">
        <v>89</v>
      </c>
      <c r="G2095" s="27" t="s">
        <v>90</v>
      </c>
      <c r="H2095" s="27" t="s">
        <v>25</v>
      </c>
      <c r="I2095" s="29">
        <v>0.45</v>
      </c>
      <c r="J2095" s="30">
        <v>4750</v>
      </c>
      <c r="K2095" s="31">
        <f t="shared" si="16"/>
        <v>2137.5</v>
      </c>
      <c r="L2095" s="31">
        <f t="shared" si="17"/>
        <v>855</v>
      </c>
      <c r="M2095" s="32">
        <v>0.4</v>
      </c>
      <c r="O2095" s="37"/>
      <c r="P2095" s="35"/>
      <c r="Q2095" s="33"/>
      <c r="R2095" s="34"/>
    </row>
    <row r="2096" spans="1:18" ht="15.75" customHeight="1" x14ac:dyDescent="0.2">
      <c r="A2096" s="22"/>
      <c r="B2096" s="27" t="s">
        <v>34</v>
      </c>
      <c r="C2096" s="27">
        <v>1128299</v>
      </c>
      <c r="D2096" s="28">
        <v>44222</v>
      </c>
      <c r="E2096" s="27" t="s">
        <v>35</v>
      </c>
      <c r="F2096" s="27" t="s">
        <v>89</v>
      </c>
      <c r="G2096" s="27" t="s">
        <v>90</v>
      </c>
      <c r="H2096" s="27" t="s">
        <v>26</v>
      </c>
      <c r="I2096" s="29">
        <v>0.45</v>
      </c>
      <c r="J2096" s="30">
        <v>4750</v>
      </c>
      <c r="K2096" s="31">
        <f t="shared" si="16"/>
        <v>2137.5</v>
      </c>
      <c r="L2096" s="31">
        <f t="shared" si="17"/>
        <v>748.125</v>
      </c>
      <c r="M2096" s="32">
        <v>0.35</v>
      </c>
      <c r="O2096" s="37"/>
      <c r="P2096" s="35"/>
      <c r="Q2096" s="33"/>
      <c r="R2096" s="34"/>
    </row>
    <row r="2097" spans="1:18" ht="15.75" customHeight="1" x14ac:dyDescent="0.2">
      <c r="A2097" s="22"/>
      <c r="B2097" s="27" t="s">
        <v>34</v>
      </c>
      <c r="C2097" s="27">
        <v>1128299</v>
      </c>
      <c r="D2097" s="28">
        <v>44222</v>
      </c>
      <c r="E2097" s="27" t="s">
        <v>35</v>
      </c>
      <c r="F2097" s="27" t="s">
        <v>89</v>
      </c>
      <c r="G2097" s="27" t="s">
        <v>90</v>
      </c>
      <c r="H2097" s="27" t="s">
        <v>27</v>
      </c>
      <c r="I2097" s="29">
        <v>0.45</v>
      </c>
      <c r="J2097" s="30">
        <v>3250</v>
      </c>
      <c r="K2097" s="31">
        <f t="shared" si="16"/>
        <v>1462.5</v>
      </c>
      <c r="L2097" s="31">
        <f t="shared" si="17"/>
        <v>511.87499999999994</v>
      </c>
      <c r="M2097" s="32">
        <v>0.35</v>
      </c>
      <c r="O2097" s="37"/>
      <c r="P2097" s="35"/>
      <c r="Q2097" s="33"/>
      <c r="R2097" s="34"/>
    </row>
    <row r="2098" spans="1:18" ht="15.75" customHeight="1" x14ac:dyDescent="0.2">
      <c r="A2098" s="22"/>
      <c r="B2098" s="27" t="s">
        <v>34</v>
      </c>
      <c r="C2098" s="27">
        <v>1128299</v>
      </c>
      <c r="D2098" s="28">
        <v>44222</v>
      </c>
      <c r="E2098" s="27" t="s">
        <v>35</v>
      </c>
      <c r="F2098" s="27" t="s">
        <v>89</v>
      </c>
      <c r="G2098" s="27" t="s">
        <v>90</v>
      </c>
      <c r="H2098" s="27" t="s">
        <v>28</v>
      </c>
      <c r="I2098" s="29">
        <v>0.50000000000000011</v>
      </c>
      <c r="J2098" s="30">
        <v>2750</v>
      </c>
      <c r="K2098" s="31">
        <f t="shared" si="16"/>
        <v>1375.0000000000002</v>
      </c>
      <c r="L2098" s="31">
        <f t="shared" si="17"/>
        <v>412.50000000000006</v>
      </c>
      <c r="M2098" s="32">
        <v>0.3</v>
      </c>
      <c r="O2098" s="37"/>
      <c r="P2098" s="35"/>
      <c r="Q2098" s="33"/>
      <c r="R2098" s="34"/>
    </row>
    <row r="2099" spans="1:18" ht="15.75" customHeight="1" x14ac:dyDescent="0.2">
      <c r="A2099" s="22"/>
      <c r="B2099" s="27" t="s">
        <v>34</v>
      </c>
      <c r="C2099" s="27">
        <v>1128299</v>
      </c>
      <c r="D2099" s="28">
        <v>44222</v>
      </c>
      <c r="E2099" s="27" t="s">
        <v>35</v>
      </c>
      <c r="F2099" s="27" t="s">
        <v>89</v>
      </c>
      <c r="G2099" s="27" t="s">
        <v>90</v>
      </c>
      <c r="H2099" s="27" t="s">
        <v>29</v>
      </c>
      <c r="I2099" s="29">
        <v>0.45</v>
      </c>
      <c r="J2099" s="30">
        <v>4750</v>
      </c>
      <c r="K2099" s="31">
        <f t="shared" si="16"/>
        <v>2137.5</v>
      </c>
      <c r="L2099" s="31">
        <f t="shared" si="17"/>
        <v>534.375</v>
      </c>
      <c r="M2099" s="32">
        <v>0.25</v>
      </c>
      <c r="O2099" s="37"/>
      <c r="P2099" s="35"/>
      <c r="Q2099" s="33"/>
      <c r="R2099" s="34"/>
    </row>
    <row r="2100" spans="1:18" ht="15.75" customHeight="1" x14ac:dyDescent="0.2">
      <c r="A2100" s="22"/>
      <c r="B2100" s="27" t="s">
        <v>34</v>
      </c>
      <c r="C2100" s="27">
        <v>1128299</v>
      </c>
      <c r="D2100" s="28">
        <v>44253</v>
      </c>
      <c r="E2100" s="27" t="s">
        <v>35</v>
      </c>
      <c r="F2100" s="27" t="s">
        <v>89</v>
      </c>
      <c r="G2100" s="27" t="s">
        <v>90</v>
      </c>
      <c r="H2100" s="27" t="s">
        <v>24</v>
      </c>
      <c r="I2100" s="29">
        <v>0.34999999999999992</v>
      </c>
      <c r="J2100" s="30">
        <v>5250</v>
      </c>
      <c r="K2100" s="31">
        <f t="shared" si="16"/>
        <v>1837.4999999999995</v>
      </c>
      <c r="L2100" s="31">
        <f t="shared" si="17"/>
        <v>643.12499999999977</v>
      </c>
      <c r="M2100" s="32">
        <v>0.35</v>
      </c>
      <c r="O2100" s="37"/>
      <c r="P2100" s="35"/>
      <c r="Q2100" s="33"/>
      <c r="R2100" s="34"/>
    </row>
    <row r="2101" spans="1:18" ht="15.75" customHeight="1" x14ac:dyDescent="0.2">
      <c r="A2101" s="22"/>
      <c r="B2101" s="27" t="s">
        <v>34</v>
      </c>
      <c r="C2101" s="27">
        <v>1128299</v>
      </c>
      <c r="D2101" s="28">
        <v>44253</v>
      </c>
      <c r="E2101" s="27" t="s">
        <v>35</v>
      </c>
      <c r="F2101" s="27" t="s">
        <v>89</v>
      </c>
      <c r="G2101" s="27" t="s">
        <v>90</v>
      </c>
      <c r="H2101" s="27" t="s">
        <v>25</v>
      </c>
      <c r="I2101" s="29">
        <v>0.45</v>
      </c>
      <c r="J2101" s="30">
        <v>4250</v>
      </c>
      <c r="K2101" s="31">
        <f t="shared" si="16"/>
        <v>1912.5</v>
      </c>
      <c r="L2101" s="31">
        <f t="shared" si="17"/>
        <v>765</v>
      </c>
      <c r="M2101" s="32">
        <v>0.4</v>
      </c>
      <c r="O2101" s="37"/>
      <c r="P2101" s="35"/>
      <c r="Q2101" s="33"/>
      <c r="R2101" s="34"/>
    </row>
    <row r="2102" spans="1:18" ht="15.75" customHeight="1" x14ac:dyDescent="0.2">
      <c r="A2102" s="22"/>
      <c r="B2102" s="27" t="s">
        <v>34</v>
      </c>
      <c r="C2102" s="27">
        <v>1128299</v>
      </c>
      <c r="D2102" s="28">
        <v>44253</v>
      </c>
      <c r="E2102" s="27" t="s">
        <v>35</v>
      </c>
      <c r="F2102" s="27" t="s">
        <v>89</v>
      </c>
      <c r="G2102" s="27" t="s">
        <v>90</v>
      </c>
      <c r="H2102" s="27" t="s">
        <v>26</v>
      </c>
      <c r="I2102" s="29">
        <v>0.45</v>
      </c>
      <c r="J2102" s="30">
        <v>4250</v>
      </c>
      <c r="K2102" s="31">
        <f t="shared" si="16"/>
        <v>1912.5</v>
      </c>
      <c r="L2102" s="31">
        <f t="shared" si="17"/>
        <v>669.375</v>
      </c>
      <c r="M2102" s="32">
        <v>0.35</v>
      </c>
      <c r="O2102" s="37"/>
      <c r="P2102" s="35"/>
      <c r="Q2102" s="33"/>
      <c r="R2102" s="34"/>
    </row>
    <row r="2103" spans="1:18" ht="15.75" customHeight="1" x14ac:dyDescent="0.2">
      <c r="A2103" s="22"/>
      <c r="B2103" s="27" t="s">
        <v>34</v>
      </c>
      <c r="C2103" s="27">
        <v>1128299</v>
      </c>
      <c r="D2103" s="28">
        <v>44253</v>
      </c>
      <c r="E2103" s="27" t="s">
        <v>35</v>
      </c>
      <c r="F2103" s="27" t="s">
        <v>89</v>
      </c>
      <c r="G2103" s="27" t="s">
        <v>90</v>
      </c>
      <c r="H2103" s="27" t="s">
        <v>27</v>
      </c>
      <c r="I2103" s="29">
        <v>0.45</v>
      </c>
      <c r="J2103" s="30">
        <v>2750</v>
      </c>
      <c r="K2103" s="31">
        <f t="shared" si="16"/>
        <v>1237.5</v>
      </c>
      <c r="L2103" s="31">
        <f t="shared" si="17"/>
        <v>433.125</v>
      </c>
      <c r="M2103" s="32">
        <v>0.35</v>
      </c>
      <c r="O2103" s="37"/>
      <c r="P2103" s="35"/>
      <c r="Q2103" s="33"/>
      <c r="R2103" s="34"/>
    </row>
    <row r="2104" spans="1:18" ht="15.75" customHeight="1" x14ac:dyDescent="0.2">
      <c r="A2104" s="22"/>
      <c r="B2104" s="27" t="s">
        <v>34</v>
      </c>
      <c r="C2104" s="27">
        <v>1128299</v>
      </c>
      <c r="D2104" s="28">
        <v>44253</v>
      </c>
      <c r="E2104" s="27" t="s">
        <v>35</v>
      </c>
      <c r="F2104" s="27" t="s">
        <v>89</v>
      </c>
      <c r="G2104" s="27" t="s">
        <v>90</v>
      </c>
      <c r="H2104" s="27" t="s">
        <v>28</v>
      </c>
      <c r="I2104" s="29">
        <v>0.50000000000000011</v>
      </c>
      <c r="J2104" s="30">
        <v>2000</v>
      </c>
      <c r="K2104" s="31">
        <f t="shared" si="16"/>
        <v>1000.0000000000002</v>
      </c>
      <c r="L2104" s="31">
        <f t="shared" si="17"/>
        <v>300.00000000000006</v>
      </c>
      <c r="M2104" s="32">
        <v>0.3</v>
      </c>
      <c r="O2104" s="37"/>
      <c r="P2104" s="35"/>
      <c r="Q2104" s="33"/>
      <c r="R2104" s="34"/>
    </row>
    <row r="2105" spans="1:18" ht="15.75" customHeight="1" x14ac:dyDescent="0.2">
      <c r="A2105" s="22"/>
      <c r="B2105" s="27" t="s">
        <v>34</v>
      </c>
      <c r="C2105" s="27">
        <v>1128299</v>
      </c>
      <c r="D2105" s="28">
        <v>44253</v>
      </c>
      <c r="E2105" s="27" t="s">
        <v>35</v>
      </c>
      <c r="F2105" s="27" t="s">
        <v>89</v>
      </c>
      <c r="G2105" s="27" t="s">
        <v>90</v>
      </c>
      <c r="H2105" s="27" t="s">
        <v>29</v>
      </c>
      <c r="I2105" s="29">
        <v>0.45</v>
      </c>
      <c r="J2105" s="30">
        <v>4000</v>
      </c>
      <c r="K2105" s="31">
        <f t="shared" si="16"/>
        <v>1800</v>
      </c>
      <c r="L2105" s="31">
        <f t="shared" si="17"/>
        <v>450</v>
      </c>
      <c r="M2105" s="32">
        <v>0.25</v>
      </c>
      <c r="O2105" s="37"/>
      <c r="P2105" s="35"/>
      <c r="Q2105" s="33"/>
      <c r="R2105" s="34"/>
    </row>
    <row r="2106" spans="1:18" ht="15.75" customHeight="1" x14ac:dyDescent="0.2">
      <c r="A2106" s="22"/>
      <c r="B2106" s="27" t="s">
        <v>34</v>
      </c>
      <c r="C2106" s="27">
        <v>1128299</v>
      </c>
      <c r="D2106" s="28">
        <v>44280</v>
      </c>
      <c r="E2106" s="27" t="s">
        <v>35</v>
      </c>
      <c r="F2106" s="27" t="s">
        <v>89</v>
      </c>
      <c r="G2106" s="27" t="s">
        <v>90</v>
      </c>
      <c r="H2106" s="27" t="s">
        <v>24</v>
      </c>
      <c r="I2106" s="29">
        <v>0.45</v>
      </c>
      <c r="J2106" s="30">
        <v>5500</v>
      </c>
      <c r="K2106" s="31">
        <f t="shared" si="16"/>
        <v>2475</v>
      </c>
      <c r="L2106" s="31">
        <f t="shared" si="17"/>
        <v>866.25</v>
      </c>
      <c r="M2106" s="32">
        <v>0.35</v>
      </c>
      <c r="O2106" s="37"/>
      <c r="P2106" s="35"/>
      <c r="Q2106" s="33"/>
      <c r="R2106" s="34"/>
    </row>
    <row r="2107" spans="1:18" ht="15.75" customHeight="1" x14ac:dyDescent="0.2">
      <c r="A2107" s="22"/>
      <c r="B2107" s="27" t="s">
        <v>34</v>
      </c>
      <c r="C2107" s="27">
        <v>1128299</v>
      </c>
      <c r="D2107" s="28">
        <v>44280</v>
      </c>
      <c r="E2107" s="27" t="s">
        <v>35</v>
      </c>
      <c r="F2107" s="27" t="s">
        <v>89</v>
      </c>
      <c r="G2107" s="27" t="s">
        <v>90</v>
      </c>
      <c r="H2107" s="27" t="s">
        <v>25</v>
      </c>
      <c r="I2107" s="29">
        <v>0.55000000000000004</v>
      </c>
      <c r="J2107" s="30">
        <v>4000</v>
      </c>
      <c r="K2107" s="31">
        <f t="shared" si="16"/>
        <v>2200</v>
      </c>
      <c r="L2107" s="31">
        <f t="shared" si="17"/>
        <v>880</v>
      </c>
      <c r="M2107" s="32">
        <v>0.4</v>
      </c>
      <c r="O2107" s="37"/>
      <c r="P2107" s="35"/>
      <c r="Q2107" s="33"/>
      <c r="R2107" s="34"/>
    </row>
    <row r="2108" spans="1:18" ht="15.75" customHeight="1" x14ac:dyDescent="0.2">
      <c r="A2108" s="22"/>
      <c r="B2108" s="27" t="s">
        <v>34</v>
      </c>
      <c r="C2108" s="27">
        <v>1128299</v>
      </c>
      <c r="D2108" s="28">
        <v>44280</v>
      </c>
      <c r="E2108" s="27" t="s">
        <v>35</v>
      </c>
      <c r="F2108" s="27" t="s">
        <v>89</v>
      </c>
      <c r="G2108" s="27" t="s">
        <v>90</v>
      </c>
      <c r="H2108" s="27" t="s">
        <v>26</v>
      </c>
      <c r="I2108" s="29">
        <v>0.55000000000000004</v>
      </c>
      <c r="J2108" s="30">
        <v>4000</v>
      </c>
      <c r="K2108" s="31">
        <f t="shared" si="16"/>
        <v>2200</v>
      </c>
      <c r="L2108" s="31">
        <f t="shared" si="17"/>
        <v>770</v>
      </c>
      <c r="M2108" s="32">
        <v>0.35</v>
      </c>
      <c r="O2108" s="37"/>
      <c r="P2108" s="35"/>
      <c r="Q2108" s="33"/>
      <c r="R2108" s="34"/>
    </row>
    <row r="2109" spans="1:18" ht="15.75" customHeight="1" x14ac:dyDescent="0.2">
      <c r="A2109" s="22"/>
      <c r="B2109" s="27" t="s">
        <v>34</v>
      </c>
      <c r="C2109" s="27">
        <v>1128299</v>
      </c>
      <c r="D2109" s="28">
        <v>44280</v>
      </c>
      <c r="E2109" s="27" t="s">
        <v>35</v>
      </c>
      <c r="F2109" s="27" t="s">
        <v>89</v>
      </c>
      <c r="G2109" s="27" t="s">
        <v>90</v>
      </c>
      <c r="H2109" s="27" t="s">
        <v>27</v>
      </c>
      <c r="I2109" s="29">
        <v>0.55000000000000004</v>
      </c>
      <c r="J2109" s="30">
        <v>2750</v>
      </c>
      <c r="K2109" s="31">
        <f t="shared" si="16"/>
        <v>1512.5000000000002</v>
      </c>
      <c r="L2109" s="31">
        <f t="shared" si="17"/>
        <v>529.375</v>
      </c>
      <c r="M2109" s="32">
        <v>0.35</v>
      </c>
      <c r="O2109" s="37"/>
      <c r="P2109" s="35"/>
      <c r="Q2109" s="33"/>
      <c r="R2109" s="34"/>
    </row>
    <row r="2110" spans="1:18" ht="15.75" customHeight="1" x14ac:dyDescent="0.2">
      <c r="A2110" s="22"/>
      <c r="B2110" s="27" t="s">
        <v>34</v>
      </c>
      <c r="C2110" s="27">
        <v>1128299</v>
      </c>
      <c r="D2110" s="28">
        <v>44280</v>
      </c>
      <c r="E2110" s="27" t="s">
        <v>35</v>
      </c>
      <c r="F2110" s="27" t="s">
        <v>89</v>
      </c>
      <c r="G2110" s="27" t="s">
        <v>90</v>
      </c>
      <c r="H2110" s="27" t="s">
        <v>28</v>
      </c>
      <c r="I2110" s="29">
        <v>0.60000000000000009</v>
      </c>
      <c r="J2110" s="30">
        <v>1750</v>
      </c>
      <c r="K2110" s="31">
        <f t="shared" si="16"/>
        <v>1050.0000000000002</v>
      </c>
      <c r="L2110" s="31">
        <f t="shared" si="17"/>
        <v>315.00000000000006</v>
      </c>
      <c r="M2110" s="32">
        <v>0.3</v>
      </c>
      <c r="O2110" s="37"/>
      <c r="P2110" s="35"/>
      <c r="Q2110" s="33"/>
      <c r="R2110" s="34"/>
    </row>
    <row r="2111" spans="1:18" ht="15.75" customHeight="1" x14ac:dyDescent="0.2">
      <c r="A2111" s="22"/>
      <c r="B2111" s="27" t="s">
        <v>34</v>
      </c>
      <c r="C2111" s="27">
        <v>1128299</v>
      </c>
      <c r="D2111" s="28">
        <v>44280</v>
      </c>
      <c r="E2111" s="27" t="s">
        <v>35</v>
      </c>
      <c r="F2111" s="27" t="s">
        <v>89</v>
      </c>
      <c r="G2111" s="27" t="s">
        <v>90</v>
      </c>
      <c r="H2111" s="27" t="s">
        <v>29</v>
      </c>
      <c r="I2111" s="29">
        <v>0.55000000000000004</v>
      </c>
      <c r="J2111" s="30">
        <v>3750</v>
      </c>
      <c r="K2111" s="31">
        <f t="shared" si="16"/>
        <v>2062.5</v>
      </c>
      <c r="L2111" s="31">
        <f t="shared" si="17"/>
        <v>515.625</v>
      </c>
      <c r="M2111" s="32">
        <v>0.25</v>
      </c>
      <c r="O2111" s="37"/>
      <c r="P2111" s="35"/>
      <c r="Q2111" s="33"/>
      <c r="R2111" s="34"/>
    </row>
    <row r="2112" spans="1:18" ht="15.75" customHeight="1" x14ac:dyDescent="0.2">
      <c r="A2112" s="22"/>
      <c r="B2112" s="27" t="s">
        <v>34</v>
      </c>
      <c r="C2112" s="27">
        <v>1128299</v>
      </c>
      <c r="D2112" s="28">
        <v>44312</v>
      </c>
      <c r="E2112" s="27" t="s">
        <v>35</v>
      </c>
      <c r="F2112" s="27" t="s">
        <v>89</v>
      </c>
      <c r="G2112" s="27" t="s">
        <v>90</v>
      </c>
      <c r="H2112" s="27" t="s">
        <v>24</v>
      </c>
      <c r="I2112" s="29">
        <v>0.55000000000000004</v>
      </c>
      <c r="J2112" s="30">
        <v>5500</v>
      </c>
      <c r="K2112" s="31">
        <f t="shared" si="16"/>
        <v>3025.0000000000005</v>
      </c>
      <c r="L2112" s="31">
        <f t="shared" si="17"/>
        <v>1058.75</v>
      </c>
      <c r="M2112" s="32">
        <v>0.35</v>
      </c>
      <c r="O2112" s="37"/>
      <c r="P2112" s="35"/>
      <c r="Q2112" s="33"/>
      <c r="R2112" s="34"/>
    </row>
    <row r="2113" spans="1:18" ht="15.75" customHeight="1" x14ac:dyDescent="0.2">
      <c r="A2113" s="22"/>
      <c r="B2113" s="27" t="s">
        <v>34</v>
      </c>
      <c r="C2113" s="27">
        <v>1128299</v>
      </c>
      <c r="D2113" s="28">
        <v>44312</v>
      </c>
      <c r="E2113" s="27" t="s">
        <v>35</v>
      </c>
      <c r="F2113" s="27" t="s">
        <v>89</v>
      </c>
      <c r="G2113" s="27" t="s">
        <v>90</v>
      </c>
      <c r="H2113" s="27" t="s">
        <v>25</v>
      </c>
      <c r="I2113" s="29">
        <v>0.60000000000000009</v>
      </c>
      <c r="J2113" s="30">
        <v>3500</v>
      </c>
      <c r="K2113" s="31">
        <f t="shared" si="16"/>
        <v>2100.0000000000005</v>
      </c>
      <c r="L2113" s="31">
        <f t="shared" si="17"/>
        <v>840.00000000000023</v>
      </c>
      <c r="M2113" s="32">
        <v>0.4</v>
      </c>
      <c r="O2113" s="37"/>
      <c r="P2113" s="35"/>
      <c r="Q2113" s="33"/>
      <c r="R2113" s="34"/>
    </row>
    <row r="2114" spans="1:18" ht="15.75" customHeight="1" x14ac:dyDescent="0.2">
      <c r="A2114" s="22"/>
      <c r="B2114" s="27" t="s">
        <v>34</v>
      </c>
      <c r="C2114" s="27">
        <v>1128299</v>
      </c>
      <c r="D2114" s="28">
        <v>44312</v>
      </c>
      <c r="E2114" s="27" t="s">
        <v>35</v>
      </c>
      <c r="F2114" s="27" t="s">
        <v>89</v>
      </c>
      <c r="G2114" s="27" t="s">
        <v>90</v>
      </c>
      <c r="H2114" s="27" t="s">
        <v>26</v>
      </c>
      <c r="I2114" s="29">
        <v>0.60000000000000009</v>
      </c>
      <c r="J2114" s="30">
        <v>4000</v>
      </c>
      <c r="K2114" s="31">
        <f t="shared" si="16"/>
        <v>2400.0000000000005</v>
      </c>
      <c r="L2114" s="31">
        <f t="shared" si="17"/>
        <v>840.00000000000011</v>
      </c>
      <c r="M2114" s="32">
        <v>0.35</v>
      </c>
      <c r="O2114" s="37"/>
      <c r="P2114" s="35"/>
      <c r="Q2114" s="33"/>
      <c r="R2114" s="34"/>
    </row>
    <row r="2115" spans="1:18" ht="15.75" customHeight="1" x14ac:dyDescent="0.2">
      <c r="A2115" s="22"/>
      <c r="B2115" s="27" t="s">
        <v>34</v>
      </c>
      <c r="C2115" s="27">
        <v>1128299</v>
      </c>
      <c r="D2115" s="28">
        <v>44312</v>
      </c>
      <c r="E2115" s="27" t="s">
        <v>35</v>
      </c>
      <c r="F2115" s="27" t="s">
        <v>89</v>
      </c>
      <c r="G2115" s="27" t="s">
        <v>90</v>
      </c>
      <c r="H2115" s="27" t="s">
        <v>27</v>
      </c>
      <c r="I2115" s="29">
        <v>0.55000000000000004</v>
      </c>
      <c r="J2115" s="30">
        <v>3000</v>
      </c>
      <c r="K2115" s="31">
        <f t="shared" si="16"/>
        <v>1650.0000000000002</v>
      </c>
      <c r="L2115" s="31">
        <f t="shared" si="17"/>
        <v>577.5</v>
      </c>
      <c r="M2115" s="32">
        <v>0.35</v>
      </c>
      <c r="O2115" s="37"/>
      <c r="P2115" s="35"/>
      <c r="Q2115" s="33"/>
      <c r="R2115" s="34"/>
    </row>
    <row r="2116" spans="1:18" ht="15.75" customHeight="1" x14ac:dyDescent="0.2">
      <c r="A2116" s="22"/>
      <c r="B2116" s="27" t="s">
        <v>34</v>
      </c>
      <c r="C2116" s="27">
        <v>1128299</v>
      </c>
      <c r="D2116" s="28">
        <v>44312</v>
      </c>
      <c r="E2116" s="27" t="s">
        <v>35</v>
      </c>
      <c r="F2116" s="27" t="s">
        <v>89</v>
      </c>
      <c r="G2116" s="27" t="s">
        <v>90</v>
      </c>
      <c r="H2116" s="27" t="s">
        <v>28</v>
      </c>
      <c r="I2116" s="29">
        <v>0.60000000000000009</v>
      </c>
      <c r="J2116" s="30">
        <v>2000</v>
      </c>
      <c r="K2116" s="31">
        <f t="shared" si="16"/>
        <v>1200.0000000000002</v>
      </c>
      <c r="L2116" s="31">
        <f t="shared" si="17"/>
        <v>360.00000000000006</v>
      </c>
      <c r="M2116" s="32">
        <v>0.3</v>
      </c>
      <c r="O2116" s="37"/>
      <c r="P2116" s="35"/>
      <c r="Q2116" s="33"/>
      <c r="R2116" s="34"/>
    </row>
    <row r="2117" spans="1:18" ht="15.75" customHeight="1" x14ac:dyDescent="0.2">
      <c r="A2117" s="22"/>
      <c r="B2117" s="27" t="s">
        <v>34</v>
      </c>
      <c r="C2117" s="27">
        <v>1128299</v>
      </c>
      <c r="D2117" s="28">
        <v>44312</v>
      </c>
      <c r="E2117" s="27" t="s">
        <v>35</v>
      </c>
      <c r="F2117" s="27" t="s">
        <v>89</v>
      </c>
      <c r="G2117" s="27" t="s">
        <v>90</v>
      </c>
      <c r="H2117" s="27" t="s">
        <v>29</v>
      </c>
      <c r="I2117" s="29">
        <v>0.75000000000000011</v>
      </c>
      <c r="J2117" s="30">
        <v>3750</v>
      </c>
      <c r="K2117" s="31">
        <f t="shared" si="16"/>
        <v>2812.5000000000005</v>
      </c>
      <c r="L2117" s="31">
        <f t="shared" si="17"/>
        <v>703.12500000000011</v>
      </c>
      <c r="M2117" s="32">
        <v>0.25</v>
      </c>
      <c r="O2117" s="37"/>
      <c r="P2117" s="35"/>
      <c r="Q2117" s="33"/>
      <c r="R2117" s="34"/>
    </row>
    <row r="2118" spans="1:18" ht="15.75" customHeight="1" x14ac:dyDescent="0.2">
      <c r="A2118" s="22"/>
      <c r="B2118" s="27" t="s">
        <v>34</v>
      </c>
      <c r="C2118" s="27">
        <v>1128299</v>
      </c>
      <c r="D2118" s="28">
        <v>44343</v>
      </c>
      <c r="E2118" s="27" t="s">
        <v>35</v>
      </c>
      <c r="F2118" s="27" t="s">
        <v>89</v>
      </c>
      <c r="G2118" s="27" t="s">
        <v>90</v>
      </c>
      <c r="H2118" s="27" t="s">
        <v>24</v>
      </c>
      <c r="I2118" s="29">
        <v>0.55000000000000004</v>
      </c>
      <c r="J2118" s="30">
        <v>5750</v>
      </c>
      <c r="K2118" s="31">
        <f t="shared" si="16"/>
        <v>3162.5000000000005</v>
      </c>
      <c r="L2118" s="31">
        <f t="shared" si="17"/>
        <v>1106.875</v>
      </c>
      <c r="M2118" s="32">
        <v>0.35</v>
      </c>
      <c r="O2118" s="37"/>
      <c r="P2118" s="35"/>
      <c r="Q2118" s="33"/>
      <c r="R2118" s="34"/>
    </row>
    <row r="2119" spans="1:18" ht="15.75" customHeight="1" x14ac:dyDescent="0.2">
      <c r="A2119" s="22"/>
      <c r="B2119" s="27" t="s">
        <v>34</v>
      </c>
      <c r="C2119" s="27">
        <v>1128299</v>
      </c>
      <c r="D2119" s="28">
        <v>44343</v>
      </c>
      <c r="E2119" s="27" t="s">
        <v>35</v>
      </c>
      <c r="F2119" s="27" t="s">
        <v>89</v>
      </c>
      <c r="G2119" s="27" t="s">
        <v>90</v>
      </c>
      <c r="H2119" s="27" t="s">
        <v>25</v>
      </c>
      <c r="I2119" s="29">
        <v>0.60000000000000009</v>
      </c>
      <c r="J2119" s="30">
        <v>4250</v>
      </c>
      <c r="K2119" s="31">
        <f t="shared" si="16"/>
        <v>2550.0000000000005</v>
      </c>
      <c r="L2119" s="31">
        <f t="shared" si="17"/>
        <v>1020.0000000000002</v>
      </c>
      <c r="M2119" s="32">
        <v>0.4</v>
      </c>
      <c r="O2119" s="37"/>
      <c r="P2119" s="35"/>
      <c r="Q2119" s="33"/>
      <c r="R2119" s="34"/>
    </row>
    <row r="2120" spans="1:18" ht="15.75" customHeight="1" x14ac:dyDescent="0.2">
      <c r="A2120" s="22"/>
      <c r="B2120" s="27" t="s">
        <v>34</v>
      </c>
      <c r="C2120" s="27">
        <v>1128299</v>
      </c>
      <c r="D2120" s="28">
        <v>44343</v>
      </c>
      <c r="E2120" s="27" t="s">
        <v>35</v>
      </c>
      <c r="F2120" s="27" t="s">
        <v>89</v>
      </c>
      <c r="G2120" s="27" t="s">
        <v>90</v>
      </c>
      <c r="H2120" s="27" t="s">
        <v>26</v>
      </c>
      <c r="I2120" s="29">
        <v>0.60000000000000009</v>
      </c>
      <c r="J2120" s="30">
        <v>4500</v>
      </c>
      <c r="K2120" s="31">
        <f t="shared" si="16"/>
        <v>2700.0000000000005</v>
      </c>
      <c r="L2120" s="31">
        <f t="shared" si="17"/>
        <v>945.00000000000011</v>
      </c>
      <c r="M2120" s="32">
        <v>0.35</v>
      </c>
      <c r="O2120" s="37"/>
      <c r="P2120" s="35"/>
      <c r="Q2120" s="33"/>
      <c r="R2120" s="34"/>
    </row>
    <row r="2121" spans="1:18" ht="15.75" customHeight="1" x14ac:dyDescent="0.2">
      <c r="A2121" s="22"/>
      <c r="B2121" s="27" t="s">
        <v>34</v>
      </c>
      <c r="C2121" s="27">
        <v>1128299</v>
      </c>
      <c r="D2121" s="28">
        <v>44343</v>
      </c>
      <c r="E2121" s="27" t="s">
        <v>35</v>
      </c>
      <c r="F2121" s="27" t="s">
        <v>89</v>
      </c>
      <c r="G2121" s="27" t="s">
        <v>90</v>
      </c>
      <c r="H2121" s="27" t="s">
        <v>27</v>
      </c>
      <c r="I2121" s="29">
        <v>0.55000000000000004</v>
      </c>
      <c r="J2121" s="30">
        <v>3500</v>
      </c>
      <c r="K2121" s="31">
        <f t="shared" si="16"/>
        <v>1925.0000000000002</v>
      </c>
      <c r="L2121" s="31">
        <f t="shared" si="17"/>
        <v>673.75</v>
      </c>
      <c r="M2121" s="32">
        <v>0.35</v>
      </c>
      <c r="O2121" s="37"/>
      <c r="P2121" s="35"/>
      <c r="Q2121" s="33"/>
      <c r="R2121" s="34"/>
    </row>
    <row r="2122" spans="1:18" ht="15.75" customHeight="1" x14ac:dyDescent="0.2">
      <c r="A2122" s="22"/>
      <c r="B2122" s="27" t="s">
        <v>34</v>
      </c>
      <c r="C2122" s="27">
        <v>1128299</v>
      </c>
      <c r="D2122" s="28">
        <v>44343</v>
      </c>
      <c r="E2122" s="27" t="s">
        <v>35</v>
      </c>
      <c r="F2122" s="27" t="s">
        <v>89</v>
      </c>
      <c r="G2122" s="27" t="s">
        <v>90</v>
      </c>
      <c r="H2122" s="27" t="s">
        <v>28</v>
      </c>
      <c r="I2122" s="29">
        <v>0.60000000000000009</v>
      </c>
      <c r="J2122" s="30">
        <v>2500</v>
      </c>
      <c r="K2122" s="31">
        <f t="shared" si="16"/>
        <v>1500.0000000000002</v>
      </c>
      <c r="L2122" s="31">
        <f t="shared" si="17"/>
        <v>450.00000000000006</v>
      </c>
      <c r="M2122" s="32">
        <v>0.3</v>
      </c>
      <c r="O2122" s="37"/>
      <c r="P2122" s="35"/>
      <c r="Q2122" s="33"/>
      <c r="R2122" s="34"/>
    </row>
    <row r="2123" spans="1:18" ht="15.75" customHeight="1" x14ac:dyDescent="0.2">
      <c r="A2123" s="22"/>
      <c r="B2123" s="27" t="s">
        <v>34</v>
      </c>
      <c r="C2123" s="27">
        <v>1128299</v>
      </c>
      <c r="D2123" s="28">
        <v>44343</v>
      </c>
      <c r="E2123" s="27" t="s">
        <v>35</v>
      </c>
      <c r="F2123" s="27" t="s">
        <v>89</v>
      </c>
      <c r="G2123" s="27" t="s">
        <v>90</v>
      </c>
      <c r="H2123" s="27" t="s">
        <v>29</v>
      </c>
      <c r="I2123" s="29">
        <v>0.75000000000000011</v>
      </c>
      <c r="J2123" s="30">
        <v>4250</v>
      </c>
      <c r="K2123" s="31">
        <f t="shared" si="16"/>
        <v>3187.5000000000005</v>
      </c>
      <c r="L2123" s="31">
        <f t="shared" si="17"/>
        <v>796.87500000000011</v>
      </c>
      <c r="M2123" s="32">
        <v>0.25</v>
      </c>
      <c r="O2123" s="37"/>
      <c r="P2123" s="35"/>
      <c r="Q2123" s="33"/>
      <c r="R2123" s="34"/>
    </row>
    <row r="2124" spans="1:18" ht="15.75" customHeight="1" x14ac:dyDescent="0.2">
      <c r="A2124" s="22"/>
      <c r="B2124" s="27" t="s">
        <v>34</v>
      </c>
      <c r="C2124" s="27">
        <v>1128299</v>
      </c>
      <c r="D2124" s="28">
        <v>44373</v>
      </c>
      <c r="E2124" s="27" t="s">
        <v>35</v>
      </c>
      <c r="F2124" s="27" t="s">
        <v>89</v>
      </c>
      <c r="G2124" s="27" t="s">
        <v>90</v>
      </c>
      <c r="H2124" s="27" t="s">
        <v>24</v>
      </c>
      <c r="I2124" s="29">
        <v>0.55000000000000004</v>
      </c>
      <c r="J2124" s="30">
        <v>7000</v>
      </c>
      <c r="K2124" s="31">
        <f t="shared" si="16"/>
        <v>3850.0000000000005</v>
      </c>
      <c r="L2124" s="31">
        <f t="shared" si="17"/>
        <v>1347.5</v>
      </c>
      <c r="M2124" s="32">
        <v>0.35</v>
      </c>
      <c r="O2124" s="37"/>
      <c r="P2124" s="35"/>
      <c r="Q2124" s="33"/>
      <c r="R2124" s="34"/>
    </row>
    <row r="2125" spans="1:18" ht="15.75" customHeight="1" x14ac:dyDescent="0.2">
      <c r="A2125" s="22"/>
      <c r="B2125" s="27" t="s">
        <v>34</v>
      </c>
      <c r="C2125" s="27">
        <v>1128299</v>
      </c>
      <c r="D2125" s="28">
        <v>44373</v>
      </c>
      <c r="E2125" s="27" t="s">
        <v>35</v>
      </c>
      <c r="F2125" s="27" t="s">
        <v>89</v>
      </c>
      <c r="G2125" s="27" t="s">
        <v>90</v>
      </c>
      <c r="H2125" s="27" t="s">
        <v>25</v>
      </c>
      <c r="I2125" s="29">
        <v>0.60000000000000009</v>
      </c>
      <c r="J2125" s="30">
        <v>5500</v>
      </c>
      <c r="K2125" s="31">
        <f t="shared" si="16"/>
        <v>3300.0000000000005</v>
      </c>
      <c r="L2125" s="31">
        <f t="shared" si="17"/>
        <v>1320.0000000000002</v>
      </c>
      <c r="M2125" s="32">
        <v>0.4</v>
      </c>
      <c r="O2125" s="37"/>
      <c r="P2125" s="35"/>
      <c r="Q2125" s="33"/>
      <c r="R2125" s="34"/>
    </row>
    <row r="2126" spans="1:18" ht="15.75" customHeight="1" x14ac:dyDescent="0.2">
      <c r="A2126" s="22"/>
      <c r="B2126" s="27" t="s">
        <v>34</v>
      </c>
      <c r="C2126" s="27">
        <v>1128299</v>
      </c>
      <c r="D2126" s="28">
        <v>44373</v>
      </c>
      <c r="E2126" s="27" t="s">
        <v>35</v>
      </c>
      <c r="F2126" s="27" t="s">
        <v>89</v>
      </c>
      <c r="G2126" s="27" t="s">
        <v>90</v>
      </c>
      <c r="H2126" s="27" t="s">
        <v>26</v>
      </c>
      <c r="I2126" s="29">
        <v>0.60000000000000009</v>
      </c>
      <c r="J2126" s="30">
        <v>5500</v>
      </c>
      <c r="K2126" s="31">
        <f t="shared" si="16"/>
        <v>3300.0000000000005</v>
      </c>
      <c r="L2126" s="31">
        <f t="shared" si="17"/>
        <v>1155</v>
      </c>
      <c r="M2126" s="32">
        <v>0.35</v>
      </c>
      <c r="O2126" s="37"/>
      <c r="P2126" s="35"/>
      <c r="Q2126" s="33"/>
      <c r="R2126" s="34"/>
    </row>
    <row r="2127" spans="1:18" ht="15.75" customHeight="1" x14ac:dyDescent="0.2">
      <c r="A2127" s="22"/>
      <c r="B2127" s="27" t="s">
        <v>34</v>
      </c>
      <c r="C2127" s="27">
        <v>1128299</v>
      </c>
      <c r="D2127" s="28">
        <v>44373</v>
      </c>
      <c r="E2127" s="27" t="s">
        <v>35</v>
      </c>
      <c r="F2127" s="27" t="s">
        <v>89</v>
      </c>
      <c r="G2127" s="27" t="s">
        <v>90</v>
      </c>
      <c r="H2127" s="27" t="s">
        <v>27</v>
      </c>
      <c r="I2127" s="29">
        <v>0.55000000000000004</v>
      </c>
      <c r="J2127" s="30">
        <v>4250</v>
      </c>
      <c r="K2127" s="31">
        <f t="shared" si="16"/>
        <v>2337.5</v>
      </c>
      <c r="L2127" s="31">
        <f t="shared" si="17"/>
        <v>818.125</v>
      </c>
      <c r="M2127" s="32">
        <v>0.35</v>
      </c>
      <c r="O2127" s="37"/>
      <c r="P2127" s="35"/>
      <c r="Q2127" s="33"/>
      <c r="R2127" s="34"/>
    </row>
    <row r="2128" spans="1:18" ht="15.75" customHeight="1" x14ac:dyDescent="0.2">
      <c r="A2128" s="22"/>
      <c r="B2128" s="27" t="s">
        <v>34</v>
      </c>
      <c r="C2128" s="27">
        <v>1128299</v>
      </c>
      <c r="D2128" s="28">
        <v>44373</v>
      </c>
      <c r="E2128" s="27" t="s">
        <v>35</v>
      </c>
      <c r="F2128" s="27" t="s">
        <v>89</v>
      </c>
      <c r="G2128" s="27" t="s">
        <v>90</v>
      </c>
      <c r="H2128" s="27" t="s">
        <v>28</v>
      </c>
      <c r="I2128" s="29">
        <v>0.60000000000000009</v>
      </c>
      <c r="J2128" s="30">
        <v>3000</v>
      </c>
      <c r="K2128" s="31">
        <f t="shared" si="16"/>
        <v>1800.0000000000002</v>
      </c>
      <c r="L2128" s="31">
        <f t="shared" si="17"/>
        <v>540</v>
      </c>
      <c r="M2128" s="32">
        <v>0.3</v>
      </c>
      <c r="O2128" s="37"/>
      <c r="P2128" s="35"/>
      <c r="Q2128" s="33"/>
      <c r="R2128" s="34"/>
    </row>
    <row r="2129" spans="1:18" ht="15.75" customHeight="1" x14ac:dyDescent="0.2">
      <c r="A2129" s="22"/>
      <c r="B2129" s="27" t="s">
        <v>34</v>
      </c>
      <c r="C2129" s="27">
        <v>1128299</v>
      </c>
      <c r="D2129" s="28">
        <v>44373</v>
      </c>
      <c r="E2129" s="27" t="s">
        <v>35</v>
      </c>
      <c r="F2129" s="27" t="s">
        <v>89</v>
      </c>
      <c r="G2129" s="27" t="s">
        <v>90</v>
      </c>
      <c r="H2129" s="27" t="s">
        <v>29</v>
      </c>
      <c r="I2129" s="29">
        <v>0.75000000000000011</v>
      </c>
      <c r="J2129" s="30">
        <v>6000</v>
      </c>
      <c r="K2129" s="31">
        <f t="shared" si="16"/>
        <v>4500.0000000000009</v>
      </c>
      <c r="L2129" s="31">
        <f t="shared" si="17"/>
        <v>1125.0000000000002</v>
      </c>
      <c r="M2129" s="32">
        <v>0.25</v>
      </c>
      <c r="O2129" s="37"/>
      <c r="P2129" s="35"/>
      <c r="Q2129" s="33"/>
      <c r="R2129" s="34"/>
    </row>
    <row r="2130" spans="1:18" ht="15.75" customHeight="1" x14ac:dyDescent="0.2">
      <c r="A2130" s="22"/>
      <c r="B2130" s="27" t="s">
        <v>34</v>
      </c>
      <c r="C2130" s="27">
        <v>1128299</v>
      </c>
      <c r="D2130" s="28">
        <v>44402</v>
      </c>
      <c r="E2130" s="27" t="s">
        <v>35</v>
      </c>
      <c r="F2130" s="27" t="s">
        <v>89</v>
      </c>
      <c r="G2130" s="27" t="s">
        <v>90</v>
      </c>
      <c r="H2130" s="27" t="s">
        <v>24</v>
      </c>
      <c r="I2130" s="29">
        <v>0.55000000000000004</v>
      </c>
      <c r="J2130" s="30">
        <v>7500</v>
      </c>
      <c r="K2130" s="31">
        <f t="shared" si="16"/>
        <v>4125</v>
      </c>
      <c r="L2130" s="31">
        <f t="shared" si="17"/>
        <v>1443.75</v>
      </c>
      <c r="M2130" s="32">
        <v>0.35</v>
      </c>
      <c r="O2130" s="37"/>
      <c r="P2130" s="35"/>
      <c r="Q2130" s="33"/>
      <c r="R2130" s="34"/>
    </row>
    <row r="2131" spans="1:18" ht="15.75" customHeight="1" x14ac:dyDescent="0.2">
      <c r="A2131" s="22"/>
      <c r="B2131" s="27" t="s">
        <v>34</v>
      </c>
      <c r="C2131" s="27">
        <v>1128299</v>
      </c>
      <c r="D2131" s="28">
        <v>44402</v>
      </c>
      <c r="E2131" s="27" t="s">
        <v>35</v>
      </c>
      <c r="F2131" s="27" t="s">
        <v>89</v>
      </c>
      <c r="G2131" s="27" t="s">
        <v>90</v>
      </c>
      <c r="H2131" s="27" t="s">
        <v>25</v>
      </c>
      <c r="I2131" s="29">
        <v>0.60000000000000009</v>
      </c>
      <c r="J2131" s="30">
        <v>6000</v>
      </c>
      <c r="K2131" s="31">
        <f t="shared" si="16"/>
        <v>3600.0000000000005</v>
      </c>
      <c r="L2131" s="31">
        <f t="shared" si="17"/>
        <v>1440.0000000000002</v>
      </c>
      <c r="M2131" s="32">
        <v>0.4</v>
      </c>
      <c r="O2131" s="37"/>
      <c r="P2131" s="35"/>
      <c r="Q2131" s="33"/>
      <c r="R2131" s="34"/>
    </row>
    <row r="2132" spans="1:18" ht="15.75" customHeight="1" x14ac:dyDescent="0.2">
      <c r="A2132" s="22"/>
      <c r="B2132" s="27" t="s">
        <v>34</v>
      </c>
      <c r="C2132" s="27">
        <v>1128299</v>
      </c>
      <c r="D2132" s="28">
        <v>44402</v>
      </c>
      <c r="E2132" s="27" t="s">
        <v>35</v>
      </c>
      <c r="F2132" s="27" t="s">
        <v>89</v>
      </c>
      <c r="G2132" s="27" t="s">
        <v>90</v>
      </c>
      <c r="H2132" s="27" t="s">
        <v>26</v>
      </c>
      <c r="I2132" s="29">
        <v>0.60000000000000009</v>
      </c>
      <c r="J2132" s="30">
        <v>5500</v>
      </c>
      <c r="K2132" s="31">
        <f t="shared" si="16"/>
        <v>3300.0000000000005</v>
      </c>
      <c r="L2132" s="31">
        <f t="shared" si="17"/>
        <v>1155</v>
      </c>
      <c r="M2132" s="32">
        <v>0.35</v>
      </c>
      <c r="O2132" s="37"/>
      <c r="P2132" s="35"/>
      <c r="Q2132" s="33"/>
      <c r="R2132" s="34"/>
    </row>
    <row r="2133" spans="1:18" ht="15.75" customHeight="1" x14ac:dyDescent="0.2">
      <c r="A2133" s="22"/>
      <c r="B2133" s="27" t="s">
        <v>34</v>
      </c>
      <c r="C2133" s="27">
        <v>1128299</v>
      </c>
      <c r="D2133" s="28">
        <v>44402</v>
      </c>
      <c r="E2133" s="27" t="s">
        <v>35</v>
      </c>
      <c r="F2133" s="27" t="s">
        <v>89</v>
      </c>
      <c r="G2133" s="27" t="s">
        <v>90</v>
      </c>
      <c r="H2133" s="27" t="s">
        <v>27</v>
      </c>
      <c r="I2133" s="29">
        <v>0.55000000000000004</v>
      </c>
      <c r="J2133" s="30">
        <v>4500</v>
      </c>
      <c r="K2133" s="31">
        <f t="shared" si="16"/>
        <v>2475</v>
      </c>
      <c r="L2133" s="31">
        <f t="shared" si="17"/>
        <v>866.25</v>
      </c>
      <c r="M2133" s="32">
        <v>0.35</v>
      </c>
      <c r="O2133" s="37"/>
      <c r="P2133" s="35"/>
      <c r="Q2133" s="33"/>
      <c r="R2133" s="34"/>
    </row>
    <row r="2134" spans="1:18" ht="15.75" customHeight="1" x14ac:dyDescent="0.2">
      <c r="A2134" s="22"/>
      <c r="B2134" s="27" t="s">
        <v>34</v>
      </c>
      <c r="C2134" s="27">
        <v>1128299</v>
      </c>
      <c r="D2134" s="28">
        <v>44402</v>
      </c>
      <c r="E2134" s="27" t="s">
        <v>35</v>
      </c>
      <c r="F2134" s="27" t="s">
        <v>89</v>
      </c>
      <c r="G2134" s="27" t="s">
        <v>90</v>
      </c>
      <c r="H2134" s="27" t="s">
        <v>28</v>
      </c>
      <c r="I2134" s="29">
        <v>0.60000000000000009</v>
      </c>
      <c r="J2134" s="30">
        <v>5000</v>
      </c>
      <c r="K2134" s="31">
        <f t="shared" si="16"/>
        <v>3000.0000000000005</v>
      </c>
      <c r="L2134" s="31">
        <f t="shared" si="17"/>
        <v>900.00000000000011</v>
      </c>
      <c r="M2134" s="32">
        <v>0.3</v>
      </c>
      <c r="O2134" s="37"/>
      <c r="P2134" s="35"/>
      <c r="Q2134" s="33"/>
      <c r="R2134" s="34"/>
    </row>
    <row r="2135" spans="1:18" ht="15.75" customHeight="1" x14ac:dyDescent="0.2">
      <c r="A2135" s="22"/>
      <c r="B2135" s="27" t="s">
        <v>34</v>
      </c>
      <c r="C2135" s="27">
        <v>1128299</v>
      </c>
      <c r="D2135" s="28">
        <v>44402</v>
      </c>
      <c r="E2135" s="27" t="s">
        <v>35</v>
      </c>
      <c r="F2135" s="27" t="s">
        <v>89</v>
      </c>
      <c r="G2135" s="27" t="s">
        <v>90</v>
      </c>
      <c r="H2135" s="27" t="s">
        <v>29</v>
      </c>
      <c r="I2135" s="29">
        <v>0.75000000000000011</v>
      </c>
      <c r="J2135" s="30">
        <v>5000</v>
      </c>
      <c r="K2135" s="31">
        <f t="shared" si="16"/>
        <v>3750.0000000000005</v>
      </c>
      <c r="L2135" s="31">
        <f t="shared" si="17"/>
        <v>937.50000000000011</v>
      </c>
      <c r="M2135" s="32">
        <v>0.25</v>
      </c>
      <c r="O2135" s="37"/>
      <c r="P2135" s="35"/>
      <c r="Q2135" s="33"/>
      <c r="R2135" s="34"/>
    </row>
    <row r="2136" spans="1:18" ht="15.75" customHeight="1" x14ac:dyDescent="0.2">
      <c r="A2136" s="22"/>
      <c r="B2136" s="27" t="s">
        <v>34</v>
      </c>
      <c r="C2136" s="27">
        <v>1128299</v>
      </c>
      <c r="D2136" s="28">
        <v>44434</v>
      </c>
      <c r="E2136" s="27" t="s">
        <v>35</v>
      </c>
      <c r="F2136" s="27" t="s">
        <v>89</v>
      </c>
      <c r="G2136" s="27" t="s">
        <v>90</v>
      </c>
      <c r="H2136" s="27" t="s">
        <v>24</v>
      </c>
      <c r="I2136" s="29">
        <v>0.60000000000000009</v>
      </c>
      <c r="J2136" s="30">
        <v>7000</v>
      </c>
      <c r="K2136" s="31">
        <f t="shared" si="16"/>
        <v>4200.0000000000009</v>
      </c>
      <c r="L2136" s="31">
        <f t="shared" si="17"/>
        <v>1470.0000000000002</v>
      </c>
      <c r="M2136" s="32">
        <v>0.35</v>
      </c>
      <c r="O2136" s="37"/>
      <c r="P2136" s="35"/>
      <c r="Q2136" s="33"/>
      <c r="R2136" s="34"/>
    </row>
    <row r="2137" spans="1:18" ht="15.75" customHeight="1" x14ac:dyDescent="0.2">
      <c r="A2137" s="22"/>
      <c r="B2137" s="27" t="s">
        <v>34</v>
      </c>
      <c r="C2137" s="27">
        <v>1128299</v>
      </c>
      <c r="D2137" s="28">
        <v>44434</v>
      </c>
      <c r="E2137" s="27" t="s">
        <v>35</v>
      </c>
      <c r="F2137" s="27" t="s">
        <v>89</v>
      </c>
      <c r="G2137" s="27" t="s">
        <v>90</v>
      </c>
      <c r="H2137" s="27" t="s">
        <v>25</v>
      </c>
      <c r="I2137" s="29">
        <v>0.65000000000000013</v>
      </c>
      <c r="J2137" s="30">
        <v>6500</v>
      </c>
      <c r="K2137" s="31">
        <f t="shared" si="16"/>
        <v>4225.0000000000009</v>
      </c>
      <c r="L2137" s="31">
        <f t="shared" si="17"/>
        <v>1690.0000000000005</v>
      </c>
      <c r="M2137" s="32">
        <v>0.4</v>
      </c>
      <c r="O2137" s="37"/>
      <c r="P2137" s="35"/>
      <c r="Q2137" s="33"/>
      <c r="R2137" s="34"/>
    </row>
    <row r="2138" spans="1:18" ht="15.75" customHeight="1" x14ac:dyDescent="0.2">
      <c r="A2138" s="22"/>
      <c r="B2138" s="27" t="s">
        <v>34</v>
      </c>
      <c r="C2138" s="27">
        <v>1128299</v>
      </c>
      <c r="D2138" s="28">
        <v>44434</v>
      </c>
      <c r="E2138" s="27" t="s">
        <v>35</v>
      </c>
      <c r="F2138" s="27" t="s">
        <v>89</v>
      </c>
      <c r="G2138" s="27" t="s">
        <v>90</v>
      </c>
      <c r="H2138" s="27" t="s">
        <v>26</v>
      </c>
      <c r="I2138" s="29">
        <v>0.60000000000000009</v>
      </c>
      <c r="J2138" s="30">
        <v>5250</v>
      </c>
      <c r="K2138" s="31">
        <f t="shared" si="16"/>
        <v>3150.0000000000005</v>
      </c>
      <c r="L2138" s="31">
        <f t="shared" si="17"/>
        <v>1102.5</v>
      </c>
      <c r="M2138" s="32">
        <v>0.35</v>
      </c>
      <c r="O2138" s="37"/>
      <c r="P2138" s="35"/>
      <c r="Q2138" s="33"/>
      <c r="R2138" s="34"/>
    </row>
    <row r="2139" spans="1:18" ht="15.75" customHeight="1" x14ac:dyDescent="0.2">
      <c r="A2139" s="22"/>
      <c r="B2139" s="27" t="s">
        <v>34</v>
      </c>
      <c r="C2139" s="27">
        <v>1128299</v>
      </c>
      <c r="D2139" s="28">
        <v>44434</v>
      </c>
      <c r="E2139" s="27" t="s">
        <v>35</v>
      </c>
      <c r="F2139" s="27" t="s">
        <v>89</v>
      </c>
      <c r="G2139" s="27" t="s">
        <v>90</v>
      </c>
      <c r="H2139" s="27" t="s">
        <v>27</v>
      </c>
      <c r="I2139" s="29">
        <v>0.60000000000000009</v>
      </c>
      <c r="J2139" s="30">
        <v>4750</v>
      </c>
      <c r="K2139" s="31">
        <f t="shared" si="16"/>
        <v>2850.0000000000005</v>
      </c>
      <c r="L2139" s="31">
        <f t="shared" si="17"/>
        <v>997.50000000000011</v>
      </c>
      <c r="M2139" s="32">
        <v>0.35</v>
      </c>
      <c r="O2139" s="37"/>
      <c r="P2139" s="35"/>
      <c r="Q2139" s="33"/>
      <c r="R2139" s="34"/>
    </row>
    <row r="2140" spans="1:18" ht="15.75" customHeight="1" x14ac:dyDescent="0.2">
      <c r="A2140" s="22"/>
      <c r="B2140" s="27" t="s">
        <v>34</v>
      </c>
      <c r="C2140" s="27">
        <v>1128299</v>
      </c>
      <c r="D2140" s="28">
        <v>44434</v>
      </c>
      <c r="E2140" s="27" t="s">
        <v>35</v>
      </c>
      <c r="F2140" s="27" t="s">
        <v>89</v>
      </c>
      <c r="G2140" s="27" t="s">
        <v>90</v>
      </c>
      <c r="H2140" s="27" t="s">
        <v>28</v>
      </c>
      <c r="I2140" s="29">
        <v>0.70000000000000007</v>
      </c>
      <c r="J2140" s="30">
        <v>4750</v>
      </c>
      <c r="K2140" s="31">
        <f t="shared" si="16"/>
        <v>3325.0000000000005</v>
      </c>
      <c r="L2140" s="31">
        <f t="shared" si="17"/>
        <v>997.50000000000011</v>
      </c>
      <c r="M2140" s="32">
        <v>0.3</v>
      </c>
      <c r="O2140" s="37"/>
      <c r="P2140" s="35"/>
      <c r="Q2140" s="33"/>
      <c r="R2140" s="34"/>
    </row>
    <row r="2141" spans="1:18" ht="15.75" customHeight="1" x14ac:dyDescent="0.2">
      <c r="A2141" s="22"/>
      <c r="B2141" s="27" t="s">
        <v>34</v>
      </c>
      <c r="C2141" s="27">
        <v>1128299</v>
      </c>
      <c r="D2141" s="28">
        <v>44434</v>
      </c>
      <c r="E2141" s="27" t="s">
        <v>35</v>
      </c>
      <c r="F2141" s="27" t="s">
        <v>89</v>
      </c>
      <c r="G2141" s="27" t="s">
        <v>90</v>
      </c>
      <c r="H2141" s="27" t="s">
        <v>29</v>
      </c>
      <c r="I2141" s="29">
        <v>0.75000000000000011</v>
      </c>
      <c r="J2141" s="30">
        <v>4500</v>
      </c>
      <c r="K2141" s="31">
        <f t="shared" si="16"/>
        <v>3375.0000000000005</v>
      </c>
      <c r="L2141" s="31">
        <f t="shared" si="17"/>
        <v>843.75000000000011</v>
      </c>
      <c r="M2141" s="32">
        <v>0.25</v>
      </c>
      <c r="O2141" s="37"/>
      <c r="P2141" s="35"/>
      <c r="Q2141" s="33"/>
      <c r="R2141" s="34"/>
    </row>
    <row r="2142" spans="1:18" ht="15.75" customHeight="1" x14ac:dyDescent="0.2">
      <c r="A2142" s="22"/>
      <c r="B2142" s="27" t="s">
        <v>34</v>
      </c>
      <c r="C2142" s="27">
        <v>1128299</v>
      </c>
      <c r="D2142" s="28">
        <v>44466</v>
      </c>
      <c r="E2142" s="27" t="s">
        <v>35</v>
      </c>
      <c r="F2142" s="27" t="s">
        <v>89</v>
      </c>
      <c r="G2142" s="27" t="s">
        <v>90</v>
      </c>
      <c r="H2142" s="27" t="s">
        <v>24</v>
      </c>
      <c r="I2142" s="29">
        <v>0.50000000000000011</v>
      </c>
      <c r="J2142" s="30">
        <v>6250</v>
      </c>
      <c r="K2142" s="31">
        <f t="shared" si="16"/>
        <v>3125.0000000000009</v>
      </c>
      <c r="L2142" s="31">
        <f t="shared" si="17"/>
        <v>1093.7500000000002</v>
      </c>
      <c r="M2142" s="32">
        <v>0.35</v>
      </c>
      <c r="O2142" s="37"/>
      <c r="P2142" s="35"/>
      <c r="Q2142" s="33"/>
      <c r="R2142" s="34"/>
    </row>
    <row r="2143" spans="1:18" ht="15.75" customHeight="1" x14ac:dyDescent="0.2">
      <c r="A2143" s="22"/>
      <c r="B2143" s="27" t="s">
        <v>34</v>
      </c>
      <c r="C2143" s="27">
        <v>1128299</v>
      </c>
      <c r="D2143" s="28">
        <v>44466</v>
      </c>
      <c r="E2143" s="27" t="s">
        <v>35</v>
      </c>
      <c r="F2143" s="27" t="s">
        <v>89</v>
      </c>
      <c r="G2143" s="27" t="s">
        <v>90</v>
      </c>
      <c r="H2143" s="27" t="s">
        <v>25</v>
      </c>
      <c r="I2143" s="29">
        <v>0.55000000000000016</v>
      </c>
      <c r="J2143" s="30">
        <v>6250</v>
      </c>
      <c r="K2143" s="31">
        <f t="shared" si="16"/>
        <v>3437.5000000000009</v>
      </c>
      <c r="L2143" s="31">
        <f t="shared" si="17"/>
        <v>1375.0000000000005</v>
      </c>
      <c r="M2143" s="32">
        <v>0.4</v>
      </c>
      <c r="O2143" s="37"/>
      <c r="P2143" s="35"/>
      <c r="Q2143" s="33"/>
      <c r="R2143" s="34"/>
    </row>
    <row r="2144" spans="1:18" ht="15.75" customHeight="1" x14ac:dyDescent="0.2">
      <c r="A2144" s="22"/>
      <c r="B2144" s="27" t="s">
        <v>34</v>
      </c>
      <c r="C2144" s="27">
        <v>1128299</v>
      </c>
      <c r="D2144" s="28">
        <v>44466</v>
      </c>
      <c r="E2144" s="27" t="s">
        <v>35</v>
      </c>
      <c r="F2144" s="27" t="s">
        <v>89</v>
      </c>
      <c r="G2144" s="27" t="s">
        <v>90</v>
      </c>
      <c r="H2144" s="27" t="s">
        <v>26</v>
      </c>
      <c r="I2144" s="29">
        <v>0.50000000000000011</v>
      </c>
      <c r="J2144" s="30">
        <v>4750</v>
      </c>
      <c r="K2144" s="31">
        <f t="shared" si="16"/>
        <v>2375.0000000000005</v>
      </c>
      <c r="L2144" s="31">
        <f t="shared" si="17"/>
        <v>831.25000000000011</v>
      </c>
      <c r="M2144" s="32">
        <v>0.35</v>
      </c>
      <c r="O2144" s="37"/>
      <c r="P2144" s="35"/>
      <c r="Q2144" s="33"/>
      <c r="R2144" s="34"/>
    </row>
    <row r="2145" spans="1:18" ht="15.75" customHeight="1" x14ac:dyDescent="0.2">
      <c r="A2145" s="22"/>
      <c r="B2145" s="27" t="s">
        <v>34</v>
      </c>
      <c r="C2145" s="27">
        <v>1128299</v>
      </c>
      <c r="D2145" s="28">
        <v>44466</v>
      </c>
      <c r="E2145" s="27" t="s">
        <v>35</v>
      </c>
      <c r="F2145" s="27" t="s">
        <v>89</v>
      </c>
      <c r="G2145" s="27" t="s">
        <v>90</v>
      </c>
      <c r="H2145" s="27" t="s">
        <v>27</v>
      </c>
      <c r="I2145" s="29">
        <v>0.50000000000000011</v>
      </c>
      <c r="J2145" s="30">
        <v>4250</v>
      </c>
      <c r="K2145" s="31">
        <f t="shared" si="16"/>
        <v>2125.0000000000005</v>
      </c>
      <c r="L2145" s="31">
        <f t="shared" si="17"/>
        <v>743.75000000000011</v>
      </c>
      <c r="M2145" s="32">
        <v>0.35</v>
      </c>
      <c r="O2145" s="37"/>
      <c r="P2145" s="35"/>
      <c r="Q2145" s="33"/>
      <c r="R2145" s="34"/>
    </row>
    <row r="2146" spans="1:18" ht="15.75" customHeight="1" x14ac:dyDescent="0.2">
      <c r="A2146" s="22"/>
      <c r="B2146" s="27" t="s">
        <v>34</v>
      </c>
      <c r="C2146" s="27">
        <v>1128299</v>
      </c>
      <c r="D2146" s="28">
        <v>44466</v>
      </c>
      <c r="E2146" s="27" t="s">
        <v>35</v>
      </c>
      <c r="F2146" s="27" t="s">
        <v>89</v>
      </c>
      <c r="G2146" s="27" t="s">
        <v>90</v>
      </c>
      <c r="H2146" s="27" t="s">
        <v>28</v>
      </c>
      <c r="I2146" s="29">
        <v>0.60000000000000009</v>
      </c>
      <c r="J2146" s="30">
        <v>4250</v>
      </c>
      <c r="K2146" s="31">
        <f t="shared" si="16"/>
        <v>2550.0000000000005</v>
      </c>
      <c r="L2146" s="31">
        <f t="shared" si="17"/>
        <v>765.00000000000011</v>
      </c>
      <c r="M2146" s="32">
        <v>0.3</v>
      </c>
      <c r="O2146" s="37"/>
      <c r="P2146" s="35"/>
      <c r="Q2146" s="33"/>
      <c r="R2146" s="34"/>
    </row>
    <row r="2147" spans="1:18" ht="15.75" customHeight="1" x14ac:dyDescent="0.2">
      <c r="A2147" s="22"/>
      <c r="B2147" s="27" t="s">
        <v>34</v>
      </c>
      <c r="C2147" s="27">
        <v>1128299</v>
      </c>
      <c r="D2147" s="28">
        <v>44466</v>
      </c>
      <c r="E2147" s="27" t="s">
        <v>35</v>
      </c>
      <c r="F2147" s="27" t="s">
        <v>89</v>
      </c>
      <c r="G2147" s="27" t="s">
        <v>90</v>
      </c>
      <c r="H2147" s="27" t="s">
        <v>29</v>
      </c>
      <c r="I2147" s="29">
        <v>0.65000000000000013</v>
      </c>
      <c r="J2147" s="30">
        <v>4750</v>
      </c>
      <c r="K2147" s="31">
        <f t="shared" si="16"/>
        <v>3087.5000000000005</v>
      </c>
      <c r="L2147" s="31">
        <f t="shared" si="17"/>
        <v>771.87500000000011</v>
      </c>
      <c r="M2147" s="32">
        <v>0.25</v>
      </c>
      <c r="O2147" s="37"/>
      <c r="P2147" s="35"/>
      <c r="Q2147" s="33"/>
      <c r="R2147" s="34"/>
    </row>
    <row r="2148" spans="1:18" ht="15.75" customHeight="1" x14ac:dyDescent="0.2">
      <c r="A2148" s="22"/>
      <c r="B2148" s="27" t="s">
        <v>34</v>
      </c>
      <c r="C2148" s="27">
        <v>1128299</v>
      </c>
      <c r="D2148" s="28">
        <v>44495</v>
      </c>
      <c r="E2148" s="27" t="s">
        <v>35</v>
      </c>
      <c r="F2148" s="27" t="s">
        <v>89</v>
      </c>
      <c r="G2148" s="27" t="s">
        <v>90</v>
      </c>
      <c r="H2148" s="27" t="s">
        <v>24</v>
      </c>
      <c r="I2148" s="29">
        <v>0.50000000000000011</v>
      </c>
      <c r="J2148" s="30">
        <v>5500</v>
      </c>
      <c r="K2148" s="31">
        <f t="shared" si="16"/>
        <v>2750.0000000000005</v>
      </c>
      <c r="L2148" s="31">
        <f t="shared" si="17"/>
        <v>962.50000000000011</v>
      </c>
      <c r="M2148" s="32">
        <v>0.35</v>
      </c>
      <c r="O2148" s="37"/>
      <c r="P2148" s="35"/>
      <c r="Q2148" s="33"/>
      <c r="R2148" s="34"/>
    </row>
    <row r="2149" spans="1:18" ht="15.75" customHeight="1" x14ac:dyDescent="0.2">
      <c r="A2149" s="22"/>
      <c r="B2149" s="27" t="s">
        <v>34</v>
      </c>
      <c r="C2149" s="27">
        <v>1128299</v>
      </c>
      <c r="D2149" s="28">
        <v>44495</v>
      </c>
      <c r="E2149" s="27" t="s">
        <v>35</v>
      </c>
      <c r="F2149" s="27" t="s">
        <v>89</v>
      </c>
      <c r="G2149" s="27" t="s">
        <v>90</v>
      </c>
      <c r="H2149" s="27" t="s">
        <v>25</v>
      </c>
      <c r="I2149" s="29">
        <v>0.55000000000000016</v>
      </c>
      <c r="J2149" s="30">
        <v>5500</v>
      </c>
      <c r="K2149" s="31">
        <f t="shared" si="16"/>
        <v>3025.0000000000009</v>
      </c>
      <c r="L2149" s="31">
        <f t="shared" si="17"/>
        <v>1210.0000000000005</v>
      </c>
      <c r="M2149" s="32">
        <v>0.4</v>
      </c>
      <c r="O2149" s="37"/>
      <c r="P2149" s="35"/>
      <c r="Q2149" s="33"/>
      <c r="R2149" s="34"/>
    </row>
    <row r="2150" spans="1:18" ht="15.75" customHeight="1" x14ac:dyDescent="0.2">
      <c r="A2150" s="22"/>
      <c r="B2150" s="27" t="s">
        <v>34</v>
      </c>
      <c r="C2150" s="27">
        <v>1128299</v>
      </c>
      <c r="D2150" s="28">
        <v>44495</v>
      </c>
      <c r="E2150" s="27" t="s">
        <v>35</v>
      </c>
      <c r="F2150" s="27" t="s">
        <v>89</v>
      </c>
      <c r="G2150" s="27" t="s">
        <v>90</v>
      </c>
      <c r="H2150" s="27" t="s">
        <v>26</v>
      </c>
      <c r="I2150" s="29">
        <v>0.50000000000000011</v>
      </c>
      <c r="J2150" s="30">
        <v>3750</v>
      </c>
      <c r="K2150" s="31">
        <f t="shared" si="16"/>
        <v>1875.0000000000005</v>
      </c>
      <c r="L2150" s="31">
        <f t="shared" si="17"/>
        <v>656.25000000000011</v>
      </c>
      <c r="M2150" s="32">
        <v>0.35</v>
      </c>
      <c r="O2150" s="37"/>
      <c r="P2150" s="35"/>
      <c r="Q2150" s="33"/>
      <c r="R2150" s="34"/>
    </row>
    <row r="2151" spans="1:18" ht="15.75" customHeight="1" x14ac:dyDescent="0.2">
      <c r="A2151" s="22"/>
      <c r="B2151" s="27" t="s">
        <v>34</v>
      </c>
      <c r="C2151" s="27">
        <v>1128299</v>
      </c>
      <c r="D2151" s="28">
        <v>44495</v>
      </c>
      <c r="E2151" s="27" t="s">
        <v>35</v>
      </c>
      <c r="F2151" s="27" t="s">
        <v>89</v>
      </c>
      <c r="G2151" s="27" t="s">
        <v>90</v>
      </c>
      <c r="H2151" s="27" t="s">
        <v>27</v>
      </c>
      <c r="I2151" s="29">
        <v>0.50000000000000011</v>
      </c>
      <c r="J2151" s="30">
        <v>3500</v>
      </c>
      <c r="K2151" s="31">
        <f t="shared" si="16"/>
        <v>1750.0000000000005</v>
      </c>
      <c r="L2151" s="31">
        <f t="shared" si="17"/>
        <v>612.50000000000011</v>
      </c>
      <c r="M2151" s="32">
        <v>0.35</v>
      </c>
      <c r="O2151" s="37"/>
      <c r="P2151" s="35"/>
      <c r="Q2151" s="33"/>
      <c r="R2151" s="34"/>
    </row>
    <row r="2152" spans="1:18" ht="15.75" customHeight="1" x14ac:dyDescent="0.2">
      <c r="A2152" s="22"/>
      <c r="B2152" s="27" t="s">
        <v>34</v>
      </c>
      <c r="C2152" s="27">
        <v>1128299</v>
      </c>
      <c r="D2152" s="28">
        <v>44495</v>
      </c>
      <c r="E2152" s="27" t="s">
        <v>35</v>
      </c>
      <c r="F2152" s="27" t="s">
        <v>89</v>
      </c>
      <c r="G2152" s="27" t="s">
        <v>90</v>
      </c>
      <c r="H2152" s="27" t="s">
        <v>28</v>
      </c>
      <c r="I2152" s="29">
        <v>0.60000000000000009</v>
      </c>
      <c r="J2152" s="30">
        <v>3250</v>
      </c>
      <c r="K2152" s="31">
        <f t="shared" si="16"/>
        <v>1950.0000000000002</v>
      </c>
      <c r="L2152" s="31">
        <f t="shared" si="17"/>
        <v>585</v>
      </c>
      <c r="M2152" s="32">
        <v>0.3</v>
      </c>
      <c r="O2152" s="37"/>
      <c r="P2152" s="35"/>
      <c r="Q2152" s="33"/>
      <c r="R2152" s="34"/>
    </row>
    <row r="2153" spans="1:18" ht="15.75" customHeight="1" x14ac:dyDescent="0.2">
      <c r="A2153" s="22"/>
      <c r="B2153" s="27" t="s">
        <v>34</v>
      </c>
      <c r="C2153" s="27">
        <v>1128299</v>
      </c>
      <c r="D2153" s="28">
        <v>44495</v>
      </c>
      <c r="E2153" s="27" t="s">
        <v>35</v>
      </c>
      <c r="F2153" s="27" t="s">
        <v>89</v>
      </c>
      <c r="G2153" s="27" t="s">
        <v>90</v>
      </c>
      <c r="H2153" s="27" t="s">
        <v>29</v>
      </c>
      <c r="I2153" s="29">
        <v>0.75000000000000011</v>
      </c>
      <c r="J2153" s="30">
        <v>3750</v>
      </c>
      <c r="K2153" s="31">
        <f t="shared" si="16"/>
        <v>2812.5000000000005</v>
      </c>
      <c r="L2153" s="31">
        <f t="shared" si="17"/>
        <v>703.12500000000011</v>
      </c>
      <c r="M2153" s="32">
        <v>0.25</v>
      </c>
      <c r="O2153" s="37"/>
      <c r="P2153" s="35"/>
      <c r="Q2153" s="33"/>
      <c r="R2153" s="34"/>
    </row>
    <row r="2154" spans="1:18" ht="15.75" customHeight="1" x14ac:dyDescent="0.2">
      <c r="A2154" s="22"/>
      <c r="B2154" s="27" t="s">
        <v>34</v>
      </c>
      <c r="C2154" s="27">
        <v>1128299</v>
      </c>
      <c r="D2154" s="28">
        <v>44526</v>
      </c>
      <c r="E2154" s="27" t="s">
        <v>35</v>
      </c>
      <c r="F2154" s="27" t="s">
        <v>89</v>
      </c>
      <c r="G2154" s="27" t="s">
        <v>90</v>
      </c>
      <c r="H2154" s="27" t="s">
        <v>24</v>
      </c>
      <c r="I2154" s="29">
        <v>0.60000000000000009</v>
      </c>
      <c r="J2154" s="30">
        <v>5500</v>
      </c>
      <c r="K2154" s="31">
        <f t="shared" si="16"/>
        <v>3300.0000000000005</v>
      </c>
      <c r="L2154" s="31">
        <f t="shared" si="17"/>
        <v>1155</v>
      </c>
      <c r="M2154" s="32">
        <v>0.35</v>
      </c>
      <c r="O2154" s="37"/>
      <c r="P2154" s="35"/>
      <c r="Q2154" s="33"/>
      <c r="R2154" s="34"/>
    </row>
    <row r="2155" spans="1:18" ht="15.75" customHeight="1" x14ac:dyDescent="0.2">
      <c r="A2155" s="22"/>
      <c r="B2155" s="27" t="s">
        <v>34</v>
      </c>
      <c r="C2155" s="27">
        <v>1128299</v>
      </c>
      <c r="D2155" s="28">
        <v>44526</v>
      </c>
      <c r="E2155" s="27" t="s">
        <v>35</v>
      </c>
      <c r="F2155" s="27" t="s">
        <v>89</v>
      </c>
      <c r="G2155" s="27" t="s">
        <v>90</v>
      </c>
      <c r="H2155" s="27" t="s">
        <v>25</v>
      </c>
      <c r="I2155" s="29">
        <v>0.65000000000000013</v>
      </c>
      <c r="J2155" s="30">
        <v>6000</v>
      </c>
      <c r="K2155" s="31">
        <f t="shared" si="16"/>
        <v>3900.0000000000009</v>
      </c>
      <c r="L2155" s="31">
        <f t="shared" si="17"/>
        <v>1560.0000000000005</v>
      </c>
      <c r="M2155" s="32">
        <v>0.4</v>
      </c>
      <c r="O2155" s="37"/>
      <c r="P2155" s="35"/>
      <c r="Q2155" s="33"/>
      <c r="R2155" s="34"/>
    </row>
    <row r="2156" spans="1:18" ht="15.75" customHeight="1" x14ac:dyDescent="0.2">
      <c r="A2156" s="22"/>
      <c r="B2156" s="27" t="s">
        <v>34</v>
      </c>
      <c r="C2156" s="27">
        <v>1128299</v>
      </c>
      <c r="D2156" s="28">
        <v>44526</v>
      </c>
      <c r="E2156" s="27" t="s">
        <v>35</v>
      </c>
      <c r="F2156" s="27" t="s">
        <v>89</v>
      </c>
      <c r="G2156" s="27" t="s">
        <v>90</v>
      </c>
      <c r="H2156" s="27" t="s">
        <v>26</v>
      </c>
      <c r="I2156" s="29">
        <v>0.60000000000000009</v>
      </c>
      <c r="J2156" s="30">
        <v>4500</v>
      </c>
      <c r="K2156" s="31">
        <f t="shared" si="16"/>
        <v>2700.0000000000005</v>
      </c>
      <c r="L2156" s="31">
        <f t="shared" si="17"/>
        <v>945.00000000000011</v>
      </c>
      <c r="M2156" s="32">
        <v>0.35</v>
      </c>
      <c r="O2156" s="37"/>
      <c r="P2156" s="35"/>
      <c r="Q2156" s="33"/>
      <c r="R2156" s="34"/>
    </row>
    <row r="2157" spans="1:18" ht="15.75" customHeight="1" x14ac:dyDescent="0.2">
      <c r="A2157" s="22"/>
      <c r="B2157" s="27" t="s">
        <v>34</v>
      </c>
      <c r="C2157" s="27">
        <v>1128299</v>
      </c>
      <c r="D2157" s="28">
        <v>44526</v>
      </c>
      <c r="E2157" s="27" t="s">
        <v>35</v>
      </c>
      <c r="F2157" s="27" t="s">
        <v>89</v>
      </c>
      <c r="G2157" s="27" t="s">
        <v>90</v>
      </c>
      <c r="H2157" s="27" t="s">
        <v>27</v>
      </c>
      <c r="I2157" s="29">
        <v>0.60000000000000009</v>
      </c>
      <c r="J2157" s="30">
        <v>4250</v>
      </c>
      <c r="K2157" s="31">
        <f t="shared" si="16"/>
        <v>2550.0000000000005</v>
      </c>
      <c r="L2157" s="31">
        <f t="shared" si="17"/>
        <v>892.50000000000011</v>
      </c>
      <c r="M2157" s="32">
        <v>0.35</v>
      </c>
      <c r="O2157" s="37"/>
      <c r="P2157" s="35"/>
      <c r="Q2157" s="33"/>
      <c r="R2157" s="34"/>
    </row>
    <row r="2158" spans="1:18" ht="15.75" customHeight="1" x14ac:dyDescent="0.2">
      <c r="A2158" s="22"/>
      <c r="B2158" s="27" t="s">
        <v>34</v>
      </c>
      <c r="C2158" s="27">
        <v>1128299</v>
      </c>
      <c r="D2158" s="28">
        <v>44526</v>
      </c>
      <c r="E2158" s="27" t="s">
        <v>35</v>
      </c>
      <c r="F2158" s="27" t="s">
        <v>89</v>
      </c>
      <c r="G2158" s="27" t="s">
        <v>90</v>
      </c>
      <c r="H2158" s="27" t="s">
        <v>28</v>
      </c>
      <c r="I2158" s="29">
        <v>0.70000000000000007</v>
      </c>
      <c r="J2158" s="30">
        <v>3750</v>
      </c>
      <c r="K2158" s="31">
        <f t="shared" si="16"/>
        <v>2625.0000000000005</v>
      </c>
      <c r="L2158" s="31">
        <f t="shared" si="17"/>
        <v>787.50000000000011</v>
      </c>
      <c r="M2158" s="32">
        <v>0.3</v>
      </c>
      <c r="O2158" s="37"/>
      <c r="P2158" s="35"/>
      <c r="Q2158" s="33"/>
      <c r="R2158" s="34"/>
    </row>
    <row r="2159" spans="1:18" ht="15.75" customHeight="1" x14ac:dyDescent="0.2">
      <c r="A2159" s="22"/>
      <c r="B2159" s="27" t="s">
        <v>34</v>
      </c>
      <c r="C2159" s="27">
        <v>1128299</v>
      </c>
      <c r="D2159" s="28">
        <v>44526</v>
      </c>
      <c r="E2159" s="27" t="s">
        <v>35</v>
      </c>
      <c r="F2159" s="27" t="s">
        <v>89</v>
      </c>
      <c r="G2159" s="27" t="s">
        <v>90</v>
      </c>
      <c r="H2159" s="27" t="s">
        <v>29</v>
      </c>
      <c r="I2159" s="29">
        <v>0.75000000000000011</v>
      </c>
      <c r="J2159" s="30">
        <v>5000</v>
      </c>
      <c r="K2159" s="31">
        <f t="shared" si="16"/>
        <v>3750.0000000000005</v>
      </c>
      <c r="L2159" s="31">
        <f t="shared" si="17"/>
        <v>937.50000000000011</v>
      </c>
      <c r="M2159" s="32">
        <v>0.25</v>
      </c>
      <c r="O2159" s="37"/>
      <c r="P2159" s="35"/>
      <c r="Q2159" s="33"/>
      <c r="R2159" s="34"/>
    </row>
    <row r="2160" spans="1:18" ht="15.75" customHeight="1" x14ac:dyDescent="0.2">
      <c r="A2160" s="22"/>
      <c r="B2160" s="27" t="s">
        <v>34</v>
      </c>
      <c r="C2160" s="27">
        <v>1128299</v>
      </c>
      <c r="D2160" s="28">
        <v>44555</v>
      </c>
      <c r="E2160" s="27" t="s">
        <v>35</v>
      </c>
      <c r="F2160" s="27" t="s">
        <v>89</v>
      </c>
      <c r="G2160" s="27" t="s">
        <v>90</v>
      </c>
      <c r="H2160" s="27" t="s">
        <v>24</v>
      </c>
      <c r="I2160" s="29">
        <v>0.60000000000000009</v>
      </c>
      <c r="J2160" s="30">
        <v>7000</v>
      </c>
      <c r="K2160" s="31">
        <f t="shared" si="16"/>
        <v>4200.0000000000009</v>
      </c>
      <c r="L2160" s="31">
        <f t="shared" si="17"/>
        <v>1470.0000000000002</v>
      </c>
      <c r="M2160" s="32">
        <v>0.35</v>
      </c>
      <c r="O2160" s="37"/>
      <c r="P2160" s="35"/>
      <c r="Q2160" s="33"/>
      <c r="R2160" s="34"/>
    </row>
    <row r="2161" spans="1:18" ht="15.75" customHeight="1" x14ac:dyDescent="0.2">
      <c r="A2161" s="22"/>
      <c r="B2161" s="27" t="s">
        <v>34</v>
      </c>
      <c r="C2161" s="27">
        <v>1128299</v>
      </c>
      <c r="D2161" s="28">
        <v>44555</v>
      </c>
      <c r="E2161" s="27" t="s">
        <v>35</v>
      </c>
      <c r="F2161" s="27" t="s">
        <v>89</v>
      </c>
      <c r="G2161" s="27" t="s">
        <v>90</v>
      </c>
      <c r="H2161" s="27" t="s">
        <v>25</v>
      </c>
      <c r="I2161" s="29">
        <v>0.65000000000000013</v>
      </c>
      <c r="J2161" s="30">
        <v>7000</v>
      </c>
      <c r="K2161" s="31">
        <f t="shared" si="16"/>
        <v>4550.0000000000009</v>
      </c>
      <c r="L2161" s="31">
        <f t="shared" si="17"/>
        <v>1820.0000000000005</v>
      </c>
      <c r="M2161" s="32">
        <v>0.4</v>
      </c>
      <c r="O2161" s="37"/>
      <c r="P2161" s="35"/>
      <c r="Q2161" s="33"/>
      <c r="R2161" s="34"/>
    </row>
    <row r="2162" spans="1:18" ht="15.75" customHeight="1" x14ac:dyDescent="0.2">
      <c r="A2162" s="22"/>
      <c r="B2162" s="27" t="s">
        <v>34</v>
      </c>
      <c r="C2162" s="27">
        <v>1128299</v>
      </c>
      <c r="D2162" s="28">
        <v>44555</v>
      </c>
      <c r="E2162" s="27" t="s">
        <v>35</v>
      </c>
      <c r="F2162" s="27" t="s">
        <v>89</v>
      </c>
      <c r="G2162" s="27" t="s">
        <v>90</v>
      </c>
      <c r="H2162" s="27" t="s">
        <v>26</v>
      </c>
      <c r="I2162" s="29">
        <v>0.60000000000000009</v>
      </c>
      <c r="J2162" s="30">
        <v>5000</v>
      </c>
      <c r="K2162" s="31">
        <f t="shared" si="16"/>
        <v>3000.0000000000005</v>
      </c>
      <c r="L2162" s="31">
        <f t="shared" si="17"/>
        <v>1050</v>
      </c>
      <c r="M2162" s="32">
        <v>0.35</v>
      </c>
      <c r="O2162" s="37"/>
      <c r="P2162" s="35"/>
      <c r="Q2162" s="33"/>
      <c r="R2162" s="34"/>
    </row>
    <row r="2163" spans="1:18" ht="15.75" customHeight="1" x14ac:dyDescent="0.2">
      <c r="A2163" s="22"/>
      <c r="B2163" s="27" t="s">
        <v>34</v>
      </c>
      <c r="C2163" s="27">
        <v>1128299</v>
      </c>
      <c r="D2163" s="28">
        <v>44555</v>
      </c>
      <c r="E2163" s="27" t="s">
        <v>35</v>
      </c>
      <c r="F2163" s="27" t="s">
        <v>89</v>
      </c>
      <c r="G2163" s="27" t="s">
        <v>90</v>
      </c>
      <c r="H2163" s="27" t="s">
        <v>27</v>
      </c>
      <c r="I2163" s="29">
        <v>0.60000000000000009</v>
      </c>
      <c r="J2163" s="30">
        <v>5000</v>
      </c>
      <c r="K2163" s="31">
        <f t="shared" si="16"/>
        <v>3000.0000000000005</v>
      </c>
      <c r="L2163" s="31">
        <f t="shared" si="17"/>
        <v>1050</v>
      </c>
      <c r="M2163" s="32">
        <v>0.35</v>
      </c>
      <c r="O2163" s="37"/>
      <c r="P2163" s="35"/>
      <c r="Q2163" s="33"/>
      <c r="R2163" s="34"/>
    </row>
    <row r="2164" spans="1:18" ht="15.75" customHeight="1" x14ac:dyDescent="0.2">
      <c r="A2164" s="22"/>
      <c r="B2164" s="27" t="s">
        <v>34</v>
      </c>
      <c r="C2164" s="27">
        <v>1128299</v>
      </c>
      <c r="D2164" s="28">
        <v>44555</v>
      </c>
      <c r="E2164" s="27" t="s">
        <v>35</v>
      </c>
      <c r="F2164" s="27" t="s">
        <v>89</v>
      </c>
      <c r="G2164" s="27" t="s">
        <v>90</v>
      </c>
      <c r="H2164" s="27" t="s">
        <v>28</v>
      </c>
      <c r="I2164" s="29">
        <v>0.70000000000000007</v>
      </c>
      <c r="J2164" s="30">
        <v>4250</v>
      </c>
      <c r="K2164" s="31">
        <f t="shared" si="16"/>
        <v>2975.0000000000005</v>
      </c>
      <c r="L2164" s="31">
        <f t="shared" si="17"/>
        <v>892.50000000000011</v>
      </c>
      <c r="M2164" s="32">
        <v>0.3</v>
      </c>
      <c r="O2164" s="37"/>
      <c r="P2164" s="35"/>
      <c r="Q2164" s="33"/>
      <c r="R2164" s="34"/>
    </row>
    <row r="2165" spans="1:18" ht="15.75" customHeight="1" x14ac:dyDescent="0.2">
      <c r="A2165" s="22"/>
      <c r="B2165" s="27" t="s">
        <v>34</v>
      </c>
      <c r="C2165" s="27">
        <v>1128299</v>
      </c>
      <c r="D2165" s="28">
        <v>44555</v>
      </c>
      <c r="E2165" s="27" t="s">
        <v>35</v>
      </c>
      <c r="F2165" s="27" t="s">
        <v>89</v>
      </c>
      <c r="G2165" s="27" t="s">
        <v>90</v>
      </c>
      <c r="H2165" s="27" t="s">
        <v>29</v>
      </c>
      <c r="I2165" s="29">
        <v>0.75000000000000011</v>
      </c>
      <c r="J2165" s="30">
        <v>5250</v>
      </c>
      <c r="K2165" s="31">
        <f t="shared" si="16"/>
        <v>3937.5000000000005</v>
      </c>
      <c r="L2165" s="31">
        <f t="shared" si="17"/>
        <v>984.37500000000011</v>
      </c>
      <c r="M2165" s="32">
        <v>0.25</v>
      </c>
      <c r="O2165" s="37"/>
      <c r="P2165" s="35"/>
      <c r="Q2165" s="33"/>
      <c r="R2165" s="34"/>
    </row>
    <row r="2166" spans="1:18" ht="15.75" customHeight="1" x14ac:dyDescent="0.2">
      <c r="A2166" s="22" t="s">
        <v>46</v>
      </c>
      <c r="B2166" s="27" t="s">
        <v>34</v>
      </c>
      <c r="C2166" s="27">
        <v>1128299</v>
      </c>
      <c r="D2166" s="28">
        <v>44209</v>
      </c>
      <c r="E2166" s="27" t="s">
        <v>35</v>
      </c>
      <c r="F2166" s="27" t="s">
        <v>91</v>
      </c>
      <c r="G2166" s="27" t="s">
        <v>92</v>
      </c>
      <c r="H2166" s="27" t="s">
        <v>24</v>
      </c>
      <c r="I2166" s="29">
        <v>0.29999999999999993</v>
      </c>
      <c r="J2166" s="30">
        <v>4500</v>
      </c>
      <c r="K2166" s="31">
        <f t="shared" si="16"/>
        <v>1349.9999999999998</v>
      </c>
      <c r="L2166" s="31">
        <f t="shared" si="17"/>
        <v>539.99999999999989</v>
      </c>
      <c r="M2166" s="32">
        <v>0.4</v>
      </c>
      <c r="O2166" s="37"/>
      <c r="P2166" s="35"/>
      <c r="Q2166" s="33"/>
      <c r="R2166" s="34"/>
    </row>
    <row r="2167" spans="1:18" ht="15.75" customHeight="1" x14ac:dyDescent="0.2">
      <c r="A2167" s="22"/>
      <c r="B2167" s="27" t="s">
        <v>34</v>
      </c>
      <c r="C2167" s="27">
        <v>1128299</v>
      </c>
      <c r="D2167" s="28">
        <v>44209</v>
      </c>
      <c r="E2167" s="27" t="s">
        <v>35</v>
      </c>
      <c r="F2167" s="27" t="s">
        <v>91</v>
      </c>
      <c r="G2167" s="27" t="s">
        <v>92</v>
      </c>
      <c r="H2167" s="27" t="s">
        <v>25</v>
      </c>
      <c r="I2167" s="29">
        <v>0.4</v>
      </c>
      <c r="J2167" s="30">
        <v>4500</v>
      </c>
      <c r="K2167" s="31">
        <f t="shared" si="16"/>
        <v>1800</v>
      </c>
      <c r="L2167" s="31">
        <f t="shared" si="17"/>
        <v>720</v>
      </c>
      <c r="M2167" s="32">
        <v>0.4</v>
      </c>
      <c r="O2167" s="37"/>
      <c r="P2167" s="35"/>
      <c r="Q2167" s="33"/>
      <c r="R2167" s="34"/>
    </row>
    <row r="2168" spans="1:18" ht="15.75" customHeight="1" x14ac:dyDescent="0.2">
      <c r="A2168" s="22"/>
      <c r="B2168" s="27" t="s">
        <v>34</v>
      </c>
      <c r="C2168" s="27">
        <v>1128299</v>
      </c>
      <c r="D2168" s="28">
        <v>44209</v>
      </c>
      <c r="E2168" s="27" t="s">
        <v>35</v>
      </c>
      <c r="F2168" s="27" t="s">
        <v>91</v>
      </c>
      <c r="G2168" s="27" t="s">
        <v>92</v>
      </c>
      <c r="H2168" s="27" t="s">
        <v>26</v>
      </c>
      <c r="I2168" s="29">
        <v>0.4</v>
      </c>
      <c r="J2168" s="30">
        <v>4500</v>
      </c>
      <c r="K2168" s="31">
        <f t="shared" si="16"/>
        <v>1800</v>
      </c>
      <c r="L2168" s="31">
        <f t="shared" si="17"/>
        <v>630</v>
      </c>
      <c r="M2168" s="32">
        <v>0.35</v>
      </c>
      <c r="O2168" s="37"/>
      <c r="P2168" s="35"/>
      <c r="Q2168" s="33"/>
      <c r="R2168" s="34"/>
    </row>
    <row r="2169" spans="1:18" ht="15.75" customHeight="1" x14ac:dyDescent="0.2">
      <c r="A2169" s="22"/>
      <c r="B2169" s="27" t="s">
        <v>34</v>
      </c>
      <c r="C2169" s="27">
        <v>1128299</v>
      </c>
      <c r="D2169" s="28">
        <v>44209</v>
      </c>
      <c r="E2169" s="27" t="s">
        <v>35</v>
      </c>
      <c r="F2169" s="27" t="s">
        <v>91</v>
      </c>
      <c r="G2169" s="27" t="s">
        <v>92</v>
      </c>
      <c r="H2169" s="27" t="s">
        <v>27</v>
      </c>
      <c r="I2169" s="29">
        <v>0.4</v>
      </c>
      <c r="J2169" s="30">
        <v>3000</v>
      </c>
      <c r="K2169" s="31">
        <f t="shared" si="16"/>
        <v>1200</v>
      </c>
      <c r="L2169" s="31">
        <f t="shared" si="17"/>
        <v>480</v>
      </c>
      <c r="M2169" s="32">
        <v>0.4</v>
      </c>
      <c r="O2169" s="37"/>
      <c r="P2169" s="35"/>
      <c r="Q2169" s="33"/>
      <c r="R2169" s="34"/>
    </row>
    <row r="2170" spans="1:18" ht="15.75" customHeight="1" x14ac:dyDescent="0.2">
      <c r="A2170" s="22"/>
      <c r="B2170" s="27" t="s">
        <v>34</v>
      </c>
      <c r="C2170" s="27">
        <v>1128299</v>
      </c>
      <c r="D2170" s="28">
        <v>44209</v>
      </c>
      <c r="E2170" s="27" t="s">
        <v>35</v>
      </c>
      <c r="F2170" s="27" t="s">
        <v>91</v>
      </c>
      <c r="G2170" s="27" t="s">
        <v>92</v>
      </c>
      <c r="H2170" s="27" t="s">
        <v>28</v>
      </c>
      <c r="I2170" s="29">
        <v>0.45000000000000012</v>
      </c>
      <c r="J2170" s="30">
        <v>2500</v>
      </c>
      <c r="K2170" s="31">
        <f t="shared" si="16"/>
        <v>1125.0000000000002</v>
      </c>
      <c r="L2170" s="31">
        <f t="shared" si="17"/>
        <v>393.75000000000006</v>
      </c>
      <c r="M2170" s="32">
        <v>0.35</v>
      </c>
      <c r="O2170" s="37"/>
      <c r="P2170" s="35"/>
      <c r="Q2170" s="33"/>
      <c r="R2170" s="34"/>
    </row>
    <row r="2171" spans="1:18" ht="15.75" customHeight="1" x14ac:dyDescent="0.2">
      <c r="A2171" s="22"/>
      <c r="B2171" s="27" t="s">
        <v>34</v>
      </c>
      <c r="C2171" s="27">
        <v>1128299</v>
      </c>
      <c r="D2171" s="28">
        <v>44209</v>
      </c>
      <c r="E2171" s="27" t="s">
        <v>35</v>
      </c>
      <c r="F2171" s="27" t="s">
        <v>91</v>
      </c>
      <c r="G2171" s="27" t="s">
        <v>92</v>
      </c>
      <c r="H2171" s="27" t="s">
        <v>29</v>
      </c>
      <c r="I2171" s="29">
        <v>0.4</v>
      </c>
      <c r="J2171" s="30">
        <v>4500</v>
      </c>
      <c r="K2171" s="31">
        <f t="shared" si="16"/>
        <v>1800</v>
      </c>
      <c r="L2171" s="31">
        <f t="shared" si="17"/>
        <v>450</v>
      </c>
      <c r="M2171" s="32">
        <v>0.25</v>
      </c>
      <c r="O2171" s="37"/>
      <c r="P2171" s="35"/>
      <c r="Q2171" s="33"/>
      <c r="R2171" s="34"/>
    </row>
    <row r="2172" spans="1:18" ht="15.75" customHeight="1" x14ac:dyDescent="0.2">
      <c r="A2172" s="22"/>
      <c r="B2172" s="27" t="s">
        <v>34</v>
      </c>
      <c r="C2172" s="27">
        <v>1128299</v>
      </c>
      <c r="D2172" s="28">
        <v>44240</v>
      </c>
      <c r="E2172" s="27" t="s">
        <v>35</v>
      </c>
      <c r="F2172" s="27" t="s">
        <v>91</v>
      </c>
      <c r="G2172" s="27" t="s">
        <v>92</v>
      </c>
      <c r="H2172" s="27" t="s">
        <v>24</v>
      </c>
      <c r="I2172" s="29">
        <v>0.29999999999999993</v>
      </c>
      <c r="J2172" s="30">
        <v>5000</v>
      </c>
      <c r="K2172" s="31">
        <f t="shared" si="16"/>
        <v>1499.9999999999998</v>
      </c>
      <c r="L2172" s="31">
        <f t="shared" si="17"/>
        <v>599.99999999999989</v>
      </c>
      <c r="M2172" s="32">
        <v>0.4</v>
      </c>
      <c r="O2172" s="37"/>
      <c r="P2172" s="35"/>
      <c r="Q2172" s="33"/>
      <c r="R2172" s="34"/>
    </row>
    <row r="2173" spans="1:18" ht="15.75" customHeight="1" x14ac:dyDescent="0.2">
      <c r="A2173" s="22"/>
      <c r="B2173" s="27" t="s">
        <v>34</v>
      </c>
      <c r="C2173" s="27">
        <v>1128299</v>
      </c>
      <c r="D2173" s="28">
        <v>44240</v>
      </c>
      <c r="E2173" s="27" t="s">
        <v>35</v>
      </c>
      <c r="F2173" s="27" t="s">
        <v>91</v>
      </c>
      <c r="G2173" s="27" t="s">
        <v>92</v>
      </c>
      <c r="H2173" s="27" t="s">
        <v>25</v>
      </c>
      <c r="I2173" s="29">
        <v>0.4</v>
      </c>
      <c r="J2173" s="30">
        <v>4000</v>
      </c>
      <c r="K2173" s="31">
        <f t="shared" si="16"/>
        <v>1600</v>
      </c>
      <c r="L2173" s="31">
        <f t="shared" si="17"/>
        <v>640</v>
      </c>
      <c r="M2173" s="32">
        <v>0.4</v>
      </c>
      <c r="O2173" s="37"/>
      <c r="P2173" s="35"/>
      <c r="Q2173" s="33"/>
      <c r="R2173" s="34"/>
    </row>
    <row r="2174" spans="1:18" ht="15.75" customHeight="1" x14ac:dyDescent="0.2">
      <c r="A2174" s="22"/>
      <c r="B2174" s="27" t="s">
        <v>34</v>
      </c>
      <c r="C2174" s="27">
        <v>1128299</v>
      </c>
      <c r="D2174" s="28">
        <v>44240</v>
      </c>
      <c r="E2174" s="27" t="s">
        <v>35</v>
      </c>
      <c r="F2174" s="27" t="s">
        <v>91</v>
      </c>
      <c r="G2174" s="27" t="s">
        <v>92</v>
      </c>
      <c r="H2174" s="27" t="s">
        <v>26</v>
      </c>
      <c r="I2174" s="29">
        <v>0.4</v>
      </c>
      <c r="J2174" s="30">
        <v>4000</v>
      </c>
      <c r="K2174" s="31">
        <f t="shared" si="16"/>
        <v>1600</v>
      </c>
      <c r="L2174" s="31">
        <f t="shared" si="17"/>
        <v>560</v>
      </c>
      <c r="M2174" s="32">
        <v>0.35</v>
      </c>
      <c r="O2174" s="37"/>
      <c r="P2174" s="35"/>
      <c r="Q2174" s="33"/>
      <c r="R2174" s="34"/>
    </row>
    <row r="2175" spans="1:18" ht="15.75" customHeight="1" x14ac:dyDescent="0.2">
      <c r="A2175" s="22"/>
      <c r="B2175" s="27" t="s">
        <v>34</v>
      </c>
      <c r="C2175" s="27">
        <v>1128299</v>
      </c>
      <c r="D2175" s="28">
        <v>44240</v>
      </c>
      <c r="E2175" s="27" t="s">
        <v>35</v>
      </c>
      <c r="F2175" s="27" t="s">
        <v>91</v>
      </c>
      <c r="G2175" s="27" t="s">
        <v>92</v>
      </c>
      <c r="H2175" s="27" t="s">
        <v>27</v>
      </c>
      <c r="I2175" s="29">
        <v>0.4</v>
      </c>
      <c r="J2175" s="30">
        <v>2500</v>
      </c>
      <c r="K2175" s="31">
        <f t="shared" si="16"/>
        <v>1000</v>
      </c>
      <c r="L2175" s="31">
        <f t="shared" si="17"/>
        <v>400</v>
      </c>
      <c r="M2175" s="32">
        <v>0.4</v>
      </c>
      <c r="O2175" s="37"/>
      <c r="P2175" s="35"/>
      <c r="Q2175" s="33"/>
      <c r="R2175" s="34"/>
    </row>
    <row r="2176" spans="1:18" ht="15.75" customHeight="1" x14ac:dyDescent="0.2">
      <c r="A2176" s="22"/>
      <c r="B2176" s="27" t="s">
        <v>34</v>
      </c>
      <c r="C2176" s="27">
        <v>1128299</v>
      </c>
      <c r="D2176" s="28">
        <v>44240</v>
      </c>
      <c r="E2176" s="27" t="s">
        <v>35</v>
      </c>
      <c r="F2176" s="27" t="s">
        <v>91</v>
      </c>
      <c r="G2176" s="27" t="s">
        <v>92</v>
      </c>
      <c r="H2176" s="27" t="s">
        <v>28</v>
      </c>
      <c r="I2176" s="29">
        <v>0.45000000000000012</v>
      </c>
      <c r="J2176" s="30">
        <v>1750</v>
      </c>
      <c r="K2176" s="31">
        <f t="shared" si="16"/>
        <v>787.50000000000023</v>
      </c>
      <c r="L2176" s="31">
        <f t="shared" si="17"/>
        <v>275.62500000000006</v>
      </c>
      <c r="M2176" s="32">
        <v>0.35</v>
      </c>
      <c r="O2176" s="37"/>
      <c r="P2176" s="35"/>
      <c r="Q2176" s="33"/>
      <c r="R2176" s="34"/>
    </row>
    <row r="2177" spans="1:18" ht="15.75" customHeight="1" x14ac:dyDescent="0.2">
      <c r="A2177" s="22"/>
      <c r="B2177" s="27" t="s">
        <v>34</v>
      </c>
      <c r="C2177" s="27">
        <v>1128299</v>
      </c>
      <c r="D2177" s="28">
        <v>44240</v>
      </c>
      <c r="E2177" s="27" t="s">
        <v>35</v>
      </c>
      <c r="F2177" s="27" t="s">
        <v>91</v>
      </c>
      <c r="G2177" s="27" t="s">
        <v>92</v>
      </c>
      <c r="H2177" s="27" t="s">
        <v>29</v>
      </c>
      <c r="I2177" s="29">
        <v>0.4</v>
      </c>
      <c r="J2177" s="30">
        <v>3750</v>
      </c>
      <c r="K2177" s="31">
        <f t="shared" si="16"/>
        <v>1500</v>
      </c>
      <c r="L2177" s="31">
        <f t="shared" si="17"/>
        <v>375</v>
      </c>
      <c r="M2177" s="32">
        <v>0.25</v>
      </c>
      <c r="O2177" s="37"/>
      <c r="P2177" s="35"/>
      <c r="Q2177" s="33"/>
      <c r="R2177" s="34"/>
    </row>
    <row r="2178" spans="1:18" ht="15.75" customHeight="1" x14ac:dyDescent="0.2">
      <c r="A2178" s="22"/>
      <c r="B2178" s="27" t="s">
        <v>34</v>
      </c>
      <c r="C2178" s="27">
        <v>1128299</v>
      </c>
      <c r="D2178" s="28">
        <v>44267</v>
      </c>
      <c r="E2178" s="27" t="s">
        <v>35</v>
      </c>
      <c r="F2178" s="27" t="s">
        <v>91</v>
      </c>
      <c r="G2178" s="27" t="s">
        <v>92</v>
      </c>
      <c r="H2178" s="27" t="s">
        <v>24</v>
      </c>
      <c r="I2178" s="29">
        <v>0.4</v>
      </c>
      <c r="J2178" s="30">
        <v>5250</v>
      </c>
      <c r="K2178" s="31">
        <f t="shared" si="16"/>
        <v>2100</v>
      </c>
      <c r="L2178" s="31">
        <f t="shared" si="17"/>
        <v>840</v>
      </c>
      <c r="M2178" s="32">
        <v>0.4</v>
      </c>
      <c r="O2178" s="37"/>
      <c r="P2178" s="35"/>
      <c r="Q2178" s="33"/>
      <c r="R2178" s="34"/>
    </row>
    <row r="2179" spans="1:18" ht="15.75" customHeight="1" x14ac:dyDescent="0.2">
      <c r="A2179" s="22"/>
      <c r="B2179" s="27" t="s">
        <v>34</v>
      </c>
      <c r="C2179" s="27">
        <v>1128299</v>
      </c>
      <c r="D2179" s="28">
        <v>44267</v>
      </c>
      <c r="E2179" s="27" t="s">
        <v>35</v>
      </c>
      <c r="F2179" s="27" t="s">
        <v>91</v>
      </c>
      <c r="G2179" s="27" t="s">
        <v>92</v>
      </c>
      <c r="H2179" s="27" t="s">
        <v>25</v>
      </c>
      <c r="I2179" s="29">
        <v>0.5</v>
      </c>
      <c r="J2179" s="30">
        <v>3750</v>
      </c>
      <c r="K2179" s="31">
        <f t="shared" si="16"/>
        <v>1875</v>
      </c>
      <c r="L2179" s="31">
        <f t="shared" si="17"/>
        <v>750</v>
      </c>
      <c r="M2179" s="32">
        <v>0.4</v>
      </c>
      <c r="O2179" s="37"/>
      <c r="P2179" s="35"/>
      <c r="Q2179" s="33"/>
      <c r="R2179" s="34"/>
    </row>
    <row r="2180" spans="1:18" ht="15.75" customHeight="1" x14ac:dyDescent="0.2">
      <c r="A2180" s="22"/>
      <c r="B2180" s="27" t="s">
        <v>34</v>
      </c>
      <c r="C2180" s="27">
        <v>1128299</v>
      </c>
      <c r="D2180" s="28">
        <v>44267</v>
      </c>
      <c r="E2180" s="27" t="s">
        <v>35</v>
      </c>
      <c r="F2180" s="27" t="s">
        <v>91</v>
      </c>
      <c r="G2180" s="27" t="s">
        <v>92</v>
      </c>
      <c r="H2180" s="27" t="s">
        <v>26</v>
      </c>
      <c r="I2180" s="29">
        <v>0.5</v>
      </c>
      <c r="J2180" s="30">
        <v>3750</v>
      </c>
      <c r="K2180" s="31">
        <f t="shared" si="16"/>
        <v>1875</v>
      </c>
      <c r="L2180" s="31">
        <f t="shared" si="17"/>
        <v>656.25</v>
      </c>
      <c r="M2180" s="32">
        <v>0.35</v>
      </c>
      <c r="O2180" s="37"/>
      <c r="P2180" s="35"/>
      <c r="Q2180" s="33"/>
      <c r="R2180" s="34"/>
    </row>
    <row r="2181" spans="1:18" ht="15.75" customHeight="1" x14ac:dyDescent="0.2">
      <c r="A2181" s="22"/>
      <c r="B2181" s="27" t="s">
        <v>34</v>
      </c>
      <c r="C2181" s="27">
        <v>1128299</v>
      </c>
      <c r="D2181" s="28">
        <v>44267</v>
      </c>
      <c r="E2181" s="27" t="s">
        <v>35</v>
      </c>
      <c r="F2181" s="27" t="s">
        <v>91</v>
      </c>
      <c r="G2181" s="27" t="s">
        <v>92</v>
      </c>
      <c r="H2181" s="27" t="s">
        <v>27</v>
      </c>
      <c r="I2181" s="29">
        <v>0.5</v>
      </c>
      <c r="J2181" s="30">
        <v>2500</v>
      </c>
      <c r="K2181" s="31">
        <f t="shared" si="16"/>
        <v>1250</v>
      </c>
      <c r="L2181" s="31">
        <f t="shared" si="17"/>
        <v>500</v>
      </c>
      <c r="M2181" s="32">
        <v>0.4</v>
      </c>
      <c r="O2181" s="37"/>
      <c r="P2181" s="35"/>
      <c r="Q2181" s="33"/>
      <c r="R2181" s="34"/>
    </row>
    <row r="2182" spans="1:18" ht="15.75" customHeight="1" x14ac:dyDescent="0.2">
      <c r="A2182" s="22"/>
      <c r="B2182" s="27" t="s">
        <v>34</v>
      </c>
      <c r="C2182" s="27">
        <v>1128299</v>
      </c>
      <c r="D2182" s="28">
        <v>44267</v>
      </c>
      <c r="E2182" s="27" t="s">
        <v>35</v>
      </c>
      <c r="F2182" s="27" t="s">
        <v>91</v>
      </c>
      <c r="G2182" s="27" t="s">
        <v>92</v>
      </c>
      <c r="H2182" s="27" t="s">
        <v>28</v>
      </c>
      <c r="I2182" s="29">
        <v>0.55000000000000004</v>
      </c>
      <c r="J2182" s="30">
        <v>1500</v>
      </c>
      <c r="K2182" s="31">
        <f t="shared" si="16"/>
        <v>825.00000000000011</v>
      </c>
      <c r="L2182" s="31">
        <f t="shared" si="17"/>
        <v>288.75</v>
      </c>
      <c r="M2182" s="32">
        <v>0.35</v>
      </c>
      <c r="O2182" s="37"/>
      <c r="P2182" s="35"/>
      <c r="Q2182" s="33"/>
      <c r="R2182" s="34"/>
    </row>
    <row r="2183" spans="1:18" ht="15.75" customHeight="1" x14ac:dyDescent="0.2">
      <c r="A2183" s="22"/>
      <c r="B2183" s="27" t="s">
        <v>34</v>
      </c>
      <c r="C2183" s="27">
        <v>1128299</v>
      </c>
      <c r="D2183" s="28">
        <v>44267</v>
      </c>
      <c r="E2183" s="27" t="s">
        <v>35</v>
      </c>
      <c r="F2183" s="27" t="s">
        <v>91</v>
      </c>
      <c r="G2183" s="27" t="s">
        <v>92</v>
      </c>
      <c r="H2183" s="27" t="s">
        <v>29</v>
      </c>
      <c r="I2183" s="29">
        <v>0.5</v>
      </c>
      <c r="J2183" s="30">
        <v>3500</v>
      </c>
      <c r="K2183" s="31">
        <f t="shared" si="16"/>
        <v>1750</v>
      </c>
      <c r="L2183" s="31">
        <f t="shared" si="17"/>
        <v>437.5</v>
      </c>
      <c r="M2183" s="32">
        <v>0.25</v>
      </c>
      <c r="O2183" s="37"/>
      <c r="P2183" s="35"/>
      <c r="Q2183" s="33"/>
      <c r="R2183" s="34"/>
    </row>
    <row r="2184" spans="1:18" ht="15.75" customHeight="1" x14ac:dyDescent="0.2">
      <c r="A2184" s="22"/>
      <c r="B2184" s="27" t="s">
        <v>34</v>
      </c>
      <c r="C2184" s="27">
        <v>1128299</v>
      </c>
      <c r="D2184" s="28">
        <v>44299</v>
      </c>
      <c r="E2184" s="27" t="s">
        <v>35</v>
      </c>
      <c r="F2184" s="27" t="s">
        <v>91</v>
      </c>
      <c r="G2184" s="27" t="s">
        <v>92</v>
      </c>
      <c r="H2184" s="27" t="s">
        <v>24</v>
      </c>
      <c r="I2184" s="29">
        <v>0.5</v>
      </c>
      <c r="J2184" s="30">
        <v>5250</v>
      </c>
      <c r="K2184" s="31">
        <f t="shared" si="16"/>
        <v>2625</v>
      </c>
      <c r="L2184" s="31">
        <f t="shared" si="17"/>
        <v>1050</v>
      </c>
      <c r="M2184" s="32">
        <v>0.4</v>
      </c>
      <c r="O2184" s="37"/>
      <c r="P2184" s="35"/>
      <c r="Q2184" s="33"/>
      <c r="R2184" s="34"/>
    </row>
    <row r="2185" spans="1:18" ht="15.75" customHeight="1" x14ac:dyDescent="0.2">
      <c r="A2185" s="22"/>
      <c r="B2185" s="27" t="s">
        <v>34</v>
      </c>
      <c r="C2185" s="27">
        <v>1128299</v>
      </c>
      <c r="D2185" s="28">
        <v>44299</v>
      </c>
      <c r="E2185" s="27" t="s">
        <v>35</v>
      </c>
      <c r="F2185" s="27" t="s">
        <v>91</v>
      </c>
      <c r="G2185" s="27" t="s">
        <v>92</v>
      </c>
      <c r="H2185" s="27" t="s">
        <v>25</v>
      </c>
      <c r="I2185" s="29">
        <v>0.55000000000000004</v>
      </c>
      <c r="J2185" s="30">
        <v>3250</v>
      </c>
      <c r="K2185" s="31">
        <f t="shared" si="16"/>
        <v>1787.5000000000002</v>
      </c>
      <c r="L2185" s="31">
        <f t="shared" si="17"/>
        <v>715.00000000000011</v>
      </c>
      <c r="M2185" s="32">
        <v>0.4</v>
      </c>
      <c r="O2185" s="37"/>
      <c r="P2185" s="35"/>
      <c r="Q2185" s="33"/>
      <c r="R2185" s="34"/>
    </row>
    <row r="2186" spans="1:18" ht="15.75" customHeight="1" x14ac:dyDescent="0.2">
      <c r="A2186" s="22"/>
      <c r="B2186" s="27" t="s">
        <v>34</v>
      </c>
      <c r="C2186" s="27">
        <v>1128299</v>
      </c>
      <c r="D2186" s="28">
        <v>44299</v>
      </c>
      <c r="E2186" s="27" t="s">
        <v>35</v>
      </c>
      <c r="F2186" s="27" t="s">
        <v>91</v>
      </c>
      <c r="G2186" s="27" t="s">
        <v>92</v>
      </c>
      <c r="H2186" s="27" t="s">
        <v>26</v>
      </c>
      <c r="I2186" s="29">
        <v>0.55000000000000004</v>
      </c>
      <c r="J2186" s="30">
        <v>3750</v>
      </c>
      <c r="K2186" s="31">
        <f t="shared" si="16"/>
        <v>2062.5</v>
      </c>
      <c r="L2186" s="31">
        <f t="shared" si="17"/>
        <v>721.875</v>
      </c>
      <c r="M2186" s="32">
        <v>0.35</v>
      </c>
      <c r="O2186" s="37"/>
      <c r="P2186" s="35"/>
      <c r="Q2186" s="33"/>
      <c r="R2186" s="34"/>
    </row>
    <row r="2187" spans="1:18" ht="15.75" customHeight="1" x14ac:dyDescent="0.2">
      <c r="A2187" s="22"/>
      <c r="B2187" s="27" t="s">
        <v>34</v>
      </c>
      <c r="C2187" s="27">
        <v>1128299</v>
      </c>
      <c r="D2187" s="28">
        <v>44299</v>
      </c>
      <c r="E2187" s="27" t="s">
        <v>35</v>
      </c>
      <c r="F2187" s="27" t="s">
        <v>91</v>
      </c>
      <c r="G2187" s="27" t="s">
        <v>92</v>
      </c>
      <c r="H2187" s="27" t="s">
        <v>27</v>
      </c>
      <c r="I2187" s="29">
        <v>0.5</v>
      </c>
      <c r="J2187" s="30">
        <v>2750</v>
      </c>
      <c r="K2187" s="31">
        <f t="shared" si="16"/>
        <v>1375</v>
      </c>
      <c r="L2187" s="31">
        <f t="shared" si="17"/>
        <v>550</v>
      </c>
      <c r="M2187" s="32">
        <v>0.4</v>
      </c>
      <c r="O2187" s="37"/>
      <c r="P2187" s="35"/>
      <c r="Q2187" s="33"/>
      <c r="R2187" s="34"/>
    </row>
    <row r="2188" spans="1:18" ht="15.75" customHeight="1" x14ac:dyDescent="0.2">
      <c r="A2188" s="22"/>
      <c r="B2188" s="27" t="s">
        <v>34</v>
      </c>
      <c r="C2188" s="27">
        <v>1128299</v>
      </c>
      <c r="D2188" s="28">
        <v>44299</v>
      </c>
      <c r="E2188" s="27" t="s">
        <v>35</v>
      </c>
      <c r="F2188" s="27" t="s">
        <v>91</v>
      </c>
      <c r="G2188" s="27" t="s">
        <v>92</v>
      </c>
      <c r="H2188" s="27" t="s">
        <v>28</v>
      </c>
      <c r="I2188" s="29">
        <v>0.55000000000000004</v>
      </c>
      <c r="J2188" s="30">
        <v>1750</v>
      </c>
      <c r="K2188" s="31">
        <f t="shared" si="16"/>
        <v>962.50000000000011</v>
      </c>
      <c r="L2188" s="31">
        <f t="shared" si="17"/>
        <v>336.875</v>
      </c>
      <c r="M2188" s="32">
        <v>0.35</v>
      </c>
      <c r="O2188" s="37"/>
      <c r="P2188" s="35"/>
      <c r="Q2188" s="33"/>
      <c r="R2188" s="34"/>
    </row>
    <row r="2189" spans="1:18" ht="15.75" customHeight="1" x14ac:dyDescent="0.2">
      <c r="A2189" s="22"/>
      <c r="B2189" s="27" t="s">
        <v>34</v>
      </c>
      <c r="C2189" s="27">
        <v>1128299</v>
      </c>
      <c r="D2189" s="28">
        <v>44299</v>
      </c>
      <c r="E2189" s="27" t="s">
        <v>35</v>
      </c>
      <c r="F2189" s="27" t="s">
        <v>91</v>
      </c>
      <c r="G2189" s="27" t="s">
        <v>92</v>
      </c>
      <c r="H2189" s="27" t="s">
        <v>29</v>
      </c>
      <c r="I2189" s="29">
        <v>0.70000000000000007</v>
      </c>
      <c r="J2189" s="30">
        <v>3500</v>
      </c>
      <c r="K2189" s="31">
        <f t="shared" si="16"/>
        <v>2450.0000000000005</v>
      </c>
      <c r="L2189" s="31">
        <f t="shared" si="17"/>
        <v>612.50000000000011</v>
      </c>
      <c r="M2189" s="32">
        <v>0.25</v>
      </c>
      <c r="O2189" s="37"/>
      <c r="P2189" s="35"/>
      <c r="Q2189" s="33"/>
      <c r="R2189" s="34"/>
    </row>
    <row r="2190" spans="1:18" ht="15.75" customHeight="1" x14ac:dyDescent="0.2">
      <c r="A2190" s="22"/>
      <c r="B2190" s="27" t="s">
        <v>34</v>
      </c>
      <c r="C2190" s="27">
        <v>1128299</v>
      </c>
      <c r="D2190" s="28">
        <v>44330</v>
      </c>
      <c r="E2190" s="27" t="s">
        <v>35</v>
      </c>
      <c r="F2190" s="27" t="s">
        <v>91</v>
      </c>
      <c r="G2190" s="27" t="s">
        <v>92</v>
      </c>
      <c r="H2190" s="27" t="s">
        <v>24</v>
      </c>
      <c r="I2190" s="29">
        <v>0.5</v>
      </c>
      <c r="J2190" s="30">
        <v>5500</v>
      </c>
      <c r="K2190" s="31">
        <f t="shared" si="16"/>
        <v>2750</v>
      </c>
      <c r="L2190" s="31">
        <f t="shared" si="17"/>
        <v>1100</v>
      </c>
      <c r="M2190" s="32">
        <v>0.4</v>
      </c>
      <c r="O2190" s="37"/>
      <c r="P2190" s="35"/>
      <c r="Q2190" s="33"/>
      <c r="R2190" s="34"/>
    </row>
    <row r="2191" spans="1:18" ht="15.75" customHeight="1" x14ac:dyDescent="0.2">
      <c r="A2191" s="22"/>
      <c r="B2191" s="27" t="s">
        <v>34</v>
      </c>
      <c r="C2191" s="27">
        <v>1128299</v>
      </c>
      <c r="D2191" s="28">
        <v>44330</v>
      </c>
      <c r="E2191" s="27" t="s">
        <v>35</v>
      </c>
      <c r="F2191" s="27" t="s">
        <v>91</v>
      </c>
      <c r="G2191" s="27" t="s">
        <v>92</v>
      </c>
      <c r="H2191" s="27" t="s">
        <v>25</v>
      </c>
      <c r="I2191" s="29">
        <v>0.55000000000000004</v>
      </c>
      <c r="J2191" s="30">
        <v>4000</v>
      </c>
      <c r="K2191" s="31">
        <f t="shared" si="16"/>
        <v>2200</v>
      </c>
      <c r="L2191" s="31">
        <f t="shared" si="17"/>
        <v>880</v>
      </c>
      <c r="M2191" s="32">
        <v>0.4</v>
      </c>
      <c r="O2191" s="37"/>
      <c r="P2191" s="35"/>
      <c r="Q2191" s="33"/>
      <c r="R2191" s="34"/>
    </row>
    <row r="2192" spans="1:18" ht="15.75" customHeight="1" x14ac:dyDescent="0.2">
      <c r="A2192" s="22"/>
      <c r="B2192" s="27" t="s">
        <v>34</v>
      </c>
      <c r="C2192" s="27">
        <v>1128299</v>
      </c>
      <c r="D2192" s="28">
        <v>44330</v>
      </c>
      <c r="E2192" s="27" t="s">
        <v>35</v>
      </c>
      <c r="F2192" s="27" t="s">
        <v>91</v>
      </c>
      <c r="G2192" s="27" t="s">
        <v>92</v>
      </c>
      <c r="H2192" s="27" t="s">
        <v>26</v>
      </c>
      <c r="I2192" s="29">
        <v>0.55000000000000004</v>
      </c>
      <c r="J2192" s="30">
        <v>4250</v>
      </c>
      <c r="K2192" s="31">
        <f t="shared" si="16"/>
        <v>2337.5</v>
      </c>
      <c r="L2192" s="31">
        <f t="shared" si="17"/>
        <v>818.125</v>
      </c>
      <c r="M2192" s="32">
        <v>0.35</v>
      </c>
      <c r="O2192" s="37"/>
      <c r="P2192" s="35"/>
      <c r="Q2192" s="33"/>
      <c r="R2192" s="34"/>
    </row>
    <row r="2193" spans="1:18" ht="15.75" customHeight="1" x14ac:dyDescent="0.2">
      <c r="A2193" s="22"/>
      <c r="B2193" s="27" t="s">
        <v>34</v>
      </c>
      <c r="C2193" s="27">
        <v>1128299</v>
      </c>
      <c r="D2193" s="28">
        <v>44330</v>
      </c>
      <c r="E2193" s="27" t="s">
        <v>35</v>
      </c>
      <c r="F2193" s="27" t="s">
        <v>91</v>
      </c>
      <c r="G2193" s="27" t="s">
        <v>92</v>
      </c>
      <c r="H2193" s="27" t="s">
        <v>27</v>
      </c>
      <c r="I2193" s="29">
        <v>0.5</v>
      </c>
      <c r="J2193" s="30">
        <v>3250</v>
      </c>
      <c r="K2193" s="31">
        <f t="shared" si="16"/>
        <v>1625</v>
      </c>
      <c r="L2193" s="31">
        <f t="shared" si="17"/>
        <v>650</v>
      </c>
      <c r="M2193" s="32">
        <v>0.4</v>
      </c>
      <c r="O2193" s="37"/>
      <c r="P2193" s="35"/>
      <c r="Q2193" s="33"/>
      <c r="R2193" s="34"/>
    </row>
    <row r="2194" spans="1:18" ht="15.75" customHeight="1" x14ac:dyDescent="0.2">
      <c r="A2194" s="22"/>
      <c r="B2194" s="27" t="s">
        <v>34</v>
      </c>
      <c r="C2194" s="27">
        <v>1128299</v>
      </c>
      <c r="D2194" s="28">
        <v>44330</v>
      </c>
      <c r="E2194" s="27" t="s">
        <v>35</v>
      </c>
      <c r="F2194" s="27" t="s">
        <v>91</v>
      </c>
      <c r="G2194" s="27" t="s">
        <v>92</v>
      </c>
      <c r="H2194" s="27" t="s">
        <v>28</v>
      </c>
      <c r="I2194" s="29">
        <v>0.55000000000000004</v>
      </c>
      <c r="J2194" s="30">
        <v>2250</v>
      </c>
      <c r="K2194" s="31">
        <f t="shared" si="16"/>
        <v>1237.5</v>
      </c>
      <c r="L2194" s="31">
        <f t="shared" si="17"/>
        <v>433.125</v>
      </c>
      <c r="M2194" s="32">
        <v>0.35</v>
      </c>
      <c r="O2194" s="37"/>
      <c r="P2194" s="35"/>
      <c r="Q2194" s="33"/>
      <c r="R2194" s="34"/>
    </row>
    <row r="2195" spans="1:18" ht="15.75" customHeight="1" x14ac:dyDescent="0.2">
      <c r="A2195" s="22"/>
      <c r="B2195" s="27" t="s">
        <v>34</v>
      </c>
      <c r="C2195" s="27">
        <v>1128299</v>
      </c>
      <c r="D2195" s="28">
        <v>44330</v>
      </c>
      <c r="E2195" s="27" t="s">
        <v>35</v>
      </c>
      <c r="F2195" s="27" t="s">
        <v>91</v>
      </c>
      <c r="G2195" s="27" t="s">
        <v>92</v>
      </c>
      <c r="H2195" s="27" t="s">
        <v>29</v>
      </c>
      <c r="I2195" s="29">
        <v>0.70000000000000007</v>
      </c>
      <c r="J2195" s="30">
        <v>4000</v>
      </c>
      <c r="K2195" s="31">
        <f t="shared" si="16"/>
        <v>2800.0000000000005</v>
      </c>
      <c r="L2195" s="31">
        <f t="shared" si="17"/>
        <v>700.00000000000011</v>
      </c>
      <c r="M2195" s="32">
        <v>0.25</v>
      </c>
      <c r="O2195" s="37"/>
      <c r="P2195" s="35"/>
      <c r="Q2195" s="33"/>
      <c r="R2195" s="34"/>
    </row>
    <row r="2196" spans="1:18" ht="15.75" customHeight="1" x14ac:dyDescent="0.2">
      <c r="A2196" s="22"/>
      <c r="B2196" s="27" t="s">
        <v>34</v>
      </c>
      <c r="C2196" s="27">
        <v>1128299</v>
      </c>
      <c r="D2196" s="28">
        <v>44360</v>
      </c>
      <c r="E2196" s="27" t="s">
        <v>35</v>
      </c>
      <c r="F2196" s="27" t="s">
        <v>91</v>
      </c>
      <c r="G2196" s="27" t="s">
        <v>92</v>
      </c>
      <c r="H2196" s="27" t="s">
        <v>24</v>
      </c>
      <c r="I2196" s="29">
        <v>0.5</v>
      </c>
      <c r="J2196" s="30">
        <v>6750</v>
      </c>
      <c r="K2196" s="31">
        <f t="shared" si="16"/>
        <v>3375</v>
      </c>
      <c r="L2196" s="31">
        <f t="shared" si="17"/>
        <v>1350</v>
      </c>
      <c r="M2196" s="32">
        <v>0.4</v>
      </c>
      <c r="O2196" s="37"/>
      <c r="P2196" s="35"/>
      <c r="Q2196" s="33"/>
      <c r="R2196" s="34"/>
    </row>
    <row r="2197" spans="1:18" ht="15.75" customHeight="1" x14ac:dyDescent="0.2">
      <c r="A2197" s="22"/>
      <c r="B2197" s="27" t="s">
        <v>34</v>
      </c>
      <c r="C2197" s="27">
        <v>1128299</v>
      </c>
      <c r="D2197" s="28">
        <v>44360</v>
      </c>
      <c r="E2197" s="27" t="s">
        <v>35</v>
      </c>
      <c r="F2197" s="27" t="s">
        <v>91</v>
      </c>
      <c r="G2197" s="27" t="s">
        <v>92</v>
      </c>
      <c r="H2197" s="27" t="s">
        <v>25</v>
      </c>
      <c r="I2197" s="29">
        <v>0.55000000000000004</v>
      </c>
      <c r="J2197" s="30">
        <v>5250</v>
      </c>
      <c r="K2197" s="31">
        <f t="shared" si="16"/>
        <v>2887.5000000000005</v>
      </c>
      <c r="L2197" s="31">
        <f t="shared" si="17"/>
        <v>1155.0000000000002</v>
      </c>
      <c r="M2197" s="32">
        <v>0.4</v>
      </c>
      <c r="O2197" s="37"/>
      <c r="P2197" s="35"/>
      <c r="Q2197" s="33"/>
      <c r="R2197" s="34"/>
    </row>
    <row r="2198" spans="1:18" ht="15.75" customHeight="1" x14ac:dyDescent="0.2">
      <c r="A2198" s="22"/>
      <c r="B2198" s="27" t="s">
        <v>34</v>
      </c>
      <c r="C2198" s="27">
        <v>1128299</v>
      </c>
      <c r="D2198" s="28">
        <v>44360</v>
      </c>
      <c r="E2198" s="27" t="s">
        <v>35</v>
      </c>
      <c r="F2198" s="27" t="s">
        <v>91</v>
      </c>
      <c r="G2198" s="27" t="s">
        <v>92</v>
      </c>
      <c r="H2198" s="27" t="s">
        <v>26</v>
      </c>
      <c r="I2198" s="29">
        <v>0.55000000000000004</v>
      </c>
      <c r="J2198" s="30">
        <v>5250</v>
      </c>
      <c r="K2198" s="31">
        <f t="shared" si="16"/>
        <v>2887.5000000000005</v>
      </c>
      <c r="L2198" s="31">
        <f t="shared" si="17"/>
        <v>1010.6250000000001</v>
      </c>
      <c r="M2198" s="32">
        <v>0.35</v>
      </c>
      <c r="O2198" s="37"/>
      <c r="P2198" s="35"/>
      <c r="Q2198" s="33"/>
      <c r="R2198" s="34"/>
    </row>
    <row r="2199" spans="1:18" ht="15.75" customHeight="1" x14ac:dyDescent="0.2">
      <c r="A2199" s="22"/>
      <c r="B2199" s="27" t="s">
        <v>34</v>
      </c>
      <c r="C2199" s="27">
        <v>1128299</v>
      </c>
      <c r="D2199" s="28">
        <v>44360</v>
      </c>
      <c r="E2199" s="27" t="s">
        <v>35</v>
      </c>
      <c r="F2199" s="27" t="s">
        <v>91</v>
      </c>
      <c r="G2199" s="27" t="s">
        <v>92</v>
      </c>
      <c r="H2199" s="27" t="s">
        <v>27</v>
      </c>
      <c r="I2199" s="29">
        <v>0.5</v>
      </c>
      <c r="J2199" s="30">
        <v>4000</v>
      </c>
      <c r="K2199" s="31">
        <f t="shared" si="16"/>
        <v>2000</v>
      </c>
      <c r="L2199" s="31">
        <f t="shared" si="17"/>
        <v>800</v>
      </c>
      <c r="M2199" s="32">
        <v>0.4</v>
      </c>
      <c r="O2199" s="37"/>
      <c r="P2199" s="35"/>
      <c r="Q2199" s="33"/>
      <c r="R2199" s="34"/>
    </row>
    <row r="2200" spans="1:18" ht="15.75" customHeight="1" x14ac:dyDescent="0.2">
      <c r="A2200" s="22"/>
      <c r="B2200" s="27" t="s">
        <v>34</v>
      </c>
      <c r="C2200" s="27">
        <v>1128299</v>
      </c>
      <c r="D2200" s="28">
        <v>44360</v>
      </c>
      <c r="E2200" s="27" t="s">
        <v>35</v>
      </c>
      <c r="F2200" s="27" t="s">
        <v>91</v>
      </c>
      <c r="G2200" s="27" t="s">
        <v>92</v>
      </c>
      <c r="H2200" s="27" t="s">
        <v>28</v>
      </c>
      <c r="I2200" s="29">
        <v>0.55000000000000004</v>
      </c>
      <c r="J2200" s="30">
        <v>2750</v>
      </c>
      <c r="K2200" s="31">
        <f t="shared" si="16"/>
        <v>1512.5000000000002</v>
      </c>
      <c r="L2200" s="31">
        <f t="shared" si="17"/>
        <v>529.375</v>
      </c>
      <c r="M2200" s="32">
        <v>0.35</v>
      </c>
      <c r="O2200" s="37"/>
      <c r="P2200" s="35"/>
      <c r="Q2200" s="33"/>
      <c r="R2200" s="34"/>
    </row>
    <row r="2201" spans="1:18" ht="15.75" customHeight="1" x14ac:dyDescent="0.2">
      <c r="A2201" s="22"/>
      <c r="B2201" s="27" t="s">
        <v>34</v>
      </c>
      <c r="C2201" s="27">
        <v>1128299</v>
      </c>
      <c r="D2201" s="28">
        <v>44360</v>
      </c>
      <c r="E2201" s="27" t="s">
        <v>35</v>
      </c>
      <c r="F2201" s="27" t="s">
        <v>91</v>
      </c>
      <c r="G2201" s="27" t="s">
        <v>92</v>
      </c>
      <c r="H2201" s="27" t="s">
        <v>29</v>
      </c>
      <c r="I2201" s="29">
        <v>0.70000000000000007</v>
      </c>
      <c r="J2201" s="30">
        <v>5750</v>
      </c>
      <c r="K2201" s="31">
        <f t="shared" si="16"/>
        <v>4025.0000000000005</v>
      </c>
      <c r="L2201" s="31">
        <f t="shared" si="17"/>
        <v>1006.2500000000001</v>
      </c>
      <c r="M2201" s="32">
        <v>0.25</v>
      </c>
      <c r="O2201" s="37"/>
      <c r="P2201" s="35"/>
      <c r="Q2201" s="33"/>
      <c r="R2201" s="34"/>
    </row>
    <row r="2202" spans="1:18" ht="15.75" customHeight="1" x14ac:dyDescent="0.2">
      <c r="A2202" s="22"/>
      <c r="B2202" s="27" t="s">
        <v>34</v>
      </c>
      <c r="C2202" s="27">
        <v>1128299</v>
      </c>
      <c r="D2202" s="28">
        <v>44389</v>
      </c>
      <c r="E2202" s="27" t="s">
        <v>35</v>
      </c>
      <c r="F2202" s="27" t="s">
        <v>91</v>
      </c>
      <c r="G2202" s="27" t="s">
        <v>92</v>
      </c>
      <c r="H2202" s="27" t="s">
        <v>24</v>
      </c>
      <c r="I2202" s="29">
        <v>0.5</v>
      </c>
      <c r="J2202" s="30">
        <v>7250</v>
      </c>
      <c r="K2202" s="31">
        <f t="shared" si="16"/>
        <v>3625</v>
      </c>
      <c r="L2202" s="31">
        <f t="shared" si="17"/>
        <v>1450</v>
      </c>
      <c r="M2202" s="32">
        <v>0.4</v>
      </c>
      <c r="O2202" s="37"/>
      <c r="P2202" s="35"/>
      <c r="Q2202" s="33"/>
      <c r="R2202" s="34"/>
    </row>
    <row r="2203" spans="1:18" ht="15.75" customHeight="1" x14ac:dyDescent="0.2">
      <c r="A2203" s="22"/>
      <c r="B2203" s="27" t="s">
        <v>34</v>
      </c>
      <c r="C2203" s="27">
        <v>1128299</v>
      </c>
      <c r="D2203" s="28">
        <v>44389</v>
      </c>
      <c r="E2203" s="27" t="s">
        <v>35</v>
      </c>
      <c r="F2203" s="27" t="s">
        <v>91</v>
      </c>
      <c r="G2203" s="27" t="s">
        <v>92</v>
      </c>
      <c r="H2203" s="27" t="s">
        <v>25</v>
      </c>
      <c r="I2203" s="29">
        <v>0.55000000000000004</v>
      </c>
      <c r="J2203" s="30">
        <v>5750</v>
      </c>
      <c r="K2203" s="31">
        <f t="shared" si="16"/>
        <v>3162.5000000000005</v>
      </c>
      <c r="L2203" s="31">
        <f t="shared" si="17"/>
        <v>1265.0000000000002</v>
      </c>
      <c r="M2203" s="32">
        <v>0.4</v>
      </c>
      <c r="O2203" s="37"/>
      <c r="P2203" s="35"/>
      <c r="Q2203" s="33"/>
      <c r="R2203" s="34"/>
    </row>
    <row r="2204" spans="1:18" ht="15.75" customHeight="1" x14ac:dyDescent="0.2">
      <c r="A2204" s="22"/>
      <c r="B2204" s="27" t="s">
        <v>34</v>
      </c>
      <c r="C2204" s="27">
        <v>1128299</v>
      </c>
      <c r="D2204" s="28">
        <v>44389</v>
      </c>
      <c r="E2204" s="27" t="s">
        <v>35</v>
      </c>
      <c r="F2204" s="27" t="s">
        <v>91</v>
      </c>
      <c r="G2204" s="27" t="s">
        <v>92</v>
      </c>
      <c r="H2204" s="27" t="s">
        <v>26</v>
      </c>
      <c r="I2204" s="29">
        <v>0.55000000000000004</v>
      </c>
      <c r="J2204" s="30">
        <v>5250</v>
      </c>
      <c r="K2204" s="31">
        <f t="shared" si="16"/>
        <v>2887.5000000000005</v>
      </c>
      <c r="L2204" s="31">
        <f t="shared" si="17"/>
        <v>1010.6250000000001</v>
      </c>
      <c r="M2204" s="32">
        <v>0.35</v>
      </c>
      <c r="O2204" s="37"/>
      <c r="P2204" s="35"/>
      <c r="Q2204" s="33"/>
      <c r="R2204" s="34"/>
    </row>
    <row r="2205" spans="1:18" ht="15.75" customHeight="1" x14ac:dyDescent="0.2">
      <c r="A2205" s="22"/>
      <c r="B2205" s="27" t="s">
        <v>34</v>
      </c>
      <c r="C2205" s="27">
        <v>1128299</v>
      </c>
      <c r="D2205" s="28">
        <v>44389</v>
      </c>
      <c r="E2205" s="27" t="s">
        <v>35</v>
      </c>
      <c r="F2205" s="27" t="s">
        <v>91</v>
      </c>
      <c r="G2205" s="27" t="s">
        <v>92</v>
      </c>
      <c r="H2205" s="27" t="s">
        <v>27</v>
      </c>
      <c r="I2205" s="29">
        <v>0.5</v>
      </c>
      <c r="J2205" s="30">
        <v>4250</v>
      </c>
      <c r="K2205" s="31">
        <f t="shared" si="16"/>
        <v>2125</v>
      </c>
      <c r="L2205" s="31">
        <f t="shared" si="17"/>
        <v>850</v>
      </c>
      <c r="M2205" s="32">
        <v>0.4</v>
      </c>
      <c r="O2205" s="37"/>
      <c r="P2205" s="35"/>
      <c r="Q2205" s="33"/>
      <c r="R2205" s="34"/>
    </row>
    <row r="2206" spans="1:18" ht="15.75" customHeight="1" x14ac:dyDescent="0.2">
      <c r="A2206" s="22"/>
      <c r="B2206" s="27" t="s">
        <v>34</v>
      </c>
      <c r="C2206" s="27">
        <v>1128299</v>
      </c>
      <c r="D2206" s="28">
        <v>44389</v>
      </c>
      <c r="E2206" s="27" t="s">
        <v>35</v>
      </c>
      <c r="F2206" s="27" t="s">
        <v>91</v>
      </c>
      <c r="G2206" s="27" t="s">
        <v>92</v>
      </c>
      <c r="H2206" s="27" t="s">
        <v>28</v>
      </c>
      <c r="I2206" s="29">
        <v>0.55000000000000004</v>
      </c>
      <c r="J2206" s="30">
        <v>4750</v>
      </c>
      <c r="K2206" s="31">
        <f t="shared" si="16"/>
        <v>2612.5</v>
      </c>
      <c r="L2206" s="31">
        <f t="shared" si="17"/>
        <v>914.37499999999989</v>
      </c>
      <c r="M2206" s="32">
        <v>0.35</v>
      </c>
      <c r="O2206" s="37"/>
      <c r="P2206" s="35"/>
      <c r="Q2206" s="33"/>
      <c r="R2206" s="34"/>
    </row>
    <row r="2207" spans="1:18" ht="15.75" customHeight="1" x14ac:dyDescent="0.2">
      <c r="A2207" s="22"/>
      <c r="B2207" s="27" t="s">
        <v>34</v>
      </c>
      <c r="C2207" s="27">
        <v>1128299</v>
      </c>
      <c r="D2207" s="28">
        <v>44389</v>
      </c>
      <c r="E2207" s="27" t="s">
        <v>35</v>
      </c>
      <c r="F2207" s="27" t="s">
        <v>91</v>
      </c>
      <c r="G2207" s="27" t="s">
        <v>92</v>
      </c>
      <c r="H2207" s="27" t="s">
        <v>29</v>
      </c>
      <c r="I2207" s="29">
        <v>0.70000000000000007</v>
      </c>
      <c r="J2207" s="30">
        <v>4750</v>
      </c>
      <c r="K2207" s="31">
        <f t="shared" si="16"/>
        <v>3325.0000000000005</v>
      </c>
      <c r="L2207" s="31">
        <f t="shared" si="17"/>
        <v>831.25000000000011</v>
      </c>
      <c r="M2207" s="32">
        <v>0.25</v>
      </c>
      <c r="O2207" s="37"/>
      <c r="P2207" s="35"/>
      <c r="Q2207" s="33"/>
      <c r="R2207" s="34"/>
    </row>
    <row r="2208" spans="1:18" ht="15.75" customHeight="1" x14ac:dyDescent="0.2">
      <c r="A2208" s="22"/>
      <c r="B2208" s="27" t="s">
        <v>34</v>
      </c>
      <c r="C2208" s="27">
        <v>1128299</v>
      </c>
      <c r="D2208" s="28">
        <v>44421</v>
      </c>
      <c r="E2208" s="27" t="s">
        <v>35</v>
      </c>
      <c r="F2208" s="27" t="s">
        <v>91</v>
      </c>
      <c r="G2208" s="27" t="s">
        <v>92</v>
      </c>
      <c r="H2208" s="27" t="s">
        <v>24</v>
      </c>
      <c r="I2208" s="29">
        <v>0.55000000000000004</v>
      </c>
      <c r="J2208" s="30">
        <v>6750</v>
      </c>
      <c r="K2208" s="31">
        <f t="shared" si="16"/>
        <v>3712.5000000000005</v>
      </c>
      <c r="L2208" s="31">
        <f t="shared" si="17"/>
        <v>1485.0000000000002</v>
      </c>
      <c r="M2208" s="32">
        <v>0.4</v>
      </c>
      <c r="O2208" s="37"/>
      <c r="P2208" s="35"/>
      <c r="Q2208" s="33"/>
      <c r="R2208" s="34"/>
    </row>
    <row r="2209" spans="1:18" ht="15.75" customHeight="1" x14ac:dyDescent="0.2">
      <c r="A2209" s="22"/>
      <c r="B2209" s="27" t="s">
        <v>34</v>
      </c>
      <c r="C2209" s="27">
        <v>1128299</v>
      </c>
      <c r="D2209" s="28">
        <v>44421</v>
      </c>
      <c r="E2209" s="27" t="s">
        <v>35</v>
      </c>
      <c r="F2209" s="27" t="s">
        <v>91</v>
      </c>
      <c r="G2209" s="27" t="s">
        <v>92</v>
      </c>
      <c r="H2209" s="27" t="s">
        <v>25</v>
      </c>
      <c r="I2209" s="29">
        <v>0.60000000000000009</v>
      </c>
      <c r="J2209" s="30">
        <v>6250</v>
      </c>
      <c r="K2209" s="31">
        <f t="shared" si="16"/>
        <v>3750.0000000000005</v>
      </c>
      <c r="L2209" s="31">
        <f t="shared" si="17"/>
        <v>1500.0000000000002</v>
      </c>
      <c r="M2209" s="32">
        <v>0.4</v>
      </c>
      <c r="O2209" s="37"/>
      <c r="P2209" s="35"/>
      <c r="Q2209" s="33"/>
      <c r="R2209" s="34"/>
    </row>
    <row r="2210" spans="1:18" ht="15.75" customHeight="1" x14ac:dyDescent="0.2">
      <c r="A2210" s="22"/>
      <c r="B2210" s="27" t="s">
        <v>34</v>
      </c>
      <c r="C2210" s="27">
        <v>1128299</v>
      </c>
      <c r="D2210" s="28">
        <v>44421</v>
      </c>
      <c r="E2210" s="27" t="s">
        <v>35</v>
      </c>
      <c r="F2210" s="27" t="s">
        <v>91</v>
      </c>
      <c r="G2210" s="27" t="s">
        <v>92</v>
      </c>
      <c r="H2210" s="27" t="s">
        <v>26</v>
      </c>
      <c r="I2210" s="29">
        <v>0.55000000000000004</v>
      </c>
      <c r="J2210" s="30">
        <v>5000</v>
      </c>
      <c r="K2210" s="31">
        <f t="shared" si="16"/>
        <v>2750</v>
      </c>
      <c r="L2210" s="31">
        <f t="shared" si="17"/>
        <v>962.49999999999989</v>
      </c>
      <c r="M2210" s="32">
        <v>0.35</v>
      </c>
      <c r="O2210" s="37"/>
      <c r="P2210" s="35"/>
      <c r="Q2210" s="33"/>
      <c r="R2210" s="34"/>
    </row>
    <row r="2211" spans="1:18" ht="15.75" customHeight="1" x14ac:dyDescent="0.2">
      <c r="A2211" s="22"/>
      <c r="B2211" s="27" t="s">
        <v>34</v>
      </c>
      <c r="C2211" s="27">
        <v>1128299</v>
      </c>
      <c r="D2211" s="28">
        <v>44421</v>
      </c>
      <c r="E2211" s="27" t="s">
        <v>35</v>
      </c>
      <c r="F2211" s="27" t="s">
        <v>91</v>
      </c>
      <c r="G2211" s="27" t="s">
        <v>92</v>
      </c>
      <c r="H2211" s="27" t="s">
        <v>27</v>
      </c>
      <c r="I2211" s="29">
        <v>0.55000000000000004</v>
      </c>
      <c r="J2211" s="30">
        <v>4500</v>
      </c>
      <c r="K2211" s="31">
        <f t="shared" si="16"/>
        <v>2475</v>
      </c>
      <c r="L2211" s="31">
        <f t="shared" si="17"/>
        <v>990</v>
      </c>
      <c r="M2211" s="32">
        <v>0.4</v>
      </c>
      <c r="O2211" s="37"/>
      <c r="P2211" s="35"/>
      <c r="Q2211" s="33"/>
      <c r="R2211" s="34"/>
    </row>
    <row r="2212" spans="1:18" ht="15.75" customHeight="1" x14ac:dyDescent="0.2">
      <c r="A2212" s="22"/>
      <c r="B2212" s="27" t="s">
        <v>34</v>
      </c>
      <c r="C2212" s="27">
        <v>1128299</v>
      </c>
      <c r="D2212" s="28">
        <v>44421</v>
      </c>
      <c r="E2212" s="27" t="s">
        <v>35</v>
      </c>
      <c r="F2212" s="27" t="s">
        <v>91</v>
      </c>
      <c r="G2212" s="27" t="s">
        <v>92</v>
      </c>
      <c r="H2212" s="27" t="s">
        <v>28</v>
      </c>
      <c r="I2212" s="29">
        <v>0.65</v>
      </c>
      <c r="J2212" s="30">
        <v>4500</v>
      </c>
      <c r="K2212" s="31">
        <f t="shared" si="16"/>
        <v>2925</v>
      </c>
      <c r="L2212" s="31">
        <f t="shared" si="17"/>
        <v>1023.7499999999999</v>
      </c>
      <c r="M2212" s="32">
        <v>0.35</v>
      </c>
      <c r="O2212" s="37"/>
      <c r="P2212" s="35"/>
      <c r="Q2212" s="33"/>
      <c r="R2212" s="34"/>
    </row>
    <row r="2213" spans="1:18" ht="15.75" customHeight="1" x14ac:dyDescent="0.2">
      <c r="A2213" s="22"/>
      <c r="B2213" s="27" t="s">
        <v>34</v>
      </c>
      <c r="C2213" s="27">
        <v>1128299</v>
      </c>
      <c r="D2213" s="28">
        <v>44421</v>
      </c>
      <c r="E2213" s="27" t="s">
        <v>35</v>
      </c>
      <c r="F2213" s="27" t="s">
        <v>91</v>
      </c>
      <c r="G2213" s="27" t="s">
        <v>92</v>
      </c>
      <c r="H2213" s="27" t="s">
        <v>29</v>
      </c>
      <c r="I2213" s="29">
        <v>0.70000000000000007</v>
      </c>
      <c r="J2213" s="30">
        <v>4250</v>
      </c>
      <c r="K2213" s="31">
        <f t="shared" si="16"/>
        <v>2975.0000000000005</v>
      </c>
      <c r="L2213" s="31">
        <f t="shared" si="17"/>
        <v>743.75000000000011</v>
      </c>
      <c r="M2213" s="32">
        <v>0.25</v>
      </c>
      <c r="O2213" s="37"/>
      <c r="P2213" s="35"/>
      <c r="Q2213" s="33"/>
      <c r="R2213" s="34"/>
    </row>
    <row r="2214" spans="1:18" ht="15.75" customHeight="1" x14ac:dyDescent="0.2">
      <c r="A2214" s="22"/>
      <c r="B2214" s="27" t="s">
        <v>34</v>
      </c>
      <c r="C2214" s="27">
        <v>1128299</v>
      </c>
      <c r="D2214" s="28">
        <v>44453</v>
      </c>
      <c r="E2214" s="27" t="s">
        <v>35</v>
      </c>
      <c r="F2214" s="27" t="s">
        <v>91</v>
      </c>
      <c r="G2214" s="27" t="s">
        <v>92</v>
      </c>
      <c r="H2214" s="27" t="s">
        <v>24</v>
      </c>
      <c r="I2214" s="29">
        <v>0.45000000000000012</v>
      </c>
      <c r="J2214" s="30">
        <v>6000</v>
      </c>
      <c r="K2214" s="31">
        <f t="shared" si="16"/>
        <v>2700.0000000000009</v>
      </c>
      <c r="L2214" s="31">
        <f t="shared" si="17"/>
        <v>1080.0000000000005</v>
      </c>
      <c r="M2214" s="32">
        <v>0.4</v>
      </c>
      <c r="O2214" s="37"/>
      <c r="P2214" s="35"/>
      <c r="Q2214" s="33"/>
      <c r="R2214" s="34"/>
    </row>
    <row r="2215" spans="1:18" ht="15.75" customHeight="1" x14ac:dyDescent="0.2">
      <c r="A2215" s="22"/>
      <c r="B2215" s="27" t="s">
        <v>34</v>
      </c>
      <c r="C2215" s="27">
        <v>1128299</v>
      </c>
      <c r="D2215" s="28">
        <v>44453</v>
      </c>
      <c r="E2215" s="27" t="s">
        <v>35</v>
      </c>
      <c r="F2215" s="27" t="s">
        <v>91</v>
      </c>
      <c r="G2215" s="27" t="s">
        <v>92</v>
      </c>
      <c r="H2215" s="27" t="s">
        <v>25</v>
      </c>
      <c r="I2215" s="29">
        <v>0.50000000000000011</v>
      </c>
      <c r="J2215" s="30">
        <v>6000</v>
      </c>
      <c r="K2215" s="31">
        <f t="shared" si="16"/>
        <v>3000.0000000000005</v>
      </c>
      <c r="L2215" s="31">
        <f t="shared" si="17"/>
        <v>1200.0000000000002</v>
      </c>
      <c r="M2215" s="32">
        <v>0.4</v>
      </c>
      <c r="O2215" s="37"/>
      <c r="P2215" s="35"/>
      <c r="Q2215" s="33"/>
      <c r="R2215" s="34"/>
    </row>
    <row r="2216" spans="1:18" ht="15.75" customHeight="1" x14ac:dyDescent="0.2">
      <c r="A2216" s="22"/>
      <c r="B2216" s="27" t="s">
        <v>34</v>
      </c>
      <c r="C2216" s="27">
        <v>1128299</v>
      </c>
      <c r="D2216" s="28">
        <v>44453</v>
      </c>
      <c r="E2216" s="27" t="s">
        <v>35</v>
      </c>
      <c r="F2216" s="27" t="s">
        <v>91</v>
      </c>
      <c r="G2216" s="27" t="s">
        <v>92</v>
      </c>
      <c r="H2216" s="27" t="s">
        <v>26</v>
      </c>
      <c r="I2216" s="29">
        <v>0.45000000000000012</v>
      </c>
      <c r="J2216" s="30">
        <v>4500</v>
      </c>
      <c r="K2216" s="31">
        <f t="shared" si="16"/>
        <v>2025.0000000000005</v>
      </c>
      <c r="L2216" s="31">
        <f t="shared" si="17"/>
        <v>708.75000000000011</v>
      </c>
      <c r="M2216" s="32">
        <v>0.35</v>
      </c>
      <c r="O2216" s="37"/>
      <c r="P2216" s="35"/>
      <c r="Q2216" s="33"/>
      <c r="R2216" s="34"/>
    </row>
    <row r="2217" spans="1:18" ht="15.75" customHeight="1" x14ac:dyDescent="0.2">
      <c r="A2217" s="22"/>
      <c r="B2217" s="27" t="s">
        <v>34</v>
      </c>
      <c r="C2217" s="27">
        <v>1128299</v>
      </c>
      <c r="D2217" s="28">
        <v>44453</v>
      </c>
      <c r="E2217" s="27" t="s">
        <v>35</v>
      </c>
      <c r="F2217" s="27" t="s">
        <v>91</v>
      </c>
      <c r="G2217" s="27" t="s">
        <v>92</v>
      </c>
      <c r="H2217" s="27" t="s">
        <v>27</v>
      </c>
      <c r="I2217" s="29">
        <v>0.45000000000000012</v>
      </c>
      <c r="J2217" s="30">
        <v>4000</v>
      </c>
      <c r="K2217" s="31">
        <f t="shared" si="16"/>
        <v>1800.0000000000005</v>
      </c>
      <c r="L2217" s="31">
        <f t="shared" si="17"/>
        <v>720.00000000000023</v>
      </c>
      <c r="M2217" s="32">
        <v>0.4</v>
      </c>
      <c r="O2217" s="37"/>
      <c r="P2217" s="35"/>
      <c r="Q2217" s="33"/>
      <c r="R2217" s="34"/>
    </row>
    <row r="2218" spans="1:18" ht="15.75" customHeight="1" x14ac:dyDescent="0.2">
      <c r="A2218" s="22"/>
      <c r="B2218" s="27" t="s">
        <v>34</v>
      </c>
      <c r="C2218" s="27">
        <v>1128299</v>
      </c>
      <c r="D2218" s="28">
        <v>44453</v>
      </c>
      <c r="E2218" s="27" t="s">
        <v>35</v>
      </c>
      <c r="F2218" s="27" t="s">
        <v>91</v>
      </c>
      <c r="G2218" s="27" t="s">
        <v>92</v>
      </c>
      <c r="H2218" s="27" t="s">
        <v>28</v>
      </c>
      <c r="I2218" s="29">
        <v>0.55000000000000004</v>
      </c>
      <c r="J2218" s="30">
        <v>4000</v>
      </c>
      <c r="K2218" s="31">
        <f t="shared" si="16"/>
        <v>2200</v>
      </c>
      <c r="L2218" s="31">
        <f t="shared" si="17"/>
        <v>770</v>
      </c>
      <c r="M2218" s="32">
        <v>0.35</v>
      </c>
      <c r="O2218" s="37"/>
      <c r="P2218" s="35"/>
      <c r="Q2218" s="33"/>
      <c r="R2218" s="34"/>
    </row>
    <row r="2219" spans="1:18" ht="15.75" customHeight="1" x14ac:dyDescent="0.2">
      <c r="A2219" s="22"/>
      <c r="B2219" s="27" t="s">
        <v>34</v>
      </c>
      <c r="C2219" s="27">
        <v>1128299</v>
      </c>
      <c r="D2219" s="28">
        <v>44453</v>
      </c>
      <c r="E2219" s="27" t="s">
        <v>35</v>
      </c>
      <c r="F2219" s="27" t="s">
        <v>91</v>
      </c>
      <c r="G2219" s="27" t="s">
        <v>92</v>
      </c>
      <c r="H2219" s="27" t="s">
        <v>29</v>
      </c>
      <c r="I2219" s="29">
        <v>0.60000000000000009</v>
      </c>
      <c r="J2219" s="30">
        <v>4500</v>
      </c>
      <c r="K2219" s="31">
        <f t="shared" si="16"/>
        <v>2700.0000000000005</v>
      </c>
      <c r="L2219" s="31">
        <f t="shared" si="17"/>
        <v>675.00000000000011</v>
      </c>
      <c r="M2219" s="32">
        <v>0.25</v>
      </c>
      <c r="O2219" s="37"/>
      <c r="P2219" s="35"/>
      <c r="Q2219" s="33"/>
      <c r="R2219" s="34"/>
    </row>
    <row r="2220" spans="1:18" ht="15.75" customHeight="1" x14ac:dyDescent="0.2">
      <c r="A2220" s="22"/>
      <c r="B2220" s="27" t="s">
        <v>34</v>
      </c>
      <c r="C2220" s="27">
        <v>1128299</v>
      </c>
      <c r="D2220" s="28">
        <v>44482</v>
      </c>
      <c r="E2220" s="27" t="s">
        <v>35</v>
      </c>
      <c r="F2220" s="27" t="s">
        <v>91</v>
      </c>
      <c r="G2220" s="27" t="s">
        <v>92</v>
      </c>
      <c r="H2220" s="27" t="s">
        <v>24</v>
      </c>
      <c r="I2220" s="29">
        <v>0.45000000000000012</v>
      </c>
      <c r="J2220" s="30">
        <v>5250</v>
      </c>
      <c r="K2220" s="31">
        <f t="shared" si="16"/>
        <v>2362.5000000000005</v>
      </c>
      <c r="L2220" s="31">
        <f t="shared" si="17"/>
        <v>945.00000000000023</v>
      </c>
      <c r="M2220" s="32">
        <v>0.4</v>
      </c>
      <c r="O2220" s="37"/>
      <c r="P2220" s="35"/>
      <c r="Q2220" s="33"/>
      <c r="R2220" s="34"/>
    </row>
    <row r="2221" spans="1:18" ht="15.75" customHeight="1" x14ac:dyDescent="0.2">
      <c r="A2221" s="22"/>
      <c r="B2221" s="27" t="s">
        <v>34</v>
      </c>
      <c r="C2221" s="27">
        <v>1128299</v>
      </c>
      <c r="D2221" s="28">
        <v>44482</v>
      </c>
      <c r="E2221" s="27" t="s">
        <v>35</v>
      </c>
      <c r="F2221" s="27" t="s">
        <v>91</v>
      </c>
      <c r="G2221" s="27" t="s">
        <v>92</v>
      </c>
      <c r="H2221" s="27" t="s">
        <v>25</v>
      </c>
      <c r="I2221" s="29">
        <v>0.50000000000000011</v>
      </c>
      <c r="J2221" s="30">
        <v>5250</v>
      </c>
      <c r="K2221" s="31">
        <f t="shared" si="16"/>
        <v>2625.0000000000005</v>
      </c>
      <c r="L2221" s="31">
        <f t="shared" si="17"/>
        <v>1050.0000000000002</v>
      </c>
      <c r="M2221" s="32">
        <v>0.4</v>
      </c>
      <c r="O2221" s="37"/>
      <c r="P2221" s="35"/>
      <c r="Q2221" s="33"/>
      <c r="R2221" s="34"/>
    </row>
    <row r="2222" spans="1:18" ht="15.75" customHeight="1" x14ac:dyDescent="0.2">
      <c r="A2222" s="22"/>
      <c r="B2222" s="27" t="s">
        <v>34</v>
      </c>
      <c r="C2222" s="27">
        <v>1128299</v>
      </c>
      <c r="D2222" s="28">
        <v>44482</v>
      </c>
      <c r="E2222" s="27" t="s">
        <v>35</v>
      </c>
      <c r="F2222" s="27" t="s">
        <v>91</v>
      </c>
      <c r="G2222" s="27" t="s">
        <v>92</v>
      </c>
      <c r="H2222" s="27" t="s">
        <v>26</v>
      </c>
      <c r="I2222" s="29">
        <v>0.45000000000000012</v>
      </c>
      <c r="J2222" s="30">
        <v>3500</v>
      </c>
      <c r="K2222" s="31">
        <f t="shared" si="16"/>
        <v>1575.0000000000005</v>
      </c>
      <c r="L2222" s="31">
        <f t="shared" si="17"/>
        <v>551.25000000000011</v>
      </c>
      <c r="M2222" s="32">
        <v>0.35</v>
      </c>
      <c r="O2222" s="37"/>
      <c r="P2222" s="35"/>
      <c r="Q2222" s="33"/>
      <c r="R2222" s="34"/>
    </row>
    <row r="2223" spans="1:18" ht="15.75" customHeight="1" x14ac:dyDescent="0.2">
      <c r="A2223" s="22"/>
      <c r="B2223" s="27" t="s">
        <v>34</v>
      </c>
      <c r="C2223" s="27">
        <v>1128299</v>
      </c>
      <c r="D2223" s="28">
        <v>44482</v>
      </c>
      <c r="E2223" s="27" t="s">
        <v>35</v>
      </c>
      <c r="F2223" s="27" t="s">
        <v>91</v>
      </c>
      <c r="G2223" s="27" t="s">
        <v>92</v>
      </c>
      <c r="H2223" s="27" t="s">
        <v>27</v>
      </c>
      <c r="I2223" s="29">
        <v>0.45000000000000012</v>
      </c>
      <c r="J2223" s="30">
        <v>3250</v>
      </c>
      <c r="K2223" s="31">
        <f t="shared" si="16"/>
        <v>1462.5000000000005</v>
      </c>
      <c r="L2223" s="31">
        <f t="shared" si="17"/>
        <v>585.00000000000023</v>
      </c>
      <c r="M2223" s="32">
        <v>0.4</v>
      </c>
      <c r="O2223" s="37"/>
      <c r="P2223" s="35"/>
      <c r="Q2223" s="33"/>
      <c r="R2223" s="34"/>
    </row>
    <row r="2224" spans="1:18" ht="15.75" customHeight="1" x14ac:dyDescent="0.2">
      <c r="A2224" s="22"/>
      <c r="B2224" s="27" t="s">
        <v>34</v>
      </c>
      <c r="C2224" s="27">
        <v>1128299</v>
      </c>
      <c r="D2224" s="28">
        <v>44482</v>
      </c>
      <c r="E2224" s="27" t="s">
        <v>35</v>
      </c>
      <c r="F2224" s="27" t="s">
        <v>91</v>
      </c>
      <c r="G2224" s="27" t="s">
        <v>92</v>
      </c>
      <c r="H2224" s="27" t="s">
        <v>28</v>
      </c>
      <c r="I2224" s="29">
        <v>0.55000000000000004</v>
      </c>
      <c r="J2224" s="30">
        <v>3000</v>
      </c>
      <c r="K2224" s="31">
        <f t="shared" si="16"/>
        <v>1650.0000000000002</v>
      </c>
      <c r="L2224" s="31">
        <f t="shared" si="17"/>
        <v>577.5</v>
      </c>
      <c r="M2224" s="32">
        <v>0.35</v>
      </c>
      <c r="O2224" s="37"/>
      <c r="P2224" s="35"/>
      <c r="Q2224" s="33"/>
      <c r="R2224" s="34"/>
    </row>
    <row r="2225" spans="1:18" ht="15.75" customHeight="1" x14ac:dyDescent="0.2">
      <c r="A2225" s="22"/>
      <c r="B2225" s="27" t="s">
        <v>34</v>
      </c>
      <c r="C2225" s="27">
        <v>1128299</v>
      </c>
      <c r="D2225" s="28">
        <v>44482</v>
      </c>
      <c r="E2225" s="27" t="s">
        <v>35</v>
      </c>
      <c r="F2225" s="27" t="s">
        <v>91</v>
      </c>
      <c r="G2225" s="27" t="s">
        <v>92</v>
      </c>
      <c r="H2225" s="27" t="s">
        <v>29</v>
      </c>
      <c r="I2225" s="29">
        <v>0.70000000000000007</v>
      </c>
      <c r="J2225" s="30">
        <v>3500</v>
      </c>
      <c r="K2225" s="31">
        <f t="shared" si="16"/>
        <v>2450.0000000000005</v>
      </c>
      <c r="L2225" s="31">
        <f t="shared" si="17"/>
        <v>612.50000000000011</v>
      </c>
      <c r="M2225" s="32">
        <v>0.25</v>
      </c>
      <c r="O2225" s="37"/>
      <c r="P2225" s="35"/>
      <c r="Q2225" s="33"/>
      <c r="R2225" s="34"/>
    </row>
    <row r="2226" spans="1:18" ht="15.75" customHeight="1" x14ac:dyDescent="0.2">
      <c r="A2226" s="22"/>
      <c r="B2226" s="27" t="s">
        <v>34</v>
      </c>
      <c r="C2226" s="27">
        <v>1128299</v>
      </c>
      <c r="D2226" s="28">
        <v>44513</v>
      </c>
      <c r="E2226" s="27" t="s">
        <v>35</v>
      </c>
      <c r="F2226" s="27" t="s">
        <v>91</v>
      </c>
      <c r="G2226" s="27" t="s">
        <v>92</v>
      </c>
      <c r="H2226" s="27" t="s">
        <v>24</v>
      </c>
      <c r="I2226" s="29">
        <v>0.55000000000000004</v>
      </c>
      <c r="J2226" s="30">
        <v>5250</v>
      </c>
      <c r="K2226" s="31">
        <f t="shared" si="16"/>
        <v>2887.5000000000005</v>
      </c>
      <c r="L2226" s="31">
        <f t="shared" si="17"/>
        <v>1155.0000000000002</v>
      </c>
      <c r="M2226" s="32">
        <v>0.4</v>
      </c>
      <c r="O2226" s="37"/>
      <c r="P2226" s="35"/>
      <c r="Q2226" s="33"/>
      <c r="R2226" s="34"/>
    </row>
    <row r="2227" spans="1:18" ht="15.75" customHeight="1" x14ac:dyDescent="0.2">
      <c r="A2227" s="22"/>
      <c r="B2227" s="27" t="s">
        <v>34</v>
      </c>
      <c r="C2227" s="27">
        <v>1128299</v>
      </c>
      <c r="D2227" s="28">
        <v>44513</v>
      </c>
      <c r="E2227" s="27" t="s">
        <v>35</v>
      </c>
      <c r="F2227" s="27" t="s">
        <v>91</v>
      </c>
      <c r="G2227" s="27" t="s">
        <v>92</v>
      </c>
      <c r="H2227" s="27" t="s">
        <v>25</v>
      </c>
      <c r="I2227" s="29">
        <v>0.60000000000000009</v>
      </c>
      <c r="J2227" s="30">
        <v>5750</v>
      </c>
      <c r="K2227" s="31">
        <f t="shared" si="16"/>
        <v>3450.0000000000005</v>
      </c>
      <c r="L2227" s="31">
        <f t="shared" si="17"/>
        <v>1380.0000000000002</v>
      </c>
      <c r="M2227" s="32">
        <v>0.4</v>
      </c>
      <c r="O2227" s="37"/>
      <c r="P2227" s="35"/>
      <c r="Q2227" s="33"/>
      <c r="R2227" s="34"/>
    </row>
    <row r="2228" spans="1:18" ht="15.75" customHeight="1" x14ac:dyDescent="0.2">
      <c r="A2228" s="22"/>
      <c r="B2228" s="27" t="s">
        <v>34</v>
      </c>
      <c r="C2228" s="27">
        <v>1128299</v>
      </c>
      <c r="D2228" s="28">
        <v>44513</v>
      </c>
      <c r="E2228" s="27" t="s">
        <v>35</v>
      </c>
      <c r="F2228" s="27" t="s">
        <v>91</v>
      </c>
      <c r="G2228" s="27" t="s">
        <v>92</v>
      </c>
      <c r="H2228" s="27" t="s">
        <v>26</v>
      </c>
      <c r="I2228" s="29">
        <v>0.55000000000000004</v>
      </c>
      <c r="J2228" s="30">
        <v>4250</v>
      </c>
      <c r="K2228" s="31">
        <f t="shared" si="16"/>
        <v>2337.5</v>
      </c>
      <c r="L2228" s="31">
        <f t="shared" si="17"/>
        <v>818.125</v>
      </c>
      <c r="M2228" s="32">
        <v>0.35</v>
      </c>
      <c r="O2228" s="37"/>
      <c r="P2228" s="35"/>
      <c r="Q2228" s="33"/>
      <c r="R2228" s="34"/>
    </row>
    <row r="2229" spans="1:18" ht="15.75" customHeight="1" x14ac:dyDescent="0.2">
      <c r="A2229" s="22"/>
      <c r="B2229" s="27" t="s">
        <v>34</v>
      </c>
      <c r="C2229" s="27">
        <v>1128299</v>
      </c>
      <c r="D2229" s="28">
        <v>44513</v>
      </c>
      <c r="E2229" s="27" t="s">
        <v>35</v>
      </c>
      <c r="F2229" s="27" t="s">
        <v>91</v>
      </c>
      <c r="G2229" s="27" t="s">
        <v>92</v>
      </c>
      <c r="H2229" s="27" t="s">
        <v>27</v>
      </c>
      <c r="I2229" s="29">
        <v>0.55000000000000004</v>
      </c>
      <c r="J2229" s="30">
        <v>4000</v>
      </c>
      <c r="K2229" s="31">
        <f t="shared" si="16"/>
        <v>2200</v>
      </c>
      <c r="L2229" s="31">
        <f t="shared" si="17"/>
        <v>880</v>
      </c>
      <c r="M2229" s="32">
        <v>0.4</v>
      </c>
      <c r="O2229" s="37"/>
      <c r="P2229" s="35"/>
      <c r="Q2229" s="33"/>
      <c r="R2229" s="34"/>
    </row>
    <row r="2230" spans="1:18" ht="15.75" customHeight="1" x14ac:dyDescent="0.2">
      <c r="A2230" s="22"/>
      <c r="B2230" s="27" t="s">
        <v>34</v>
      </c>
      <c r="C2230" s="27">
        <v>1128299</v>
      </c>
      <c r="D2230" s="28">
        <v>44513</v>
      </c>
      <c r="E2230" s="27" t="s">
        <v>35</v>
      </c>
      <c r="F2230" s="27" t="s">
        <v>91</v>
      </c>
      <c r="G2230" s="27" t="s">
        <v>92</v>
      </c>
      <c r="H2230" s="27" t="s">
        <v>28</v>
      </c>
      <c r="I2230" s="29">
        <v>0.65</v>
      </c>
      <c r="J2230" s="30">
        <v>3500</v>
      </c>
      <c r="K2230" s="31">
        <f t="shared" si="16"/>
        <v>2275</v>
      </c>
      <c r="L2230" s="31">
        <f t="shared" si="17"/>
        <v>796.25</v>
      </c>
      <c r="M2230" s="32">
        <v>0.35</v>
      </c>
      <c r="O2230" s="37"/>
      <c r="P2230" s="35"/>
      <c r="Q2230" s="33"/>
      <c r="R2230" s="34"/>
    </row>
    <row r="2231" spans="1:18" ht="15.75" customHeight="1" x14ac:dyDescent="0.2">
      <c r="A2231" s="22"/>
      <c r="B2231" s="27" t="s">
        <v>34</v>
      </c>
      <c r="C2231" s="27">
        <v>1128299</v>
      </c>
      <c r="D2231" s="28">
        <v>44513</v>
      </c>
      <c r="E2231" s="27" t="s">
        <v>35</v>
      </c>
      <c r="F2231" s="27" t="s">
        <v>91</v>
      </c>
      <c r="G2231" s="27" t="s">
        <v>92</v>
      </c>
      <c r="H2231" s="27" t="s">
        <v>29</v>
      </c>
      <c r="I2231" s="29">
        <v>0.70000000000000007</v>
      </c>
      <c r="J2231" s="30">
        <v>4750</v>
      </c>
      <c r="K2231" s="31">
        <f t="shared" si="16"/>
        <v>3325.0000000000005</v>
      </c>
      <c r="L2231" s="31">
        <f t="shared" si="17"/>
        <v>831.25000000000011</v>
      </c>
      <c r="M2231" s="32">
        <v>0.25</v>
      </c>
      <c r="O2231" s="37"/>
      <c r="P2231" s="35"/>
      <c r="Q2231" s="33"/>
      <c r="R2231" s="34"/>
    </row>
    <row r="2232" spans="1:18" ht="15.75" customHeight="1" x14ac:dyDescent="0.2">
      <c r="A2232" s="22"/>
      <c r="B2232" s="27" t="s">
        <v>34</v>
      </c>
      <c r="C2232" s="27">
        <v>1128299</v>
      </c>
      <c r="D2232" s="28">
        <v>44542</v>
      </c>
      <c r="E2232" s="27" t="s">
        <v>35</v>
      </c>
      <c r="F2232" s="27" t="s">
        <v>91</v>
      </c>
      <c r="G2232" s="27" t="s">
        <v>92</v>
      </c>
      <c r="H2232" s="27" t="s">
        <v>24</v>
      </c>
      <c r="I2232" s="29">
        <v>0.55000000000000004</v>
      </c>
      <c r="J2232" s="30">
        <v>6750</v>
      </c>
      <c r="K2232" s="31">
        <f t="shared" si="16"/>
        <v>3712.5000000000005</v>
      </c>
      <c r="L2232" s="31">
        <f t="shared" si="17"/>
        <v>1485.0000000000002</v>
      </c>
      <c r="M2232" s="32">
        <v>0.4</v>
      </c>
      <c r="O2232" s="37"/>
      <c r="P2232" s="35"/>
      <c r="Q2232" s="33"/>
      <c r="R2232" s="34"/>
    </row>
    <row r="2233" spans="1:18" ht="15.75" customHeight="1" x14ac:dyDescent="0.2">
      <c r="A2233" s="22"/>
      <c r="B2233" s="27" t="s">
        <v>34</v>
      </c>
      <c r="C2233" s="27">
        <v>1128299</v>
      </c>
      <c r="D2233" s="28">
        <v>44542</v>
      </c>
      <c r="E2233" s="27" t="s">
        <v>35</v>
      </c>
      <c r="F2233" s="27" t="s">
        <v>91</v>
      </c>
      <c r="G2233" s="27" t="s">
        <v>92</v>
      </c>
      <c r="H2233" s="27" t="s">
        <v>25</v>
      </c>
      <c r="I2233" s="29">
        <v>0.60000000000000009</v>
      </c>
      <c r="J2233" s="30">
        <v>6750</v>
      </c>
      <c r="K2233" s="31">
        <f t="shared" si="16"/>
        <v>4050.0000000000005</v>
      </c>
      <c r="L2233" s="31">
        <f t="shared" si="17"/>
        <v>1620.0000000000002</v>
      </c>
      <c r="M2233" s="32">
        <v>0.4</v>
      </c>
      <c r="O2233" s="37"/>
      <c r="P2233" s="35"/>
      <c r="Q2233" s="33"/>
      <c r="R2233" s="34"/>
    </row>
    <row r="2234" spans="1:18" ht="15.75" customHeight="1" x14ac:dyDescent="0.2">
      <c r="A2234" s="22"/>
      <c r="B2234" s="27" t="s">
        <v>34</v>
      </c>
      <c r="C2234" s="27">
        <v>1128299</v>
      </c>
      <c r="D2234" s="28">
        <v>44542</v>
      </c>
      <c r="E2234" s="27" t="s">
        <v>35</v>
      </c>
      <c r="F2234" s="27" t="s">
        <v>91</v>
      </c>
      <c r="G2234" s="27" t="s">
        <v>92</v>
      </c>
      <c r="H2234" s="27" t="s">
        <v>26</v>
      </c>
      <c r="I2234" s="29">
        <v>0.55000000000000004</v>
      </c>
      <c r="J2234" s="30">
        <v>4750</v>
      </c>
      <c r="K2234" s="31">
        <f t="shared" si="16"/>
        <v>2612.5</v>
      </c>
      <c r="L2234" s="31">
        <f t="shared" si="17"/>
        <v>914.37499999999989</v>
      </c>
      <c r="M2234" s="32">
        <v>0.35</v>
      </c>
      <c r="O2234" s="37"/>
      <c r="P2234" s="35"/>
      <c r="Q2234" s="33"/>
      <c r="R2234" s="34"/>
    </row>
    <row r="2235" spans="1:18" ht="15.75" customHeight="1" x14ac:dyDescent="0.2">
      <c r="A2235" s="22"/>
      <c r="B2235" s="27" t="s">
        <v>34</v>
      </c>
      <c r="C2235" s="27">
        <v>1128299</v>
      </c>
      <c r="D2235" s="28">
        <v>44542</v>
      </c>
      <c r="E2235" s="27" t="s">
        <v>35</v>
      </c>
      <c r="F2235" s="27" t="s">
        <v>91</v>
      </c>
      <c r="G2235" s="27" t="s">
        <v>92</v>
      </c>
      <c r="H2235" s="27" t="s">
        <v>27</v>
      </c>
      <c r="I2235" s="29">
        <v>0.55000000000000004</v>
      </c>
      <c r="J2235" s="30">
        <v>4750</v>
      </c>
      <c r="K2235" s="31">
        <f t="shared" si="16"/>
        <v>2612.5</v>
      </c>
      <c r="L2235" s="31">
        <f t="shared" si="17"/>
        <v>1045</v>
      </c>
      <c r="M2235" s="32">
        <v>0.4</v>
      </c>
      <c r="O2235" s="37"/>
      <c r="P2235" s="35"/>
      <c r="Q2235" s="33"/>
      <c r="R2235" s="34"/>
    </row>
    <row r="2236" spans="1:18" ht="15.75" customHeight="1" x14ac:dyDescent="0.2">
      <c r="A2236" s="22"/>
      <c r="B2236" s="27" t="s">
        <v>34</v>
      </c>
      <c r="C2236" s="27">
        <v>1128299</v>
      </c>
      <c r="D2236" s="28">
        <v>44542</v>
      </c>
      <c r="E2236" s="27" t="s">
        <v>35</v>
      </c>
      <c r="F2236" s="27" t="s">
        <v>91</v>
      </c>
      <c r="G2236" s="27" t="s">
        <v>92</v>
      </c>
      <c r="H2236" s="27" t="s">
        <v>28</v>
      </c>
      <c r="I2236" s="29">
        <v>0.65</v>
      </c>
      <c r="J2236" s="30">
        <v>4000</v>
      </c>
      <c r="K2236" s="31">
        <f t="shared" si="16"/>
        <v>2600</v>
      </c>
      <c r="L2236" s="31">
        <f t="shared" si="17"/>
        <v>909.99999999999989</v>
      </c>
      <c r="M2236" s="32">
        <v>0.35</v>
      </c>
      <c r="O2236" s="37"/>
      <c r="P2236" s="35"/>
      <c r="Q2236" s="33"/>
      <c r="R2236" s="34"/>
    </row>
    <row r="2237" spans="1:18" ht="15.75" customHeight="1" x14ac:dyDescent="0.2">
      <c r="A2237" s="22"/>
      <c r="B2237" s="27" t="s">
        <v>34</v>
      </c>
      <c r="C2237" s="27">
        <v>1128299</v>
      </c>
      <c r="D2237" s="28">
        <v>44542</v>
      </c>
      <c r="E2237" s="27" t="s">
        <v>35</v>
      </c>
      <c r="F2237" s="27" t="s">
        <v>91</v>
      </c>
      <c r="G2237" s="27" t="s">
        <v>92</v>
      </c>
      <c r="H2237" s="27" t="s">
        <v>29</v>
      </c>
      <c r="I2237" s="29">
        <v>0.70000000000000007</v>
      </c>
      <c r="J2237" s="30">
        <v>5000</v>
      </c>
      <c r="K2237" s="31">
        <f t="shared" si="16"/>
        <v>3500.0000000000005</v>
      </c>
      <c r="L2237" s="31">
        <f t="shared" si="17"/>
        <v>875.00000000000011</v>
      </c>
      <c r="M2237" s="32">
        <v>0.25</v>
      </c>
      <c r="O2237" s="37"/>
      <c r="P2237" s="35"/>
      <c r="Q2237" s="33"/>
      <c r="R2237" s="34"/>
    </row>
    <row r="2238" spans="1:18" ht="15.75" customHeight="1" x14ac:dyDescent="0.2">
      <c r="A2238" s="22" t="s">
        <v>46</v>
      </c>
      <c r="B2238" s="27" t="s">
        <v>21</v>
      </c>
      <c r="C2238" s="27">
        <v>1185732</v>
      </c>
      <c r="D2238" s="28">
        <v>44205</v>
      </c>
      <c r="E2238" s="27" t="s">
        <v>53</v>
      </c>
      <c r="F2238" s="27" t="s">
        <v>93</v>
      </c>
      <c r="G2238" s="27" t="s">
        <v>94</v>
      </c>
      <c r="H2238" s="27" t="s">
        <v>24</v>
      </c>
      <c r="I2238" s="29">
        <v>0.4</v>
      </c>
      <c r="J2238" s="30">
        <v>10250</v>
      </c>
      <c r="K2238" s="31">
        <f t="shared" si="16"/>
        <v>4100</v>
      </c>
      <c r="L2238" s="31">
        <f t="shared" si="17"/>
        <v>1845</v>
      </c>
      <c r="M2238" s="32">
        <v>0.45</v>
      </c>
      <c r="O2238" s="37"/>
      <c r="P2238" s="35"/>
      <c r="Q2238" s="33"/>
      <c r="R2238" s="34"/>
    </row>
    <row r="2239" spans="1:18" ht="15.75" customHeight="1" x14ac:dyDescent="0.2">
      <c r="A2239" s="22"/>
      <c r="B2239" s="27" t="s">
        <v>21</v>
      </c>
      <c r="C2239" s="27">
        <v>1185732</v>
      </c>
      <c r="D2239" s="28">
        <v>44205</v>
      </c>
      <c r="E2239" s="27" t="s">
        <v>53</v>
      </c>
      <c r="F2239" s="27" t="s">
        <v>93</v>
      </c>
      <c r="G2239" s="27" t="s">
        <v>94</v>
      </c>
      <c r="H2239" s="27" t="s">
        <v>25</v>
      </c>
      <c r="I2239" s="29">
        <v>0.4</v>
      </c>
      <c r="J2239" s="30">
        <v>8250</v>
      </c>
      <c r="K2239" s="31">
        <f t="shared" si="16"/>
        <v>3300</v>
      </c>
      <c r="L2239" s="31">
        <f t="shared" si="17"/>
        <v>1155</v>
      </c>
      <c r="M2239" s="32">
        <v>0.35</v>
      </c>
      <c r="O2239" s="37"/>
      <c r="P2239" s="35"/>
      <c r="Q2239" s="33"/>
      <c r="R2239" s="34"/>
    </row>
    <row r="2240" spans="1:18" ht="15.75" customHeight="1" x14ac:dyDescent="0.2">
      <c r="A2240" s="22"/>
      <c r="B2240" s="27" t="s">
        <v>21</v>
      </c>
      <c r="C2240" s="27">
        <v>1185732</v>
      </c>
      <c r="D2240" s="28">
        <v>44205</v>
      </c>
      <c r="E2240" s="27" t="s">
        <v>53</v>
      </c>
      <c r="F2240" s="27" t="s">
        <v>93</v>
      </c>
      <c r="G2240" s="27" t="s">
        <v>94</v>
      </c>
      <c r="H2240" s="27" t="s">
        <v>26</v>
      </c>
      <c r="I2240" s="29">
        <v>0.30000000000000004</v>
      </c>
      <c r="J2240" s="30">
        <v>8250</v>
      </c>
      <c r="K2240" s="31">
        <f t="shared" si="16"/>
        <v>2475.0000000000005</v>
      </c>
      <c r="L2240" s="31">
        <f t="shared" si="17"/>
        <v>618.75000000000011</v>
      </c>
      <c r="M2240" s="32">
        <v>0.25</v>
      </c>
      <c r="O2240" s="37"/>
      <c r="P2240" s="35"/>
      <c r="Q2240" s="33"/>
      <c r="R2240" s="34"/>
    </row>
    <row r="2241" spans="1:18" ht="15.75" customHeight="1" x14ac:dyDescent="0.2">
      <c r="A2241" s="22"/>
      <c r="B2241" s="27" t="s">
        <v>21</v>
      </c>
      <c r="C2241" s="27">
        <v>1185732</v>
      </c>
      <c r="D2241" s="28">
        <v>44205</v>
      </c>
      <c r="E2241" s="27" t="s">
        <v>53</v>
      </c>
      <c r="F2241" s="27" t="s">
        <v>93</v>
      </c>
      <c r="G2241" s="27" t="s">
        <v>94</v>
      </c>
      <c r="H2241" s="27" t="s">
        <v>27</v>
      </c>
      <c r="I2241" s="29">
        <v>0.35</v>
      </c>
      <c r="J2241" s="30">
        <v>6750</v>
      </c>
      <c r="K2241" s="31">
        <f t="shared" si="16"/>
        <v>2362.5</v>
      </c>
      <c r="L2241" s="31">
        <f t="shared" si="17"/>
        <v>708.75</v>
      </c>
      <c r="M2241" s="32">
        <v>0.3</v>
      </c>
      <c r="O2241" s="37"/>
      <c r="P2241" s="35"/>
      <c r="Q2241" s="33"/>
      <c r="R2241" s="34"/>
    </row>
    <row r="2242" spans="1:18" ht="15.75" customHeight="1" x14ac:dyDescent="0.2">
      <c r="A2242" s="22"/>
      <c r="B2242" s="27" t="s">
        <v>21</v>
      </c>
      <c r="C2242" s="27">
        <v>1185732</v>
      </c>
      <c r="D2242" s="28">
        <v>44205</v>
      </c>
      <c r="E2242" s="27" t="s">
        <v>53</v>
      </c>
      <c r="F2242" s="27" t="s">
        <v>93</v>
      </c>
      <c r="G2242" s="27" t="s">
        <v>94</v>
      </c>
      <c r="H2242" s="27" t="s">
        <v>28</v>
      </c>
      <c r="I2242" s="29">
        <v>0.5</v>
      </c>
      <c r="J2242" s="30">
        <v>7250</v>
      </c>
      <c r="K2242" s="31">
        <f t="shared" si="16"/>
        <v>3625</v>
      </c>
      <c r="L2242" s="31">
        <f t="shared" si="17"/>
        <v>1268.75</v>
      </c>
      <c r="M2242" s="32">
        <v>0.35</v>
      </c>
      <c r="O2242" s="37"/>
      <c r="P2242" s="35"/>
      <c r="Q2242" s="33"/>
      <c r="R2242" s="34"/>
    </row>
    <row r="2243" spans="1:18" ht="15.75" customHeight="1" x14ac:dyDescent="0.2">
      <c r="A2243" s="22"/>
      <c r="B2243" s="27" t="s">
        <v>21</v>
      </c>
      <c r="C2243" s="27">
        <v>1185732</v>
      </c>
      <c r="D2243" s="28">
        <v>44205</v>
      </c>
      <c r="E2243" s="27" t="s">
        <v>53</v>
      </c>
      <c r="F2243" s="27" t="s">
        <v>93</v>
      </c>
      <c r="G2243" s="27" t="s">
        <v>94</v>
      </c>
      <c r="H2243" s="27" t="s">
        <v>29</v>
      </c>
      <c r="I2243" s="29">
        <v>0.4</v>
      </c>
      <c r="J2243" s="30">
        <v>8250</v>
      </c>
      <c r="K2243" s="31">
        <f t="shared" si="16"/>
        <v>3300</v>
      </c>
      <c r="L2243" s="31">
        <f t="shared" si="17"/>
        <v>1650</v>
      </c>
      <c r="M2243" s="32">
        <v>0.5</v>
      </c>
      <c r="O2243" s="37"/>
      <c r="P2243" s="35"/>
      <c r="Q2243" s="33"/>
      <c r="R2243" s="34"/>
    </row>
    <row r="2244" spans="1:18" ht="15.75" customHeight="1" x14ac:dyDescent="0.2">
      <c r="A2244" s="22"/>
      <c r="B2244" s="27" t="s">
        <v>21</v>
      </c>
      <c r="C2244" s="27">
        <v>1185732</v>
      </c>
      <c r="D2244" s="28">
        <v>44234</v>
      </c>
      <c r="E2244" s="27" t="s">
        <v>53</v>
      </c>
      <c r="F2244" s="27" t="s">
        <v>93</v>
      </c>
      <c r="G2244" s="27" t="s">
        <v>94</v>
      </c>
      <c r="H2244" s="27" t="s">
        <v>24</v>
      </c>
      <c r="I2244" s="29">
        <v>0.4</v>
      </c>
      <c r="J2244" s="30">
        <v>10750</v>
      </c>
      <c r="K2244" s="31">
        <f t="shared" si="16"/>
        <v>4300</v>
      </c>
      <c r="L2244" s="31">
        <f t="shared" si="17"/>
        <v>1935</v>
      </c>
      <c r="M2244" s="32">
        <v>0.45</v>
      </c>
      <c r="O2244" s="37"/>
      <c r="P2244" s="35"/>
      <c r="Q2244" s="33"/>
      <c r="R2244" s="34"/>
    </row>
    <row r="2245" spans="1:18" ht="15.75" customHeight="1" x14ac:dyDescent="0.2">
      <c r="A2245" s="22"/>
      <c r="B2245" s="27" t="s">
        <v>21</v>
      </c>
      <c r="C2245" s="27">
        <v>1185732</v>
      </c>
      <c r="D2245" s="28">
        <v>44234</v>
      </c>
      <c r="E2245" s="27" t="s">
        <v>53</v>
      </c>
      <c r="F2245" s="27" t="s">
        <v>93</v>
      </c>
      <c r="G2245" s="27" t="s">
        <v>94</v>
      </c>
      <c r="H2245" s="27" t="s">
        <v>25</v>
      </c>
      <c r="I2245" s="29">
        <v>0.4</v>
      </c>
      <c r="J2245" s="30">
        <v>7250</v>
      </c>
      <c r="K2245" s="31">
        <f t="shared" si="16"/>
        <v>2900</v>
      </c>
      <c r="L2245" s="31">
        <f t="shared" si="17"/>
        <v>1014.9999999999999</v>
      </c>
      <c r="M2245" s="32">
        <v>0.35</v>
      </c>
      <c r="O2245" s="37"/>
      <c r="P2245" s="35"/>
      <c r="Q2245" s="33"/>
      <c r="R2245" s="34"/>
    </row>
    <row r="2246" spans="1:18" ht="15.75" customHeight="1" x14ac:dyDescent="0.2">
      <c r="A2246" s="22"/>
      <c r="B2246" s="27" t="s">
        <v>21</v>
      </c>
      <c r="C2246" s="27">
        <v>1185732</v>
      </c>
      <c r="D2246" s="28">
        <v>44234</v>
      </c>
      <c r="E2246" s="27" t="s">
        <v>53</v>
      </c>
      <c r="F2246" s="27" t="s">
        <v>93</v>
      </c>
      <c r="G2246" s="27" t="s">
        <v>94</v>
      </c>
      <c r="H2246" s="27" t="s">
        <v>26</v>
      </c>
      <c r="I2246" s="29">
        <v>0.30000000000000004</v>
      </c>
      <c r="J2246" s="30">
        <v>7750</v>
      </c>
      <c r="K2246" s="31">
        <f t="shared" si="16"/>
        <v>2325.0000000000005</v>
      </c>
      <c r="L2246" s="31">
        <f t="shared" si="17"/>
        <v>581.25000000000011</v>
      </c>
      <c r="M2246" s="32">
        <v>0.25</v>
      </c>
      <c r="O2246" s="37"/>
      <c r="P2246" s="35"/>
      <c r="Q2246" s="33"/>
      <c r="R2246" s="34"/>
    </row>
    <row r="2247" spans="1:18" ht="15.75" customHeight="1" x14ac:dyDescent="0.2">
      <c r="A2247" s="22"/>
      <c r="B2247" s="27" t="s">
        <v>21</v>
      </c>
      <c r="C2247" s="27">
        <v>1185732</v>
      </c>
      <c r="D2247" s="28">
        <v>44234</v>
      </c>
      <c r="E2247" s="27" t="s">
        <v>53</v>
      </c>
      <c r="F2247" s="27" t="s">
        <v>93</v>
      </c>
      <c r="G2247" s="27" t="s">
        <v>94</v>
      </c>
      <c r="H2247" s="27" t="s">
        <v>27</v>
      </c>
      <c r="I2247" s="29">
        <v>0.35</v>
      </c>
      <c r="J2247" s="30">
        <v>6250</v>
      </c>
      <c r="K2247" s="31">
        <f t="shared" si="16"/>
        <v>2187.5</v>
      </c>
      <c r="L2247" s="31">
        <f t="shared" si="17"/>
        <v>656.25</v>
      </c>
      <c r="M2247" s="32">
        <v>0.3</v>
      </c>
      <c r="O2247" s="37"/>
      <c r="P2247" s="35"/>
      <c r="Q2247" s="33"/>
      <c r="R2247" s="34"/>
    </row>
    <row r="2248" spans="1:18" ht="15.75" customHeight="1" x14ac:dyDescent="0.2">
      <c r="A2248" s="22"/>
      <c r="B2248" s="27" t="s">
        <v>21</v>
      </c>
      <c r="C2248" s="27">
        <v>1185732</v>
      </c>
      <c r="D2248" s="28">
        <v>44234</v>
      </c>
      <c r="E2248" s="27" t="s">
        <v>53</v>
      </c>
      <c r="F2248" s="27" t="s">
        <v>93</v>
      </c>
      <c r="G2248" s="27" t="s">
        <v>94</v>
      </c>
      <c r="H2248" s="27" t="s">
        <v>28</v>
      </c>
      <c r="I2248" s="29">
        <v>0.5</v>
      </c>
      <c r="J2248" s="30">
        <v>7000</v>
      </c>
      <c r="K2248" s="31">
        <f t="shared" si="16"/>
        <v>3500</v>
      </c>
      <c r="L2248" s="31">
        <f t="shared" si="17"/>
        <v>1225</v>
      </c>
      <c r="M2248" s="32">
        <v>0.35</v>
      </c>
      <c r="O2248" s="37"/>
      <c r="P2248" s="35"/>
      <c r="Q2248" s="33"/>
      <c r="R2248" s="34"/>
    </row>
    <row r="2249" spans="1:18" ht="15.75" customHeight="1" x14ac:dyDescent="0.2">
      <c r="A2249" s="22"/>
      <c r="B2249" s="27" t="s">
        <v>21</v>
      </c>
      <c r="C2249" s="27">
        <v>1185732</v>
      </c>
      <c r="D2249" s="28">
        <v>44234</v>
      </c>
      <c r="E2249" s="27" t="s">
        <v>53</v>
      </c>
      <c r="F2249" s="27" t="s">
        <v>93</v>
      </c>
      <c r="G2249" s="27" t="s">
        <v>94</v>
      </c>
      <c r="H2249" s="27" t="s">
        <v>29</v>
      </c>
      <c r="I2249" s="29">
        <v>0.35</v>
      </c>
      <c r="J2249" s="30">
        <v>8000</v>
      </c>
      <c r="K2249" s="31">
        <f t="shared" si="16"/>
        <v>2800</v>
      </c>
      <c r="L2249" s="31">
        <f t="shared" si="17"/>
        <v>1400</v>
      </c>
      <c r="M2249" s="32">
        <v>0.5</v>
      </c>
      <c r="O2249" s="37"/>
      <c r="P2249" s="35"/>
      <c r="Q2249" s="33"/>
      <c r="R2249" s="34"/>
    </row>
    <row r="2250" spans="1:18" ht="15.75" customHeight="1" x14ac:dyDescent="0.2">
      <c r="A2250" s="22"/>
      <c r="B2250" s="27" t="s">
        <v>21</v>
      </c>
      <c r="C2250" s="27">
        <v>1185732</v>
      </c>
      <c r="D2250" s="28">
        <v>44260</v>
      </c>
      <c r="E2250" s="27" t="s">
        <v>53</v>
      </c>
      <c r="F2250" s="27" t="s">
        <v>93</v>
      </c>
      <c r="G2250" s="27" t="s">
        <v>94</v>
      </c>
      <c r="H2250" s="27" t="s">
        <v>24</v>
      </c>
      <c r="I2250" s="29">
        <v>0.35</v>
      </c>
      <c r="J2250" s="30">
        <v>10200</v>
      </c>
      <c r="K2250" s="31">
        <f t="shared" si="16"/>
        <v>3570</v>
      </c>
      <c r="L2250" s="31">
        <f t="shared" si="17"/>
        <v>1606.5</v>
      </c>
      <c r="M2250" s="32">
        <v>0.45</v>
      </c>
      <c r="O2250" s="37"/>
      <c r="P2250" s="35"/>
      <c r="Q2250" s="33"/>
      <c r="R2250" s="34"/>
    </row>
    <row r="2251" spans="1:18" ht="15.75" customHeight="1" x14ac:dyDescent="0.2">
      <c r="A2251" s="22"/>
      <c r="B2251" s="27" t="s">
        <v>21</v>
      </c>
      <c r="C2251" s="27">
        <v>1185732</v>
      </c>
      <c r="D2251" s="28">
        <v>44260</v>
      </c>
      <c r="E2251" s="27" t="s">
        <v>53</v>
      </c>
      <c r="F2251" s="27" t="s">
        <v>93</v>
      </c>
      <c r="G2251" s="27" t="s">
        <v>94</v>
      </c>
      <c r="H2251" s="27" t="s">
        <v>25</v>
      </c>
      <c r="I2251" s="29">
        <v>0.35</v>
      </c>
      <c r="J2251" s="30">
        <v>7000</v>
      </c>
      <c r="K2251" s="31">
        <f t="shared" si="16"/>
        <v>2450</v>
      </c>
      <c r="L2251" s="31">
        <f t="shared" si="17"/>
        <v>857.5</v>
      </c>
      <c r="M2251" s="32">
        <v>0.35</v>
      </c>
      <c r="O2251" s="37"/>
      <c r="P2251" s="35"/>
      <c r="Q2251" s="33"/>
      <c r="R2251" s="34"/>
    </row>
    <row r="2252" spans="1:18" ht="15.75" customHeight="1" x14ac:dyDescent="0.2">
      <c r="A2252" s="22"/>
      <c r="B2252" s="27" t="s">
        <v>21</v>
      </c>
      <c r="C2252" s="27">
        <v>1185732</v>
      </c>
      <c r="D2252" s="28">
        <v>44260</v>
      </c>
      <c r="E2252" s="27" t="s">
        <v>53</v>
      </c>
      <c r="F2252" s="27" t="s">
        <v>93</v>
      </c>
      <c r="G2252" s="27" t="s">
        <v>94</v>
      </c>
      <c r="H2252" s="27" t="s">
        <v>26</v>
      </c>
      <c r="I2252" s="29">
        <v>0.25</v>
      </c>
      <c r="J2252" s="30">
        <v>7250</v>
      </c>
      <c r="K2252" s="31">
        <f t="shared" si="16"/>
        <v>1812.5</v>
      </c>
      <c r="L2252" s="31">
        <f t="shared" si="17"/>
        <v>453.125</v>
      </c>
      <c r="M2252" s="32">
        <v>0.25</v>
      </c>
      <c r="O2252" s="37"/>
      <c r="P2252" s="35"/>
      <c r="Q2252" s="33"/>
      <c r="R2252" s="34"/>
    </row>
    <row r="2253" spans="1:18" ht="15.75" customHeight="1" x14ac:dyDescent="0.2">
      <c r="A2253" s="22"/>
      <c r="B2253" s="27" t="s">
        <v>21</v>
      </c>
      <c r="C2253" s="27">
        <v>1185732</v>
      </c>
      <c r="D2253" s="28">
        <v>44260</v>
      </c>
      <c r="E2253" s="27" t="s">
        <v>53</v>
      </c>
      <c r="F2253" s="27" t="s">
        <v>93</v>
      </c>
      <c r="G2253" s="27" t="s">
        <v>94</v>
      </c>
      <c r="H2253" s="27" t="s">
        <v>27</v>
      </c>
      <c r="I2253" s="29">
        <v>0.29999999999999993</v>
      </c>
      <c r="J2253" s="30">
        <v>5750</v>
      </c>
      <c r="K2253" s="31">
        <f t="shared" si="16"/>
        <v>1724.9999999999995</v>
      </c>
      <c r="L2253" s="31">
        <f t="shared" si="17"/>
        <v>517.49999999999989</v>
      </c>
      <c r="M2253" s="32">
        <v>0.3</v>
      </c>
      <c r="O2253" s="37"/>
      <c r="P2253" s="35"/>
      <c r="Q2253" s="33"/>
      <c r="R2253" s="34"/>
    </row>
    <row r="2254" spans="1:18" ht="15.75" customHeight="1" x14ac:dyDescent="0.2">
      <c r="A2254" s="22"/>
      <c r="B2254" s="27" t="s">
        <v>21</v>
      </c>
      <c r="C2254" s="27">
        <v>1185732</v>
      </c>
      <c r="D2254" s="28">
        <v>44260</v>
      </c>
      <c r="E2254" s="27" t="s">
        <v>53</v>
      </c>
      <c r="F2254" s="27" t="s">
        <v>93</v>
      </c>
      <c r="G2254" s="27" t="s">
        <v>94</v>
      </c>
      <c r="H2254" s="27" t="s">
        <v>28</v>
      </c>
      <c r="I2254" s="29">
        <v>0.45000000000000007</v>
      </c>
      <c r="J2254" s="30">
        <v>6250</v>
      </c>
      <c r="K2254" s="31">
        <f t="shared" si="16"/>
        <v>2812.5000000000005</v>
      </c>
      <c r="L2254" s="31">
        <f t="shared" si="17"/>
        <v>984.37500000000011</v>
      </c>
      <c r="M2254" s="32">
        <v>0.35</v>
      </c>
      <c r="O2254" s="37"/>
      <c r="P2254" s="35"/>
      <c r="Q2254" s="33"/>
      <c r="R2254" s="34"/>
    </row>
    <row r="2255" spans="1:18" ht="15.75" customHeight="1" x14ac:dyDescent="0.2">
      <c r="A2255" s="22"/>
      <c r="B2255" s="27" t="s">
        <v>21</v>
      </c>
      <c r="C2255" s="27">
        <v>1185732</v>
      </c>
      <c r="D2255" s="28">
        <v>44260</v>
      </c>
      <c r="E2255" s="27" t="s">
        <v>53</v>
      </c>
      <c r="F2255" s="27" t="s">
        <v>93</v>
      </c>
      <c r="G2255" s="27" t="s">
        <v>94</v>
      </c>
      <c r="H2255" s="27" t="s">
        <v>29</v>
      </c>
      <c r="I2255" s="29">
        <v>0.35</v>
      </c>
      <c r="J2255" s="30">
        <v>7250</v>
      </c>
      <c r="K2255" s="31">
        <f t="shared" si="16"/>
        <v>2537.5</v>
      </c>
      <c r="L2255" s="31">
        <f t="shared" si="17"/>
        <v>1268.75</v>
      </c>
      <c r="M2255" s="32">
        <v>0.5</v>
      </c>
      <c r="O2255" s="37"/>
      <c r="P2255" s="35"/>
      <c r="Q2255" s="33"/>
      <c r="R2255" s="34"/>
    </row>
    <row r="2256" spans="1:18" ht="15.75" customHeight="1" x14ac:dyDescent="0.2">
      <c r="A2256" s="22"/>
      <c r="B2256" s="27" t="s">
        <v>21</v>
      </c>
      <c r="C2256" s="27">
        <v>1185732</v>
      </c>
      <c r="D2256" s="28">
        <v>44292</v>
      </c>
      <c r="E2256" s="27" t="s">
        <v>53</v>
      </c>
      <c r="F2256" s="27" t="s">
        <v>93</v>
      </c>
      <c r="G2256" s="27" t="s">
        <v>94</v>
      </c>
      <c r="H2256" s="27" t="s">
        <v>24</v>
      </c>
      <c r="I2256" s="29">
        <v>0.35</v>
      </c>
      <c r="J2256" s="30">
        <v>9750</v>
      </c>
      <c r="K2256" s="31">
        <f t="shared" si="16"/>
        <v>3412.5</v>
      </c>
      <c r="L2256" s="31">
        <f t="shared" si="17"/>
        <v>1535.625</v>
      </c>
      <c r="M2256" s="32">
        <v>0.45</v>
      </c>
      <c r="O2256" s="37"/>
      <c r="P2256" s="35"/>
      <c r="Q2256" s="33"/>
      <c r="R2256" s="34"/>
    </row>
    <row r="2257" spans="1:18" ht="15.75" customHeight="1" x14ac:dyDescent="0.2">
      <c r="A2257" s="22"/>
      <c r="B2257" s="27" t="s">
        <v>21</v>
      </c>
      <c r="C2257" s="27">
        <v>1185732</v>
      </c>
      <c r="D2257" s="28">
        <v>44292</v>
      </c>
      <c r="E2257" s="27" t="s">
        <v>53</v>
      </c>
      <c r="F2257" s="27" t="s">
        <v>93</v>
      </c>
      <c r="G2257" s="27" t="s">
        <v>94</v>
      </c>
      <c r="H2257" s="27" t="s">
        <v>25</v>
      </c>
      <c r="I2257" s="29">
        <v>0.35</v>
      </c>
      <c r="J2257" s="30">
        <v>6750</v>
      </c>
      <c r="K2257" s="31">
        <f t="shared" si="16"/>
        <v>2362.5</v>
      </c>
      <c r="L2257" s="31">
        <f t="shared" si="17"/>
        <v>826.875</v>
      </c>
      <c r="M2257" s="32">
        <v>0.35</v>
      </c>
      <c r="O2257" s="37"/>
      <c r="P2257" s="35"/>
      <c r="Q2257" s="33"/>
      <c r="R2257" s="34"/>
    </row>
    <row r="2258" spans="1:18" ht="15.75" customHeight="1" x14ac:dyDescent="0.2">
      <c r="A2258" s="22"/>
      <c r="B2258" s="27" t="s">
        <v>21</v>
      </c>
      <c r="C2258" s="27">
        <v>1185732</v>
      </c>
      <c r="D2258" s="28">
        <v>44292</v>
      </c>
      <c r="E2258" s="27" t="s">
        <v>53</v>
      </c>
      <c r="F2258" s="27" t="s">
        <v>93</v>
      </c>
      <c r="G2258" s="27" t="s">
        <v>94</v>
      </c>
      <c r="H2258" s="27" t="s">
        <v>26</v>
      </c>
      <c r="I2258" s="29">
        <v>0.25</v>
      </c>
      <c r="J2258" s="30">
        <v>6750</v>
      </c>
      <c r="K2258" s="31">
        <f t="shared" si="16"/>
        <v>1687.5</v>
      </c>
      <c r="L2258" s="31">
        <f t="shared" si="17"/>
        <v>421.875</v>
      </c>
      <c r="M2258" s="32">
        <v>0.25</v>
      </c>
      <c r="O2258" s="37"/>
      <c r="P2258" s="35"/>
      <c r="Q2258" s="33"/>
      <c r="R2258" s="34"/>
    </row>
    <row r="2259" spans="1:18" ht="15.75" customHeight="1" x14ac:dyDescent="0.2">
      <c r="A2259" s="22"/>
      <c r="B2259" s="27" t="s">
        <v>21</v>
      </c>
      <c r="C2259" s="27">
        <v>1185732</v>
      </c>
      <c r="D2259" s="28">
        <v>44292</v>
      </c>
      <c r="E2259" s="27" t="s">
        <v>53</v>
      </c>
      <c r="F2259" s="27" t="s">
        <v>93</v>
      </c>
      <c r="G2259" s="27" t="s">
        <v>94</v>
      </c>
      <c r="H2259" s="27" t="s">
        <v>27</v>
      </c>
      <c r="I2259" s="29">
        <v>0.29999999999999993</v>
      </c>
      <c r="J2259" s="30">
        <v>6000</v>
      </c>
      <c r="K2259" s="31">
        <f t="shared" si="16"/>
        <v>1799.9999999999995</v>
      </c>
      <c r="L2259" s="31">
        <f t="shared" si="17"/>
        <v>539.99999999999989</v>
      </c>
      <c r="M2259" s="32">
        <v>0.3</v>
      </c>
      <c r="O2259" s="37"/>
      <c r="P2259" s="35"/>
      <c r="Q2259" s="33"/>
      <c r="R2259" s="34"/>
    </row>
    <row r="2260" spans="1:18" ht="15.75" customHeight="1" x14ac:dyDescent="0.2">
      <c r="A2260" s="22"/>
      <c r="B2260" s="27" t="s">
        <v>21</v>
      </c>
      <c r="C2260" s="27">
        <v>1185732</v>
      </c>
      <c r="D2260" s="28">
        <v>44292</v>
      </c>
      <c r="E2260" s="27" t="s">
        <v>53</v>
      </c>
      <c r="F2260" s="27" t="s">
        <v>93</v>
      </c>
      <c r="G2260" s="27" t="s">
        <v>94</v>
      </c>
      <c r="H2260" s="27" t="s">
        <v>28</v>
      </c>
      <c r="I2260" s="29">
        <v>0.5</v>
      </c>
      <c r="J2260" s="30">
        <v>6250</v>
      </c>
      <c r="K2260" s="31">
        <f t="shared" si="16"/>
        <v>3125</v>
      </c>
      <c r="L2260" s="31">
        <f t="shared" si="17"/>
        <v>1093.75</v>
      </c>
      <c r="M2260" s="32">
        <v>0.35</v>
      </c>
      <c r="O2260" s="37"/>
      <c r="P2260" s="35"/>
      <c r="Q2260" s="33"/>
      <c r="R2260" s="34"/>
    </row>
    <row r="2261" spans="1:18" ht="15.75" customHeight="1" x14ac:dyDescent="0.2">
      <c r="A2261" s="22"/>
      <c r="B2261" s="27" t="s">
        <v>21</v>
      </c>
      <c r="C2261" s="27">
        <v>1185732</v>
      </c>
      <c r="D2261" s="28">
        <v>44292</v>
      </c>
      <c r="E2261" s="27" t="s">
        <v>53</v>
      </c>
      <c r="F2261" s="27" t="s">
        <v>93</v>
      </c>
      <c r="G2261" s="27" t="s">
        <v>94</v>
      </c>
      <c r="H2261" s="27" t="s">
        <v>29</v>
      </c>
      <c r="I2261" s="29">
        <v>0.4</v>
      </c>
      <c r="J2261" s="30">
        <v>7750</v>
      </c>
      <c r="K2261" s="31">
        <f t="shared" si="16"/>
        <v>3100</v>
      </c>
      <c r="L2261" s="31">
        <f t="shared" si="17"/>
        <v>1550</v>
      </c>
      <c r="M2261" s="32">
        <v>0.5</v>
      </c>
      <c r="O2261" s="37"/>
      <c r="P2261" s="35"/>
      <c r="Q2261" s="33"/>
      <c r="R2261" s="34"/>
    </row>
    <row r="2262" spans="1:18" ht="15.75" customHeight="1" x14ac:dyDescent="0.2">
      <c r="A2262" s="22"/>
      <c r="B2262" s="27" t="s">
        <v>21</v>
      </c>
      <c r="C2262" s="27">
        <v>1185732</v>
      </c>
      <c r="D2262" s="28">
        <v>44321</v>
      </c>
      <c r="E2262" s="27" t="s">
        <v>53</v>
      </c>
      <c r="F2262" s="27" t="s">
        <v>93</v>
      </c>
      <c r="G2262" s="27" t="s">
        <v>94</v>
      </c>
      <c r="H2262" s="27" t="s">
        <v>24</v>
      </c>
      <c r="I2262" s="29">
        <v>0.5</v>
      </c>
      <c r="J2262" s="30">
        <v>10450</v>
      </c>
      <c r="K2262" s="31">
        <f t="shared" si="16"/>
        <v>5225</v>
      </c>
      <c r="L2262" s="31">
        <f t="shared" si="17"/>
        <v>2351.25</v>
      </c>
      <c r="M2262" s="32">
        <v>0.45</v>
      </c>
      <c r="O2262" s="37"/>
      <c r="P2262" s="35"/>
      <c r="Q2262" s="33"/>
      <c r="R2262" s="34"/>
    </row>
    <row r="2263" spans="1:18" ht="15.75" customHeight="1" x14ac:dyDescent="0.2">
      <c r="A2263" s="22"/>
      <c r="B2263" s="27" t="s">
        <v>21</v>
      </c>
      <c r="C2263" s="27">
        <v>1185732</v>
      </c>
      <c r="D2263" s="28">
        <v>44321</v>
      </c>
      <c r="E2263" s="27" t="s">
        <v>53</v>
      </c>
      <c r="F2263" s="27" t="s">
        <v>93</v>
      </c>
      <c r="G2263" s="27" t="s">
        <v>94</v>
      </c>
      <c r="H2263" s="27" t="s">
        <v>25</v>
      </c>
      <c r="I2263" s="29">
        <v>0.5</v>
      </c>
      <c r="J2263" s="30">
        <v>7500</v>
      </c>
      <c r="K2263" s="31">
        <f t="shared" si="16"/>
        <v>3750</v>
      </c>
      <c r="L2263" s="31">
        <f t="shared" si="17"/>
        <v>1312.5</v>
      </c>
      <c r="M2263" s="32">
        <v>0.35</v>
      </c>
      <c r="O2263" s="37"/>
      <c r="P2263" s="35"/>
      <c r="Q2263" s="33"/>
      <c r="R2263" s="34"/>
    </row>
    <row r="2264" spans="1:18" ht="15.75" customHeight="1" x14ac:dyDescent="0.2">
      <c r="A2264" s="22"/>
      <c r="B2264" s="27" t="s">
        <v>21</v>
      </c>
      <c r="C2264" s="27">
        <v>1185732</v>
      </c>
      <c r="D2264" s="28">
        <v>44321</v>
      </c>
      <c r="E2264" s="27" t="s">
        <v>53</v>
      </c>
      <c r="F2264" s="27" t="s">
        <v>93</v>
      </c>
      <c r="G2264" s="27" t="s">
        <v>94</v>
      </c>
      <c r="H2264" s="27" t="s">
        <v>26</v>
      </c>
      <c r="I2264" s="29">
        <v>0.45</v>
      </c>
      <c r="J2264" s="30">
        <v>7250</v>
      </c>
      <c r="K2264" s="31">
        <f t="shared" si="16"/>
        <v>3262.5</v>
      </c>
      <c r="L2264" s="31">
        <f t="shared" si="17"/>
        <v>815.625</v>
      </c>
      <c r="M2264" s="32">
        <v>0.25</v>
      </c>
      <c r="O2264" s="37"/>
      <c r="P2264" s="35"/>
      <c r="Q2264" s="33"/>
      <c r="R2264" s="34"/>
    </row>
    <row r="2265" spans="1:18" ht="15.75" customHeight="1" x14ac:dyDescent="0.2">
      <c r="A2265" s="22"/>
      <c r="B2265" s="27" t="s">
        <v>21</v>
      </c>
      <c r="C2265" s="27">
        <v>1185732</v>
      </c>
      <c r="D2265" s="28">
        <v>44321</v>
      </c>
      <c r="E2265" s="27" t="s">
        <v>53</v>
      </c>
      <c r="F2265" s="27" t="s">
        <v>93</v>
      </c>
      <c r="G2265" s="27" t="s">
        <v>94</v>
      </c>
      <c r="H2265" s="27" t="s">
        <v>27</v>
      </c>
      <c r="I2265" s="29">
        <v>0.45</v>
      </c>
      <c r="J2265" s="30">
        <v>6750</v>
      </c>
      <c r="K2265" s="31">
        <f t="shared" si="16"/>
        <v>3037.5</v>
      </c>
      <c r="L2265" s="31">
        <f t="shared" si="17"/>
        <v>911.25</v>
      </c>
      <c r="M2265" s="32">
        <v>0.3</v>
      </c>
      <c r="O2265" s="37"/>
      <c r="P2265" s="35"/>
      <c r="Q2265" s="33"/>
      <c r="R2265" s="34"/>
    </row>
    <row r="2266" spans="1:18" ht="15.75" customHeight="1" x14ac:dyDescent="0.2">
      <c r="A2266" s="22"/>
      <c r="B2266" s="27" t="s">
        <v>21</v>
      </c>
      <c r="C2266" s="27">
        <v>1185732</v>
      </c>
      <c r="D2266" s="28">
        <v>44321</v>
      </c>
      <c r="E2266" s="27" t="s">
        <v>53</v>
      </c>
      <c r="F2266" s="27" t="s">
        <v>93</v>
      </c>
      <c r="G2266" s="27" t="s">
        <v>94</v>
      </c>
      <c r="H2266" s="27" t="s">
        <v>28</v>
      </c>
      <c r="I2266" s="29">
        <v>0.54999999999999993</v>
      </c>
      <c r="J2266" s="30">
        <v>7000</v>
      </c>
      <c r="K2266" s="31">
        <f t="shared" si="16"/>
        <v>3849.9999999999995</v>
      </c>
      <c r="L2266" s="31">
        <f t="shared" si="17"/>
        <v>1347.4999999999998</v>
      </c>
      <c r="M2266" s="32">
        <v>0.35</v>
      </c>
      <c r="O2266" s="37"/>
      <c r="P2266" s="35"/>
      <c r="Q2266" s="33"/>
      <c r="R2266" s="34"/>
    </row>
    <row r="2267" spans="1:18" ht="15.75" customHeight="1" x14ac:dyDescent="0.2">
      <c r="A2267" s="22"/>
      <c r="B2267" s="27" t="s">
        <v>21</v>
      </c>
      <c r="C2267" s="27">
        <v>1185732</v>
      </c>
      <c r="D2267" s="28">
        <v>44321</v>
      </c>
      <c r="E2267" s="27" t="s">
        <v>53</v>
      </c>
      <c r="F2267" s="27" t="s">
        <v>93</v>
      </c>
      <c r="G2267" s="27" t="s">
        <v>94</v>
      </c>
      <c r="H2267" s="27" t="s">
        <v>29</v>
      </c>
      <c r="I2267" s="29">
        <v>0.6</v>
      </c>
      <c r="J2267" s="30">
        <v>8000</v>
      </c>
      <c r="K2267" s="31">
        <f t="shared" si="16"/>
        <v>4800</v>
      </c>
      <c r="L2267" s="31">
        <f t="shared" si="17"/>
        <v>2400</v>
      </c>
      <c r="M2267" s="32">
        <v>0.5</v>
      </c>
      <c r="O2267" s="37"/>
      <c r="P2267" s="35"/>
      <c r="Q2267" s="33"/>
      <c r="R2267" s="34"/>
    </row>
    <row r="2268" spans="1:18" ht="15.75" customHeight="1" x14ac:dyDescent="0.2">
      <c r="A2268" s="22"/>
      <c r="B2268" s="27" t="s">
        <v>21</v>
      </c>
      <c r="C2268" s="27">
        <v>1185732</v>
      </c>
      <c r="D2268" s="28">
        <v>44354</v>
      </c>
      <c r="E2268" s="27" t="s">
        <v>53</v>
      </c>
      <c r="F2268" s="27" t="s">
        <v>93</v>
      </c>
      <c r="G2268" s="27" t="s">
        <v>94</v>
      </c>
      <c r="H2268" s="27" t="s">
        <v>24</v>
      </c>
      <c r="I2268" s="29">
        <v>0.54999999999999993</v>
      </c>
      <c r="J2268" s="30">
        <v>10500</v>
      </c>
      <c r="K2268" s="31">
        <f t="shared" si="16"/>
        <v>5774.9999999999991</v>
      </c>
      <c r="L2268" s="31">
        <f t="shared" si="17"/>
        <v>2598.7499999999995</v>
      </c>
      <c r="M2268" s="32">
        <v>0.45</v>
      </c>
      <c r="O2268" s="37"/>
      <c r="P2268" s="35"/>
      <c r="Q2268" s="33"/>
      <c r="R2268" s="34"/>
    </row>
    <row r="2269" spans="1:18" ht="15.75" customHeight="1" x14ac:dyDescent="0.2">
      <c r="A2269" s="22"/>
      <c r="B2269" s="27" t="s">
        <v>21</v>
      </c>
      <c r="C2269" s="27">
        <v>1185732</v>
      </c>
      <c r="D2269" s="28">
        <v>44354</v>
      </c>
      <c r="E2269" s="27" t="s">
        <v>53</v>
      </c>
      <c r="F2269" s="27" t="s">
        <v>93</v>
      </c>
      <c r="G2269" s="27" t="s">
        <v>94</v>
      </c>
      <c r="H2269" s="27" t="s">
        <v>25</v>
      </c>
      <c r="I2269" s="29">
        <v>0.5</v>
      </c>
      <c r="J2269" s="30">
        <v>8000</v>
      </c>
      <c r="K2269" s="31">
        <f t="shared" si="16"/>
        <v>4000</v>
      </c>
      <c r="L2269" s="31">
        <f t="shared" si="17"/>
        <v>1400</v>
      </c>
      <c r="M2269" s="32">
        <v>0.35</v>
      </c>
      <c r="O2269" s="37"/>
      <c r="P2269" s="35"/>
      <c r="Q2269" s="33"/>
      <c r="R2269" s="34"/>
    </row>
    <row r="2270" spans="1:18" ht="15.75" customHeight="1" x14ac:dyDescent="0.2">
      <c r="A2270" s="22"/>
      <c r="B2270" s="27" t="s">
        <v>21</v>
      </c>
      <c r="C2270" s="27">
        <v>1185732</v>
      </c>
      <c r="D2270" s="28">
        <v>44354</v>
      </c>
      <c r="E2270" s="27" t="s">
        <v>53</v>
      </c>
      <c r="F2270" s="27" t="s">
        <v>93</v>
      </c>
      <c r="G2270" s="27" t="s">
        <v>94</v>
      </c>
      <c r="H2270" s="27" t="s">
        <v>26</v>
      </c>
      <c r="I2270" s="29">
        <v>0.5</v>
      </c>
      <c r="J2270" s="30">
        <v>7750</v>
      </c>
      <c r="K2270" s="31">
        <f t="shared" si="16"/>
        <v>3875</v>
      </c>
      <c r="L2270" s="31">
        <f t="shared" si="17"/>
        <v>968.75</v>
      </c>
      <c r="M2270" s="32">
        <v>0.25</v>
      </c>
      <c r="O2270" s="37"/>
      <c r="P2270" s="35"/>
      <c r="Q2270" s="33"/>
      <c r="R2270" s="34"/>
    </row>
    <row r="2271" spans="1:18" ht="15.75" customHeight="1" x14ac:dyDescent="0.2">
      <c r="A2271" s="22"/>
      <c r="B2271" s="27" t="s">
        <v>21</v>
      </c>
      <c r="C2271" s="27">
        <v>1185732</v>
      </c>
      <c r="D2271" s="28">
        <v>44354</v>
      </c>
      <c r="E2271" s="27" t="s">
        <v>53</v>
      </c>
      <c r="F2271" s="27" t="s">
        <v>93</v>
      </c>
      <c r="G2271" s="27" t="s">
        <v>94</v>
      </c>
      <c r="H2271" s="27" t="s">
        <v>27</v>
      </c>
      <c r="I2271" s="29">
        <v>0.5</v>
      </c>
      <c r="J2271" s="30">
        <v>7500</v>
      </c>
      <c r="K2271" s="31">
        <f t="shared" si="16"/>
        <v>3750</v>
      </c>
      <c r="L2271" s="31">
        <f t="shared" si="17"/>
        <v>1125</v>
      </c>
      <c r="M2271" s="32">
        <v>0.3</v>
      </c>
      <c r="O2271" s="37"/>
      <c r="P2271" s="35"/>
      <c r="Q2271" s="33"/>
      <c r="R2271" s="34"/>
    </row>
    <row r="2272" spans="1:18" ht="15.75" customHeight="1" x14ac:dyDescent="0.2">
      <c r="A2272" s="22"/>
      <c r="B2272" s="27" t="s">
        <v>21</v>
      </c>
      <c r="C2272" s="27">
        <v>1185732</v>
      </c>
      <c r="D2272" s="28">
        <v>44354</v>
      </c>
      <c r="E2272" s="27" t="s">
        <v>53</v>
      </c>
      <c r="F2272" s="27" t="s">
        <v>93</v>
      </c>
      <c r="G2272" s="27" t="s">
        <v>94</v>
      </c>
      <c r="H2272" s="27" t="s">
        <v>28</v>
      </c>
      <c r="I2272" s="29">
        <v>0.65</v>
      </c>
      <c r="J2272" s="30">
        <v>7500</v>
      </c>
      <c r="K2272" s="31">
        <f t="shared" si="16"/>
        <v>4875</v>
      </c>
      <c r="L2272" s="31">
        <f t="shared" si="17"/>
        <v>1706.25</v>
      </c>
      <c r="M2272" s="32">
        <v>0.35</v>
      </c>
      <c r="O2272" s="37"/>
      <c r="P2272" s="35"/>
      <c r="Q2272" s="33"/>
      <c r="R2272" s="34"/>
    </row>
    <row r="2273" spans="1:18" ht="15.75" customHeight="1" x14ac:dyDescent="0.2">
      <c r="A2273" s="22"/>
      <c r="B2273" s="27" t="s">
        <v>21</v>
      </c>
      <c r="C2273" s="27">
        <v>1185732</v>
      </c>
      <c r="D2273" s="28">
        <v>44354</v>
      </c>
      <c r="E2273" s="27" t="s">
        <v>53</v>
      </c>
      <c r="F2273" s="27" t="s">
        <v>93</v>
      </c>
      <c r="G2273" s="27" t="s">
        <v>94</v>
      </c>
      <c r="H2273" s="27" t="s">
        <v>29</v>
      </c>
      <c r="I2273" s="29">
        <v>0.70000000000000007</v>
      </c>
      <c r="J2273" s="30">
        <v>9250</v>
      </c>
      <c r="K2273" s="31">
        <f t="shared" si="16"/>
        <v>6475.0000000000009</v>
      </c>
      <c r="L2273" s="31">
        <f t="shared" si="17"/>
        <v>3237.5000000000005</v>
      </c>
      <c r="M2273" s="32">
        <v>0.5</v>
      </c>
      <c r="O2273" s="37"/>
      <c r="P2273" s="35"/>
      <c r="Q2273" s="33"/>
      <c r="R2273" s="34"/>
    </row>
    <row r="2274" spans="1:18" ht="15.75" customHeight="1" x14ac:dyDescent="0.2">
      <c r="A2274" s="22"/>
      <c r="B2274" s="27" t="s">
        <v>21</v>
      </c>
      <c r="C2274" s="27">
        <v>1185732</v>
      </c>
      <c r="D2274" s="28">
        <v>44382</v>
      </c>
      <c r="E2274" s="27" t="s">
        <v>53</v>
      </c>
      <c r="F2274" s="27" t="s">
        <v>93</v>
      </c>
      <c r="G2274" s="27" t="s">
        <v>94</v>
      </c>
      <c r="H2274" s="27" t="s">
        <v>24</v>
      </c>
      <c r="I2274" s="29">
        <v>0.65</v>
      </c>
      <c r="J2274" s="30">
        <v>11500</v>
      </c>
      <c r="K2274" s="31">
        <f t="shared" si="16"/>
        <v>7475</v>
      </c>
      <c r="L2274" s="31">
        <f t="shared" si="17"/>
        <v>3363.75</v>
      </c>
      <c r="M2274" s="32">
        <v>0.45</v>
      </c>
      <c r="O2274" s="37"/>
      <c r="P2274" s="35"/>
      <c r="Q2274" s="33"/>
      <c r="R2274" s="34"/>
    </row>
    <row r="2275" spans="1:18" ht="15.75" customHeight="1" x14ac:dyDescent="0.2">
      <c r="A2275" s="22"/>
      <c r="B2275" s="27" t="s">
        <v>21</v>
      </c>
      <c r="C2275" s="27">
        <v>1185732</v>
      </c>
      <c r="D2275" s="28">
        <v>44382</v>
      </c>
      <c r="E2275" s="27" t="s">
        <v>53</v>
      </c>
      <c r="F2275" s="27" t="s">
        <v>93</v>
      </c>
      <c r="G2275" s="27" t="s">
        <v>94</v>
      </c>
      <c r="H2275" s="27" t="s">
        <v>25</v>
      </c>
      <c r="I2275" s="29">
        <v>0.60000000000000009</v>
      </c>
      <c r="J2275" s="30">
        <v>9000</v>
      </c>
      <c r="K2275" s="31">
        <f t="shared" si="16"/>
        <v>5400.0000000000009</v>
      </c>
      <c r="L2275" s="31">
        <f t="shared" si="17"/>
        <v>1890.0000000000002</v>
      </c>
      <c r="M2275" s="32">
        <v>0.35</v>
      </c>
      <c r="O2275" s="37"/>
      <c r="P2275" s="35"/>
      <c r="Q2275" s="33"/>
      <c r="R2275" s="34"/>
    </row>
    <row r="2276" spans="1:18" ht="15.75" customHeight="1" x14ac:dyDescent="0.2">
      <c r="A2276" s="22"/>
      <c r="B2276" s="27" t="s">
        <v>21</v>
      </c>
      <c r="C2276" s="27">
        <v>1185732</v>
      </c>
      <c r="D2276" s="28">
        <v>44382</v>
      </c>
      <c r="E2276" s="27" t="s">
        <v>53</v>
      </c>
      <c r="F2276" s="27" t="s">
        <v>93</v>
      </c>
      <c r="G2276" s="27" t="s">
        <v>94</v>
      </c>
      <c r="H2276" s="27" t="s">
        <v>26</v>
      </c>
      <c r="I2276" s="29">
        <v>0.55000000000000004</v>
      </c>
      <c r="J2276" s="30">
        <v>8250</v>
      </c>
      <c r="K2276" s="31">
        <f t="shared" si="16"/>
        <v>4537.5</v>
      </c>
      <c r="L2276" s="31">
        <f t="shared" si="17"/>
        <v>1134.375</v>
      </c>
      <c r="M2276" s="32">
        <v>0.25</v>
      </c>
      <c r="O2276" s="37"/>
      <c r="P2276" s="35"/>
      <c r="Q2276" s="33"/>
      <c r="R2276" s="34"/>
    </row>
    <row r="2277" spans="1:18" ht="15.75" customHeight="1" x14ac:dyDescent="0.2">
      <c r="A2277" s="22"/>
      <c r="B2277" s="27" t="s">
        <v>21</v>
      </c>
      <c r="C2277" s="27">
        <v>1185732</v>
      </c>
      <c r="D2277" s="28">
        <v>44382</v>
      </c>
      <c r="E2277" s="27" t="s">
        <v>53</v>
      </c>
      <c r="F2277" s="27" t="s">
        <v>93</v>
      </c>
      <c r="G2277" s="27" t="s">
        <v>94</v>
      </c>
      <c r="H2277" s="27" t="s">
        <v>27</v>
      </c>
      <c r="I2277" s="29">
        <v>0.55000000000000004</v>
      </c>
      <c r="J2277" s="30">
        <v>7750</v>
      </c>
      <c r="K2277" s="31">
        <f t="shared" si="16"/>
        <v>4262.5</v>
      </c>
      <c r="L2277" s="31">
        <f t="shared" si="17"/>
        <v>1278.75</v>
      </c>
      <c r="M2277" s="32">
        <v>0.3</v>
      </c>
      <c r="O2277" s="37"/>
      <c r="P2277" s="35"/>
      <c r="Q2277" s="33"/>
      <c r="R2277" s="34"/>
    </row>
    <row r="2278" spans="1:18" ht="15.75" customHeight="1" x14ac:dyDescent="0.2">
      <c r="A2278" s="22"/>
      <c r="B2278" s="27" t="s">
        <v>21</v>
      </c>
      <c r="C2278" s="27">
        <v>1185732</v>
      </c>
      <c r="D2278" s="28">
        <v>44382</v>
      </c>
      <c r="E2278" s="27" t="s">
        <v>53</v>
      </c>
      <c r="F2278" s="27" t="s">
        <v>93</v>
      </c>
      <c r="G2278" s="27" t="s">
        <v>94</v>
      </c>
      <c r="H2278" s="27" t="s">
        <v>28</v>
      </c>
      <c r="I2278" s="29">
        <v>0.65</v>
      </c>
      <c r="J2278" s="30">
        <v>8000</v>
      </c>
      <c r="K2278" s="31">
        <f t="shared" si="16"/>
        <v>5200</v>
      </c>
      <c r="L2278" s="31">
        <f t="shared" si="17"/>
        <v>1819.9999999999998</v>
      </c>
      <c r="M2278" s="32">
        <v>0.35</v>
      </c>
      <c r="O2278" s="37"/>
      <c r="P2278" s="35"/>
      <c r="Q2278" s="33"/>
      <c r="R2278" s="34"/>
    </row>
    <row r="2279" spans="1:18" ht="15.75" customHeight="1" x14ac:dyDescent="0.2">
      <c r="A2279" s="22"/>
      <c r="B2279" s="27" t="s">
        <v>21</v>
      </c>
      <c r="C2279" s="27">
        <v>1185732</v>
      </c>
      <c r="D2279" s="28">
        <v>44382</v>
      </c>
      <c r="E2279" s="27" t="s">
        <v>53</v>
      </c>
      <c r="F2279" s="27" t="s">
        <v>93</v>
      </c>
      <c r="G2279" s="27" t="s">
        <v>94</v>
      </c>
      <c r="H2279" s="27" t="s">
        <v>29</v>
      </c>
      <c r="I2279" s="29">
        <v>0.70000000000000007</v>
      </c>
      <c r="J2279" s="30">
        <v>9750</v>
      </c>
      <c r="K2279" s="31">
        <f t="shared" si="16"/>
        <v>6825.0000000000009</v>
      </c>
      <c r="L2279" s="31">
        <f t="shared" si="17"/>
        <v>3412.5000000000005</v>
      </c>
      <c r="M2279" s="32">
        <v>0.5</v>
      </c>
      <c r="O2279" s="37"/>
      <c r="P2279" s="35"/>
      <c r="Q2279" s="33"/>
      <c r="R2279" s="34"/>
    </row>
    <row r="2280" spans="1:18" ht="15.75" customHeight="1" x14ac:dyDescent="0.2">
      <c r="A2280" s="22"/>
      <c r="B2280" s="27" t="s">
        <v>21</v>
      </c>
      <c r="C2280" s="27">
        <v>1185732</v>
      </c>
      <c r="D2280" s="28">
        <v>44414</v>
      </c>
      <c r="E2280" s="27" t="s">
        <v>53</v>
      </c>
      <c r="F2280" s="27" t="s">
        <v>93</v>
      </c>
      <c r="G2280" s="27" t="s">
        <v>94</v>
      </c>
      <c r="H2280" s="27" t="s">
        <v>24</v>
      </c>
      <c r="I2280" s="29">
        <v>0.65</v>
      </c>
      <c r="J2280" s="30">
        <v>11250</v>
      </c>
      <c r="K2280" s="31">
        <f t="shared" si="16"/>
        <v>7312.5</v>
      </c>
      <c r="L2280" s="31">
        <f t="shared" si="17"/>
        <v>3290.625</v>
      </c>
      <c r="M2280" s="32">
        <v>0.45</v>
      </c>
      <c r="O2280" s="37"/>
      <c r="P2280" s="35"/>
      <c r="Q2280" s="33"/>
      <c r="R2280" s="34"/>
    </row>
    <row r="2281" spans="1:18" ht="15.75" customHeight="1" x14ac:dyDescent="0.2">
      <c r="A2281" s="22"/>
      <c r="B2281" s="27" t="s">
        <v>21</v>
      </c>
      <c r="C2281" s="27">
        <v>1185732</v>
      </c>
      <c r="D2281" s="28">
        <v>44414</v>
      </c>
      <c r="E2281" s="27" t="s">
        <v>53</v>
      </c>
      <c r="F2281" s="27" t="s">
        <v>93</v>
      </c>
      <c r="G2281" s="27" t="s">
        <v>94</v>
      </c>
      <c r="H2281" s="27" t="s">
        <v>25</v>
      </c>
      <c r="I2281" s="29">
        <v>0.60000000000000009</v>
      </c>
      <c r="J2281" s="30">
        <v>9000</v>
      </c>
      <c r="K2281" s="31">
        <f t="shared" si="16"/>
        <v>5400.0000000000009</v>
      </c>
      <c r="L2281" s="31">
        <f t="shared" si="17"/>
        <v>1890.0000000000002</v>
      </c>
      <c r="M2281" s="32">
        <v>0.35</v>
      </c>
      <c r="O2281" s="37"/>
      <c r="P2281" s="35"/>
      <c r="Q2281" s="33"/>
      <c r="R2281" s="34"/>
    </row>
    <row r="2282" spans="1:18" ht="15.75" customHeight="1" x14ac:dyDescent="0.2">
      <c r="A2282" s="22"/>
      <c r="B2282" s="27" t="s">
        <v>21</v>
      </c>
      <c r="C2282" s="27">
        <v>1185732</v>
      </c>
      <c r="D2282" s="28">
        <v>44414</v>
      </c>
      <c r="E2282" s="27" t="s">
        <v>53</v>
      </c>
      <c r="F2282" s="27" t="s">
        <v>93</v>
      </c>
      <c r="G2282" s="27" t="s">
        <v>94</v>
      </c>
      <c r="H2282" s="27" t="s">
        <v>26</v>
      </c>
      <c r="I2282" s="29">
        <v>0.55000000000000004</v>
      </c>
      <c r="J2282" s="30">
        <v>8250</v>
      </c>
      <c r="K2282" s="31">
        <f t="shared" si="16"/>
        <v>4537.5</v>
      </c>
      <c r="L2282" s="31">
        <f t="shared" si="17"/>
        <v>1134.375</v>
      </c>
      <c r="M2282" s="32">
        <v>0.25</v>
      </c>
      <c r="O2282" s="37"/>
      <c r="P2282" s="35"/>
      <c r="Q2282" s="33"/>
      <c r="R2282" s="34"/>
    </row>
    <row r="2283" spans="1:18" ht="15.75" customHeight="1" x14ac:dyDescent="0.2">
      <c r="A2283" s="22"/>
      <c r="B2283" s="27" t="s">
        <v>21</v>
      </c>
      <c r="C2283" s="27">
        <v>1185732</v>
      </c>
      <c r="D2283" s="28">
        <v>44414</v>
      </c>
      <c r="E2283" s="27" t="s">
        <v>53</v>
      </c>
      <c r="F2283" s="27" t="s">
        <v>93</v>
      </c>
      <c r="G2283" s="27" t="s">
        <v>94</v>
      </c>
      <c r="H2283" s="27" t="s">
        <v>27</v>
      </c>
      <c r="I2283" s="29">
        <v>0.45</v>
      </c>
      <c r="J2283" s="30">
        <v>7750</v>
      </c>
      <c r="K2283" s="31">
        <f t="shared" si="16"/>
        <v>3487.5</v>
      </c>
      <c r="L2283" s="31">
        <f t="shared" si="17"/>
        <v>1046.25</v>
      </c>
      <c r="M2283" s="32">
        <v>0.3</v>
      </c>
      <c r="O2283" s="37"/>
      <c r="P2283" s="35"/>
      <c r="Q2283" s="33"/>
      <c r="R2283" s="34"/>
    </row>
    <row r="2284" spans="1:18" ht="15.75" customHeight="1" x14ac:dyDescent="0.2">
      <c r="A2284" s="22"/>
      <c r="B2284" s="27" t="s">
        <v>21</v>
      </c>
      <c r="C2284" s="27">
        <v>1185732</v>
      </c>
      <c r="D2284" s="28">
        <v>44414</v>
      </c>
      <c r="E2284" s="27" t="s">
        <v>53</v>
      </c>
      <c r="F2284" s="27" t="s">
        <v>93</v>
      </c>
      <c r="G2284" s="27" t="s">
        <v>94</v>
      </c>
      <c r="H2284" s="27" t="s">
        <v>28</v>
      </c>
      <c r="I2284" s="29">
        <v>0.55000000000000004</v>
      </c>
      <c r="J2284" s="30">
        <v>7500</v>
      </c>
      <c r="K2284" s="31">
        <f t="shared" si="16"/>
        <v>4125</v>
      </c>
      <c r="L2284" s="31">
        <f t="shared" si="17"/>
        <v>1443.75</v>
      </c>
      <c r="M2284" s="32">
        <v>0.35</v>
      </c>
      <c r="O2284" s="37"/>
      <c r="P2284" s="35"/>
      <c r="Q2284" s="33"/>
      <c r="R2284" s="34"/>
    </row>
    <row r="2285" spans="1:18" ht="15.75" customHeight="1" x14ac:dyDescent="0.2">
      <c r="A2285" s="22"/>
      <c r="B2285" s="27" t="s">
        <v>21</v>
      </c>
      <c r="C2285" s="27">
        <v>1185732</v>
      </c>
      <c r="D2285" s="28">
        <v>44414</v>
      </c>
      <c r="E2285" s="27" t="s">
        <v>53</v>
      </c>
      <c r="F2285" s="27" t="s">
        <v>93</v>
      </c>
      <c r="G2285" s="27" t="s">
        <v>94</v>
      </c>
      <c r="H2285" s="27" t="s">
        <v>29</v>
      </c>
      <c r="I2285" s="29">
        <v>0.60000000000000009</v>
      </c>
      <c r="J2285" s="30">
        <v>9250</v>
      </c>
      <c r="K2285" s="31">
        <f t="shared" si="16"/>
        <v>5550.0000000000009</v>
      </c>
      <c r="L2285" s="31">
        <f t="shared" si="17"/>
        <v>2775.0000000000005</v>
      </c>
      <c r="M2285" s="32">
        <v>0.5</v>
      </c>
      <c r="O2285" s="37"/>
      <c r="P2285" s="35"/>
      <c r="Q2285" s="33"/>
      <c r="R2285" s="34"/>
    </row>
    <row r="2286" spans="1:18" ht="15.75" customHeight="1" x14ac:dyDescent="0.2">
      <c r="A2286" s="22"/>
      <c r="B2286" s="27" t="s">
        <v>21</v>
      </c>
      <c r="C2286" s="27">
        <v>1185732</v>
      </c>
      <c r="D2286" s="28">
        <v>44444</v>
      </c>
      <c r="E2286" s="27" t="s">
        <v>53</v>
      </c>
      <c r="F2286" s="27" t="s">
        <v>93</v>
      </c>
      <c r="G2286" s="27" t="s">
        <v>94</v>
      </c>
      <c r="H2286" s="27" t="s">
        <v>24</v>
      </c>
      <c r="I2286" s="29">
        <v>0.55000000000000004</v>
      </c>
      <c r="J2286" s="30">
        <v>10250</v>
      </c>
      <c r="K2286" s="31">
        <f t="shared" si="16"/>
        <v>5637.5000000000009</v>
      </c>
      <c r="L2286" s="31">
        <f t="shared" si="17"/>
        <v>2536.8750000000005</v>
      </c>
      <c r="M2286" s="32">
        <v>0.45</v>
      </c>
      <c r="O2286" s="37"/>
      <c r="P2286" s="35"/>
      <c r="Q2286" s="33"/>
      <c r="R2286" s="34"/>
    </row>
    <row r="2287" spans="1:18" ht="15.75" customHeight="1" x14ac:dyDescent="0.2">
      <c r="A2287" s="22"/>
      <c r="B2287" s="27" t="s">
        <v>21</v>
      </c>
      <c r="C2287" s="27">
        <v>1185732</v>
      </c>
      <c r="D2287" s="28">
        <v>44444</v>
      </c>
      <c r="E2287" s="27" t="s">
        <v>53</v>
      </c>
      <c r="F2287" s="27" t="s">
        <v>93</v>
      </c>
      <c r="G2287" s="27" t="s">
        <v>94</v>
      </c>
      <c r="H2287" s="27" t="s">
        <v>25</v>
      </c>
      <c r="I2287" s="29">
        <v>0.50000000000000011</v>
      </c>
      <c r="J2287" s="30">
        <v>8250</v>
      </c>
      <c r="K2287" s="31">
        <f t="shared" si="16"/>
        <v>4125.0000000000009</v>
      </c>
      <c r="L2287" s="31">
        <f t="shared" si="17"/>
        <v>1443.7500000000002</v>
      </c>
      <c r="M2287" s="32">
        <v>0.35</v>
      </c>
      <c r="O2287" s="37"/>
      <c r="P2287" s="35"/>
      <c r="Q2287" s="33"/>
      <c r="R2287" s="34"/>
    </row>
    <row r="2288" spans="1:18" ht="15.75" customHeight="1" x14ac:dyDescent="0.2">
      <c r="A2288" s="22"/>
      <c r="B2288" s="27" t="s">
        <v>21</v>
      </c>
      <c r="C2288" s="27">
        <v>1185732</v>
      </c>
      <c r="D2288" s="28">
        <v>44444</v>
      </c>
      <c r="E2288" s="27" t="s">
        <v>53</v>
      </c>
      <c r="F2288" s="27" t="s">
        <v>93</v>
      </c>
      <c r="G2288" s="27" t="s">
        <v>94</v>
      </c>
      <c r="H2288" s="27" t="s">
        <v>26</v>
      </c>
      <c r="I2288" s="29">
        <v>0.4</v>
      </c>
      <c r="J2288" s="30">
        <v>7250</v>
      </c>
      <c r="K2288" s="31">
        <f t="shared" si="16"/>
        <v>2900</v>
      </c>
      <c r="L2288" s="31">
        <f t="shared" si="17"/>
        <v>725</v>
      </c>
      <c r="M2288" s="32">
        <v>0.25</v>
      </c>
      <c r="O2288" s="37"/>
      <c r="P2288" s="35"/>
      <c r="Q2288" s="33"/>
      <c r="R2288" s="34"/>
    </row>
    <row r="2289" spans="1:18" ht="15.75" customHeight="1" x14ac:dyDescent="0.2">
      <c r="A2289" s="22"/>
      <c r="B2289" s="27" t="s">
        <v>21</v>
      </c>
      <c r="C2289" s="27">
        <v>1185732</v>
      </c>
      <c r="D2289" s="28">
        <v>44444</v>
      </c>
      <c r="E2289" s="27" t="s">
        <v>53</v>
      </c>
      <c r="F2289" s="27" t="s">
        <v>93</v>
      </c>
      <c r="G2289" s="27" t="s">
        <v>94</v>
      </c>
      <c r="H2289" s="27" t="s">
        <v>27</v>
      </c>
      <c r="I2289" s="29">
        <v>0.4</v>
      </c>
      <c r="J2289" s="30">
        <v>7000</v>
      </c>
      <c r="K2289" s="31">
        <f t="shared" si="16"/>
        <v>2800</v>
      </c>
      <c r="L2289" s="31">
        <f t="shared" si="17"/>
        <v>840</v>
      </c>
      <c r="M2289" s="32">
        <v>0.3</v>
      </c>
      <c r="O2289" s="37"/>
      <c r="P2289" s="35"/>
      <c r="Q2289" s="33"/>
      <c r="R2289" s="34"/>
    </row>
    <row r="2290" spans="1:18" ht="15.75" customHeight="1" x14ac:dyDescent="0.2">
      <c r="A2290" s="22"/>
      <c r="B2290" s="27" t="s">
        <v>21</v>
      </c>
      <c r="C2290" s="27">
        <v>1185732</v>
      </c>
      <c r="D2290" s="28">
        <v>44444</v>
      </c>
      <c r="E2290" s="27" t="s">
        <v>53</v>
      </c>
      <c r="F2290" s="27" t="s">
        <v>93</v>
      </c>
      <c r="G2290" s="27" t="s">
        <v>94</v>
      </c>
      <c r="H2290" s="27" t="s">
        <v>28</v>
      </c>
      <c r="I2290" s="29">
        <v>0.5</v>
      </c>
      <c r="J2290" s="30">
        <v>7000</v>
      </c>
      <c r="K2290" s="31">
        <f t="shared" si="16"/>
        <v>3500</v>
      </c>
      <c r="L2290" s="31">
        <f t="shared" si="17"/>
        <v>1225</v>
      </c>
      <c r="M2290" s="32">
        <v>0.35</v>
      </c>
      <c r="O2290" s="37"/>
      <c r="P2290" s="35"/>
      <c r="Q2290" s="33"/>
      <c r="R2290" s="34"/>
    </row>
    <row r="2291" spans="1:18" ht="15.75" customHeight="1" x14ac:dyDescent="0.2">
      <c r="A2291" s="22"/>
      <c r="B2291" s="27" t="s">
        <v>21</v>
      </c>
      <c r="C2291" s="27">
        <v>1185732</v>
      </c>
      <c r="D2291" s="28">
        <v>44444</v>
      </c>
      <c r="E2291" s="27" t="s">
        <v>53</v>
      </c>
      <c r="F2291" s="27" t="s">
        <v>93</v>
      </c>
      <c r="G2291" s="27" t="s">
        <v>94</v>
      </c>
      <c r="H2291" s="27" t="s">
        <v>29</v>
      </c>
      <c r="I2291" s="29">
        <v>0.55000000000000004</v>
      </c>
      <c r="J2291" s="30">
        <v>8000</v>
      </c>
      <c r="K2291" s="31">
        <f t="shared" si="16"/>
        <v>4400</v>
      </c>
      <c r="L2291" s="31">
        <f t="shared" si="17"/>
        <v>2200</v>
      </c>
      <c r="M2291" s="32">
        <v>0.5</v>
      </c>
      <c r="O2291" s="37"/>
      <c r="P2291" s="35"/>
      <c r="Q2291" s="33"/>
      <c r="R2291" s="34"/>
    </row>
    <row r="2292" spans="1:18" ht="15.75" customHeight="1" x14ac:dyDescent="0.2">
      <c r="A2292" s="22"/>
      <c r="B2292" s="27" t="s">
        <v>21</v>
      </c>
      <c r="C2292" s="27">
        <v>1185732</v>
      </c>
      <c r="D2292" s="28">
        <v>44476</v>
      </c>
      <c r="E2292" s="27" t="s">
        <v>53</v>
      </c>
      <c r="F2292" s="27" t="s">
        <v>93</v>
      </c>
      <c r="G2292" s="27" t="s">
        <v>94</v>
      </c>
      <c r="H2292" s="27" t="s">
        <v>24</v>
      </c>
      <c r="I2292" s="29">
        <v>0.55000000000000004</v>
      </c>
      <c r="J2292" s="30">
        <v>9750</v>
      </c>
      <c r="K2292" s="31">
        <f t="shared" si="16"/>
        <v>5362.5</v>
      </c>
      <c r="L2292" s="31">
        <f t="shared" si="17"/>
        <v>2413.125</v>
      </c>
      <c r="M2292" s="32">
        <v>0.45</v>
      </c>
      <c r="O2292" s="37"/>
      <c r="P2292" s="35"/>
      <c r="Q2292" s="33"/>
      <c r="R2292" s="34"/>
    </row>
    <row r="2293" spans="1:18" ht="15.75" customHeight="1" x14ac:dyDescent="0.2">
      <c r="A2293" s="22"/>
      <c r="B2293" s="27" t="s">
        <v>21</v>
      </c>
      <c r="C2293" s="27">
        <v>1185732</v>
      </c>
      <c r="D2293" s="28">
        <v>44476</v>
      </c>
      <c r="E2293" s="27" t="s">
        <v>53</v>
      </c>
      <c r="F2293" s="27" t="s">
        <v>93</v>
      </c>
      <c r="G2293" s="27" t="s">
        <v>94</v>
      </c>
      <c r="H2293" s="27" t="s">
        <v>25</v>
      </c>
      <c r="I2293" s="29">
        <v>0.45000000000000012</v>
      </c>
      <c r="J2293" s="30">
        <v>8000</v>
      </c>
      <c r="K2293" s="31">
        <f t="shared" si="16"/>
        <v>3600.0000000000009</v>
      </c>
      <c r="L2293" s="31">
        <f t="shared" si="17"/>
        <v>1260.0000000000002</v>
      </c>
      <c r="M2293" s="32">
        <v>0.35</v>
      </c>
      <c r="O2293" s="37"/>
      <c r="P2293" s="35"/>
      <c r="Q2293" s="33"/>
      <c r="R2293" s="34"/>
    </row>
    <row r="2294" spans="1:18" ht="15.75" customHeight="1" x14ac:dyDescent="0.2">
      <c r="A2294" s="22"/>
      <c r="B2294" s="27" t="s">
        <v>21</v>
      </c>
      <c r="C2294" s="27">
        <v>1185732</v>
      </c>
      <c r="D2294" s="28">
        <v>44476</v>
      </c>
      <c r="E2294" s="27" t="s">
        <v>53</v>
      </c>
      <c r="F2294" s="27" t="s">
        <v>93</v>
      </c>
      <c r="G2294" s="27" t="s">
        <v>94</v>
      </c>
      <c r="H2294" s="27" t="s">
        <v>26</v>
      </c>
      <c r="I2294" s="29">
        <v>0.45000000000000012</v>
      </c>
      <c r="J2294" s="30">
        <v>6750</v>
      </c>
      <c r="K2294" s="31">
        <f t="shared" si="16"/>
        <v>3037.5000000000009</v>
      </c>
      <c r="L2294" s="31">
        <f t="shared" si="17"/>
        <v>759.37500000000023</v>
      </c>
      <c r="M2294" s="32">
        <v>0.25</v>
      </c>
      <c r="O2294" s="37"/>
      <c r="P2294" s="35"/>
      <c r="Q2294" s="33"/>
      <c r="R2294" s="34"/>
    </row>
    <row r="2295" spans="1:18" ht="15.75" customHeight="1" x14ac:dyDescent="0.2">
      <c r="A2295" s="22"/>
      <c r="B2295" s="27" t="s">
        <v>21</v>
      </c>
      <c r="C2295" s="27">
        <v>1185732</v>
      </c>
      <c r="D2295" s="28">
        <v>44476</v>
      </c>
      <c r="E2295" s="27" t="s">
        <v>53</v>
      </c>
      <c r="F2295" s="27" t="s">
        <v>93</v>
      </c>
      <c r="G2295" s="27" t="s">
        <v>94</v>
      </c>
      <c r="H2295" s="27" t="s">
        <v>27</v>
      </c>
      <c r="I2295" s="29">
        <v>0.45000000000000012</v>
      </c>
      <c r="J2295" s="30">
        <v>6500</v>
      </c>
      <c r="K2295" s="31">
        <f t="shared" si="16"/>
        <v>2925.0000000000009</v>
      </c>
      <c r="L2295" s="31">
        <f t="shared" si="17"/>
        <v>877.50000000000023</v>
      </c>
      <c r="M2295" s="32">
        <v>0.3</v>
      </c>
      <c r="O2295" s="37"/>
      <c r="P2295" s="35"/>
      <c r="Q2295" s="33"/>
      <c r="R2295" s="34"/>
    </row>
    <row r="2296" spans="1:18" ht="15.75" customHeight="1" x14ac:dyDescent="0.2">
      <c r="A2296" s="22"/>
      <c r="B2296" s="27" t="s">
        <v>21</v>
      </c>
      <c r="C2296" s="27">
        <v>1185732</v>
      </c>
      <c r="D2296" s="28">
        <v>44476</v>
      </c>
      <c r="E2296" s="27" t="s">
        <v>53</v>
      </c>
      <c r="F2296" s="27" t="s">
        <v>93</v>
      </c>
      <c r="G2296" s="27" t="s">
        <v>94</v>
      </c>
      <c r="H2296" s="27" t="s">
        <v>28</v>
      </c>
      <c r="I2296" s="29">
        <v>0.55000000000000004</v>
      </c>
      <c r="J2296" s="30">
        <v>6500</v>
      </c>
      <c r="K2296" s="31">
        <f t="shared" si="16"/>
        <v>3575.0000000000005</v>
      </c>
      <c r="L2296" s="31">
        <f t="shared" si="17"/>
        <v>1251.25</v>
      </c>
      <c r="M2296" s="32">
        <v>0.35</v>
      </c>
      <c r="O2296" s="37"/>
      <c r="P2296" s="35"/>
      <c r="Q2296" s="33"/>
      <c r="R2296" s="34"/>
    </row>
    <row r="2297" spans="1:18" ht="15.75" customHeight="1" x14ac:dyDescent="0.2">
      <c r="A2297" s="22"/>
      <c r="B2297" s="27" t="s">
        <v>21</v>
      </c>
      <c r="C2297" s="27">
        <v>1185732</v>
      </c>
      <c r="D2297" s="28">
        <v>44476</v>
      </c>
      <c r="E2297" s="27" t="s">
        <v>53</v>
      </c>
      <c r="F2297" s="27" t="s">
        <v>93</v>
      </c>
      <c r="G2297" s="27" t="s">
        <v>94</v>
      </c>
      <c r="H2297" s="27" t="s">
        <v>29</v>
      </c>
      <c r="I2297" s="29">
        <v>0.6</v>
      </c>
      <c r="J2297" s="30">
        <v>7750</v>
      </c>
      <c r="K2297" s="31">
        <f t="shared" si="16"/>
        <v>4650</v>
      </c>
      <c r="L2297" s="31">
        <f t="shared" si="17"/>
        <v>2325</v>
      </c>
      <c r="M2297" s="32">
        <v>0.5</v>
      </c>
      <c r="O2297" s="37"/>
      <c r="P2297" s="35"/>
      <c r="Q2297" s="33"/>
      <c r="R2297" s="34"/>
    </row>
    <row r="2298" spans="1:18" ht="15.75" customHeight="1" x14ac:dyDescent="0.2">
      <c r="A2298" s="22"/>
      <c r="B2298" s="27" t="s">
        <v>21</v>
      </c>
      <c r="C2298" s="27">
        <v>1185732</v>
      </c>
      <c r="D2298" s="28">
        <v>44506</v>
      </c>
      <c r="E2298" s="27" t="s">
        <v>53</v>
      </c>
      <c r="F2298" s="27" t="s">
        <v>93</v>
      </c>
      <c r="G2298" s="27" t="s">
        <v>94</v>
      </c>
      <c r="H2298" s="27" t="s">
        <v>24</v>
      </c>
      <c r="I2298" s="29">
        <v>0.55000000000000004</v>
      </c>
      <c r="J2298" s="30">
        <v>9250</v>
      </c>
      <c r="K2298" s="31">
        <f t="shared" si="16"/>
        <v>5087.5</v>
      </c>
      <c r="L2298" s="31">
        <f t="shared" si="17"/>
        <v>2289.375</v>
      </c>
      <c r="M2298" s="32">
        <v>0.45</v>
      </c>
      <c r="O2298" s="37"/>
      <c r="P2298" s="35"/>
      <c r="Q2298" s="33"/>
      <c r="R2298" s="34"/>
    </row>
    <row r="2299" spans="1:18" ht="15.75" customHeight="1" x14ac:dyDescent="0.2">
      <c r="A2299" s="22"/>
      <c r="B2299" s="27" t="s">
        <v>21</v>
      </c>
      <c r="C2299" s="27">
        <v>1185732</v>
      </c>
      <c r="D2299" s="28">
        <v>44506</v>
      </c>
      <c r="E2299" s="27" t="s">
        <v>53</v>
      </c>
      <c r="F2299" s="27" t="s">
        <v>93</v>
      </c>
      <c r="G2299" s="27" t="s">
        <v>94</v>
      </c>
      <c r="H2299" s="27" t="s">
        <v>25</v>
      </c>
      <c r="I2299" s="29">
        <v>0.45000000000000012</v>
      </c>
      <c r="J2299" s="30">
        <v>7500</v>
      </c>
      <c r="K2299" s="31">
        <f t="shared" si="16"/>
        <v>3375.0000000000009</v>
      </c>
      <c r="L2299" s="31">
        <f t="shared" si="17"/>
        <v>1181.2500000000002</v>
      </c>
      <c r="M2299" s="32">
        <v>0.35</v>
      </c>
      <c r="O2299" s="37"/>
      <c r="P2299" s="35"/>
      <c r="Q2299" s="33"/>
      <c r="R2299" s="34"/>
    </row>
    <row r="2300" spans="1:18" ht="15.75" customHeight="1" x14ac:dyDescent="0.2">
      <c r="A2300" s="22"/>
      <c r="B2300" s="27" t="s">
        <v>21</v>
      </c>
      <c r="C2300" s="27">
        <v>1185732</v>
      </c>
      <c r="D2300" s="28">
        <v>44506</v>
      </c>
      <c r="E2300" s="27" t="s">
        <v>53</v>
      </c>
      <c r="F2300" s="27" t="s">
        <v>93</v>
      </c>
      <c r="G2300" s="27" t="s">
        <v>94</v>
      </c>
      <c r="H2300" s="27" t="s">
        <v>26</v>
      </c>
      <c r="I2300" s="29">
        <v>0.45000000000000012</v>
      </c>
      <c r="J2300" s="30">
        <v>6950</v>
      </c>
      <c r="K2300" s="31">
        <f t="shared" si="16"/>
        <v>3127.5000000000009</v>
      </c>
      <c r="L2300" s="31">
        <f t="shared" si="17"/>
        <v>781.87500000000023</v>
      </c>
      <c r="M2300" s="32">
        <v>0.25</v>
      </c>
      <c r="O2300" s="37"/>
      <c r="P2300" s="35"/>
      <c r="Q2300" s="33"/>
      <c r="R2300" s="34"/>
    </row>
    <row r="2301" spans="1:18" ht="15.75" customHeight="1" x14ac:dyDescent="0.2">
      <c r="A2301" s="22"/>
      <c r="B2301" s="27" t="s">
        <v>21</v>
      </c>
      <c r="C2301" s="27">
        <v>1185732</v>
      </c>
      <c r="D2301" s="28">
        <v>44506</v>
      </c>
      <c r="E2301" s="27" t="s">
        <v>53</v>
      </c>
      <c r="F2301" s="27" t="s">
        <v>93</v>
      </c>
      <c r="G2301" s="27" t="s">
        <v>94</v>
      </c>
      <c r="H2301" s="27" t="s">
        <v>27</v>
      </c>
      <c r="I2301" s="29">
        <v>0.55000000000000016</v>
      </c>
      <c r="J2301" s="30">
        <v>7500</v>
      </c>
      <c r="K2301" s="31">
        <f t="shared" ref="K2301:K2555" si="18">I2301*J2301</f>
        <v>4125.0000000000009</v>
      </c>
      <c r="L2301" s="31">
        <f t="shared" ref="L2301:L2555" si="19">K2301*M2301</f>
        <v>1237.5000000000002</v>
      </c>
      <c r="M2301" s="32">
        <v>0.3</v>
      </c>
      <c r="O2301" s="37"/>
      <c r="P2301" s="35"/>
      <c r="Q2301" s="33"/>
      <c r="R2301" s="34"/>
    </row>
    <row r="2302" spans="1:18" ht="15.75" customHeight="1" x14ac:dyDescent="0.2">
      <c r="A2302" s="22"/>
      <c r="B2302" s="27" t="s">
        <v>21</v>
      </c>
      <c r="C2302" s="27">
        <v>1185732</v>
      </c>
      <c r="D2302" s="28">
        <v>44506</v>
      </c>
      <c r="E2302" s="27" t="s">
        <v>53</v>
      </c>
      <c r="F2302" s="27" t="s">
        <v>93</v>
      </c>
      <c r="G2302" s="27" t="s">
        <v>94</v>
      </c>
      <c r="H2302" s="27" t="s">
        <v>28</v>
      </c>
      <c r="I2302" s="29">
        <v>0.70000000000000007</v>
      </c>
      <c r="J2302" s="30">
        <v>7250</v>
      </c>
      <c r="K2302" s="31">
        <f t="shared" si="18"/>
        <v>5075.0000000000009</v>
      </c>
      <c r="L2302" s="31">
        <f t="shared" si="19"/>
        <v>1776.2500000000002</v>
      </c>
      <c r="M2302" s="32">
        <v>0.35</v>
      </c>
      <c r="O2302" s="37"/>
      <c r="P2302" s="35"/>
      <c r="Q2302" s="33"/>
      <c r="R2302" s="34"/>
    </row>
    <row r="2303" spans="1:18" ht="15.75" customHeight="1" x14ac:dyDescent="0.2">
      <c r="A2303" s="22"/>
      <c r="B2303" s="27" t="s">
        <v>21</v>
      </c>
      <c r="C2303" s="27">
        <v>1185732</v>
      </c>
      <c r="D2303" s="28">
        <v>44506</v>
      </c>
      <c r="E2303" s="27" t="s">
        <v>53</v>
      </c>
      <c r="F2303" s="27" t="s">
        <v>93</v>
      </c>
      <c r="G2303" s="27" t="s">
        <v>94</v>
      </c>
      <c r="H2303" s="27" t="s">
        <v>29</v>
      </c>
      <c r="I2303" s="29">
        <v>0.75</v>
      </c>
      <c r="J2303" s="30">
        <v>8250</v>
      </c>
      <c r="K2303" s="31">
        <f t="shared" si="18"/>
        <v>6187.5</v>
      </c>
      <c r="L2303" s="31">
        <f t="shared" si="19"/>
        <v>3093.75</v>
      </c>
      <c r="M2303" s="32">
        <v>0.5</v>
      </c>
      <c r="O2303" s="37"/>
      <c r="P2303" s="35"/>
      <c r="Q2303" s="33"/>
      <c r="R2303" s="34"/>
    </row>
    <row r="2304" spans="1:18" ht="15.75" customHeight="1" x14ac:dyDescent="0.2">
      <c r="A2304" s="22"/>
      <c r="B2304" s="27" t="s">
        <v>21</v>
      </c>
      <c r="C2304" s="27">
        <v>1185732</v>
      </c>
      <c r="D2304" s="28">
        <v>44535</v>
      </c>
      <c r="E2304" s="27" t="s">
        <v>53</v>
      </c>
      <c r="F2304" s="27" t="s">
        <v>93</v>
      </c>
      <c r="G2304" s="27" t="s">
        <v>94</v>
      </c>
      <c r="H2304" s="27" t="s">
        <v>24</v>
      </c>
      <c r="I2304" s="29">
        <v>0.70000000000000007</v>
      </c>
      <c r="J2304" s="30">
        <v>10750</v>
      </c>
      <c r="K2304" s="31">
        <f t="shared" si="18"/>
        <v>7525.0000000000009</v>
      </c>
      <c r="L2304" s="31">
        <f t="shared" si="19"/>
        <v>3386.2500000000005</v>
      </c>
      <c r="M2304" s="32">
        <v>0.45</v>
      </c>
      <c r="O2304" s="37"/>
      <c r="P2304" s="35"/>
      <c r="Q2304" s="33"/>
      <c r="R2304" s="34"/>
    </row>
    <row r="2305" spans="1:18" ht="15.75" customHeight="1" x14ac:dyDescent="0.2">
      <c r="A2305" s="22"/>
      <c r="B2305" s="27" t="s">
        <v>21</v>
      </c>
      <c r="C2305" s="27">
        <v>1185732</v>
      </c>
      <c r="D2305" s="28">
        <v>44535</v>
      </c>
      <c r="E2305" s="27" t="s">
        <v>53</v>
      </c>
      <c r="F2305" s="27" t="s">
        <v>93</v>
      </c>
      <c r="G2305" s="27" t="s">
        <v>94</v>
      </c>
      <c r="H2305" s="27" t="s">
        <v>25</v>
      </c>
      <c r="I2305" s="29">
        <v>0.60000000000000009</v>
      </c>
      <c r="J2305" s="30">
        <v>8750</v>
      </c>
      <c r="K2305" s="31">
        <f t="shared" si="18"/>
        <v>5250.0000000000009</v>
      </c>
      <c r="L2305" s="31">
        <f t="shared" si="19"/>
        <v>1837.5000000000002</v>
      </c>
      <c r="M2305" s="32">
        <v>0.35</v>
      </c>
      <c r="O2305" s="37"/>
      <c r="P2305" s="35"/>
      <c r="Q2305" s="33"/>
      <c r="R2305" s="34"/>
    </row>
    <row r="2306" spans="1:18" ht="15.75" customHeight="1" x14ac:dyDescent="0.2">
      <c r="A2306" s="22"/>
      <c r="B2306" s="27" t="s">
        <v>21</v>
      </c>
      <c r="C2306" s="27">
        <v>1185732</v>
      </c>
      <c r="D2306" s="28">
        <v>44535</v>
      </c>
      <c r="E2306" s="27" t="s">
        <v>53</v>
      </c>
      <c r="F2306" s="27" t="s">
        <v>93</v>
      </c>
      <c r="G2306" s="27" t="s">
        <v>94</v>
      </c>
      <c r="H2306" s="27" t="s">
        <v>26</v>
      </c>
      <c r="I2306" s="29">
        <v>0.60000000000000009</v>
      </c>
      <c r="J2306" s="30">
        <v>8250</v>
      </c>
      <c r="K2306" s="31">
        <f t="shared" si="18"/>
        <v>4950.0000000000009</v>
      </c>
      <c r="L2306" s="31">
        <f t="shared" si="19"/>
        <v>1237.5000000000002</v>
      </c>
      <c r="M2306" s="32">
        <v>0.25</v>
      </c>
      <c r="O2306" s="37"/>
      <c r="P2306" s="35"/>
      <c r="Q2306" s="33"/>
      <c r="R2306" s="34"/>
    </row>
    <row r="2307" spans="1:18" ht="15.75" customHeight="1" x14ac:dyDescent="0.2">
      <c r="A2307" s="22"/>
      <c r="B2307" s="27" t="s">
        <v>21</v>
      </c>
      <c r="C2307" s="27">
        <v>1185732</v>
      </c>
      <c r="D2307" s="28">
        <v>44535</v>
      </c>
      <c r="E2307" s="27" t="s">
        <v>53</v>
      </c>
      <c r="F2307" s="27" t="s">
        <v>93</v>
      </c>
      <c r="G2307" s="27" t="s">
        <v>94</v>
      </c>
      <c r="H2307" s="27" t="s">
        <v>27</v>
      </c>
      <c r="I2307" s="29">
        <v>0.60000000000000009</v>
      </c>
      <c r="J2307" s="30">
        <v>7750</v>
      </c>
      <c r="K2307" s="31">
        <f t="shared" si="18"/>
        <v>4650.0000000000009</v>
      </c>
      <c r="L2307" s="31">
        <f t="shared" si="19"/>
        <v>1395.0000000000002</v>
      </c>
      <c r="M2307" s="32">
        <v>0.3</v>
      </c>
      <c r="O2307" s="37"/>
      <c r="P2307" s="35"/>
      <c r="Q2307" s="33"/>
      <c r="R2307" s="34"/>
    </row>
    <row r="2308" spans="1:18" ht="15.75" customHeight="1" x14ac:dyDescent="0.2">
      <c r="A2308" s="22"/>
      <c r="B2308" s="27" t="s">
        <v>21</v>
      </c>
      <c r="C2308" s="27">
        <v>1185732</v>
      </c>
      <c r="D2308" s="28">
        <v>44535</v>
      </c>
      <c r="E2308" s="27" t="s">
        <v>53</v>
      </c>
      <c r="F2308" s="27" t="s">
        <v>93</v>
      </c>
      <c r="G2308" s="27" t="s">
        <v>94</v>
      </c>
      <c r="H2308" s="27" t="s">
        <v>28</v>
      </c>
      <c r="I2308" s="29">
        <v>0.70000000000000007</v>
      </c>
      <c r="J2308" s="30">
        <v>7750</v>
      </c>
      <c r="K2308" s="31">
        <f t="shared" si="18"/>
        <v>5425.0000000000009</v>
      </c>
      <c r="L2308" s="31">
        <f t="shared" si="19"/>
        <v>1898.7500000000002</v>
      </c>
      <c r="M2308" s="32">
        <v>0.35</v>
      </c>
      <c r="O2308" s="37"/>
      <c r="P2308" s="35"/>
      <c r="Q2308" s="33"/>
      <c r="R2308" s="34"/>
    </row>
    <row r="2309" spans="1:18" ht="15.75" customHeight="1" x14ac:dyDescent="0.2">
      <c r="A2309" s="22"/>
      <c r="B2309" s="27" t="s">
        <v>21</v>
      </c>
      <c r="C2309" s="27">
        <v>1185732</v>
      </c>
      <c r="D2309" s="28">
        <v>44535</v>
      </c>
      <c r="E2309" s="27" t="s">
        <v>53</v>
      </c>
      <c r="F2309" s="27" t="s">
        <v>93</v>
      </c>
      <c r="G2309" s="27" t="s">
        <v>94</v>
      </c>
      <c r="H2309" s="27" t="s">
        <v>29</v>
      </c>
      <c r="I2309" s="29">
        <v>0.75</v>
      </c>
      <c r="J2309" s="30">
        <v>8750</v>
      </c>
      <c r="K2309" s="31">
        <f t="shared" si="18"/>
        <v>6562.5</v>
      </c>
      <c r="L2309" s="31">
        <f t="shared" si="19"/>
        <v>3281.25</v>
      </c>
      <c r="M2309" s="32">
        <v>0.5</v>
      </c>
      <c r="O2309" s="37"/>
      <c r="P2309" s="35"/>
      <c r="Q2309" s="33"/>
      <c r="R2309" s="34"/>
    </row>
    <row r="2310" spans="1:18" ht="15.75" customHeight="1" x14ac:dyDescent="0.2">
      <c r="A2310" s="22" t="s">
        <v>46</v>
      </c>
      <c r="B2310" s="27" t="s">
        <v>21</v>
      </c>
      <c r="C2310" s="27">
        <v>1185732</v>
      </c>
      <c r="D2310" s="28">
        <v>44202</v>
      </c>
      <c r="E2310" s="27" t="s">
        <v>53</v>
      </c>
      <c r="F2310" s="27" t="s">
        <v>95</v>
      </c>
      <c r="G2310" s="27" t="s">
        <v>96</v>
      </c>
      <c r="H2310" s="27" t="s">
        <v>24</v>
      </c>
      <c r="I2310" s="29">
        <v>0.35000000000000003</v>
      </c>
      <c r="J2310" s="30">
        <v>9250</v>
      </c>
      <c r="K2310" s="31">
        <f t="shared" si="18"/>
        <v>3237.5000000000005</v>
      </c>
      <c r="L2310" s="31">
        <f t="shared" si="19"/>
        <v>1295.0000000000002</v>
      </c>
      <c r="M2310" s="32">
        <v>0.4</v>
      </c>
      <c r="O2310" s="37"/>
      <c r="P2310" s="35"/>
      <c r="Q2310" s="33"/>
      <c r="R2310" s="34"/>
    </row>
    <row r="2311" spans="1:18" ht="15.75" customHeight="1" x14ac:dyDescent="0.2">
      <c r="A2311" s="22"/>
      <c r="B2311" s="27" t="s">
        <v>21</v>
      </c>
      <c r="C2311" s="27">
        <v>1185732</v>
      </c>
      <c r="D2311" s="28">
        <v>44202</v>
      </c>
      <c r="E2311" s="27" t="s">
        <v>53</v>
      </c>
      <c r="F2311" s="27" t="s">
        <v>95</v>
      </c>
      <c r="G2311" s="27" t="s">
        <v>96</v>
      </c>
      <c r="H2311" s="27" t="s">
        <v>25</v>
      </c>
      <c r="I2311" s="29">
        <v>0.35000000000000003</v>
      </c>
      <c r="J2311" s="30">
        <v>7250</v>
      </c>
      <c r="K2311" s="31">
        <f t="shared" si="18"/>
        <v>2537.5000000000005</v>
      </c>
      <c r="L2311" s="31">
        <f t="shared" si="19"/>
        <v>888.12500000000011</v>
      </c>
      <c r="M2311" s="32">
        <v>0.35</v>
      </c>
      <c r="O2311" s="37"/>
      <c r="P2311" s="35"/>
      <c r="Q2311" s="33"/>
      <c r="R2311" s="34"/>
    </row>
    <row r="2312" spans="1:18" ht="15.75" customHeight="1" x14ac:dyDescent="0.2">
      <c r="A2312" s="22"/>
      <c r="B2312" s="27" t="s">
        <v>21</v>
      </c>
      <c r="C2312" s="27">
        <v>1185732</v>
      </c>
      <c r="D2312" s="28">
        <v>44202</v>
      </c>
      <c r="E2312" s="27" t="s">
        <v>53</v>
      </c>
      <c r="F2312" s="27" t="s">
        <v>95</v>
      </c>
      <c r="G2312" s="27" t="s">
        <v>96</v>
      </c>
      <c r="H2312" s="27" t="s">
        <v>26</v>
      </c>
      <c r="I2312" s="29">
        <v>0.25000000000000006</v>
      </c>
      <c r="J2312" s="30">
        <v>7250</v>
      </c>
      <c r="K2312" s="31">
        <f t="shared" si="18"/>
        <v>1812.5000000000005</v>
      </c>
      <c r="L2312" s="31">
        <f t="shared" si="19"/>
        <v>725.00000000000023</v>
      </c>
      <c r="M2312" s="32">
        <v>0.4</v>
      </c>
      <c r="O2312" s="37"/>
      <c r="P2312" s="35"/>
      <c r="Q2312" s="33"/>
      <c r="R2312" s="34"/>
    </row>
    <row r="2313" spans="1:18" ht="15.75" customHeight="1" x14ac:dyDescent="0.2">
      <c r="A2313" s="22"/>
      <c r="B2313" s="27" t="s">
        <v>21</v>
      </c>
      <c r="C2313" s="27">
        <v>1185732</v>
      </c>
      <c r="D2313" s="28">
        <v>44202</v>
      </c>
      <c r="E2313" s="27" t="s">
        <v>53</v>
      </c>
      <c r="F2313" s="27" t="s">
        <v>95</v>
      </c>
      <c r="G2313" s="27" t="s">
        <v>96</v>
      </c>
      <c r="H2313" s="27" t="s">
        <v>27</v>
      </c>
      <c r="I2313" s="29">
        <v>0.3</v>
      </c>
      <c r="J2313" s="30">
        <v>5750</v>
      </c>
      <c r="K2313" s="31">
        <f t="shared" si="18"/>
        <v>1725</v>
      </c>
      <c r="L2313" s="31">
        <f t="shared" si="19"/>
        <v>690</v>
      </c>
      <c r="M2313" s="32">
        <v>0.4</v>
      </c>
      <c r="O2313" s="37"/>
      <c r="P2313" s="35"/>
      <c r="Q2313" s="33"/>
      <c r="R2313" s="34"/>
    </row>
    <row r="2314" spans="1:18" ht="15.75" customHeight="1" x14ac:dyDescent="0.2">
      <c r="A2314" s="22"/>
      <c r="B2314" s="27" t="s">
        <v>21</v>
      </c>
      <c r="C2314" s="27">
        <v>1185732</v>
      </c>
      <c r="D2314" s="28">
        <v>44202</v>
      </c>
      <c r="E2314" s="27" t="s">
        <v>53</v>
      </c>
      <c r="F2314" s="27" t="s">
        <v>95</v>
      </c>
      <c r="G2314" s="27" t="s">
        <v>96</v>
      </c>
      <c r="H2314" s="27" t="s">
        <v>28</v>
      </c>
      <c r="I2314" s="29">
        <v>0.45</v>
      </c>
      <c r="J2314" s="30">
        <v>6250</v>
      </c>
      <c r="K2314" s="31">
        <f t="shared" si="18"/>
        <v>2812.5</v>
      </c>
      <c r="L2314" s="31">
        <f t="shared" si="19"/>
        <v>984.37499999999989</v>
      </c>
      <c r="M2314" s="32">
        <v>0.35</v>
      </c>
      <c r="O2314" s="37"/>
      <c r="P2314" s="35"/>
      <c r="Q2314" s="33"/>
      <c r="R2314" s="34"/>
    </row>
    <row r="2315" spans="1:18" ht="15.75" customHeight="1" x14ac:dyDescent="0.2">
      <c r="A2315" s="22"/>
      <c r="B2315" s="27" t="s">
        <v>21</v>
      </c>
      <c r="C2315" s="27">
        <v>1185732</v>
      </c>
      <c r="D2315" s="28">
        <v>44202</v>
      </c>
      <c r="E2315" s="27" t="s">
        <v>53</v>
      </c>
      <c r="F2315" s="27" t="s">
        <v>95</v>
      </c>
      <c r="G2315" s="27" t="s">
        <v>96</v>
      </c>
      <c r="H2315" s="27" t="s">
        <v>29</v>
      </c>
      <c r="I2315" s="29">
        <v>0.35000000000000003</v>
      </c>
      <c r="J2315" s="30">
        <v>7250</v>
      </c>
      <c r="K2315" s="31">
        <f t="shared" si="18"/>
        <v>2537.5000000000005</v>
      </c>
      <c r="L2315" s="31">
        <f t="shared" si="19"/>
        <v>1268.7500000000002</v>
      </c>
      <c r="M2315" s="32">
        <v>0.5</v>
      </c>
      <c r="O2315" s="37"/>
      <c r="P2315" s="35"/>
      <c r="Q2315" s="33"/>
      <c r="R2315" s="34"/>
    </row>
    <row r="2316" spans="1:18" ht="15.75" customHeight="1" x14ac:dyDescent="0.2">
      <c r="A2316" s="22"/>
      <c r="B2316" s="27" t="s">
        <v>21</v>
      </c>
      <c r="C2316" s="27">
        <v>1185732</v>
      </c>
      <c r="D2316" s="28">
        <v>44231</v>
      </c>
      <c r="E2316" s="27" t="s">
        <v>53</v>
      </c>
      <c r="F2316" s="27" t="s">
        <v>95</v>
      </c>
      <c r="G2316" s="27" t="s">
        <v>96</v>
      </c>
      <c r="H2316" s="27" t="s">
        <v>24</v>
      </c>
      <c r="I2316" s="29">
        <v>0.35000000000000003</v>
      </c>
      <c r="J2316" s="30">
        <v>9750</v>
      </c>
      <c r="K2316" s="31">
        <f t="shared" si="18"/>
        <v>3412.5000000000005</v>
      </c>
      <c r="L2316" s="31">
        <f t="shared" si="19"/>
        <v>1365.0000000000002</v>
      </c>
      <c r="M2316" s="32">
        <v>0.4</v>
      </c>
      <c r="O2316" s="37"/>
      <c r="P2316" s="35"/>
      <c r="Q2316" s="33"/>
      <c r="R2316" s="34"/>
    </row>
    <row r="2317" spans="1:18" ht="15.75" customHeight="1" x14ac:dyDescent="0.2">
      <c r="A2317" s="22"/>
      <c r="B2317" s="27" t="s">
        <v>21</v>
      </c>
      <c r="C2317" s="27">
        <v>1185732</v>
      </c>
      <c r="D2317" s="28">
        <v>44231</v>
      </c>
      <c r="E2317" s="27" t="s">
        <v>53</v>
      </c>
      <c r="F2317" s="27" t="s">
        <v>95</v>
      </c>
      <c r="G2317" s="27" t="s">
        <v>96</v>
      </c>
      <c r="H2317" s="27" t="s">
        <v>25</v>
      </c>
      <c r="I2317" s="29">
        <v>0.35000000000000003</v>
      </c>
      <c r="J2317" s="30">
        <v>6250</v>
      </c>
      <c r="K2317" s="31">
        <f t="shared" si="18"/>
        <v>2187.5</v>
      </c>
      <c r="L2317" s="31">
        <f t="shared" si="19"/>
        <v>765.625</v>
      </c>
      <c r="M2317" s="32">
        <v>0.35</v>
      </c>
      <c r="O2317" s="37"/>
      <c r="P2317" s="35"/>
      <c r="Q2317" s="33"/>
      <c r="R2317" s="34"/>
    </row>
    <row r="2318" spans="1:18" ht="15.75" customHeight="1" x14ac:dyDescent="0.2">
      <c r="A2318" s="22"/>
      <c r="B2318" s="27" t="s">
        <v>21</v>
      </c>
      <c r="C2318" s="27">
        <v>1185732</v>
      </c>
      <c r="D2318" s="28">
        <v>44231</v>
      </c>
      <c r="E2318" s="27" t="s">
        <v>53</v>
      </c>
      <c r="F2318" s="27" t="s">
        <v>95</v>
      </c>
      <c r="G2318" s="27" t="s">
        <v>96</v>
      </c>
      <c r="H2318" s="27" t="s">
        <v>26</v>
      </c>
      <c r="I2318" s="29">
        <v>0.25000000000000006</v>
      </c>
      <c r="J2318" s="30">
        <v>6750</v>
      </c>
      <c r="K2318" s="31">
        <f t="shared" si="18"/>
        <v>1687.5000000000005</v>
      </c>
      <c r="L2318" s="31">
        <f t="shared" si="19"/>
        <v>675.00000000000023</v>
      </c>
      <c r="M2318" s="32">
        <v>0.4</v>
      </c>
      <c r="O2318" s="37"/>
      <c r="P2318" s="35"/>
      <c r="Q2318" s="33"/>
      <c r="R2318" s="34"/>
    </row>
    <row r="2319" spans="1:18" ht="15.75" customHeight="1" x14ac:dyDescent="0.2">
      <c r="A2319" s="22"/>
      <c r="B2319" s="27" t="s">
        <v>21</v>
      </c>
      <c r="C2319" s="27">
        <v>1185732</v>
      </c>
      <c r="D2319" s="28">
        <v>44231</v>
      </c>
      <c r="E2319" s="27" t="s">
        <v>53</v>
      </c>
      <c r="F2319" s="27" t="s">
        <v>95</v>
      </c>
      <c r="G2319" s="27" t="s">
        <v>96</v>
      </c>
      <c r="H2319" s="27" t="s">
        <v>27</v>
      </c>
      <c r="I2319" s="29">
        <v>0.3</v>
      </c>
      <c r="J2319" s="30">
        <v>5250</v>
      </c>
      <c r="K2319" s="31">
        <f t="shared" si="18"/>
        <v>1575</v>
      </c>
      <c r="L2319" s="31">
        <f t="shared" si="19"/>
        <v>630</v>
      </c>
      <c r="M2319" s="32">
        <v>0.4</v>
      </c>
      <c r="O2319" s="37"/>
      <c r="P2319" s="35"/>
      <c r="Q2319" s="33"/>
      <c r="R2319" s="34"/>
    </row>
    <row r="2320" spans="1:18" ht="15.75" customHeight="1" x14ac:dyDescent="0.2">
      <c r="A2320" s="22"/>
      <c r="B2320" s="27" t="s">
        <v>21</v>
      </c>
      <c r="C2320" s="27">
        <v>1185732</v>
      </c>
      <c r="D2320" s="28">
        <v>44231</v>
      </c>
      <c r="E2320" s="27" t="s">
        <v>53</v>
      </c>
      <c r="F2320" s="27" t="s">
        <v>95</v>
      </c>
      <c r="G2320" s="27" t="s">
        <v>96</v>
      </c>
      <c r="H2320" s="27" t="s">
        <v>28</v>
      </c>
      <c r="I2320" s="29">
        <v>0.45</v>
      </c>
      <c r="J2320" s="30">
        <v>6000</v>
      </c>
      <c r="K2320" s="31">
        <f t="shared" si="18"/>
        <v>2700</v>
      </c>
      <c r="L2320" s="31">
        <f t="shared" si="19"/>
        <v>944.99999999999989</v>
      </c>
      <c r="M2320" s="32">
        <v>0.35</v>
      </c>
      <c r="O2320" s="37"/>
      <c r="P2320" s="35"/>
      <c r="Q2320" s="33"/>
      <c r="R2320" s="34"/>
    </row>
    <row r="2321" spans="1:18" ht="15.75" customHeight="1" x14ac:dyDescent="0.2">
      <c r="A2321" s="22"/>
      <c r="B2321" s="27" t="s">
        <v>21</v>
      </c>
      <c r="C2321" s="27">
        <v>1185732</v>
      </c>
      <c r="D2321" s="28">
        <v>44231</v>
      </c>
      <c r="E2321" s="27" t="s">
        <v>53</v>
      </c>
      <c r="F2321" s="27" t="s">
        <v>95</v>
      </c>
      <c r="G2321" s="27" t="s">
        <v>96</v>
      </c>
      <c r="H2321" s="27" t="s">
        <v>29</v>
      </c>
      <c r="I2321" s="29">
        <v>0.3</v>
      </c>
      <c r="J2321" s="30">
        <v>7000</v>
      </c>
      <c r="K2321" s="31">
        <f t="shared" si="18"/>
        <v>2100</v>
      </c>
      <c r="L2321" s="31">
        <f t="shared" si="19"/>
        <v>1050</v>
      </c>
      <c r="M2321" s="32">
        <v>0.5</v>
      </c>
      <c r="O2321" s="37"/>
      <c r="P2321" s="35"/>
      <c r="Q2321" s="33"/>
      <c r="R2321" s="34"/>
    </row>
    <row r="2322" spans="1:18" ht="15.75" customHeight="1" x14ac:dyDescent="0.2">
      <c r="A2322" s="22"/>
      <c r="B2322" s="27" t="s">
        <v>21</v>
      </c>
      <c r="C2322" s="27">
        <v>1185732</v>
      </c>
      <c r="D2322" s="28">
        <v>44257</v>
      </c>
      <c r="E2322" s="27" t="s">
        <v>53</v>
      </c>
      <c r="F2322" s="27" t="s">
        <v>95</v>
      </c>
      <c r="G2322" s="27" t="s">
        <v>96</v>
      </c>
      <c r="H2322" s="27" t="s">
        <v>24</v>
      </c>
      <c r="I2322" s="29">
        <v>0.3</v>
      </c>
      <c r="J2322" s="30">
        <v>9200</v>
      </c>
      <c r="K2322" s="31">
        <f t="shared" si="18"/>
        <v>2760</v>
      </c>
      <c r="L2322" s="31">
        <f t="shared" si="19"/>
        <v>1104</v>
      </c>
      <c r="M2322" s="32">
        <v>0.4</v>
      </c>
      <c r="O2322" s="37"/>
      <c r="P2322" s="35"/>
      <c r="Q2322" s="33"/>
      <c r="R2322" s="34"/>
    </row>
    <row r="2323" spans="1:18" ht="15.75" customHeight="1" x14ac:dyDescent="0.2">
      <c r="A2323" s="22"/>
      <c r="B2323" s="27" t="s">
        <v>21</v>
      </c>
      <c r="C2323" s="27">
        <v>1185732</v>
      </c>
      <c r="D2323" s="28">
        <v>44257</v>
      </c>
      <c r="E2323" s="27" t="s">
        <v>53</v>
      </c>
      <c r="F2323" s="27" t="s">
        <v>95</v>
      </c>
      <c r="G2323" s="27" t="s">
        <v>96</v>
      </c>
      <c r="H2323" s="27" t="s">
        <v>25</v>
      </c>
      <c r="I2323" s="29">
        <v>0.3</v>
      </c>
      <c r="J2323" s="30">
        <v>6000</v>
      </c>
      <c r="K2323" s="31">
        <f t="shared" si="18"/>
        <v>1800</v>
      </c>
      <c r="L2323" s="31">
        <f t="shared" si="19"/>
        <v>630</v>
      </c>
      <c r="M2323" s="32">
        <v>0.35</v>
      </c>
      <c r="O2323" s="37"/>
      <c r="P2323" s="35"/>
      <c r="Q2323" s="33"/>
      <c r="R2323" s="34"/>
    </row>
    <row r="2324" spans="1:18" ht="15.75" customHeight="1" x14ac:dyDescent="0.2">
      <c r="A2324" s="22"/>
      <c r="B2324" s="27" t="s">
        <v>21</v>
      </c>
      <c r="C2324" s="27">
        <v>1185732</v>
      </c>
      <c r="D2324" s="28">
        <v>44257</v>
      </c>
      <c r="E2324" s="27" t="s">
        <v>53</v>
      </c>
      <c r="F2324" s="27" t="s">
        <v>95</v>
      </c>
      <c r="G2324" s="27" t="s">
        <v>96</v>
      </c>
      <c r="H2324" s="27" t="s">
        <v>26</v>
      </c>
      <c r="I2324" s="29">
        <v>0.2</v>
      </c>
      <c r="J2324" s="30">
        <v>6250</v>
      </c>
      <c r="K2324" s="31">
        <f t="shared" si="18"/>
        <v>1250</v>
      </c>
      <c r="L2324" s="31">
        <f t="shared" si="19"/>
        <v>500</v>
      </c>
      <c r="M2324" s="32">
        <v>0.4</v>
      </c>
      <c r="O2324" s="37"/>
      <c r="P2324" s="35"/>
      <c r="Q2324" s="33"/>
      <c r="R2324" s="34"/>
    </row>
    <row r="2325" spans="1:18" ht="15.75" customHeight="1" x14ac:dyDescent="0.2">
      <c r="A2325" s="22"/>
      <c r="B2325" s="27" t="s">
        <v>21</v>
      </c>
      <c r="C2325" s="27">
        <v>1185732</v>
      </c>
      <c r="D2325" s="28">
        <v>44257</v>
      </c>
      <c r="E2325" s="27" t="s">
        <v>53</v>
      </c>
      <c r="F2325" s="27" t="s">
        <v>95</v>
      </c>
      <c r="G2325" s="27" t="s">
        <v>96</v>
      </c>
      <c r="H2325" s="27" t="s">
        <v>27</v>
      </c>
      <c r="I2325" s="29">
        <v>0.24999999999999994</v>
      </c>
      <c r="J2325" s="30">
        <v>4750</v>
      </c>
      <c r="K2325" s="31">
        <f t="shared" si="18"/>
        <v>1187.4999999999998</v>
      </c>
      <c r="L2325" s="31">
        <f t="shared" si="19"/>
        <v>474.99999999999994</v>
      </c>
      <c r="M2325" s="32">
        <v>0.4</v>
      </c>
      <c r="O2325" s="37"/>
      <c r="P2325" s="35"/>
      <c r="Q2325" s="33"/>
      <c r="R2325" s="34"/>
    </row>
    <row r="2326" spans="1:18" ht="15.75" customHeight="1" x14ac:dyDescent="0.2">
      <c r="A2326" s="22"/>
      <c r="B2326" s="27" t="s">
        <v>21</v>
      </c>
      <c r="C2326" s="27">
        <v>1185732</v>
      </c>
      <c r="D2326" s="28">
        <v>44257</v>
      </c>
      <c r="E2326" s="27" t="s">
        <v>53</v>
      </c>
      <c r="F2326" s="27" t="s">
        <v>95</v>
      </c>
      <c r="G2326" s="27" t="s">
        <v>96</v>
      </c>
      <c r="H2326" s="27" t="s">
        <v>28</v>
      </c>
      <c r="I2326" s="29">
        <v>0.40000000000000008</v>
      </c>
      <c r="J2326" s="30">
        <v>5250</v>
      </c>
      <c r="K2326" s="31">
        <f t="shared" si="18"/>
        <v>2100.0000000000005</v>
      </c>
      <c r="L2326" s="31">
        <f t="shared" si="19"/>
        <v>735.00000000000011</v>
      </c>
      <c r="M2326" s="32">
        <v>0.35</v>
      </c>
      <c r="O2326" s="37"/>
      <c r="P2326" s="35"/>
      <c r="Q2326" s="33"/>
      <c r="R2326" s="34"/>
    </row>
    <row r="2327" spans="1:18" ht="15.75" customHeight="1" x14ac:dyDescent="0.2">
      <c r="A2327" s="22"/>
      <c r="B2327" s="27" t="s">
        <v>21</v>
      </c>
      <c r="C2327" s="27">
        <v>1185732</v>
      </c>
      <c r="D2327" s="28">
        <v>44257</v>
      </c>
      <c r="E2327" s="27" t="s">
        <v>53</v>
      </c>
      <c r="F2327" s="27" t="s">
        <v>95</v>
      </c>
      <c r="G2327" s="27" t="s">
        <v>96</v>
      </c>
      <c r="H2327" s="27" t="s">
        <v>29</v>
      </c>
      <c r="I2327" s="29">
        <v>0.3</v>
      </c>
      <c r="J2327" s="30">
        <v>6250</v>
      </c>
      <c r="K2327" s="31">
        <f t="shared" si="18"/>
        <v>1875</v>
      </c>
      <c r="L2327" s="31">
        <f t="shared" si="19"/>
        <v>937.5</v>
      </c>
      <c r="M2327" s="32">
        <v>0.5</v>
      </c>
      <c r="O2327" s="37"/>
      <c r="P2327" s="35"/>
      <c r="Q2327" s="33"/>
      <c r="R2327" s="34"/>
    </row>
    <row r="2328" spans="1:18" ht="15.75" customHeight="1" x14ac:dyDescent="0.2">
      <c r="A2328" s="22"/>
      <c r="B2328" s="27" t="s">
        <v>21</v>
      </c>
      <c r="C2328" s="27">
        <v>1185732</v>
      </c>
      <c r="D2328" s="28">
        <v>44289</v>
      </c>
      <c r="E2328" s="27" t="s">
        <v>53</v>
      </c>
      <c r="F2328" s="27" t="s">
        <v>95</v>
      </c>
      <c r="G2328" s="27" t="s">
        <v>96</v>
      </c>
      <c r="H2328" s="27" t="s">
        <v>24</v>
      </c>
      <c r="I2328" s="29">
        <v>0.3</v>
      </c>
      <c r="J2328" s="30">
        <v>8750</v>
      </c>
      <c r="K2328" s="31">
        <f t="shared" si="18"/>
        <v>2625</v>
      </c>
      <c r="L2328" s="31">
        <f t="shared" si="19"/>
        <v>1050</v>
      </c>
      <c r="M2328" s="32">
        <v>0.4</v>
      </c>
      <c r="O2328" s="37"/>
      <c r="P2328" s="35"/>
      <c r="Q2328" s="33"/>
      <c r="R2328" s="34"/>
    </row>
    <row r="2329" spans="1:18" ht="15.75" customHeight="1" x14ac:dyDescent="0.2">
      <c r="A2329" s="22"/>
      <c r="B2329" s="27" t="s">
        <v>21</v>
      </c>
      <c r="C2329" s="27">
        <v>1185732</v>
      </c>
      <c r="D2329" s="28">
        <v>44289</v>
      </c>
      <c r="E2329" s="27" t="s">
        <v>53</v>
      </c>
      <c r="F2329" s="27" t="s">
        <v>95</v>
      </c>
      <c r="G2329" s="27" t="s">
        <v>96</v>
      </c>
      <c r="H2329" s="27" t="s">
        <v>25</v>
      </c>
      <c r="I2329" s="29">
        <v>0.3</v>
      </c>
      <c r="J2329" s="30">
        <v>5750</v>
      </c>
      <c r="K2329" s="31">
        <f t="shared" si="18"/>
        <v>1725</v>
      </c>
      <c r="L2329" s="31">
        <f t="shared" si="19"/>
        <v>603.75</v>
      </c>
      <c r="M2329" s="32">
        <v>0.35</v>
      </c>
      <c r="O2329" s="37"/>
      <c r="P2329" s="35"/>
      <c r="Q2329" s="33"/>
      <c r="R2329" s="34"/>
    </row>
    <row r="2330" spans="1:18" ht="15.75" customHeight="1" x14ac:dyDescent="0.2">
      <c r="A2330" s="22"/>
      <c r="B2330" s="27" t="s">
        <v>21</v>
      </c>
      <c r="C2330" s="27">
        <v>1185732</v>
      </c>
      <c r="D2330" s="28">
        <v>44289</v>
      </c>
      <c r="E2330" s="27" t="s">
        <v>53</v>
      </c>
      <c r="F2330" s="27" t="s">
        <v>95</v>
      </c>
      <c r="G2330" s="27" t="s">
        <v>96</v>
      </c>
      <c r="H2330" s="27" t="s">
        <v>26</v>
      </c>
      <c r="I2330" s="29">
        <v>0.2</v>
      </c>
      <c r="J2330" s="30">
        <v>5750</v>
      </c>
      <c r="K2330" s="31">
        <f t="shared" si="18"/>
        <v>1150</v>
      </c>
      <c r="L2330" s="31">
        <f t="shared" si="19"/>
        <v>460</v>
      </c>
      <c r="M2330" s="32">
        <v>0.4</v>
      </c>
      <c r="O2330" s="37"/>
      <c r="P2330" s="35"/>
      <c r="Q2330" s="33"/>
      <c r="R2330" s="34"/>
    </row>
    <row r="2331" spans="1:18" ht="15.75" customHeight="1" x14ac:dyDescent="0.2">
      <c r="A2331" s="22"/>
      <c r="B2331" s="27" t="s">
        <v>21</v>
      </c>
      <c r="C2331" s="27">
        <v>1185732</v>
      </c>
      <c r="D2331" s="28">
        <v>44289</v>
      </c>
      <c r="E2331" s="27" t="s">
        <v>53</v>
      </c>
      <c r="F2331" s="27" t="s">
        <v>95</v>
      </c>
      <c r="G2331" s="27" t="s">
        <v>96</v>
      </c>
      <c r="H2331" s="27" t="s">
        <v>27</v>
      </c>
      <c r="I2331" s="29">
        <v>0.24999999999999994</v>
      </c>
      <c r="J2331" s="30">
        <v>5000</v>
      </c>
      <c r="K2331" s="31">
        <f t="shared" si="18"/>
        <v>1249.9999999999998</v>
      </c>
      <c r="L2331" s="31">
        <f t="shared" si="19"/>
        <v>499.99999999999994</v>
      </c>
      <c r="M2331" s="32">
        <v>0.4</v>
      </c>
      <c r="O2331" s="37"/>
      <c r="P2331" s="35"/>
      <c r="Q2331" s="33"/>
      <c r="R2331" s="34"/>
    </row>
    <row r="2332" spans="1:18" ht="15.75" customHeight="1" x14ac:dyDescent="0.2">
      <c r="A2332" s="22"/>
      <c r="B2332" s="27" t="s">
        <v>21</v>
      </c>
      <c r="C2332" s="27">
        <v>1185732</v>
      </c>
      <c r="D2332" s="28">
        <v>44289</v>
      </c>
      <c r="E2332" s="27" t="s">
        <v>53</v>
      </c>
      <c r="F2332" s="27" t="s">
        <v>95</v>
      </c>
      <c r="G2332" s="27" t="s">
        <v>96</v>
      </c>
      <c r="H2332" s="27" t="s">
        <v>28</v>
      </c>
      <c r="I2332" s="29">
        <v>0.45</v>
      </c>
      <c r="J2332" s="30">
        <v>5250</v>
      </c>
      <c r="K2332" s="31">
        <f t="shared" si="18"/>
        <v>2362.5</v>
      </c>
      <c r="L2332" s="31">
        <f t="shared" si="19"/>
        <v>826.875</v>
      </c>
      <c r="M2332" s="32">
        <v>0.35</v>
      </c>
      <c r="O2332" s="37"/>
      <c r="P2332" s="35"/>
      <c r="Q2332" s="33"/>
      <c r="R2332" s="34"/>
    </row>
    <row r="2333" spans="1:18" ht="15.75" customHeight="1" x14ac:dyDescent="0.2">
      <c r="A2333" s="22"/>
      <c r="B2333" s="27" t="s">
        <v>21</v>
      </c>
      <c r="C2333" s="27">
        <v>1185732</v>
      </c>
      <c r="D2333" s="28">
        <v>44289</v>
      </c>
      <c r="E2333" s="27" t="s">
        <v>53</v>
      </c>
      <c r="F2333" s="27" t="s">
        <v>95</v>
      </c>
      <c r="G2333" s="27" t="s">
        <v>96</v>
      </c>
      <c r="H2333" s="27" t="s">
        <v>29</v>
      </c>
      <c r="I2333" s="29">
        <v>0.35000000000000003</v>
      </c>
      <c r="J2333" s="30">
        <v>6750</v>
      </c>
      <c r="K2333" s="31">
        <f t="shared" si="18"/>
        <v>2362.5</v>
      </c>
      <c r="L2333" s="31">
        <f t="shared" si="19"/>
        <v>1181.25</v>
      </c>
      <c r="M2333" s="32">
        <v>0.5</v>
      </c>
      <c r="O2333" s="37"/>
      <c r="P2333" s="35"/>
      <c r="Q2333" s="33"/>
      <c r="R2333" s="34"/>
    </row>
    <row r="2334" spans="1:18" ht="15.75" customHeight="1" x14ac:dyDescent="0.2">
      <c r="A2334" s="22"/>
      <c r="B2334" s="27" t="s">
        <v>21</v>
      </c>
      <c r="C2334" s="27">
        <v>1185732</v>
      </c>
      <c r="D2334" s="28">
        <v>44318</v>
      </c>
      <c r="E2334" s="27" t="s">
        <v>53</v>
      </c>
      <c r="F2334" s="27" t="s">
        <v>95</v>
      </c>
      <c r="G2334" s="27" t="s">
        <v>96</v>
      </c>
      <c r="H2334" s="27" t="s">
        <v>24</v>
      </c>
      <c r="I2334" s="29">
        <v>0.45</v>
      </c>
      <c r="J2334" s="30">
        <v>9450</v>
      </c>
      <c r="K2334" s="31">
        <f t="shared" si="18"/>
        <v>4252.5</v>
      </c>
      <c r="L2334" s="31">
        <f t="shared" si="19"/>
        <v>1701</v>
      </c>
      <c r="M2334" s="32">
        <v>0.4</v>
      </c>
      <c r="O2334" s="37"/>
      <c r="P2334" s="35"/>
      <c r="Q2334" s="33"/>
      <c r="R2334" s="34"/>
    </row>
    <row r="2335" spans="1:18" ht="15.75" customHeight="1" x14ac:dyDescent="0.2">
      <c r="A2335" s="22"/>
      <c r="B2335" s="27" t="s">
        <v>21</v>
      </c>
      <c r="C2335" s="27">
        <v>1185732</v>
      </c>
      <c r="D2335" s="28">
        <v>44318</v>
      </c>
      <c r="E2335" s="27" t="s">
        <v>53</v>
      </c>
      <c r="F2335" s="27" t="s">
        <v>95</v>
      </c>
      <c r="G2335" s="27" t="s">
        <v>96</v>
      </c>
      <c r="H2335" s="27" t="s">
        <v>25</v>
      </c>
      <c r="I2335" s="29">
        <v>0.45</v>
      </c>
      <c r="J2335" s="30">
        <v>6500</v>
      </c>
      <c r="K2335" s="31">
        <f t="shared" si="18"/>
        <v>2925</v>
      </c>
      <c r="L2335" s="31">
        <f t="shared" si="19"/>
        <v>1023.7499999999999</v>
      </c>
      <c r="M2335" s="32">
        <v>0.35</v>
      </c>
      <c r="O2335" s="37"/>
      <c r="P2335" s="35"/>
      <c r="Q2335" s="33"/>
      <c r="R2335" s="34"/>
    </row>
    <row r="2336" spans="1:18" ht="15.75" customHeight="1" x14ac:dyDescent="0.2">
      <c r="A2336" s="22"/>
      <c r="B2336" s="27" t="s">
        <v>21</v>
      </c>
      <c r="C2336" s="27">
        <v>1185732</v>
      </c>
      <c r="D2336" s="28">
        <v>44318</v>
      </c>
      <c r="E2336" s="27" t="s">
        <v>53</v>
      </c>
      <c r="F2336" s="27" t="s">
        <v>95</v>
      </c>
      <c r="G2336" s="27" t="s">
        <v>96</v>
      </c>
      <c r="H2336" s="27" t="s">
        <v>26</v>
      </c>
      <c r="I2336" s="29">
        <v>0.4</v>
      </c>
      <c r="J2336" s="30">
        <v>6250</v>
      </c>
      <c r="K2336" s="31">
        <f t="shared" si="18"/>
        <v>2500</v>
      </c>
      <c r="L2336" s="31">
        <f t="shared" si="19"/>
        <v>1000</v>
      </c>
      <c r="M2336" s="32">
        <v>0.4</v>
      </c>
      <c r="O2336" s="37"/>
      <c r="P2336" s="35"/>
      <c r="Q2336" s="33"/>
      <c r="R2336" s="34"/>
    </row>
    <row r="2337" spans="1:18" ht="15.75" customHeight="1" x14ac:dyDescent="0.2">
      <c r="A2337" s="22"/>
      <c r="B2337" s="27" t="s">
        <v>21</v>
      </c>
      <c r="C2337" s="27">
        <v>1185732</v>
      </c>
      <c r="D2337" s="28">
        <v>44318</v>
      </c>
      <c r="E2337" s="27" t="s">
        <v>53</v>
      </c>
      <c r="F2337" s="27" t="s">
        <v>95</v>
      </c>
      <c r="G2337" s="27" t="s">
        <v>96</v>
      </c>
      <c r="H2337" s="27" t="s">
        <v>27</v>
      </c>
      <c r="I2337" s="29">
        <v>0.4</v>
      </c>
      <c r="J2337" s="30">
        <v>5750</v>
      </c>
      <c r="K2337" s="31">
        <f t="shared" si="18"/>
        <v>2300</v>
      </c>
      <c r="L2337" s="31">
        <f t="shared" si="19"/>
        <v>920</v>
      </c>
      <c r="M2337" s="32">
        <v>0.4</v>
      </c>
      <c r="O2337" s="37"/>
      <c r="P2337" s="35"/>
      <c r="Q2337" s="33"/>
      <c r="R2337" s="34"/>
    </row>
    <row r="2338" spans="1:18" ht="15.75" customHeight="1" x14ac:dyDescent="0.2">
      <c r="A2338" s="22"/>
      <c r="B2338" s="27" t="s">
        <v>21</v>
      </c>
      <c r="C2338" s="27">
        <v>1185732</v>
      </c>
      <c r="D2338" s="28">
        <v>44318</v>
      </c>
      <c r="E2338" s="27" t="s">
        <v>53</v>
      </c>
      <c r="F2338" s="27" t="s">
        <v>95</v>
      </c>
      <c r="G2338" s="27" t="s">
        <v>96</v>
      </c>
      <c r="H2338" s="27" t="s">
        <v>28</v>
      </c>
      <c r="I2338" s="29">
        <v>0.49999999999999994</v>
      </c>
      <c r="J2338" s="30">
        <v>6000</v>
      </c>
      <c r="K2338" s="31">
        <f t="shared" si="18"/>
        <v>2999.9999999999995</v>
      </c>
      <c r="L2338" s="31">
        <f t="shared" si="19"/>
        <v>1049.9999999999998</v>
      </c>
      <c r="M2338" s="32">
        <v>0.35</v>
      </c>
      <c r="O2338" s="37"/>
      <c r="P2338" s="35"/>
      <c r="Q2338" s="33"/>
      <c r="R2338" s="34"/>
    </row>
    <row r="2339" spans="1:18" ht="15.75" customHeight="1" x14ac:dyDescent="0.2">
      <c r="A2339" s="22"/>
      <c r="B2339" s="27" t="s">
        <v>21</v>
      </c>
      <c r="C2339" s="27">
        <v>1185732</v>
      </c>
      <c r="D2339" s="28">
        <v>44318</v>
      </c>
      <c r="E2339" s="27" t="s">
        <v>53</v>
      </c>
      <c r="F2339" s="27" t="s">
        <v>95</v>
      </c>
      <c r="G2339" s="27" t="s">
        <v>96</v>
      </c>
      <c r="H2339" s="27" t="s">
        <v>29</v>
      </c>
      <c r="I2339" s="29">
        <v>0.54999999999999993</v>
      </c>
      <c r="J2339" s="30">
        <v>7000</v>
      </c>
      <c r="K2339" s="31">
        <f t="shared" si="18"/>
        <v>3849.9999999999995</v>
      </c>
      <c r="L2339" s="31">
        <f t="shared" si="19"/>
        <v>1924.9999999999998</v>
      </c>
      <c r="M2339" s="32">
        <v>0.5</v>
      </c>
      <c r="O2339" s="37"/>
      <c r="P2339" s="35"/>
      <c r="Q2339" s="33"/>
      <c r="R2339" s="34"/>
    </row>
    <row r="2340" spans="1:18" ht="15.75" customHeight="1" x14ac:dyDescent="0.2">
      <c r="A2340" s="22"/>
      <c r="B2340" s="27" t="s">
        <v>21</v>
      </c>
      <c r="C2340" s="27">
        <v>1185732</v>
      </c>
      <c r="D2340" s="28">
        <v>44351</v>
      </c>
      <c r="E2340" s="27" t="s">
        <v>53</v>
      </c>
      <c r="F2340" s="27" t="s">
        <v>95</v>
      </c>
      <c r="G2340" s="27" t="s">
        <v>96</v>
      </c>
      <c r="H2340" s="27" t="s">
        <v>24</v>
      </c>
      <c r="I2340" s="29">
        <v>0.49999999999999994</v>
      </c>
      <c r="J2340" s="30">
        <v>9500</v>
      </c>
      <c r="K2340" s="31">
        <f t="shared" si="18"/>
        <v>4749.9999999999991</v>
      </c>
      <c r="L2340" s="31">
        <f t="shared" si="19"/>
        <v>1899.9999999999998</v>
      </c>
      <c r="M2340" s="32">
        <v>0.4</v>
      </c>
      <c r="O2340" s="37"/>
      <c r="P2340" s="35"/>
      <c r="Q2340" s="33"/>
      <c r="R2340" s="34"/>
    </row>
    <row r="2341" spans="1:18" ht="15.75" customHeight="1" x14ac:dyDescent="0.2">
      <c r="A2341" s="22"/>
      <c r="B2341" s="27" t="s">
        <v>21</v>
      </c>
      <c r="C2341" s="27">
        <v>1185732</v>
      </c>
      <c r="D2341" s="28">
        <v>44351</v>
      </c>
      <c r="E2341" s="27" t="s">
        <v>53</v>
      </c>
      <c r="F2341" s="27" t="s">
        <v>95</v>
      </c>
      <c r="G2341" s="27" t="s">
        <v>96</v>
      </c>
      <c r="H2341" s="27" t="s">
        <v>25</v>
      </c>
      <c r="I2341" s="29">
        <v>0.45</v>
      </c>
      <c r="J2341" s="30">
        <v>7000</v>
      </c>
      <c r="K2341" s="31">
        <f t="shared" si="18"/>
        <v>3150</v>
      </c>
      <c r="L2341" s="31">
        <f t="shared" si="19"/>
        <v>1102.5</v>
      </c>
      <c r="M2341" s="32">
        <v>0.35</v>
      </c>
      <c r="O2341" s="37"/>
      <c r="P2341" s="35"/>
      <c r="Q2341" s="33"/>
      <c r="R2341" s="34"/>
    </row>
    <row r="2342" spans="1:18" ht="15.75" customHeight="1" x14ac:dyDescent="0.2">
      <c r="A2342" s="22"/>
      <c r="B2342" s="27" t="s">
        <v>21</v>
      </c>
      <c r="C2342" s="27">
        <v>1185732</v>
      </c>
      <c r="D2342" s="28">
        <v>44351</v>
      </c>
      <c r="E2342" s="27" t="s">
        <v>53</v>
      </c>
      <c r="F2342" s="27" t="s">
        <v>95</v>
      </c>
      <c r="G2342" s="27" t="s">
        <v>96</v>
      </c>
      <c r="H2342" s="27" t="s">
        <v>26</v>
      </c>
      <c r="I2342" s="29">
        <v>0.5</v>
      </c>
      <c r="J2342" s="30">
        <v>6750</v>
      </c>
      <c r="K2342" s="31">
        <f t="shared" si="18"/>
        <v>3375</v>
      </c>
      <c r="L2342" s="31">
        <f t="shared" si="19"/>
        <v>1350</v>
      </c>
      <c r="M2342" s="32">
        <v>0.4</v>
      </c>
      <c r="O2342" s="37"/>
      <c r="P2342" s="35"/>
      <c r="Q2342" s="33"/>
      <c r="R2342" s="34"/>
    </row>
    <row r="2343" spans="1:18" ht="15.75" customHeight="1" x14ac:dyDescent="0.2">
      <c r="A2343" s="22"/>
      <c r="B2343" s="27" t="s">
        <v>21</v>
      </c>
      <c r="C2343" s="27">
        <v>1185732</v>
      </c>
      <c r="D2343" s="28">
        <v>44351</v>
      </c>
      <c r="E2343" s="27" t="s">
        <v>53</v>
      </c>
      <c r="F2343" s="27" t="s">
        <v>95</v>
      </c>
      <c r="G2343" s="27" t="s">
        <v>96</v>
      </c>
      <c r="H2343" s="27" t="s">
        <v>27</v>
      </c>
      <c r="I2343" s="29">
        <v>0.5</v>
      </c>
      <c r="J2343" s="30">
        <v>6500</v>
      </c>
      <c r="K2343" s="31">
        <f t="shared" si="18"/>
        <v>3250</v>
      </c>
      <c r="L2343" s="31">
        <f t="shared" si="19"/>
        <v>1300</v>
      </c>
      <c r="M2343" s="32">
        <v>0.4</v>
      </c>
      <c r="O2343" s="37"/>
      <c r="P2343" s="35"/>
      <c r="Q2343" s="33"/>
      <c r="R2343" s="34"/>
    </row>
    <row r="2344" spans="1:18" ht="15.75" customHeight="1" x14ac:dyDescent="0.2">
      <c r="A2344" s="22"/>
      <c r="B2344" s="27" t="s">
        <v>21</v>
      </c>
      <c r="C2344" s="27">
        <v>1185732</v>
      </c>
      <c r="D2344" s="28">
        <v>44351</v>
      </c>
      <c r="E2344" s="27" t="s">
        <v>53</v>
      </c>
      <c r="F2344" s="27" t="s">
        <v>95</v>
      </c>
      <c r="G2344" s="27" t="s">
        <v>96</v>
      </c>
      <c r="H2344" s="27" t="s">
        <v>28</v>
      </c>
      <c r="I2344" s="29">
        <v>0.65</v>
      </c>
      <c r="J2344" s="30">
        <v>6500</v>
      </c>
      <c r="K2344" s="31">
        <f t="shared" si="18"/>
        <v>4225</v>
      </c>
      <c r="L2344" s="31">
        <f t="shared" si="19"/>
        <v>1478.75</v>
      </c>
      <c r="M2344" s="32">
        <v>0.35</v>
      </c>
      <c r="O2344" s="37"/>
      <c r="P2344" s="35"/>
      <c r="Q2344" s="33"/>
      <c r="R2344" s="34"/>
    </row>
    <row r="2345" spans="1:18" ht="15.75" customHeight="1" x14ac:dyDescent="0.2">
      <c r="A2345" s="22"/>
      <c r="B2345" s="27" t="s">
        <v>21</v>
      </c>
      <c r="C2345" s="27">
        <v>1185732</v>
      </c>
      <c r="D2345" s="28">
        <v>44351</v>
      </c>
      <c r="E2345" s="27" t="s">
        <v>53</v>
      </c>
      <c r="F2345" s="27" t="s">
        <v>95</v>
      </c>
      <c r="G2345" s="27" t="s">
        <v>96</v>
      </c>
      <c r="H2345" s="27" t="s">
        <v>29</v>
      </c>
      <c r="I2345" s="29">
        <v>0.70000000000000007</v>
      </c>
      <c r="J2345" s="30">
        <v>8250</v>
      </c>
      <c r="K2345" s="31">
        <f t="shared" si="18"/>
        <v>5775.0000000000009</v>
      </c>
      <c r="L2345" s="31">
        <f t="shared" si="19"/>
        <v>2887.5000000000005</v>
      </c>
      <c r="M2345" s="32">
        <v>0.5</v>
      </c>
      <c r="O2345" s="37"/>
      <c r="P2345" s="35"/>
      <c r="Q2345" s="33"/>
      <c r="R2345" s="34"/>
    </row>
    <row r="2346" spans="1:18" ht="15.75" customHeight="1" x14ac:dyDescent="0.2">
      <c r="A2346" s="22"/>
      <c r="B2346" s="27" t="s">
        <v>21</v>
      </c>
      <c r="C2346" s="27">
        <v>1185732</v>
      </c>
      <c r="D2346" s="28">
        <v>44379</v>
      </c>
      <c r="E2346" s="27" t="s">
        <v>53</v>
      </c>
      <c r="F2346" s="27" t="s">
        <v>95</v>
      </c>
      <c r="G2346" s="27" t="s">
        <v>96</v>
      </c>
      <c r="H2346" s="27" t="s">
        <v>24</v>
      </c>
      <c r="I2346" s="29">
        <v>0.65</v>
      </c>
      <c r="J2346" s="30">
        <v>10500</v>
      </c>
      <c r="K2346" s="31">
        <f t="shared" si="18"/>
        <v>6825</v>
      </c>
      <c r="L2346" s="31">
        <f t="shared" si="19"/>
        <v>2730</v>
      </c>
      <c r="M2346" s="32">
        <v>0.4</v>
      </c>
      <c r="O2346" s="37"/>
      <c r="P2346" s="35"/>
      <c r="Q2346" s="33"/>
      <c r="R2346" s="34"/>
    </row>
    <row r="2347" spans="1:18" ht="15.75" customHeight="1" x14ac:dyDescent="0.2">
      <c r="A2347" s="22"/>
      <c r="B2347" s="27" t="s">
        <v>21</v>
      </c>
      <c r="C2347" s="27">
        <v>1185732</v>
      </c>
      <c r="D2347" s="28">
        <v>44379</v>
      </c>
      <c r="E2347" s="27" t="s">
        <v>53</v>
      </c>
      <c r="F2347" s="27" t="s">
        <v>95</v>
      </c>
      <c r="G2347" s="27" t="s">
        <v>96</v>
      </c>
      <c r="H2347" s="27" t="s">
        <v>25</v>
      </c>
      <c r="I2347" s="29">
        <v>0.60000000000000009</v>
      </c>
      <c r="J2347" s="30">
        <v>8000</v>
      </c>
      <c r="K2347" s="31">
        <f t="shared" si="18"/>
        <v>4800.0000000000009</v>
      </c>
      <c r="L2347" s="31">
        <f t="shared" si="19"/>
        <v>1680.0000000000002</v>
      </c>
      <c r="M2347" s="32">
        <v>0.35</v>
      </c>
      <c r="O2347" s="37"/>
      <c r="P2347" s="35"/>
      <c r="Q2347" s="33"/>
      <c r="R2347" s="34"/>
    </row>
    <row r="2348" spans="1:18" ht="15.75" customHeight="1" x14ac:dyDescent="0.2">
      <c r="A2348" s="22"/>
      <c r="B2348" s="27" t="s">
        <v>21</v>
      </c>
      <c r="C2348" s="27">
        <v>1185732</v>
      </c>
      <c r="D2348" s="28">
        <v>44379</v>
      </c>
      <c r="E2348" s="27" t="s">
        <v>53</v>
      </c>
      <c r="F2348" s="27" t="s">
        <v>95</v>
      </c>
      <c r="G2348" s="27" t="s">
        <v>96</v>
      </c>
      <c r="H2348" s="27" t="s">
        <v>26</v>
      </c>
      <c r="I2348" s="29">
        <v>0.55000000000000004</v>
      </c>
      <c r="J2348" s="30">
        <v>7250</v>
      </c>
      <c r="K2348" s="31">
        <f t="shared" si="18"/>
        <v>3987.5000000000005</v>
      </c>
      <c r="L2348" s="31">
        <f t="shared" si="19"/>
        <v>1595.0000000000002</v>
      </c>
      <c r="M2348" s="32">
        <v>0.4</v>
      </c>
      <c r="O2348" s="37"/>
      <c r="P2348" s="35"/>
      <c r="Q2348" s="33"/>
      <c r="R2348" s="34"/>
    </row>
    <row r="2349" spans="1:18" ht="15.75" customHeight="1" x14ac:dyDescent="0.2">
      <c r="A2349" s="22"/>
      <c r="B2349" s="27" t="s">
        <v>21</v>
      </c>
      <c r="C2349" s="27">
        <v>1185732</v>
      </c>
      <c r="D2349" s="28">
        <v>44379</v>
      </c>
      <c r="E2349" s="27" t="s">
        <v>53</v>
      </c>
      <c r="F2349" s="27" t="s">
        <v>95</v>
      </c>
      <c r="G2349" s="27" t="s">
        <v>96</v>
      </c>
      <c r="H2349" s="27" t="s">
        <v>27</v>
      </c>
      <c r="I2349" s="29">
        <v>0.55000000000000004</v>
      </c>
      <c r="J2349" s="30">
        <v>6750</v>
      </c>
      <c r="K2349" s="31">
        <f t="shared" si="18"/>
        <v>3712.5000000000005</v>
      </c>
      <c r="L2349" s="31">
        <f t="shared" si="19"/>
        <v>1485.0000000000002</v>
      </c>
      <c r="M2349" s="32">
        <v>0.4</v>
      </c>
      <c r="O2349" s="37"/>
      <c r="P2349" s="35"/>
      <c r="Q2349" s="33"/>
      <c r="R2349" s="34"/>
    </row>
    <row r="2350" spans="1:18" ht="15.75" customHeight="1" x14ac:dyDescent="0.2">
      <c r="A2350" s="22"/>
      <c r="B2350" s="27" t="s">
        <v>21</v>
      </c>
      <c r="C2350" s="27">
        <v>1185732</v>
      </c>
      <c r="D2350" s="28">
        <v>44379</v>
      </c>
      <c r="E2350" s="27" t="s">
        <v>53</v>
      </c>
      <c r="F2350" s="27" t="s">
        <v>95</v>
      </c>
      <c r="G2350" s="27" t="s">
        <v>96</v>
      </c>
      <c r="H2350" s="27" t="s">
        <v>28</v>
      </c>
      <c r="I2350" s="29">
        <v>0.65</v>
      </c>
      <c r="J2350" s="30">
        <v>7000</v>
      </c>
      <c r="K2350" s="31">
        <f t="shared" si="18"/>
        <v>4550</v>
      </c>
      <c r="L2350" s="31">
        <f t="shared" si="19"/>
        <v>1592.5</v>
      </c>
      <c r="M2350" s="32">
        <v>0.35</v>
      </c>
      <c r="O2350" s="37"/>
      <c r="P2350" s="35"/>
      <c r="Q2350" s="33"/>
      <c r="R2350" s="34"/>
    </row>
    <row r="2351" spans="1:18" ht="15.75" customHeight="1" x14ac:dyDescent="0.2">
      <c r="A2351" s="22"/>
      <c r="B2351" s="27" t="s">
        <v>21</v>
      </c>
      <c r="C2351" s="27">
        <v>1185732</v>
      </c>
      <c r="D2351" s="28">
        <v>44379</v>
      </c>
      <c r="E2351" s="27" t="s">
        <v>53</v>
      </c>
      <c r="F2351" s="27" t="s">
        <v>95</v>
      </c>
      <c r="G2351" s="27" t="s">
        <v>96</v>
      </c>
      <c r="H2351" s="27" t="s">
        <v>29</v>
      </c>
      <c r="I2351" s="29">
        <v>0.70000000000000007</v>
      </c>
      <c r="J2351" s="30">
        <v>8750</v>
      </c>
      <c r="K2351" s="31">
        <f t="shared" si="18"/>
        <v>6125.0000000000009</v>
      </c>
      <c r="L2351" s="31">
        <f t="shared" si="19"/>
        <v>3062.5000000000005</v>
      </c>
      <c r="M2351" s="32">
        <v>0.5</v>
      </c>
      <c r="O2351" s="37"/>
      <c r="P2351" s="35"/>
      <c r="Q2351" s="33"/>
      <c r="R2351" s="34"/>
    </row>
    <row r="2352" spans="1:18" ht="15.75" customHeight="1" x14ac:dyDescent="0.2">
      <c r="A2352" s="22"/>
      <c r="B2352" s="27" t="s">
        <v>21</v>
      </c>
      <c r="C2352" s="27">
        <v>1185732</v>
      </c>
      <c r="D2352" s="28">
        <v>44411</v>
      </c>
      <c r="E2352" s="27" t="s">
        <v>53</v>
      </c>
      <c r="F2352" s="27" t="s">
        <v>95</v>
      </c>
      <c r="G2352" s="27" t="s">
        <v>96</v>
      </c>
      <c r="H2352" s="27" t="s">
        <v>24</v>
      </c>
      <c r="I2352" s="29">
        <v>0.65</v>
      </c>
      <c r="J2352" s="30">
        <v>10250</v>
      </c>
      <c r="K2352" s="31">
        <f t="shared" si="18"/>
        <v>6662.5</v>
      </c>
      <c r="L2352" s="31">
        <f t="shared" si="19"/>
        <v>2665</v>
      </c>
      <c r="M2352" s="32">
        <v>0.4</v>
      </c>
      <c r="O2352" s="37"/>
      <c r="P2352" s="35"/>
      <c r="Q2352" s="33"/>
      <c r="R2352" s="34"/>
    </row>
    <row r="2353" spans="1:18" ht="15.75" customHeight="1" x14ac:dyDescent="0.2">
      <c r="A2353" s="22"/>
      <c r="B2353" s="27" t="s">
        <v>21</v>
      </c>
      <c r="C2353" s="27">
        <v>1185732</v>
      </c>
      <c r="D2353" s="28">
        <v>44411</v>
      </c>
      <c r="E2353" s="27" t="s">
        <v>53</v>
      </c>
      <c r="F2353" s="27" t="s">
        <v>95</v>
      </c>
      <c r="G2353" s="27" t="s">
        <v>96</v>
      </c>
      <c r="H2353" s="27" t="s">
        <v>25</v>
      </c>
      <c r="I2353" s="29">
        <v>0.60000000000000009</v>
      </c>
      <c r="J2353" s="30">
        <v>8000</v>
      </c>
      <c r="K2353" s="31">
        <f t="shared" si="18"/>
        <v>4800.0000000000009</v>
      </c>
      <c r="L2353" s="31">
        <f t="shared" si="19"/>
        <v>1680.0000000000002</v>
      </c>
      <c r="M2353" s="32">
        <v>0.35</v>
      </c>
      <c r="O2353" s="37"/>
      <c r="P2353" s="35"/>
      <c r="Q2353" s="33"/>
      <c r="R2353" s="34"/>
    </row>
    <row r="2354" spans="1:18" ht="15.75" customHeight="1" x14ac:dyDescent="0.2">
      <c r="A2354" s="22"/>
      <c r="B2354" s="27" t="s">
        <v>21</v>
      </c>
      <c r="C2354" s="27">
        <v>1185732</v>
      </c>
      <c r="D2354" s="28">
        <v>44411</v>
      </c>
      <c r="E2354" s="27" t="s">
        <v>53</v>
      </c>
      <c r="F2354" s="27" t="s">
        <v>95</v>
      </c>
      <c r="G2354" s="27" t="s">
        <v>96</v>
      </c>
      <c r="H2354" s="27" t="s">
        <v>26</v>
      </c>
      <c r="I2354" s="29">
        <v>0.55000000000000004</v>
      </c>
      <c r="J2354" s="30">
        <v>7250</v>
      </c>
      <c r="K2354" s="31">
        <f t="shared" si="18"/>
        <v>3987.5000000000005</v>
      </c>
      <c r="L2354" s="31">
        <f t="shared" si="19"/>
        <v>1595.0000000000002</v>
      </c>
      <c r="M2354" s="32">
        <v>0.4</v>
      </c>
      <c r="O2354" s="37"/>
      <c r="P2354" s="35"/>
      <c r="Q2354" s="33"/>
      <c r="R2354" s="34"/>
    </row>
    <row r="2355" spans="1:18" ht="15.75" customHeight="1" x14ac:dyDescent="0.2">
      <c r="A2355" s="22"/>
      <c r="B2355" s="27" t="s">
        <v>21</v>
      </c>
      <c r="C2355" s="27">
        <v>1185732</v>
      </c>
      <c r="D2355" s="28">
        <v>44411</v>
      </c>
      <c r="E2355" s="27" t="s">
        <v>53</v>
      </c>
      <c r="F2355" s="27" t="s">
        <v>95</v>
      </c>
      <c r="G2355" s="27" t="s">
        <v>96</v>
      </c>
      <c r="H2355" s="27" t="s">
        <v>27</v>
      </c>
      <c r="I2355" s="29">
        <v>0.45</v>
      </c>
      <c r="J2355" s="30">
        <v>6750</v>
      </c>
      <c r="K2355" s="31">
        <f t="shared" si="18"/>
        <v>3037.5</v>
      </c>
      <c r="L2355" s="31">
        <f t="shared" si="19"/>
        <v>1215</v>
      </c>
      <c r="M2355" s="32">
        <v>0.4</v>
      </c>
      <c r="O2355" s="37"/>
      <c r="P2355" s="35"/>
      <c r="Q2355" s="33"/>
      <c r="R2355" s="34"/>
    </row>
    <row r="2356" spans="1:18" ht="15.75" customHeight="1" x14ac:dyDescent="0.2">
      <c r="A2356" s="22"/>
      <c r="B2356" s="27" t="s">
        <v>21</v>
      </c>
      <c r="C2356" s="27">
        <v>1185732</v>
      </c>
      <c r="D2356" s="28">
        <v>44411</v>
      </c>
      <c r="E2356" s="27" t="s">
        <v>53</v>
      </c>
      <c r="F2356" s="27" t="s">
        <v>95</v>
      </c>
      <c r="G2356" s="27" t="s">
        <v>96</v>
      </c>
      <c r="H2356" s="27" t="s">
        <v>28</v>
      </c>
      <c r="I2356" s="29">
        <v>0.55000000000000004</v>
      </c>
      <c r="J2356" s="30">
        <v>6500</v>
      </c>
      <c r="K2356" s="31">
        <f t="shared" si="18"/>
        <v>3575.0000000000005</v>
      </c>
      <c r="L2356" s="31">
        <f t="shared" si="19"/>
        <v>1251.25</v>
      </c>
      <c r="M2356" s="32">
        <v>0.35</v>
      </c>
      <c r="O2356" s="37"/>
      <c r="P2356" s="35"/>
      <c r="Q2356" s="33"/>
      <c r="R2356" s="34"/>
    </row>
    <row r="2357" spans="1:18" ht="15.75" customHeight="1" x14ac:dyDescent="0.2">
      <c r="A2357" s="22"/>
      <c r="B2357" s="27" t="s">
        <v>21</v>
      </c>
      <c r="C2357" s="27">
        <v>1185732</v>
      </c>
      <c r="D2357" s="28">
        <v>44411</v>
      </c>
      <c r="E2357" s="27" t="s">
        <v>53</v>
      </c>
      <c r="F2357" s="27" t="s">
        <v>95</v>
      </c>
      <c r="G2357" s="27" t="s">
        <v>96</v>
      </c>
      <c r="H2357" s="27" t="s">
        <v>29</v>
      </c>
      <c r="I2357" s="29">
        <v>0.60000000000000009</v>
      </c>
      <c r="J2357" s="30">
        <v>8250</v>
      </c>
      <c r="K2357" s="31">
        <f t="shared" si="18"/>
        <v>4950.0000000000009</v>
      </c>
      <c r="L2357" s="31">
        <f t="shared" si="19"/>
        <v>2475.0000000000005</v>
      </c>
      <c r="M2357" s="32">
        <v>0.5</v>
      </c>
      <c r="O2357" s="37"/>
      <c r="P2357" s="35"/>
      <c r="Q2357" s="33"/>
      <c r="R2357" s="34"/>
    </row>
    <row r="2358" spans="1:18" ht="15.75" customHeight="1" x14ac:dyDescent="0.2">
      <c r="A2358" s="22"/>
      <c r="B2358" s="27" t="s">
        <v>21</v>
      </c>
      <c r="C2358" s="27">
        <v>1185732</v>
      </c>
      <c r="D2358" s="28">
        <v>44441</v>
      </c>
      <c r="E2358" s="27" t="s">
        <v>53</v>
      </c>
      <c r="F2358" s="27" t="s">
        <v>95</v>
      </c>
      <c r="G2358" s="27" t="s">
        <v>96</v>
      </c>
      <c r="H2358" s="27" t="s">
        <v>24</v>
      </c>
      <c r="I2358" s="29">
        <v>0.55000000000000004</v>
      </c>
      <c r="J2358" s="30">
        <v>9250</v>
      </c>
      <c r="K2358" s="31">
        <f t="shared" si="18"/>
        <v>5087.5</v>
      </c>
      <c r="L2358" s="31">
        <f t="shared" si="19"/>
        <v>2035</v>
      </c>
      <c r="M2358" s="32">
        <v>0.4</v>
      </c>
      <c r="O2358" s="37"/>
      <c r="P2358" s="35"/>
      <c r="Q2358" s="33"/>
      <c r="R2358" s="34"/>
    </row>
    <row r="2359" spans="1:18" ht="15.75" customHeight="1" x14ac:dyDescent="0.2">
      <c r="A2359" s="22"/>
      <c r="B2359" s="27" t="s">
        <v>21</v>
      </c>
      <c r="C2359" s="27">
        <v>1185732</v>
      </c>
      <c r="D2359" s="28">
        <v>44441</v>
      </c>
      <c r="E2359" s="27" t="s">
        <v>53</v>
      </c>
      <c r="F2359" s="27" t="s">
        <v>95</v>
      </c>
      <c r="G2359" s="27" t="s">
        <v>96</v>
      </c>
      <c r="H2359" s="27" t="s">
        <v>25</v>
      </c>
      <c r="I2359" s="29">
        <v>0.50000000000000011</v>
      </c>
      <c r="J2359" s="30">
        <v>7250</v>
      </c>
      <c r="K2359" s="31">
        <f t="shared" si="18"/>
        <v>3625.0000000000009</v>
      </c>
      <c r="L2359" s="31">
        <f t="shared" si="19"/>
        <v>1268.7500000000002</v>
      </c>
      <c r="M2359" s="32">
        <v>0.35</v>
      </c>
      <c r="O2359" s="37"/>
      <c r="P2359" s="35"/>
      <c r="Q2359" s="33"/>
      <c r="R2359" s="34"/>
    </row>
    <row r="2360" spans="1:18" ht="15.75" customHeight="1" x14ac:dyDescent="0.2">
      <c r="A2360" s="22"/>
      <c r="B2360" s="27" t="s">
        <v>21</v>
      </c>
      <c r="C2360" s="27">
        <v>1185732</v>
      </c>
      <c r="D2360" s="28">
        <v>44441</v>
      </c>
      <c r="E2360" s="27" t="s">
        <v>53</v>
      </c>
      <c r="F2360" s="27" t="s">
        <v>95</v>
      </c>
      <c r="G2360" s="27" t="s">
        <v>96</v>
      </c>
      <c r="H2360" s="27" t="s">
        <v>26</v>
      </c>
      <c r="I2360" s="29">
        <v>0.30000000000000004</v>
      </c>
      <c r="J2360" s="30">
        <v>6250</v>
      </c>
      <c r="K2360" s="31">
        <f t="shared" si="18"/>
        <v>1875.0000000000002</v>
      </c>
      <c r="L2360" s="31">
        <f t="shared" si="19"/>
        <v>750.00000000000011</v>
      </c>
      <c r="M2360" s="32">
        <v>0.4</v>
      </c>
      <c r="O2360" s="37"/>
      <c r="P2360" s="35"/>
      <c r="Q2360" s="33"/>
      <c r="R2360" s="34"/>
    </row>
    <row r="2361" spans="1:18" ht="15.75" customHeight="1" x14ac:dyDescent="0.2">
      <c r="A2361" s="22"/>
      <c r="B2361" s="27" t="s">
        <v>21</v>
      </c>
      <c r="C2361" s="27">
        <v>1185732</v>
      </c>
      <c r="D2361" s="28">
        <v>44441</v>
      </c>
      <c r="E2361" s="27" t="s">
        <v>53</v>
      </c>
      <c r="F2361" s="27" t="s">
        <v>95</v>
      </c>
      <c r="G2361" s="27" t="s">
        <v>96</v>
      </c>
      <c r="H2361" s="27" t="s">
        <v>27</v>
      </c>
      <c r="I2361" s="29">
        <v>0.30000000000000004</v>
      </c>
      <c r="J2361" s="30">
        <v>6000</v>
      </c>
      <c r="K2361" s="31">
        <f t="shared" si="18"/>
        <v>1800.0000000000002</v>
      </c>
      <c r="L2361" s="31">
        <f t="shared" si="19"/>
        <v>720.00000000000011</v>
      </c>
      <c r="M2361" s="32">
        <v>0.4</v>
      </c>
      <c r="O2361" s="37"/>
      <c r="P2361" s="35"/>
      <c r="Q2361" s="33"/>
      <c r="R2361" s="34"/>
    </row>
    <row r="2362" spans="1:18" ht="15.75" customHeight="1" x14ac:dyDescent="0.2">
      <c r="A2362" s="22"/>
      <c r="B2362" s="27" t="s">
        <v>21</v>
      </c>
      <c r="C2362" s="27">
        <v>1185732</v>
      </c>
      <c r="D2362" s="28">
        <v>44441</v>
      </c>
      <c r="E2362" s="27" t="s">
        <v>53</v>
      </c>
      <c r="F2362" s="27" t="s">
        <v>95</v>
      </c>
      <c r="G2362" s="27" t="s">
        <v>96</v>
      </c>
      <c r="H2362" s="27" t="s">
        <v>28</v>
      </c>
      <c r="I2362" s="29">
        <v>0.4</v>
      </c>
      <c r="J2362" s="30">
        <v>6000</v>
      </c>
      <c r="K2362" s="31">
        <f t="shared" si="18"/>
        <v>2400</v>
      </c>
      <c r="L2362" s="31">
        <f t="shared" si="19"/>
        <v>840</v>
      </c>
      <c r="M2362" s="32">
        <v>0.35</v>
      </c>
      <c r="O2362" s="37"/>
      <c r="P2362" s="35"/>
      <c r="Q2362" s="33"/>
      <c r="R2362" s="34"/>
    </row>
    <row r="2363" spans="1:18" ht="15.75" customHeight="1" x14ac:dyDescent="0.2">
      <c r="A2363" s="22"/>
      <c r="B2363" s="27" t="s">
        <v>21</v>
      </c>
      <c r="C2363" s="27">
        <v>1185732</v>
      </c>
      <c r="D2363" s="28">
        <v>44441</v>
      </c>
      <c r="E2363" s="27" t="s">
        <v>53</v>
      </c>
      <c r="F2363" s="27" t="s">
        <v>95</v>
      </c>
      <c r="G2363" s="27" t="s">
        <v>96</v>
      </c>
      <c r="H2363" s="27" t="s">
        <v>29</v>
      </c>
      <c r="I2363" s="29">
        <v>0.45000000000000007</v>
      </c>
      <c r="J2363" s="30">
        <v>7000</v>
      </c>
      <c r="K2363" s="31">
        <f t="shared" si="18"/>
        <v>3150.0000000000005</v>
      </c>
      <c r="L2363" s="31">
        <f t="shared" si="19"/>
        <v>1575.0000000000002</v>
      </c>
      <c r="M2363" s="32">
        <v>0.5</v>
      </c>
      <c r="O2363" s="37"/>
      <c r="P2363" s="35"/>
      <c r="Q2363" s="33"/>
      <c r="R2363" s="34"/>
    </row>
    <row r="2364" spans="1:18" ht="15.75" customHeight="1" x14ac:dyDescent="0.2">
      <c r="A2364" s="22"/>
      <c r="B2364" s="27" t="s">
        <v>21</v>
      </c>
      <c r="C2364" s="27">
        <v>1185732</v>
      </c>
      <c r="D2364" s="28">
        <v>44473</v>
      </c>
      <c r="E2364" s="27" t="s">
        <v>53</v>
      </c>
      <c r="F2364" s="27" t="s">
        <v>95</v>
      </c>
      <c r="G2364" s="27" t="s">
        <v>96</v>
      </c>
      <c r="H2364" s="27" t="s">
        <v>24</v>
      </c>
      <c r="I2364" s="29">
        <v>0.45000000000000007</v>
      </c>
      <c r="J2364" s="30">
        <v>8750</v>
      </c>
      <c r="K2364" s="31">
        <f t="shared" si="18"/>
        <v>3937.5000000000005</v>
      </c>
      <c r="L2364" s="31">
        <f t="shared" si="19"/>
        <v>1575.0000000000002</v>
      </c>
      <c r="M2364" s="32">
        <v>0.4</v>
      </c>
      <c r="O2364" s="37"/>
      <c r="P2364" s="35"/>
      <c r="Q2364" s="33"/>
      <c r="R2364" s="34"/>
    </row>
    <row r="2365" spans="1:18" ht="15.75" customHeight="1" x14ac:dyDescent="0.2">
      <c r="A2365" s="22"/>
      <c r="B2365" s="27" t="s">
        <v>21</v>
      </c>
      <c r="C2365" s="27">
        <v>1185732</v>
      </c>
      <c r="D2365" s="28">
        <v>44473</v>
      </c>
      <c r="E2365" s="27" t="s">
        <v>53</v>
      </c>
      <c r="F2365" s="27" t="s">
        <v>95</v>
      </c>
      <c r="G2365" s="27" t="s">
        <v>96</v>
      </c>
      <c r="H2365" s="27" t="s">
        <v>25</v>
      </c>
      <c r="I2365" s="29">
        <v>0.35000000000000009</v>
      </c>
      <c r="J2365" s="30">
        <v>7000</v>
      </c>
      <c r="K2365" s="31">
        <f t="shared" si="18"/>
        <v>2450.0000000000005</v>
      </c>
      <c r="L2365" s="31">
        <f t="shared" si="19"/>
        <v>857.50000000000011</v>
      </c>
      <c r="M2365" s="32">
        <v>0.35</v>
      </c>
      <c r="O2365" s="37"/>
      <c r="P2365" s="35"/>
      <c r="Q2365" s="33"/>
      <c r="R2365" s="34"/>
    </row>
    <row r="2366" spans="1:18" ht="15.75" customHeight="1" x14ac:dyDescent="0.2">
      <c r="A2366" s="22"/>
      <c r="B2366" s="27" t="s">
        <v>21</v>
      </c>
      <c r="C2366" s="27">
        <v>1185732</v>
      </c>
      <c r="D2366" s="28">
        <v>44473</v>
      </c>
      <c r="E2366" s="27" t="s">
        <v>53</v>
      </c>
      <c r="F2366" s="27" t="s">
        <v>95</v>
      </c>
      <c r="G2366" s="27" t="s">
        <v>96</v>
      </c>
      <c r="H2366" s="27" t="s">
        <v>26</v>
      </c>
      <c r="I2366" s="29">
        <v>0.35000000000000009</v>
      </c>
      <c r="J2366" s="30">
        <v>5750</v>
      </c>
      <c r="K2366" s="31">
        <f t="shared" si="18"/>
        <v>2012.5000000000005</v>
      </c>
      <c r="L2366" s="31">
        <f t="shared" si="19"/>
        <v>805.00000000000023</v>
      </c>
      <c r="M2366" s="32">
        <v>0.4</v>
      </c>
      <c r="O2366" s="37"/>
      <c r="P2366" s="35"/>
      <c r="Q2366" s="33"/>
      <c r="R2366" s="34"/>
    </row>
    <row r="2367" spans="1:18" ht="15.75" customHeight="1" x14ac:dyDescent="0.2">
      <c r="A2367" s="22"/>
      <c r="B2367" s="27" t="s">
        <v>21</v>
      </c>
      <c r="C2367" s="27">
        <v>1185732</v>
      </c>
      <c r="D2367" s="28">
        <v>44473</v>
      </c>
      <c r="E2367" s="27" t="s">
        <v>53</v>
      </c>
      <c r="F2367" s="27" t="s">
        <v>95</v>
      </c>
      <c r="G2367" s="27" t="s">
        <v>96</v>
      </c>
      <c r="H2367" s="27" t="s">
        <v>27</v>
      </c>
      <c r="I2367" s="29">
        <v>0.35000000000000009</v>
      </c>
      <c r="J2367" s="30">
        <v>5500</v>
      </c>
      <c r="K2367" s="31">
        <f t="shared" si="18"/>
        <v>1925.0000000000005</v>
      </c>
      <c r="L2367" s="31">
        <f t="shared" si="19"/>
        <v>770.00000000000023</v>
      </c>
      <c r="M2367" s="32">
        <v>0.4</v>
      </c>
      <c r="O2367" s="37"/>
      <c r="P2367" s="35"/>
      <c r="Q2367" s="33"/>
      <c r="R2367" s="34"/>
    </row>
    <row r="2368" spans="1:18" ht="15.75" customHeight="1" x14ac:dyDescent="0.2">
      <c r="A2368" s="22"/>
      <c r="B2368" s="27" t="s">
        <v>21</v>
      </c>
      <c r="C2368" s="27">
        <v>1185732</v>
      </c>
      <c r="D2368" s="28">
        <v>44473</v>
      </c>
      <c r="E2368" s="27" t="s">
        <v>53</v>
      </c>
      <c r="F2368" s="27" t="s">
        <v>95</v>
      </c>
      <c r="G2368" s="27" t="s">
        <v>96</v>
      </c>
      <c r="H2368" s="27" t="s">
        <v>28</v>
      </c>
      <c r="I2368" s="29">
        <v>0.45000000000000007</v>
      </c>
      <c r="J2368" s="30">
        <v>5500</v>
      </c>
      <c r="K2368" s="31">
        <f t="shared" si="18"/>
        <v>2475.0000000000005</v>
      </c>
      <c r="L2368" s="31">
        <f t="shared" si="19"/>
        <v>866.25000000000011</v>
      </c>
      <c r="M2368" s="32">
        <v>0.35</v>
      </c>
      <c r="O2368" s="37"/>
      <c r="P2368" s="35"/>
      <c r="Q2368" s="33"/>
      <c r="R2368" s="34"/>
    </row>
    <row r="2369" spans="1:18" ht="15.75" customHeight="1" x14ac:dyDescent="0.2">
      <c r="A2369" s="22"/>
      <c r="B2369" s="27" t="s">
        <v>21</v>
      </c>
      <c r="C2369" s="27">
        <v>1185732</v>
      </c>
      <c r="D2369" s="28">
        <v>44473</v>
      </c>
      <c r="E2369" s="27" t="s">
        <v>53</v>
      </c>
      <c r="F2369" s="27" t="s">
        <v>95</v>
      </c>
      <c r="G2369" s="27" t="s">
        <v>96</v>
      </c>
      <c r="H2369" s="27" t="s">
        <v>29</v>
      </c>
      <c r="I2369" s="29">
        <v>0.5</v>
      </c>
      <c r="J2369" s="30">
        <v>6750</v>
      </c>
      <c r="K2369" s="31">
        <f t="shared" si="18"/>
        <v>3375</v>
      </c>
      <c r="L2369" s="31">
        <f t="shared" si="19"/>
        <v>1687.5</v>
      </c>
      <c r="M2369" s="32">
        <v>0.5</v>
      </c>
      <c r="O2369" s="37"/>
      <c r="P2369" s="35"/>
      <c r="Q2369" s="33"/>
      <c r="R2369" s="34"/>
    </row>
    <row r="2370" spans="1:18" ht="15.75" customHeight="1" x14ac:dyDescent="0.2">
      <c r="A2370" s="22"/>
      <c r="B2370" s="27" t="s">
        <v>21</v>
      </c>
      <c r="C2370" s="27">
        <v>1185732</v>
      </c>
      <c r="D2370" s="28">
        <v>44503</v>
      </c>
      <c r="E2370" s="27" t="s">
        <v>53</v>
      </c>
      <c r="F2370" s="27" t="s">
        <v>95</v>
      </c>
      <c r="G2370" s="27" t="s">
        <v>96</v>
      </c>
      <c r="H2370" s="27" t="s">
        <v>24</v>
      </c>
      <c r="I2370" s="29">
        <v>0.45000000000000007</v>
      </c>
      <c r="J2370" s="30">
        <v>8250</v>
      </c>
      <c r="K2370" s="31">
        <f t="shared" si="18"/>
        <v>3712.5000000000005</v>
      </c>
      <c r="L2370" s="31">
        <f t="shared" si="19"/>
        <v>1485.0000000000002</v>
      </c>
      <c r="M2370" s="32">
        <v>0.4</v>
      </c>
      <c r="O2370" s="37"/>
      <c r="P2370" s="35"/>
      <c r="Q2370" s="33"/>
      <c r="R2370" s="34"/>
    </row>
    <row r="2371" spans="1:18" ht="15.75" customHeight="1" x14ac:dyDescent="0.2">
      <c r="A2371" s="22"/>
      <c r="B2371" s="27" t="s">
        <v>21</v>
      </c>
      <c r="C2371" s="27">
        <v>1185732</v>
      </c>
      <c r="D2371" s="28">
        <v>44503</v>
      </c>
      <c r="E2371" s="27" t="s">
        <v>53</v>
      </c>
      <c r="F2371" s="27" t="s">
        <v>95</v>
      </c>
      <c r="G2371" s="27" t="s">
        <v>96</v>
      </c>
      <c r="H2371" s="27" t="s">
        <v>25</v>
      </c>
      <c r="I2371" s="29">
        <v>0.35000000000000009</v>
      </c>
      <c r="J2371" s="30">
        <v>6500</v>
      </c>
      <c r="K2371" s="31">
        <f t="shared" si="18"/>
        <v>2275.0000000000005</v>
      </c>
      <c r="L2371" s="31">
        <f t="shared" si="19"/>
        <v>796.25000000000011</v>
      </c>
      <c r="M2371" s="32">
        <v>0.35</v>
      </c>
      <c r="O2371" s="37"/>
      <c r="P2371" s="35"/>
      <c r="Q2371" s="33"/>
      <c r="R2371" s="34"/>
    </row>
    <row r="2372" spans="1:18" ht="15.75" customHeight="1" x14ac:dyDescent="0.2">
      <c r="A2372" s="22"/>
      <c r="B2372" s="27" t="s">
        <v>21</v>
      </c>
      <c r="C2372" s="27">
        <v>1185732</v>
      </c>
      <c r="D2372" s="28">
        <v>44503</v>
      </c>
      <c r="E2372" s="27" t="s">
        <v>53</v>
      </c>
      <c r="F2372" s="27" t="s">
        <v>95</v>
      </c>
      <c r="G2372" s="27" t="s">
        <v>96</v>
      </c>
      <c r="H2372" s="27" t="s">
        <v>26</v>
      </c>
      <c r="I2372" s="29">
        <v>0.40000000000000013</v>
      </c>
      <c r="J2372" s="30">
        <v>5950</v>
      </c>
      <c r="K2372" s="31">
        <f t="shared" si="18"/>
        <v>2380.0000000000009</v>
      </c>
      <c r="L2372" s="31">
        <f t="shared" si="19"/>
        <v>952.00000000000045</v>
      </c>
      <c r="M2372" s="32">
        <v>0.4</v>
      </c>
      <c r="O2372" s="37"/>
      <c r="P2372" s="35"/>
      <c r="Q2372" s="33"/>
      <c r="R2372" s="34"/>
    </row>
    <row r="2373" spans="1:18" ht="15.75" customHeight="1" x14ac:dyDescent="0.2">
      <c r="A2373" s="22"/>
      <c r="B2373" s="27" t="s">
        <v>21</v>
      </c>
      <c r="C2373" s="27">
        <v>1185732</v>
      </c>
      <c r="D2373" s="28">
        <v>44503</v>
      </c>
      <c r="E2373" s="27" t="s">
        <v>53</v>
      </c>
      <c r="F2373" s="27" t="s">
        <v>95</v>
      </c>
      <c r="G2373" s="27" t="s">
        <v>96</v>
      </c>
      <c r="H2373" s="27" t="s">
        <v>27</v>
      </c>
      <c r="I2373" s="29">
        <v>0.6000000000000002</v>
      </c>
      <c r="J2373" s="30">
        <v>6500</v>
      </c>
      <c r="K2373" s="31">
        <f t="shared" si="18"/>
        <v>3900.0000000000014</v>
      </c>
      <c r="L2373" s="31">
        <f t="shared" si="19"/>
        <v>1560.0000000000007</v>
      </c>
      <c r="M2373" s="32">
        <v>0.4</v>
      </c>
      <c r="O2373" s="37"/>
      <c r="P2373" s="35"/>
      <c r="Q2373" s="33"/>
      <c r="R2373" s="34"/>
    </row>
    <row r="2374" spans="1:18" ht="15.75" customHeight="1" x14ac:dyDescent="0.2">
      <c r="A2374" s="22"/>
      <c r="B2374" s="27" t="s">
        <v>21</v>
      </c>
      <c r="C2374" s="27">
        <v>1185732</v>
      </c>
      <c r="D2374" s="28">
        <v>44503</v>
      </c>
      <c r="E2374" s="27" t="s">
        <v>53</v>
      </c>
      <c r="F2374" s="27" t="s">
        <v>95</v>
      </c>
      <c r="G2374" s="27" t="s">
        <v>96</v>
      </c>
      <c r="H2374" s="27" t="s">
        <v>28</v>
      </c>
      <c r="I2374" s="29">
        <v>0.75000000000000011</v>
      </c>
      <c r="J2374" s="30">
        <v>6250</v>
      </c>
      <c r="K2374" s="31">
        <f t="shared" si="18"/>
        <v>4687.5000000000009</v>
      </c>
      <c r="L2374" s="31">
        <f t="shared" si="19"/>
        <v>1640.6250000000002</v>
      </c>
      <c r="M2374" s="32">
        <v>0.35</v>
      </c>
      <c r="O2374" s="37"/>
      <c r="P2374" s="35"/>
      <c r="Q2374" s="33"/>
      <c r="R2374" s="34"/>
    </row>
    <row r="2375" spans="1:18" ht="15.75" customHeight="1" x14ac:dyDescent="0.2">
      <c r="A2375" s="22"/>
      <c r="B2375" s="27" t="s">
        <v>21</v>
      </c>
      <c r="C2375" s="27">
        <v>1185732</v>
      </c>
      <c r="D2375" s="28">
        <v>44503</v>
      </c>
      <c r="E2375" s="27" t="s">
        <v>53</v>
      </c>
      <c r="F2375" s="27" t="s">
        <v>95</v>
      </c>
      <c r="G2375" s="27" t="s">
        <v>96</v>
      </c>
      <c r="H2375" s="27" t="s">
        <v>29</v>
      </c>
      <c r="I2375" s="29">
        <v>0.75</v>
      </c>
      <c r="J2375" s="30">
        <v>7250</v>
      </c>
      <c r="K2375" s="31">
        <f t="shared" si="18"/>
        <v>5437.5</v>
      </c>
      <c r="L2375" s="31">
        <f t="shared" si="19"/>
        <v>2718.75</v>
      </c>
      <c r="M2375" s="32">
        <v>0.5</v>
      </c>
      <c r="O2375" s="37"/>
      <c r="P2375" s="35"/>
      <c r="Q2375" s="33"/>
      <c r="R2375" s="34"/>
    </row>
    <row r="2376" spans="1:18" ht="15.75" customHeight="1" x14ac:dyDescent="0.2">
      <c r="A2376" s="22"/>
      <c r="B2376" s="27" t="s">
        <v>21</v>
      </c>
      <c r="C2376" s="27">
        <v>1185732</v>
      </c>
      <c r="D2376" s="28">
        <v>44532</v>
      </c>
      <c r="E2376" s="27" t="s">
        <v>53</v>
      </c>
      <c r="F2376" s="27" t="s">
        <v>95</v>
      </c>
      <c r="G2376" s="27" t="s">
        <v>96</v>
      </c>
      <c r="H2376" s="27" t="s">
        <v>24</v>
      </c>
      <c r="I2376" s="29">
        <v>0.70000000000000007</v>
      </c>
      <c r="J2376" s="30">
        <v>9750</v>
      </c>
      <c r="K2376" s="31">
        <f t="shared" si="18"/>
        <v>6825.0000000000009</v>
      </c>
      <c r="L2376" s="31">
        <f t="shared" si="19"/>
        <v>2730.0000000000005</v>
      </c>
      <c r="M2376" s="32">
        <v>0.4</v>
      </c>
      <c r="O2376" s="37"/>
      <c r="P2376" s="35"/>
      <c r="Q2376" s="33"/>
      <c r="R2376" s="34"/>
    </row>
    <row r="2377" spans="1:18" ht="15.75" customHeight="1" x14ac:dyDescent="0.2">
      <c r="A2377" s="22"/>
      <c r="B2377" s="27" t="s">
        <v>21</v>
      </c>
      <c r="C2377" s="27">
        <v>1185732</v>
      </c>
      <c r="D2377" s="28">
        <v>44532</v>
      </c>
      <c r="E2377" s="27" t="s">
        <v>53</v>
      </c>
      <c r="F2377" s="27" t="s">
        <v>95</v>
      </c>
      <c r="G2377" s="27" t="s">
        <v>96</v>
      </c>
      <c r="H2377" s="27" t="s">
        <v>25</v>
      </c>
      <c r="I2377" s="29">
        <v>0.60000000000000009</v>
      </c>
      <c r="J2377" s="30">
        <v>7750</v>
      </c>
      <c r="K2377" s="31">
        <f t="shared" si="18"/>
        <v>4650.0000000000009</v>
      </c>
      <c r="L2377" s="31">
        <f t="shared" si="19"/>
        <v>1627.5000000000002</v>
      </c>
      <c r="M2377" s="32">
        <v>0.35</v>
      </c>
      <c r="O2377" s="37"/>
      <c r="P2377" s="35"/>
      <c r="Q2377" s="33"/>
      <c r="R2377" s="34"/>
    </row>
    <row r="2378" spans="1:18" ht="15.75" customHeight="1" x14ac:dyDescent="0.2">
      <c r="A2378" s="22"/>
      <c r="B2378" s="27" t="s">
        <v>21</v>
      </c>
      <c r="C2378" s="27">
        <v>1185732</v>
      </c>
      <c r="D2378" s="28">
        <v>44532</v>
      </c>
      <c r="E2378" s="27" t="s">
        <v>53</v>
      </c>
      <c r="F2378" s="27" t="s">
        <v>95</v>
      </c>
      <c r="G2378" s="27" t="s">
        <v>96</v>
      </c>
      <c r="H2378" s="27" t="s">
        <v>26</v>
      </c>
      <c r="I2378" s="29">
        <v>0.60000000000000009</v>
      </c>
      <c r="J2378" s="30">
        <v>7250</v>
      </c>
      <c r="K2378" s="31">
        <f t="shared" si="18"/>
        <v>4350.0000000000009</v>
      </c>
      <c r="L2378" s="31">
        <f t="shared" si="19"/>
        <v>1740.0000000000005</v>
      </c>
      <c r="M2378" s="32">
        <v>0.4</v>
      </c>
      <c r="O2378" s="37"/>
      <c r="P2378" s="35"/>
      <c r="Q2378" s="33"/>
      <c r="R2378" s="34"/>
    </row>
    <row r="2379" spans="1:18" ht="15.75" customHeight="1" x14ac:dyDescent="0.2">
      <c r="A2379" s="22"/>
      <c r="B2379" s="27" t="s">
        <v>21</v>
      </c>
      <c r="C2379" s="27">
        <v>1185732</v>
      </c>
      <c r="D2379" s="28">
        <v>44532</v>
      </c>
      <c r="E2379" s="27" t="s">
        <v>53</v>
      </c>
      <c r="F2379" s="27" t="s">
        <v>95</v>
      </c>
      <c r="G2379" s="27" t="s">
        <v>96</v>
      </c>
      <c r="H2379" s="27" t="s">
        <v>27</v>
      </c>
      <c r="I2379" s="29">
        <v>0.60000000000000009</v>
      </c>
      <c r="J2379" s="30">
        <v>6750</v>
      </c>
      <c r="K2379" s="31">
        <f t="shared" si="18"/>
        <v>4050.0000000000005</v>
      </c>
      <c r="L2379" s="31">
        <f t="shared" si="19"/>
        <v>1620.0000000000002</v>
      </c>
      <c r="M2379" s="32">
        <v>0.4</v>
      </c>
      <c r="O2379" s="37"/>
      <c r="P2379" s="35"/>
      <c r="Q2379" s="33"/>
      <c r="R2379" s="34"/>
    </row>
    <row r="2380" spans="1:18" ht="15.75" customHeight="1" x14ac:dyDescent="0.2">
      <c r="A2380" s="22"/>
      <c r="B2380" s="27" t="s">
        <v>21</v>
      </c>
      <c r="C2380" s="27">
        <v>1185732</v>
      </c>
      <c r="D2380" s="28">
        <v>44532</v>
      </c>
      <c r="E2380" s="27" t="s">
        <v>53</v>
      </c>
      <c r="F2380" s="27" t="s">
        <v>95</v>
      </c>
      <c r="G2380" s="27" t="s">
        <v>96</v>
      </c>
      <c r="H2380" s="27" t="s">
        <v>28</v>
      </c>
      <c r="I2380" s="29">
        <v>0.70000000000000007</v>
      </c>
      <c r="J2380" s="30">
        <v>6750</v>
      </c>
      <c r="K2380" s="31">
        <f t="shared" si="18"/>
        <v>4725</v>
      </c>
      <c r="L2380" s="31">
        <f t="shared" si="19"/>
        <v>1653.75</v>
      </c>
      <c r="M2380" s="32">
        <v>0.35</v>
      </c>
      <c r="O2380" s="37"/>
      <c r="P2380" s="35"/>
      <c r="Q2380" s="33"/>
      <c r="R2380" s="34"/>
    </row>
    <row r="2381" spans="1:18" ht="15.75" customHeight="1" x14ac:dyDescent="0.2">
      <c r="A2381" s="22"/>
      <c r="B2381" s="27" t="s">
        <v>21</v>
      </c>
      <c r="C2381" s="27">
        <v>1185732</v>
      </c>
      <c r="D2381" s="28">
        <v>44532</v>
      </c>
      <c r="E2381" s="27" t="s">
        <v>53</v>
      </c>
      <c r="F2381" s="27" t="s">
        <v>95</v>
      </c>
      <c r="G2381" s="27" t="s">
        <v>96</v>
      </c>
      <c r="H2381" s="27" t="s">
        <v>29</v>
      </c>
      <c r="I2381" s="29">
        <v>0.75</v>
      </c>
      <c r="J2381" s="30">
        <v>7750</v>
      </c>
      <c r="K2381" s="31">
        <f t="shared" si="18"/>
        <v>5812.5</v>
      </c>
      <c r="L2381" s="31">
        <f t="shared" si="19"/>
        <v>2906.25</v>
      </c>
      <c r="M2381" s="32">
        <v>0.5</v>
      </c>
      <c r="O2381" s="37"/>
      <c r="P2381" s="35"/>
      <c r="Q2381" s="33"/>
      <c r="R2381" s="34"/>
    </row>
    <row r="2382" spans="1:18" ht="15.75" customHeight="1" x14ac:dyDescent="0.2">
      <c r="A2382" s="22" t="s">
        <v>46</v>
      </c>
      <c r="B2382" s="27" t="s">
        <v>21</v>
      </c>
      <c r="C2382" s="27">
        <v>1185732</v>
      </c>
      <c r="D2382" s="28">
        <v>44209</v>
      </c>
      <c r="E2382" s="27" t="s">
        <v>53</v>
      </c>
      <c r="F2382" s="27" t="s">
        <v>97</v>
      </c>
      <c r="G2382" s="27" t="s">
        <v>98</v>
      </c>
      <c r="H2382" s="27" t="s">
        <v>24</v>
      </c>
      <c r="I2382" s="29">
        <v>0.35000000000000003</v>
      </c>
      <c r="J2382" s="30">
        <v>7750</v>
      </c>
      <c r="K2382" s="31">
        <f t="shared" si="18"/>
        <v>2712.5000000000005</v>
      </c>
      <c r="L2382" s="31">
        <f t="shared" si="19"/>
        <v>1085.0000000000002</v>
      </c>
      <c r="M2382" s="32">
        <v>0.4</v>
      </c>
      <c r="O2382" s="37"/>
      <c r="P2382" s="35"/>
      <c r="Q2382" s="33"/>
      <c r="R2382" s="34"/>
    </row>
    <row r="2383" spans="1:18" ht="15.75" customHeight="1" x14ac:dyDescent="0.2">
      <c r="A2383" s="22"/>
      <c r="B2383" s="27" t="s">
        <v>21</v>
      </c>
      <c r="C2383" s="27">
        <v>1185732</v>
      </c>
      <c r="D2383" s="28">
        <v>44209</v>
      </c>
      <c r="E2383" s="27" t="s">
        <v>53</v>
      </c>
      <c r="F2383" s="27" t="s">
        <v>97</v>
      </c>
      <c r="G2383" s="27" t="s">
        <v>98</v>
      </c>
      <c r="H2383" s="27" t="s">
        <v>25</v>
      </c>
      <c r="I2383" s="29">
        <v>0.35000000000000003</v>
      </c>
      <c r="J2383" s="30">
        <v>5750</v>
      </c>
      <c r="K2383" s="31">
        <f t="shared" si="18"/>
        <v>2012.5000000000002</v>
      </c>
      <c r="L2383" s="31">
        <f t="shared" si="19"/>
        <v>704.375</v>
      </c>
      <c r="M2383" s="32">
        <v>0.35</v>
      </c>
      <c r="O2383" s="37"/>
      <c r="P2383" s="35"/>
      <c r="Q2383" s="33"/>
      <c r="R2383" s="34"/>
    </row>
    <row r="2384" spans="1:18" ht="15.75" customHeight="1" x14ac:dyDescent="0.2">
      <c r="A2384" s="22"/>
      <c r="B2384" s="27" t="s">
        <v>21</v>
      </c>
      <c r="C2384" s="27">
        <v>1185732</v>
      </c>
      <c r="D2384" s="28">
        <v>44209</v>
      </c>
      <c r="E2384" s="27" t="s">
        <v>53</v>
      </c>
      <c r="F2384" s="27" t="s">
        <v>97</v>
      </c>
      <c r="G2384" s="27" t="s">
        <v>98</v>
      </c>
      <c r="H2384" s="27" t="s">
        <v>26</v>
      </c>
      <c r="I2384" s="29">
        <v>0.25000000000000006</v>
      </c>
      <c r="J2384" s="30">
        <v>5750</v>
      </c>
      <c r="K2384" s="31">
        <f t="shared" si="18"/>
        <v>1437.5000000000002</v>
      </c>
      <c r="L2384" s="31">
        <f t="shared" si="19"/>
        <v>575.00000000000011</v>
      </c>
      <c r="M2384" s="32">
        <v>0.4</v>
      </c>
      <c r="O2384" s="37"/>
      <c r="P2384" s="35"/>
      <c r="Q2384" s="33"/>
      <c r="R2384" s="34"/>
    </row>
    <row r="2385" spans="1:18" ht="15.75" customHeight="1" x14ac:dyDescent="0.2">
      <c r="A2385" s="22"/>
      <c r="B2385" s="27" t="s">
        <v>21</v>
      </c>
      <c r="C2385" s="27">
        <v>1185732</v>
      </c>
      <c r="D2385" s="28">
        <v>44209</v>
      </c>
      <c r="E2385" s="27" t="s">
        <v>53</v>
      </c>
      <c r="F2385" s="27" t="s">
        <v>97</v>
      </c>
      <c r="G2385" s="27" t="s">
        <v>98</v>
      </c>
      <c r="H2385" s="27" t="s">
        <v>27</v>
      </c>
      <c r="I2385" s="29">
        <v>0.3</v>
      </c>
      <c r="J2385" s="30">
        <v>4250</v>
      </c>
      <c r="K2385" s="31">
        <f t="shared" si="18"/>
        <v>1275</v>
      </c>
      <c r="L2385" s="31">
        <f t="shared" si="19"/>
        <v>510</v>
      </c>
      <c r="M2385" s="32">
        <v>0.4</v>
      </c>
      <c r="O2385" s="37"/>
      <c r="P2385" s="35"/>
      <c r="Q2385" s="33"/>
      <c r="R2385" s="34"/>
    </row>
    <row r="2386" spans="1:18" ht="15.75" customHeight="1" x14ac:dyDescent="0.2">
      <c r="A2386" s="22"/>
      <c r="B2386" s="27" t="s">
        <v>21</v>
      </c>
      <c r="C2386" s="27">
        <v>1185732</v>
      </c>
      <c r="D2386" s="28">
        <v>44209</v>
      </c>
      <c r="E2386" s="27" t="s">
        <v>53</v>
      </c>
      <c r="F2386" s="27" t="s">
        <v>97</v>
      </c>
      <c r="G2386" s="27" t="s">
        <v>98</v>
      </c>
      <c r="H2386" s="27" t="s">
        <v>28</v>
      </c>
      <c r="I2386" s="29">
        <v>0.45</v>
      </c>
      <c r="J2386" s="30">
        <v>4750</v>
      </c>
      <c r="K2386" s="31">
        <f t="shared" si="18"/>
        <v>2137.5</v>
      </c>
      <c r="L2386" s="31">
        <f t="shared" si="19"/>
        <v>748.125</v>
      </c>
      <c r="M2386" s="32">
        <v>0.35</v>
      </c>
      <c r="O2386" s="37"/>
      <c r="P2386" s="35"/>
      <c r="Q2386" s="33"/>
      <c r="R2386" s="34"/>
    </row>
    <row r="2387" spans="1:18" ht="15.75" customHeight="1" x14ac:dyDescent="0.2">
      <c r="A2387" s="22"/>
      <c r="B2387" s="27" t="s">
        <v>21</v>
      </c>
      <c r="C2387" s="27">
        <v>1185732</v>
      </c>
      <c r="D2387" s="28">
        <v>44209</v>
      </c>
      <c r="E2387" s="27" t="s">
        <v>53</v>
      </c>
      <c r="F2387" s="27" t="s">
        <v>97</v>
      </c>
      <c r="G2387" s="27" t="s">
        <v>98</v>
      </c>
      <c r="H2387" s="27" t="s">
        <v>29</v>
      </c>
      <c r="I2387" s="29">
        <v>0.35000000000000003</v>
      </c>
      <c r="J2387" s="30">
        <v>5750</v>
      </c>
      <c r="K2387" s="31">
        <f t="shared" si="18"/>
        <v>2012.5000000000002</v>
      </c>
      <c r="L2387" s="31">
        <f t="shared" si="19"/>
        <v>1006.2500000000001</v>
      </c>
      <c r="M2387" s="32">
        <v>0.5</v>
      </c>
      <c r="O2387" s="37"/>
      <c r="P2387" s="35"/>
      <c r="Q2387" s="33"/>
      <c r="R2387" s="34"/>
    </row>
    <row r="2388" spans="1:18" ht="15.75" customHeight="1" x14ac:dyDescent="0.2">
      <c r="A2388" s="22"/>
      <c r="B2388" s="27" t="s">
        <v>21</v>
      </c>
      <c r="C2388" s="27">
        <v>1185732</v>
      </c>
      <c r="D2388" s="28">
        <v>44238</v>
      </c>
      <c r="E2388" s="27" t="s">
        <v>53</v>
      </c>
      <c r="F2388" s="27" t="s">
        <v>97</v>
      </c>
      <c r="G2388" s="27" t="s">
        <v>98</v>
      </c>
      <c r="H2388" s="27" t="s">
        <v>24</v>
      </c>
      <c r="I2388" s="29">
        <v>0.35000000000000003</v>
      </c>
      <c r="J2388" s="30">
        <v>8250</v>
      </c>
      <c r="K2388" s="31">
        <f t="shared" si="18"/>
        <v>2887.5000000000005</v>
      </c>
      <c r="L2388" s="31">
        <f t="shared" si="19"/>
        <v>1155.0000000000002</v>
      </c>
      <c r="M2388" s="32">
        <v>0.4</v>
      </c>
      <c r="O2388" s="37"/>
      <c r="P2388" s="35"/>
      <c r="Q2388" s="33"/>
      <c r="R2388" s="34"/>
    </row>
    <row r="2389" spans="1:18" ht="15.75" customHeight="1" x14ac:dyDescent="0.2">
      <c r="A2389" s="22"/>
      <c r="B2389" s="27" t="s">
        <v>21</v>
      </c>
      <c r="C2389" s="27">
        <v>1185732</v>
      </c>
      <c r="D2389" s="28">
        <v>44238</v>
      </c>
      <c r="E2389" s="27" t="s">
        <v>53</v>
      </c>
      <c r="F2389" s="27" t="s">
        <v>97</v>
      </c>
      <c r="G2389" s="27" t="s">
        <v>98</v>
      </c>
      <c r="H2389" s="27" t="s">
        <v>25</v>
      </c>
      <c r="I2389" s="29">
        <v>0.35000000000000003</v>
      </c>
      <c r="J2389" s="30">
        <v>4750</v>
      </c>
      <c r="K2389" s="31">
        <f t="shared" si="18"/>
        <v>1662.5000000000002</v>
      </c>
      <c r="L2389" s="31">
        <f t="shared" si="19"/>
        <v>581.875</v>
      </c>
      <c r="M2389" s="32">
        <v>0.35</v>
      </c>
      <c r="O2389" s="37"/>
      <c r="P2389" s="35"/>
      <c r="Q2389" s="33"/>
      <c r="R2389" s="34"/>
    </row>
    <row r="2390" spans="1:18" ht="15.75" customHeight="1" x14ac:dyDescent="0.2">
      <c r="A2390" s="22"/>
      <c r="B2390" s="27" t="s">
        <v>21</v>
      </c>
      <c r="C2390" s="27">
        <v>1185732</v>
      </c>
      <c r="D2390" s="28">
        <v>44238</v>
      </c>
      <c r="E2390" s="27" t="s">
        <v>53</v>
      </c>
      <c r="F2390" s="27" t="s">
        <v>97</v>
      </c>
      <c r="G2390" s="27" t="s">
        <v>98</v>
      </c>
      <c r="H2390" s="27" t="s">
        <v>26</v>
      </c>
      <c r="I2390" s="29">
        <v>0.25000000000000006</v>
      </c>
      <c r="J2390" s="30">
        <v>5250</v>
      </c>
      <c r="K2390" s="31">
        <f t="shared" si="18"/>
        <v>1312.5000000000002</v>
      </c>
      <c r="L2390" s="31">
        <f t="shared" si="19"/>
        <v>525.00000000000011</v>
      </c>
      <c r="M2390" s="32">
        <v>0.4</v>
      </c>
      <c r="O2390" s="37"/>
      <c r="P2390" s="35"/>
      <c r="Q2390" s="33"/>
      <c r="R2390" s="34"/>
    </row>
    <row r="2391" spans="1:18" ht="15.75" customHeight="1" x14ac:dyDescent="0.2">
      <c r="A2391" s="22"/>
      <c r="B2391" s="27" t="s">
        <v>21</v>
      </c>
      <c r="C2391" s="27">
        <v>1185732</v>
      </c>
      <c r="D2391" s="28">
        <v>44238</v>
      </c>
      <c r="E2391" s="27" t="s">
        <v>53</v>
      </c>
      <c r="F2391" s="27" t="s">
        <v>97</v>
      </c>
      <c r="G2391" s="27" t="s">
        <v>98</v>
      </c>
      <c r="H2391" s="27" t="s">
        <v>27</v>
      </c>
      <c r="I2391" s="29">
        <v>0.3</v>
      </c>
      <c r="J2391" s="30">
        <v>3750</v>
      </c>
      <c r="K2391" s="31">
        <f t="shared" si="18"/>
        <v>1125</v>
      </c>
      <c r="L2391" s="31">
        <f t="shared" si="19"/>
        <v>450</v>
      </c>
      <c r="M2391" s="32">
        <v>0.4</v>
      </c>
      <c r="O2391" s="37"/>
      <c r="P2391" s="35"/>
      <c r="Q2391" s="33"/>
      <c r="R2391" s="34"/>
    </row>
    <row r="2392" spans="1:18" ht="15.75" customHeight="1" x14ac:dyDescent="0.2">
      <c r="A2392" s="22"/>
      <c r="B2392" s="27" t="s">
        <v>21</v>
      </c>
      <c r="C2392" s="27">
        <v>1185732</v>
      </c>
      <c r="D2392" s="28">
        <v>44238</v>
      </c>
      <c r="E2392" s="27" t="s">
        <v>53</v>
      </c>
      <c r="F2392" s="27" t="s">
        <v>97</v>
      </c>
      <c r="G2392" s="27" t="s">
        <v>98</v>
      </c>
      <c r="H2392" s="27" t="s">
        <v>28</v>
      </c>
      <c r="I2392" s="29">
        <v>0.45</v>
      </c>
      <c r="J2392" s="30">
        <v>4500</v>
      </c>
      <c r="K2392" s="31">
        <f t="shared" si="18"/>
        <v>2025</v>
      </c>
      <c r="L2392" s="31">
        <f t="shared" si="19"/>
        <v>708.75</v>
      </c>
      <c r="M2392" s="32">
        <v>0.35</v>
      </c>
      <c r="O2392" s="37"/>
      <c r="P2392" s="35"/>
      <c r="Q2392" s="33"/>
      <c r="R2392" s="34"/>
    </row>
    <row r="2393" spans="1:18" ht="15.75" customHeight="1" x14ac:dyDescent="0.2">
      <c r="A2393" s="22"/>
      <c r="B2393" s="27" t="s">
        <v>21</v>
      </c>
      <c r="C2393" s="27">
        <v>1185732</v>
      </c>
      <c r="D2393" s="28">
        <v>44238</v>
      </c>
      <c r="E2393" s="27" t="s">
        <v>53</v>
      </c>
      <c r="F2393" s="27" t="s">
        <v>97</v>
      </c>
      <c r="G2393" s="27" t="s">
        <v>98</v>
      </c>
      <c r="H2393" s="27" t="s">
        <v>29</v>
      </c>
      <c r="I2393" s="29">
        <v>0.3</v>
      </c>
      <c r="J2393" s="30">
        <v>5500</v>
      </c>
      <c r="K2393" s="31">
        <f t="shared" si="18"/>
        <v>1650</v>
      </c>
      <c r="L2393" s="31">
        <f t="shared" si="19"/>
        <v>825</v>
      </c>
      <c r="M2393" s="32">
        <v>0.5</v>
      </c>
      <c r="O2393" s="37"/>
      <c r="P2393" s="35"/>
      <c r="Q2393" s="33"/>
      <c r="R2393" s="34"/>
    </row>
    <row r="2394" spans="1:18" ht="15.75" customHeight="1" x14ac:dyDescent="0.2">
      <c r="A2394" s="22"/>
      <c r="B2394" s="27" t="s">
        <v>21</v>
      </c>
      <c r="C2394" s="27">
        <v>1185732</v>
      </c>
      <c r="D2394" s="28">
        <v>44264</v>
      </c>
      <c r="E2394" s="27" t="s">
        <v>53</v>
      </c>
      <c r="F2394" s="27" t="s">
        <v>97</v>
      </c>
      <c r="G2394" s="27" t="s">
        <v>98</v>
      </c>
      <c r="H2394" s="27" t="s">
        <v>24</v>
      </c>
      <c r="I2394" s="29">
        <v>0.3</v>
      </c>
      <c r="J2394" s="30">
        <v>7700</v>
      </c>
      <c r="K2394" s="31">
        <f t="shared" si="18"/>
        <v>2310</v>
      </c>
      <c r="L2394" s="31">
        <f t="shared" si="19"/>
        <v>924</v>
      </c>
      <c r="M2394" s="32">
        <v>0.4</v>
      </c>
      <c r="O2394" s="37"/>
      <c r="P2394" s="35"/>
      <c r="Q2394" s="33"/>
      <c r="R2394" s="34"/>
    </row>
    <row r="2395" spans="1:18" ht="15.75" customHeight="1" x14ac:dyDescent="0.2">
      <c r="A2395" s="22"/>
      <c r="B2395" s="27" t="s">
        <v>21</v>
      </c>
      <c r="C2395" s="27">
        <v>1185732</v>
      </c>
      <c r="D2395" s="28">
        <v>44264</v>
      </c>
      <c r="E2395" s="27" t="s">
        <v>53</v>
      </c>
      <c r="F2395" s="27" t="s">
        <v>97</v>
      </c>
      <c r="G2395" s="27" t="s">
        <v>98</v>
      </c>
      <c r="H2395" s="27" t="s">
        <v>25</v>
      </c>
      <c r="I2395" s="29">
        <v>0.3</v>
      </c>
      <c r="J2395" s="30">
        <v>4500</v>
      </c>
      <c r="K2395" s="31">
        <f t="shared" si="18"/>
        <v>1350</v>
      </c>
      <c r="L2395" s="31">
        <f t="shared" si="19"/>
        <v>472.49999999999994</v>
      </c>
      <c r="M2395" s="32">
        <v>0.35</v>
      </c>
      <c r="O2395" s="37"/>
      <c r="P2395" s="35"/>
      <c r="Q2395" s="33"/>
      <c r="R2395" s="34"/>
    </row>
    <row r="2396" spans="1:18" ht="15.75" customHeight="1" x14ac:dyDescent="0.2">
      <c r="A2396" s="22"/>
      <c r="B2396" s="27" t="s">
        <v>21</v>
      </c>
      <c r="C2396" s="27">
        <v>1185732</v>
      </c>
      <c r="D2396" s="28">
        <v>44264</v>
      </c>
      <c r="E2396" s="27" t="s">
        <v>53</v>
      </c>
      <c r="F2396" s="27" t="s">
        <v>97</v>
      </c>
      <c r="G2396" s="27" t="s">
        <v>98</v>
      </c>
      <c r="H2396" s="27" t="s">
        <v>26</v>
      </c>
      <c r="I2396" s="29">
        <v>0.2</v>
      </c>
      <c r="J2396" s="30">
        <v>4750</v>
      </c>
      <c r="K2396" s="31">
        <f t="shared" si="18"/>
        <v>950</v>
      </c>
      <c r="L2396" s="31">
        <f t="shared" si="19"/>
        <v>380</v>
      </c>
      <c r="M2396" s="32">
        <v>0.4</v>
      </c>
      <c r="O2396" s="37"/>
      <c r="P2396" s="35"/>
      <c r="Q2396" s="33"/>
      <c r="R2396" s="34"/>
    </row>
    <row r="2397" spans="1:18" ht="15.75" customHeight="1" x14ac:dyDescent="0.2">
      <c r="A2397" s="22"/>
      <c r="B2397" s="27" t="s">
        <v>21</v>
      </c>
      <c r="C2397" s="27">
        <v>1185732</v>
      </c>
      <c r="D2397" s="28">
        <v>44264</v>
      </c>
      <c r="E2397" s="27" t="s">
        <v>53</v>
      </c>
      <c r="F2397" s="27" t="s">
        <v>97</v>
      </c>
      <c r="G2397" s="27" t="s">
        <v>98</v>
      </c>
      <c r="H2397" s="27" t="s">
        <v>27</v>
      </c>
      <c r="I2397" s="29">
        <v>0.24999999999999994</v>
      </c>
      <c r="J2397" s="30">
        <v>3250</v>
      </c>
      <c r="K2397" s="31">
        <f t="shared" si="18"/>
        <v>812.49999999999977</v>
      </c>
      <c r="L2397" s="31">
        <f t="shared" si="19"/>
        <v>324.99999999999994</v>
      </c>
      <c r="M2397" s="32">
        <v>0.4</v>
      </c>
      <c r="O2397" s="37"/>
      <c r="P2397" s="35"/>
      <c r="Q2397" s="33"/>
      <c r="R2397" s="34"/>
    </row>
    <row r="2398" spans="1:18" ht="15.75" customHeight="1" x14ac:dyDescent="0.2">
      <c r="A2398" s="22"/>
      <c r="B2398" s="27" t="s">
        <v>21</v>
      </c>
      <c r="C2398" s="27">
        <v>1185732</v>
      </c>
      <c r="D2398" s="28">
        <v>44264</v>
      </c>
      <c r="E2398" s="27" t="s">
        <v>53</v>
      </c>
      <c r="F2398" s="27" t="s">
        <v>97</v>
      </c>
      <c r="G2398" s="27" t="s">
        <v>98</v>
      </c>
      <c r="H2398" s="27" t="s">
        <v>28</v>
      </c>
      <c r="I2398" s="29">
        <v>0.40000000000000008</v>
      </c>
      <c r="J2398" s="30">
        <v>3750</v>
      </c>
      <c r="K2398" s="31">
        <f t="shared" si="18"/>
        <v>1500.0000000000002</v>
      </c>
      <c r="L2398" s="31">
        <f t="shared" si="19"/>
        <v>525</v>
      </c>
      <c r="M2398" s="32">
        <v>0.35</v>
      </c>
      <c r="O2398" s="37"/>
      <c r="P2398" s="35"/>
      <c r="Q2398" s="33"/>
      <c r="R2398" s="34"/>
    </row>
    <row r="2399" spans="1:18" ht="15.75" customHeight="1" x14ac:dyDescent="0.2">
      <c r="A2399" s="22"/>
      <c r="B2399" s="27" t="s">
        <v>21</v>
      </c>
      <c r="C2399" s="27">
        <v>1185732</v>
      </c>
      <c r="D2399" s="28">
        <v>44264</v>
      </c>
      <c r="E2399" s="27" t="s">
        <v>53</v>
      </c>
      <c r="F2399" s="27" t="s">
        <v>97</v>
      </c>
      <c r="G2399" s="27" t="s">
        <v>98</v>
      </c>
      <c r="H2399" s="27" t="s">
        <v>29</v>
      </c>
      <c r="I2399" s="29">
        <v>0.3</v>
      </c>
      <c r="J2399" s="30">
        <v>4750</v>
      </c>
      <c r="K2399" s="31">
        <f t="shared" si="18"/>
        <v>1425</v>
      </c>
      <c r="L2399" s="31">
        <f t="shared" si="19"/>
        <v>712.5</v>
      </c>
      <c r="M2399" s="32">
        <v>0.5</v>
      </c>
      <c r="O2399" s="37"/>
      <c r="P2399" s="35"/>
      <c r="Q2399" s="33"/>
      <c r="R2399" s="34"/>
    </row>
    <row r="2400" spans="1:18" ht="15.75" customHeight="1" x14ac:dyDescent="0.2">
      <c r="A2400" s="22"/>
      <c r="B2400" s="27" t="s">
        <v>21</v>
      </c>
      <c r="C2400" s="27">
        <v>1185732</v>
      </c>
      <c r="D2400" s="28">
        <v>44296</v>
      </c>
      <c r="E2400" s="27" t="s">
        <v>53</v>
      </c>
      <c r="F2400" s="27" t="s">
        <v>97</v>
      </c>
      <c r="G2400" s="27" t="s">
        <v>98</v>
      </c>
      <c r="H2400" s="27" t="s">
        <v>24</v>
      </c>
      <c r="I2400" s="29">
        <v>0.3</v>
      </c>
      <c r="J2400" s="30">
        <v>7250</v>
      </c>
      <c r="K2400" s="31">
        <f t="shared" si="18"/>
        <v>2175</v>
      </c>
      <c r="L2400" s="31">
        <f t="shared" si="19"/>
        <v>870</v>
      </c>
      <c r="M2400" s="32">
        <v>0.4</v>
      </c>
      <c r="O2400" s="37"/>
      <c r="P2400" s="35"/>
      <c r="Q2400" s="33"/>
      <c r="R2400" s="34"/>
    </row>
    <row r="2401" spans="1:18" ht="15.75" customHeight="1" x14ac:dyDescent="0.2">
      <c r="A2401" s="22"/>
      <c r="B2401" s="27" t="s">
        <v>21</v>
      </c>
      <c r="C2401" s="27">
        <v>1185732</v>
      </c>
      <c r="D2401" s="28">
        <v>44296</v>
      </c>
      <c r="E2401" s="27" t="s">
        <v>53</v>
      </c>
      <c r="F2401" s="27" t="s">
        <v>97</v>
      </c>
      <c r="G2401" s="27" t="s">
        <v>98</v>
      </c>
      <c r="H2401" s="27" t="s">
        <v>25</v>
      </c>
      <c r="I2401" s="29">
        <v>0.3</v>
      </c>
      <c r="J2401" s="30">
        <v>4250</v>
      </c>
      <c r="K2401" s="31">
        <f t="shared" si="18"/>
        <v>1275</v>
      </c>
      <c r="L2401" s="31">
        <f t="shared" si="19"/>
        <v>446.25</v>
      </c>
      <c r="M2401" s="32">
        <v>0.35</v>
      </c>
      <c r="O2401" s="37"/>
      <c r="P2401" s="35"/>
      <c r="Q2401" s="33"/>
      <c r="R2401" s="34"/>
    </row>
    <row r="2402" spans="1:18" ht="15.75" customHeight="1" x14ac:dyDescent="0.2">
      <c r="A2402" s="22"/>
      <c r="B2402" s="27" t="s">
        <v>21</v>
      </c>
      <c r="C2402" s="27">
        <v>1185732</v>
      </c>
      <c r="D2402" s="28">
        <v>44296</v>
      </c>
      <c r="E2402" s="27" t="s">
        <v>53</v>
      </c>
      <c r="F2402" s="27" t="s">
        <v>97</v>
      </c>
      <c r="G2402" s="27" t="s">
        <v>98</v>
      </c>
      <c r="H2402" s="27" t="s">
        <v>26</v>
      </c>
      <c r="I2402" s="29">
        <v>0.2</v>
      </c>
      <c r="J2402" s="30">
        <v>4250</v>
      </c>
      <c r="K2402" s="31">
        <f t="shared" si="18"/>
        <v>850</v>
      </c>
      <c r="L2402" s="31">
        <f t="shared" si="19"/>
        <v>340</v>
      </c>
      <c r="M2402" s="32">
        <v>0.4</v>
      </c>
      <c r="O2402" s="37"/>
      <c r="P2402" s="35"/>
      <c r="Q2402" s="33"/>
      <c r="R2402" s="34"/>
    </row>
    <row r="2403" spans="1:18" ht="15.75" customHeight="1" x14ac:dyDescent="0.2">
      <c r="A2403" s="22"/>
      <c r="B2403" s="27" t="s">
        <v>21</v>
      </c>
      <c r="C2403" s="27">
        <v>1185732</v>
      </c>
      <c r="D2403" s="28">
        <v>44296</v>
      </c>
      <c r="E2403" s="27" t="s">
        <v>53</v>
      </c>
      <c r="F2403" s="27" t="s">
        <v>97</v>
      </c>
      <c r="G2403" s="27" t="s">
        <v>98</v>
      </c>
      <c r="H2403" s="27" t="s">
        <v>27</v>
      </c>
      <c r="I2403" s="29">
        <v>0.24999999999999994</v>
      </c>
      <c r="J2403" s="30">
        <v>3500</v>
      </c>
      <c r="K2403" s="31">
        <f t="shared" si="18"/>
        <v>874.99999999999977</v>
      </c>
      <c r="L2403" s="31">
        <f t="shared" si="19"/>
        <v>349.99999999999994</v>
      </c>
      <c r="M2403" s="32">
        <v>0.4</v>
      </c>
      <c r="O2403" s="37"/>
      <c r="P2403" s="35"/>
      <c r="Q2403" s="33"/>
      <c r="R2403" s="34"/>
    </row>
    <row r="2404" spans="1:18" ht="15.75" customHeight="1" x14ac:dyDescent="0.2">
      <c r="A2404" s="22"/>
      <c r="B2404" s="27" t="s">
        <v>21</v>
      </c>
      <c r="C2404" s="27">
        <v>1185732</v>
      </c>
      <c r="D2404" s="28">
        <v>44296</v>
      </c>
      <c r="E2404" s="27" t="s">
        <v>53</v>
      </c>
      <c r="F2404" s="27" t="s">
        <v>97</v>
      </c>
      <c r="G2404" s="27" t="s">
        <v>98</v>
      </c>
      <c r="H2404" s="27" t="s">
        <v>28</v>
      </c>
      <c r="I2404" s="29">
        <v>0.45</v>
      </c>
      <c r="J2404" s="30">
        <v>3750</v>
      </c>
      <c r="K2404" s="31">
        <f t="shared" si="18"/>
        <v>1687.5</v>
      </c>
      <c r="L2404" s="31">
        <f t="shared" si="19"/>
        <v>590.625</v>
      </c>
      <c r="M2404" s="32">
        <v>0.35</v>
      </c>
      <c r="O2404" s="37"/>
      <c r="P2404" s="35"/>
      <c r="Q2404" s="33"/>
      <c r="R2404" s="34"/>
    </row>
    <row r="2405" spans="1:18" ht="15.75" customHeight="1" x14ac:dyDescent="0.2">
      <c r="A2405" s="22"/>
      <c r="B2405" s="27" t="s">
        <v>21</v>
      </c>
      <c r="C2405" s="27">
        <v>1185732</v>
      </c>
      <c r="D2405" s="28">
        <v>44296</v>
      </c>
      <c r="E2405" s="27" t="s">
        <v>53</v>
      </c>
      <c r="F2405" s="27" t="s">
        <v>97</v>
      </c>
      <c r="G2405" s="27" t="s">
        <v>98</v>
      </c>
      <c r="H2405" s="27" t="s">
        <v>29</v>
      </c>
      <c r="I2405" s="29">
        <v>0.35000000000000003</v>
      </c>
      <c r="J2405" s="30">
        <v>5250</v>
      </c>
      <c r="K2405" s="31">
        <f t="shared" si="18"/>
        <v>1837.5000000000002</v>
      </c>
      <c r="L2405" s="31">
        <f t="shared" si="19"/>
        <v>918.75000000000011</v>
      </c>
      <c r="M2405" s="32">
        <v>0.5</v>
      </c>
      <c r="O2405" s="37"/>
      <c r="P2405" s="35"/>
      <c r="Q2405" s="33"/>
      <c r="R2405" s="34"/>
    </row>
    <row r="2406" spans="1:18" ht="15.75" customHeight="1" x14ac:dyDescent="0.2">
      <c r="A2406" s="22"/>
      <c r="B2406" s="27" t="s">
        <v>21</v>
      </c>
      <c r="C2406" s="27">
        <v>1185732</v>
      </c>
      <c r="D2406" s="28">
        <v>44325</v>
      </c>
      <c r="E2406" s="27" t="s">
        <v>53</v>
      </c>
      <c r="F2406" s="27" t="s">
        <v>97</v>
      </c>
      <c r="G2406" s="27" t="s">
        <v>98</v>
      </c>
      <c r="H2406" s="27" t="s">
        <v>24</v>
      </c>
      <c r="I2406" s="29">
        <v>0.45</v>
      </c>
      <c r="J2406" s="30">
        <v>7950</v>
      </c>
      <c r="K2406" s="31">
        <f t="shared" si="18"/>
        <v>3577.5</v>
      </c>
      <c r="L2406" s="31">
        <f t="shared" si="19"/>
        <v>1431</v>
      </c>
      <c r="M2406" s="32">
        <v>0.4</v>
      </c>
      <c r="O2406" s="37"/>
      <c r="P2406" s="35"/>
      <c r="Q2406" s="33"/>
      <c r="R2406" s="34"/>
    </row>
    <row r="2407" spans="1:18" ht="15.75" customHeight="1" x14ac:dyDescent="0.2">
      <c r="A2407" s="22"/>
      <c r="B2407" s="27" t="s">
        <v>21</v>
      </c>
      <c r="C2407" s="27">
        <v>1185732</v>
      </c>
      <c r="D2407" s="28">
        <v>44325</v>
      </c>
      <c r="E2407" s="27" t="s">
        <v>53</v>
      </c>
      <c r="F2407" s="27" t="s">
        <v>97</v>
      </c>
      <c r="G2407" s="27" t="s">
        <v>98</v>
      </c>
      <c r="H2407" s="27" t="s">
        <v>25</v>
      </c>
      <c r="I2407" s="29">
        <v>0.45</v>
      </c>
      <c r="J2407" s="30">
        <v>5000</v>
      </c>
      <c r="K2407" s="31">
        <f t="shared" si="18"/>
        <v>2250</v>
      </c>
      <c r="L2407" s="31">
        <f t="shared" si="19"/>
        <v>787.5</v>
      </c>
      <c r="M2407" s="32">
        <v>0.35</v>
      </c>
      <c r="O2407" s="37"/>
      <c r="P2407" s="35"/>
      <c r="Q2407" s="33"/>
      <c r="R2407" s="34"/>
    </row>
    <row r="2408" spans="1:18" ht="15.75" customHeight="1" x14ac:dyDescent="0.2">
      <c r="A2408" s="22"/>
      <c r="B2408" s="27" t="s">
        <v>21</v>
      </c>
      <c r="C2408" s="27">
        <v>1185732</v>
      </c>
      <c r="D2408" s="28">
        <v>44325</v>
      </c>
      <c r="E2408" s="27" t="s">
        <v>53</v>
      </c>
      <c r="F2408" s="27" t="s">
        <v>97</v>
      </c>
      <c r="G2408" s="27" t="s">
        <v>98</v>
      </c>
      <c r="H2408" s="27" t="s">
        <v>26</v>
      </c>
      <c r="I2408" s="29">
        <v>0.4</v>
      </c>
      <c r="J2408" s="30">
        <v>4750</v>
      </c>
      <c r="K2408" s="31">
        <f t="shared" si="18"/>
        <v>1900</v>
      </c>
      <c r="L2408" s="31">
        <f t="shared" si="19"/>
        <v>760</v>
      </c>
      <c r="M2408" s="32">
        <v>0.4</v>
      </c>
      <c r="O2408" s="37"/>
      <c r="P2408" s="35"/>
      <c r="Q2408" s="33"/>
      <c r="R2408" s="34"/>
    </row>
    <row r="2409" spans="1:18" ht="15.75" customHeight="1" x14ac:dyDescent="0.2">
      <c r="A2409" s="22"/>
      <c r="B2409" s="27" t="s">
        <v>21</v>
      </c>
      <c r="C2409" s="27">
        <v>1185732</v>
      </c>
      <c r="D2409" s="28">
        <v>44325</v>
      </c>
      <c r="E2409" s="27" t="s">
        <v>53</v>
      </c>
      <c r="F2409" s="27" t="s">
        <v>97</v>
      </c>
      <c r="G2409" s="27" t="s">
        <v>98</v>
      </c>
      <c r="H2409" s="27" t="s">
        <v>27</v>
      </c>
      <c r="I2409" s="29">
        <v>0.4</v>
      </c>
      <c r="J2409" s="30">
        <v>4250</v>
      </c>
      <c r="K2409" s="31">
        <f t="shared" si="18"/>
        <v>1700</v>
      </c>
      <c r="L2409" s="31">
        <f t="shared" si="19"/>
        <v>680</v>
      </c>
      <c r="M2409" s="32">
        <v>0.4</v>
      </c>
      <c r="O2409" s="37"/>
      <c r="P2409" s="35"/>
      <c r="Q2409" s="33"/>
      <c r="R2409" s="34"/>
    </row>
    <row r="2410" spans="1:18" ht="15.75" customHeight="1" x14ac:dyDescent="0.2">
      <c r="A2410" s="22"/>
      <c r="B2410" s="27" t="s">
        <v>21</v>
      </c>
      <c r="C2410" s="27">
        <v>1185732</v>
      </c>
      <c r="D2410" s="28">
        <v>44325</v>
      </c>
      <c r="E2410" s="27" t="s">
        <v>53</v>
      </c>
      <c r="F2410" s="27" t="s">
        <v>97</v>
      </c>
      <c r="G2410" s="27" t="s">
        <v>98</v>
      </c>
      <c r="H2410" s="27" t="s">
        <v>28</v>
      </c>
      <c r="I2410" s="29">
        <v>0.49999999999999994</v>
      </c>
      <c r="J2410" s="30">
        <v>4500</v>
      </c>
      <c r="K2410" s="31">
        <f t="shared" si="18"/>
        <v>2249.9999999999995</v>
      </c>
      <c r="L2410" s="31">
        <f t="shared" si="19"/>
        <v>787.49999999999977</v>
      </c>
      <c r="M2410" s="32">
        <v>0.35</v>
      </c>
      <c r="O2410" s="37"/>
      <c r="P2410" s="35"/>
      <c r="Q2410" s="33"/>
      <c r="R2410" s="34"/>
    </row>
    <row r="2411" spans="1:18" ht="15.75" customHeight="1" x14ac:dyDescent="0.2">
      <c r="A2411" s="22"/>
      <c r="B2411" s="27" t="s">
        <v>21</v>
      </c>
      <c r="C2411" s="27">
        <v>1185732</v>
      </c>
      <c r="D2411" s="28">
        <v>44325</v>
      </c>
      <c r="E2411" s="27" t="s">
        <v>53</v>
      </c>
      <c r="F2411" s="27" t="s">
        <v>97</v>
      </c>
      <c r="G2411" s="27" t="s">
        <v>98</v>
      </c>
      <c r="H2411" s="27" t="s">
        <v>29</v>
      </c>
      <c r="I2411" s="29">
        <v>0.54999999999999993</v>
      </c>
      <c r="J2411" s="30">
        <v>5500</v>
      </c>
      <c r="K2411" s="31">
        <f t="shared" si="18"/>
        <v>3024.9999999999995</v>
      </c>
      <c r="L2411" s="31">
        <f t="shared" si="19"/>
        <v>1512.4999999999998</v>
      </c>
      <c r="M2411" s="32">
        <v>0.5</v>
      </c>
      <c r="O2411" s="37"/>
      <c r="P2411" s="35"/>
      <c r="Q2411" s="33"/>
      <c r="R2411" s="34"/>
    </row>
    <row r="2412" spans="1:18" ht="15.75" customHeight="1" x14ac:dyDescent="0.2">
      <c r="A2412" s="22"/>
      <c r="B2412" s="27" t="s">
        <v>21</v>
      </c>
      <c r="C2412" s="27">
        <v>1185732</v>
      </c>
      <c r="D2412" s="28">
        <v>44358</v>
      </c>
      <c r="E2412" s="27" t="s">
        <v>53</v>
      </c>
      <c r="F2412" s="27" t="s">
        <v>97</v>
      </c>
      <c r="G2412" s="27" t="s">
        <v>98</v>
      </c>
      <c r="H2412" s="27" t="s">
        <v>24</v>
      </c>
      <c r="I2412" s="29">
        <v>0.49999999999999994</v>
      </c>
      <c r="J2412" s="30">
        <v>8000</v>
      </c>
      <c r="K2412" s="31">
        <f t="shared" si="18"/>
        <v>3999.9999999999995</v>
      </c>
      <c r="L2412" s="31">
        <f t="shared" si="19"/>
        <v>1600</v>
      </c>
      <c r="M2412" s="32">
        <v>0.4</v>
      </c>
      <c r="O2412" s="37"/>
      <c r="P2412" s="35"/>
      <c r="Q2412" s="33"/>
      <c r="R2412" s="34"/>
    </row>
    <row r="2413" spans="1:18" ht="15.75" customHeight="1" x14ac:dyDescent="0.2">
      <c r="A2413" s="22"/>
      <c r="B2413" s="27" t="s">
        <v>21</v>
      </c>
      <c r="C2413" s="27">
        <v>1185732</v>
      </c>
      <c r="D2413" s="28">
        <v>44358</v>
      </c>
      <c r="E2413" s="27" t="s">
        <v>53</v>
      </c>
      <c r="F2413" s="27" t="s">
        <v>97</v>
      </c>
      <c r="G2413" s="27" t="s">
        <v>98</v>
      </c>
      <c r="H2413" s="27" t="s">
        <v>25</v>
      </c>
      <c r="I2413" s="29">
        <v>0.45</v>
      </c>
      <c r="J2413" s="30">
        <v>5500</v>
      </c>
      <c r="K2413" s="31">
        <f t="shared" si="18"/>
        <v>2475</v>
      </c>
      <c r="L2413" s="31">
        <f t="shared" si="19"/>
        <v>866.25</v>
      </c>
      <c r="M2413" s="32">
        <v>0.35</v>
      </c>
      <c r="O2413" s="37"/>
      <c r="P2413" s="35"/>
      <c r="Q2413" s="33"/>
      <c r="R2413" s="34"/>
    </row>
    <row r="2414" spans="1:18" ht="15.75" customHeight="1" x14ac:dyDescent="0.2">
      <c r="A2414" s="22"/>
      <c r="B2414" s="27" t="s">
        <v>21</v>
      </c>
      <c r="C2414" s="27">
        <v>1185732</v>
      </c>
      <c r="D2414" s="28">
        <v>44358</v>
      </c>
      <c r="E2414" s="27" t="s">
        <v>53</v>
      </c>
      <c r="F2414" s="27" t="s">
        <v>97</v>
      </c>
      <c r="G2414" s="27" t="s">
        <v>98</v>
      </c>
      <c r="H2414" s="27" t="s">
        <v>26</v>
      </c>
      <c r="I2414" s="29">
        <v>0.5</v>
      </c>
      <c r="J2414" s="30">
        <v>5250</v>
      </c>
      <c r="K2414" s="31">
        <f t="shared" si="18"/>
        <v>2625</v>
      </c>
      <c r="L2414" s="31">
        <f t="shared" si="19"/>
        <v>1050</v>
      </c>
      <c r="M2414" s="32">
        <v>0.4</v>
      </c>
      <c r="O2414" s="37"/>
      <c r="P2414" s="35"/>
      <c r="Q2414" s="33"/>
      <c r="R2414" s="34"/>
    </row>
    <row r="2415" spans="1:18" ht="15.75" customHeight="1" x14ac:dyDescent="0.2">
      <c r="A2415" s="22"/>
      <c r="B2415" s="27" t="s">
        <v>21</v>
      </c>
      <c r="C2415" s="27">
        <v>1185732</v>
      </c>
      <c r="D2415" s="28">
        <v>44358</v>
      </c>
      <c r="E2415" s="27" t="s">
        <v>53</v>
      </c>
      <c r="F2415" s="27" t="s">
        <v>97</v>
      </c>
      <c r="G2415" s="27" t="s">
        <v>98</v>
      </c>
      <c r="H2415" s="27" t="s">
        <v>27</v>
      </c>
      <c r="I2415" s="29">
        <v>0.5</v>
      </c>
      <c r="J2415" s="30">
        <v>5000</v>
      </c>
      <c r="K2415" s="31">
        <f t="shared" si="18"/>
        <v>2500</v>
      </c>
      <c r="L2415" s="31">
        <f t="shared" si="19"/>
        <v>1000</v>
      </c>
      <c r="M2415" s="32">
        <v>0.4</v>
      </c>
      <c r="O2415" s="37"/>
      <c r="P2415" s="35"/>
      <c r="Q2415" s="33"/>
      <c r="R2415" s="34"/>
    </row>
    <row r="2416" spans="1:18" ht="15.75" customHeight="1" x14ac:dyDescent="0.2">
      <c r="A2416" s="22"/>
      <c r="B2416" s="27" t="s">
        <v>21</v>
      </c>
      <c r="C2416" s="27">
        <v>1185732</v>
      </c>
      <c r="D2416" s="28">
        <v>44358</v>
      </c>
      <c r="E2416" s="27" t="s">
        <v>53</v>
      </c>
      <c r="F2416" s="27" t="s">
        <v>97</v>
      </c>
      <c r="G2416" s="27" t="s">
        <v>98</v>
      </c>
      <c r="H2416" s="27" t="s">
        <v>28</v>
      </c>
      <c r="I2416" s="29">
        <v>0.65</v>
      </c>
      <c r="J2416" s="30">
        <v>5000</v>
      </c>
      <c r="K2416" s="31">
        <f t="shared" si="18"/>
        <v>3250</v>
      </c>
      <c r="L2416" s="31">
        <f t="shared" si="19"/>
        <v>1137.5</v>
      </c>
      <c r="M2416" s="32">
        <v>0.35</v>
      </c>
      <c r="O2416" s="37"/>
      <c r="P2416" s="35"/>
      <c r="Q2416" s="33"/>
      <c r="R2416" s="34"/>
    </row>
    <row r="2417" spans="1:18" ht="15.75" customHeight="1" x14ac:dyDescent="0.2">
      <c r="A2417" s="22"/>
      <c r="B2417" s="27" t="s">
        <v>21</v>
      </c>
      <c r="C2417" s="27">
        <v>1185732</v>
      </c>
      <c r="D2417" s="28">
        <v>44358</v>
      </c>
      <c r="E2417" s="27" t="s">
        <v>53</v>
      </c>
      <c r="F2417" s="27" t="s">
        <v>97</v>
      </c>
      <c r="G2417" s="27" t="s">
        <v>98</v>
      </c>
      <c r="H2417" s="27" t="s">
        <v>29</v>
      </c>
      <c r="I2417" s="29">
        <v>0.70000000000000007</v>
      </c>
      <c r="J2417" s="30">
        <v>6750</v>
      </c>
      <c r="K2417" s="31">
        <f t="shared" si="18"/>
        <v>4725</v>
      </c>
      <c r="L2417" s="31">
        <f t="shared" si="19"/>
        <v>2362.5</v>
      </c>
      <c r="M2417" s="32">
        <v>0.5</v>
      </c>
      <c r="O2417" s="37"/>
      <c r="P2417" s="35"/>
      <c r="Q2417" s="33"/>
      <c r="R2417" s="34"/>
    </row>
    <row r="2418" spans="1:18" ht="15.75" customHeight="1" x14ac:dyDescent="0.2">
      <c r="A2418" s="22"/>
      <c r="B2418" s="27" t="s">
        <v>21</v>
      </c>
      <c r="C2418" s="27">
        <v>1185732</v>
      </c>
      <c r="D2418" s="28">
        <v>44386</v>
      </c>
      <c r="E2418" s="27" t="s">
        <v>53</v>
      </c>
      <c r="F2418" s="27" t="s">
        <v>97</v>
      </c>
      <c r="G2418" s="27" t="s">
        <v>98</v>
      </c>
      <c r="H2418" s="27" t="s">
        <v>24</v>
      </c>
      <c r="I2418" s="29">
        <v>0.65</v>
      </c>
      <c r="J2418" s="30">
        <v>9000</v>
      </c>
      <c r="K2418" s="31">
        <f t="shared" si="18"/>
        <v>5850</v>
      </c>
      <c r="L2418" s="31">
        <f t="shared" si="19"/>
        <v>2340</v>
      </c>
      <c r="M2418" s="32">
        <v>0.4</v>
      </c>
      <c r="O2418" s="37"/>
      <c r="P2418" s="35"/>
      <c r="Q2418" s="33"/>
      <c r="R2418" s="34"/>
    </row>
    <row r="2419" spans="1:18" ht="15.75" customHeight="1" x14ac:dyDescent="0.2">
      <c r="A2419" s="22"/>
      <c r="B2419" s="27" t="s">
        <v>21</v>
      </c>
      <c r="C2419" s="27">
        <v>1185732</v>
      </c>
      <c r="D2419" s="28">
        <v>44386</v>
      </c>
      <c r="E2419" s="27" t="s">
        <v>53</v>
      </c>
      <c r="F2419" s="27" t="s">
        <v>97</v>
      </c>
      <c r="G2419" s="27" t="s">
        <v>98</v>
      </c>
      <c r="H2419" s="27" t="s">
        <v>25</v>
      </c>
      <c r="I2419" s="29">
        <v>0.60000000000000009</v>
      </c>
      <c r="J2419" s="30">
        <v>6500</v>
      </c>
      <c r="K2419" s="31">
        <f t="shared" si="18"/>
        <v>3900.0000000000005</v>
      </c>
      <c r="L2419" s="31">
        <f t="shared" si="19"/>
        <v>1365</v>
      </c>
      <c r="M2419" s="32">
        <v>0.35</v>
      </c>
      <c r="O2419" s="37"/>
      <c r="P2419" s="35"/>
      <c r="Q2419" s="33"/>
      <c r="R2419" s="34"/>
    </row>
    <row r="2420" spans="1:18" ht="15.75" customHeight="1" x14ac:dyDescent="0.2">
      <c r="A2420" s="22"/>
      <c r="B2420" s="27" t="s">
        <v>21</v>
      </c>
      <c r="C2420" s="27">
        <v>1185732</v>
      </c>
      <c r="D2420" s="28">
        <v>44386</v>
      </c>
      <c r="E2420" s="27" t="s">
        <v>53</v>
      </c>
      <c r="F2420" s="27" t="s">
        <v>97</v>
      </c>
      <c r="G2420" s="27" t="s">
        <v>98</v>
      </c>
      <c r="H2420" s="27" t="s">
        <v>26</v>
      </c>
      <c r="I2420" s="29">
        <v>0.55000000000000004</v>
      </c>
      <c r="J2420" s="30">
        <v>5750</v>
      </c>
      <c r="K2420" s="31">
        <f t="shared" si="18"/>
        <v>3162.5000000000005</v>
      </c>
      <c r="L2420" s="31">
        <f t="shared" si="19"/>
        <v>1265.0000000000002</v>
      </c>
      <c r="M2420" s="32">
        <v>0.4</v>
      </c>
      <c r="O2420" s="37"/>
      <c r="P2420" s="35"/>
      <c r="Q2420" s="33"/>
      <c r="R2420" s="34"/>
    </row>
    <row r="2421" spans="1:18" ht="15.75" customHeight="1" x14ac:dyDescent="0.2">
      <c r="A2421" s="22"/>
      <c r="B2421" s="27" t="s">
        <v>21</v>
      </c>
      <c r="C2421" s="27">
        <v>1185732</v>
      </c>
      <c r="D2421" s="28">
        <v>44386</v>
      </c>
      <c r="E2421" s="27" t="s">
        <v>53</v>
      </c>
      <c r="F2421" s="27" t="s">
        <v>97</v>
      </c>
      <c r="G2421" s="27" t="s">
        <v>98</v>
      </c>
      <c r="H2421" s="27" t="s">
        <v>27</v>
      </c>
      <c r="I2421" s="29">
        <v>0.55000000000000004</v>
      </c>
      <c r="J2421" s="30">
        <v>5250</v>
      </c>
      <c r="K2421" s="31">
        <f t="shared" si="18"/>
        <v>2887.5000000000005</v>
      </c>
      <c r="L2421" s="31">
        <f t="shared" si="19"/>
        <v>1155.0000000000002</v>
      </c>
      <c r="M2421" s="32">
        <v>0.4</v>
      </c>
      <c r="O2421" s="37"/>
      <c r="P2421" s="35"/>
      <c r="Q2421" s="33"/>
      <c r="R2421" s="34"/>
    </row>
    <row r="2422" spans="1:18" ht="15.75" customHeight="1" x14ac:dyDescent="0.2">
      <c r="A2422" s="22"/>
      <c r="B2422" s="27" t="s">
        <v>21</v>
      </c>
      <c r="C2422" s="27">
        <v>1185732</v>
      </c>
      <c r="D2422" s="28">
        <v>44386</v>
      </c>
      <c r="E2422" s="27" t="s">
        <v>53</v>
      </c>
      <c r="F2422" s="27" t="s">
        <v>97</v>
      </c>
      <c r="G2422" s="27" t="s">
        <v>98</v>
      </c>
      <c r="H2422" s="27" t="s">
        <v>28</v>
      </c>
      <c r="I2422" s="29">
        <v>0.65</v>
      </c>
      <c r="J2422" s="30">
        <v>5500</v>
      </c>
      <c r="K2422" s="31">
        <f t="shared" si="18"/>
        <v>3575</v>
      </c>
      <c r="L2422" s="31">
        <f t="shared" si="19"/>
        <v>1251.25</v>
      </c>
      <c r="M2422" s="32">
        <v>0.35</v>
      </c>
      <c r="O2422" s="37"/>
      <c r="P2422" s="35"/>
      <c r="Q2422" s="33"/>
      <c r="R2422" s="34"/>
    </row>
    <row r="2423" spans="1:18" ht="15.75" customHeight="1" x14ac:dyDescent="0.2">
      <c r="A2423" s="22"/>
      <c r="B2423" s="27" t="s">
        <v>21</v>
      </c>
      <c r="C2423" s="27">
        <v>1185732</v>
      </c>
      <c r="D2423" s="28">
        <v>44386</v>
      </c>
      <c r="E2423" s="27" t="s">
        <v>53</v>
      </c>
      <c r="F2423" s="27" t="s">
        <v>97</v>
      </c>
      <c r="G2423" s="27" t="s">
        <v>98</v>
      </c>
      <c r="H2423" s="27" t="s">
        <v>29</v>
      </c>
      <c r="I2423" s="29">
        <v>0.70000000000000007</v>
      </c>
      <c r="J2423" s="30">
        <v>7250</v>
      </c>
      <c r="K2423" s="31">
        <f t="shared" si="18"/>
        <v>5075.0000000000009</v>
      </c>
      <c r="L2423" s="31">
        <f t="shared" si="19"/>
        <v>2537.5000000000005</v>
      </c>
      <c r="M2423" s="32">
        <v>0.5</v>
      </c>
      <c r="O2423" s="37"/>
      <c r="P2423" s="35"/>
      <c r="Q2423" s="33"/>
      <c r="R2423" s="34"/>
    </row>
    <row r="2424" spans="1:18" ht="15.75" customHeight="1" x14ac:dyDescent="0.2">
      <c r="A2424" s="22"/>
      <c r="B2424" s="27" t="s">
        <v>21</v>
      </c>
      <c r="C2424" s="27">
        <v>1185732</v>
      </c>
      <c r="D2424" s="28">
        <v>44418</v>
      </c>
      <c r="E2424" s="27" t="s">
        <v>53</v>
      </c>
      <c r="F2424" s="27" t="s">
        <v>97</v>
      </c>
      <c r="G2424" s="27" t="s">
        <v>98</v>
      </c>
      <c r="H2424" s="27" t="s">
        <v>24</v>
      </c>
      <c r="I2424" s="29">
        <v>0.65</v>
      </c>
      <c r="J2424" s="30">
        <v>8750</v>
      </c>
      <c r="K2424" s="31">
        <f t="shared" si="18"/>
        <v>5687.5</v>
      </c>
      <c r="L2424" s="31">
        <f t="shared" si="19"/>
        <v>2275</v>
      </c>
      <c r="M2424" s="32">
        <v>0.4</v>
      </c>
      <c r="O2424" s="37"/>
      <c r="P2424" s="35"/>
      <c r="Q2424" s="33"/>
      <c r="R2424" s="34"/>
    </row>
    <row r="2425" spans="1:18" ht="15.75" customHeight="1" x14ac:dyDescent="0.2">
      <c r="A2425" s="22"/>
      <c r="B2425" s="27" t="s">
        <v>21</v>
      </c>
      <c r="C2425" s="27">
        <v>1185732</v>
      </c>
      <c r="D2425" s="28">
        <v>44418</v>
      </c>
      <c r="E2425" s="27" t="s">
        <v>53</v>
      </c>
      <c r="F2425" s="27" t="s">
        <v>97</v>
      </c>
      <c r="G2425" s="27" t="s">
        <v>98</v>
      </c>
      <c r="H2425" s="27" t="s">
        <v>25</v>
      </c>
      <c r="I2425" s="29">
        <v>0.60000000000000009</v>
      </c>
      <c r="J2425" s="30">
        <v>6500</v>
      </c>
      <c r="K2425" s="31">
        <f t="shared" si="18"/>
        <v>3900.0000000000005</v>
      </c>
      <c r="L2425" s="31">
        <f t="shared" si="19"/>
        <v>1365</v>
      </c>
      <c r="M2425" s="32">
        <v>0.35</v>
      </c>
      <c r="O2425" s="37"/>
      <c r="P2425" s="35"/>
      <c r="Q2425" s="33"/>
      <c r="R2425" s="34"/>
    </row>
    <row r="2426" spans="1:18" ht="15.75" customHeight="1" x14ac:dyDescent="0.2">
      <c r="A2426" s="22"/>
      <c r="B2426" s="27" t="s">
        <v>21</v>
      </c>
      <c r="C2426" s="27">
        <v>1185732</v>
      </c>
      <c r="D2426" s="28">
        <v>44418</v>
      </c>
      <c r="E2426" s="27" t="s">
        <v>53</v>
      </c>
      <c r="F2426" s="27" t="s">
        <v>97</v>
      </c>
      <c r="G2426" s="27" t="s">
        <v>98</v>
      </c>
      <c r="H2426" s="27" t="s">
        <v>26</v>
      </c>
      <c r="I2426" s="29">
        <v>0.55000000000000004</v>
      </c>
      <c r="J2426" s="30">
        <v>5750</v>
      </c>
      <c r="K2426" s="31">
        <f t="shared" si="18"/>
        <v>3162.5000000000005</v>
      </c>
      <c r="L2426" s="31">
        <f t="shared" si="19"/>
        <v>1265.0000000000002</v>
      </c>
      <c r="M2426" s="32">
        <v>0.4</v>
      </c>
      <c r="O2426" s="37"/>
      <c r="P2426" s="35"/>
      <c r="Q2426" s="33"/>
      <c r="R2426" s="34"/>
    </row>
    <row r="2427" spans="1:18" ht="15.75" customHeight="1" x14ac:dyDescent="0.2">
      <c r="A2427" s="22"/>
      <c r="B2427" s="27" t="s">
        <v>21</v>
      </c>
      <c r="C2427" s="27">
        <v>1185732</v>
      </c>
      <c r="D2427" s="28">
        <v>44418</v>
      </c>
      <c r="E2427" s="27" t="s">
        <v>53</v>
      </c>
      <c r="F2427" s="27" t="s">
        <v>97</v>
      </c>
      <c r="G2427" s="27" t="s">
        <v>98</v>
      </c>
      <c r="H2427" s="27" t="s">
        <v>27</v>
      </c>
      <c r="I2427" s="29">
        <v>0.45</v>
      </c>
      <c r="J2427" s="30">
        <v>5250</v>
      </c>
      <c r="K2427" s="31">
        <f t="shared" si="18"/>
        <v>2362.5</v>
      </c>
      <c r="L2427" s="31">
        <f t="shared" si="19"/>
        <v>945</v>
      </c>
      <c r="M2427" s="32">
        <v>0.4</v>
      </c>
      <c r="O2427" s="37"/>
      <c r="P2427" s="35"/>
      <c r="Q2427" s="33"/>
      <c r="R2427" s="34"/>
    </row>
    <row r="2428" spans="1:18" ht="15.75" customHeight="1" x14ac:dyDescent="0.2">
      <c r="A2428" s="22"/>
      <c r="B2428" s="27" t="s">
        <v>21</v>
      </c>
      <c r="C2428" s="27">
        <v>1185732</v>
      </c>
      <c r="D2428" s="28">
        <v>44418</v>
      </c>
      <c r="E2428" s="27" t="s">
        <v>53</v>
      </c>
      <c r="F2428" s="27" t="s">
        <v>97</v>
      </c>
      <c r="G2428" s="27" t="s">
        <v>98</v>
      </c>
      <c r="H2428" s="27" t="s">
        <v>28</v>
      </c>
      <c r="I2428" s="29">
        <v>0.55000000000000004</v>
      </c>
      <c r="J2428" s="30">
        <v>5000</v>
      </c>
      <c r="K2428" s="31">
        <f t="shared" si="18"/>
        <v>2750</v>
      </c>
      <c r="L2428" s="31">
        <f t="shared" si="19"/>
        <v>962.49999999999989</v>
      </c>
      <c r="M2428" s="32">
        <v>0.35</v>
      </c>
      <c r="O2428" s="37"/>
      <c r="P2428" s="35"/>
      <c r="Q2428" s="33"/>
      <c r="R2428" s="34"/>
    </row>
    <row r="2429" spans="1:18" ht="15.75" customHeight="1" x14ac:dyDescent="0.2">
      <c r="A2429" s="22"/>
      <c r="B2429" s="27" t="s">
        <v>21</v>
      </c>
      <c r="C2429" s="27">
        <v>1185732</v>
      </c>
      <c r="D2429" s="28">
        <v>44418</v>
      </c>
      <c r="E2429" s="27" t="s">
        <v>53</v>
      </c>
      <c r="F2429" s="27" t="s">
        <v>97</v>
      </c>
      <c r="G2429" s="27" t="s">
        <v>98</v>
      </c>
      <c r="H2429" s="27" t="s">
        <v>29</v>
      </c>
      <c r="I2429" s="29">
        <v>0.60000000000000009</v>
      </c>
      <c r="J2429" s="30">
        <v>6750</v>
      </c>
      <c r="K2429" s="31">
        <f t="shared" si="18"/>
        <v>4050.0000000000005</v>
      </c>
      <c r="L2429" s="31">
        <f t="shared" si="19"/>
        <v>2025.0000000000002</v>
      </c>
      <c r="M2429" s="32">
        <v>0.5</v>
      </c>
      <c r="O2429" s="37"/>
      <c r="P2429" s="35"/>
      <c r="Q2429" s="33"/>
      <c r="R2429" s="34"/>
    </row>
    <row r="2430" spans="1:18" ht="15.75" customHeight="1" x14ac:dyDescent="0.2">
      <c r="A2430" s="22"/>
      <c r="B2430" s="27" t="s">
        <v>21</v>
      </c>
      <c r="C2430" s="27">
        <v>1185732</v>
      </c>
      <c r="D2430" s="28">
        <v>44448</v>
      </c>
      <c r="E2430" s="27" t="s">
        <v>53</v>
      </c>
      <c r="F2430" s="27" t="s">
        <v>97</v>
      </c>
      <c r="G2430" s="27" t="s">
        <v>98</v>
      </c>
      <c r="H2430" s="27" t="s">
        <v>24</v>
      </c>
      <c r="I2430" s="29">
        <v>0.55000000000000004</v>
      </c>
      <c r="J2430" s="30">
        <v>7750</v>
      </c>
      <c r="K2430" s="31">
        <f t="shared" si="18"/>
        <v>4262.5</v>
      </c>
      <c r="L2430" s="31">
        <f t="shared" si="19"/>
        <v>1705</v>
      </c>
      <c r="M2430" s="32">
        <v>0.4</v>
      </c>
      <c r="O2430" s="37"/>
      <c r="P2430" s="35"/>
      <c r="Q2430" s="33"/>
      <c r="R2430" s="34"/>
    </row>
    <row r="2431" spans="1:18" ht="15.75" customHeight="1" x14ac:dyDescent="0.2">
      <c r="A2431" s="22"/>
      <c r="B2431" s="27" t="s">
        <v>21</v>
      </c>
      <c r="C2431" s="27">
        <v>1185732</v>
      </c>
      <c r="D2431" s="28">
        <v>44448</v>
      </c>
      <c r="E2431" s="27" t="s">
        <v>53</v>
      </c>
      <c r="F2431" s="27" t="s">
        <v>97</v>
      </c>
      <c r="G2431" s="27" t="s">
        <v>98</v>
      </c>
      <c r="H2431" s="27" t="s">
        <v>25</v>
      </c>
      <c r="I2431" s="29">
        <v>0.50000000000000011</v>
      </c>
      <c r="J2431" s="30">
        <v>5750</v>
      </c>
      <c r="K2431" s="31">
        <f t="shared" si="18"/>
        <v>2875.0000000000005</v>
      </c>
      <c r="L2431" s="31">
        <f t="shared" si="19"/>
        <v>1006.2500000000001</v>
      </c>
      <c r="M2431" s="32">
        <v>0.35</v>
      </c>
      <c r="O2431" s="37"/>
      <c r="P2431" s="35"/>
      <c r="Q2431" s="33"/>
      <c r="R2431" s="34"/>
    </row>
    <row r="2432" spans="1:18" ht="15.75" customHeight="1" x14ac:dyDescent="0.2">
      <c r="A2432" s="22"/>
      <c r="B2432" s="27" t="s">
        <v>21</v>
      </c>
      <c r="C2432" s="27">
        <v>1185732</v>
      </c>
      <c r="D2432" s="28">
        <v>44448</v>
      </c>
      <c r="E2432" s="27" t="s">
        <v>53</v>
      </c>
      <c r="F2432" s="27" t="s">
        <v>97</v>
      </c>
      <c r="G2432" s="27" t="s">
        <v>98</v>
      </c>
      <c r="H2432" s="27" t="s">
        <v>26</v>
      </c>
      <c r="I2432" s="29">
        <v>0.25000000000000006</v>
      </c>
      <c r="J2432" s="30">
        <v>4750</v>
      </c>
      <c r="K2432" s="31">
        <f t="shared" si="18"/>
        <v>1187.5000000000002</v>
      </c>
      <c r="L2432" s="31">
        <f t="shared" si="19"/>
        <v>475.00000000000011</v>
      </c>
      <c r="M2432" s="32">
        <v>0.4</v>
      </c>
      <c r="O2432" s="37"/>
      <c r="P2432" s="35"/>
      <c r="Q2432" s="33"/>
      <c r="R2432" s="34"/>
    </row>
    <row r="2433" spans="1:18" ht="15.75" customHeight="1" x14ac:dyDescent="0.2">
      <c r="A2433" s="22"/>
      <c r="B2433" s="27" t="s">
        <v>21</v>
      </c>
      <c r="C2433" s="27">
        <v>1185732</v>
      </c>
      <c r="D2433" s="28">
        <v>44448</v>
      </c>
      <c r="E2433" s="27" t="s">
        <v>53</v>
      </c>
      <c r="F2433" s="27" t="s">
        <v>97</v>
      </c>
      <c r="G2433" s="27" t="s">
        <v>98</v>
      </c>
      <c r="H2433" s="27" t="s">
        <v>27</v>
      </c>
      <c r="I2433" s="29">
        <v>0.25000000000000006</v>
      </c>
      <c r="J2433" s="30">
        <v>4500</v>
      </c>
      <c r="K2433" s="31">
        <f t="shared" si="18"/>
        <v>1125.0000000000002</v>
      </c>
      <c r="L2433" s="31">
        <f t="shared" si="19"/>
        <v>450.00000000000011</v>
      </c>
      <c r="M2433" s="32">
        <v>0.4</v>
      </c>
      <c r="O2433" s="37"/>
      <c r="P2433" s="35"/>
      <c r="Q2433" s="33"/>
      <c r="R2433" s="34"/>
    </row>
    <row r="2434" spans="1:18" ht="15.75" customHeight="1" x14ac:dyDescent="0.2">
      <c r="A2434" s="22"/>
      <c r="B2434" s="27" t="s">
        <v>21</v>
      </c>
      <c r="C2434" s="27">
        <v>1185732</v>
      </c>
      <c r="D2434" s="28">
        <v>44448</v>
      </c>
      <c r="E2434" s="27" t="s">
        <v>53</v>
      </c>
      <c r="F2434" s="27" t="s">
        <v>97</v>
      </c>
      <c r="G2434" s="27" t="s">
        <v>98</v>
      </c>
      <c r="H2434" s="27" t="s">
        <v>28</v>
      </c>
      <c r="I2434" s="29">
        <v>0.35000000000000003</v>
      </c>
      <c r="J2434" s="30">
        <v>4500</v>
      </c>
      <c r="K2434" s="31">
        <f t="shared" si="18"/>
        <v>1575.0000000000002</v>
      </c>
      <c r="L2434" s="31">
        <f t="shared" si="19"/>
        <v>551.25</v>
      </c>
      <c r="M2434" s="32">
        <v>0.35</v>
      </c>
      <c r="O2434" s="37"/>
      <c r="P2434" s="35"/>
      <c r="Q2434" s="33"/>
      <c r="R2434" s="34"/>
    </row>
    <row r="2435" spans="1:18" ht="15.75" customHeight="1" x14ac:dyDescent="0.2">
      <c r="A2435" s="22"/>
      <c r="B2435" s="27" t="s">
        <v>21</v>
      </c>
      <c r="C2435" s="27">
        <v>1185732</v>
      </c>
      <c r="D2435" s="28">
        <v>44448</v>
      </c>
      <c r="E2435" s="27" t="s">
        <v>53</v>
      </c>
      <c r="F2435" s="27" t="s">
        <v>97</v>
      </c>
      <c r="G2435" s="27" t="s">
        <v>98</v>
      </c>
      <c r="H2435" s="27" t="s">
        <v>29</v>
      </c>
      <c r="I2435" s="29">
        <v>0.40000000000000008</v>
      </c>
      <c r="J2435" s="30">
        <v>5500</v>
      </c>
      <c r="K2435" s="31">
        <f t="shared" si="18"/>
        <v>2200.0000000000005</v>
      </c>
      <c r="L2435" s="31">
        <f t="shared" si="19"/>
        <v>1100.0000000000002</v>
      </c>
      <c r="M2435" s="32">
        <v>0.5</v>
      </c>
      <c r="O2435" s="37"/>
      <c r="P2435" s="35"/>
      <c r="Q2435" s="33"/>
      <c r="R2435" s="34"/>
    </row>
    <row r="2436" spans="1:18" ht="15.75" customHeight="1" x14ac:dyDescent="0.2">
      <c r="A2436" s="22"/>
      <c r="B2436" s="27" t="s">
        <v>21</v>
      </c>
      <c r="C2436" s="27">
        <v>1185732</v>
      </c>
      <c r="D2436" s="28">
        <v>44480</v>
      </c>
      <c r="E2436" s="27" t="s">
        <v>53</v>
      </c>
      <c r="F2436" s="27" t="s">
        <v>97</v>
      </c>
      <c r="G2436" s="27" t="s">
        <v>98</v>
      </c>
      <c r="H2436" s="27" t="s">
        <v>24</v>
      </c>
      <c r="I2436" s="29">
        <v>0.40000000000000008</v>
      </c>
      <c r="J2436" s="30">
        <v>7250</v>
      </c>
      <c r="K2436" s="31">
        <f t="shared" si="18"/>
        <v>2900.0000000000005</v>
      </c>
      <c r="L2436" s="31">
        <f t="shared" si="19"/>
        <v>1160.0000000000002</v>
      </c>
      <c r="M2436" s="32">
        <v>0.4</v>
      </c>
      <c r="O2436" s="37"/>
      <c r="P2436" s="35"/>
      <c r="Q2436" s="33"/>
      <c r="R2436" s="34"/>
    </row>
    <row r="2437" spans="1:18" ht="15.75" customHeight="1" x14ac:dyDescent="0.2">
      <c r="A2437" s="22"/>
      <c r="B2437" s="27" t="s">
        <v>21</v>
      </c>
      <c r="C2437" s="27">
        <v>1185732</v>
      </c>
      <c r="D2437" s="28">
        <v>44480</v>
      </c>
      <c r="E2437" s="27" t="s">
        <v>53</v>
      </c>
      <c r="F2437" s="27" t="s">
        <v>97</v>
      </c>
      <c r="G2437" s="27" t="s">
        <v>98</v>
      </c>
      <c r="H2437" s="27" t="s">
        <v>25</v>
      </c>
      <c r="I2437" s="29">
        <v>0.3000000000000001</v>
      </c>
      <c r="J2437" s="30">
        <v>5500</v>
      </c>
      <c r="K2437" s="31">
        <f t="shared" si="18"/>
        <v>1650.0000000000005</v>
      </c>
      <c r="L2437" s="31">
        <f t="shared" si="19"/>
        <v>577.50000000000011</v>
      </c>
      <c r="M2437" s="32">
        <v>0.35</v>
      </c>
      <c r="O2437" s="37"/>
      <c r="P2437" s="35"/>
      <c r="Q2437" s="33"/>
      <c r="R2437" s="34"/>
    </row>
    <row r="2438" spans="1:18" ht="15.75" customHeight="1" x14ac:dyDescent="0.2">
      <c r="A2438" s="22"/>
      <c r="B2438" s="27" t="s">
        <v>21</v>
      </c>
      <c r="C2438" s="27">
        <v>1185732</v>
      </c>
      <c r="D2438" s="28">
        <v>44480</v>
      </c>
      <c r="E2438" s="27" t="s">
        <v>53</v>
      </c>
      <c r="F2438" s="27" t="s">
        <v>97</v>
      </c>
      <c r="G2438" s="27" t="s">
        <v>98</v>
      </c>
      <c r="H2438" s="27" t="s">
        <v>26</v>
      </c>
      <c r="I2438" s="29">
        <v>0.3000000000000001</v>
      </c>
      <c r="J2438" s="30">
        <v>4250</v>
      </c>
      <c r="K2438" s="31">
        <f t="shared" si="18"/>
        <v>1275.0000000000005</v>
      </c>
      <c r="L2438" s="31">
        <f t="shared" si="19"/>
        <v>510.00000000000023</v>
      </c>
      <c r="M2438" s="32">
        <v>0.4</v>
      </c>
      <c r="O2438" s="37"/>
      <c r="P2438" s="35"/>
      <c r="Q2438" s="33"/>
      <c r="R2438" s="34"/>
    </row>
    <row r="2439" spans="1:18" ht="15.75" customHeight="1" x14ac:dyDescent="0.2">
      <c r="A2439" s="22"/>
      <c r="B2439" s="27" t="s">
        <v>21</v>
      </c>
      <c r="C2439" s="27">
        <v>1185732</v>
      </c>
      <c r="D2439" s="28">
        <v>44480</v>
      </c>
      <c r="E2439" s="27" t="s">
        <v>53</v>
      </c>
      <c r="F2439" s="27" t="s">
        <v>97</v>
      </c>
      <c r="G2439" s="27" t="s">
        <v>98</v>
      </c>
      <c r="H2439" s="27" t="s">
        <v>27</v>
      </c>
      <c r="I2439" s="29">
        <v>0.3000000000000001</v>
      </c>
      <c r="J2439" s="30">
        <v>4000</v>
      </c>
      <c r="K2439" s="31">
        <f t="shared" si="18"/>
        <v>1200.0000000000005</v>
      </c>
      <c r="L2439" s="31">
        <f t="shared" si="19"/>
        <v>480.00000000000023</v>
      </c>
      <c r="M2439" s="32">
        <v>0.4</v>
      </c>
      <c r="O2439" s="37"/>
      <c r="P2439" s="35"/>
      <c r="Q2439" s="33"/>
      <c r="R2439" s="34"/>
    </row>
    <row r="2440" spans="1:18" ht="15.75" customHeight="1" x14ac:dyDescent="0.2">
      <c r="A2440" s="22"/>
      <c r="B2440" s="27" t="s">
        <v>21</v>
      </c>
      <c r="C2440" s="27">
        <v>1185732</v>
      </c>
      <c r="D2440" s="28">
        <v>44480</v>
      </c>
      <c r="E2440" s="27" t="s">
        <v>53</v>
      </c>
      <c r="F2440" s="27" t="s">
        <v>97</v>
      </c>
      <c r="G2440" s="27" t="s">
        <v>98</v>
      </c>
      <c r="H2440" s="27" t="s">
        <v>28</v>
      </c>
      <c r="I2440" s="29">
        <v>0.40000000000000008</v>
      </c>
      <c r="J2440" s="30">
        <v>4000</v>
      </c>
      <c r="K2440" s="31">
        <f t="shared" si="18"/>
        <v>1600.0000000000002</v>
      </c>
      <c r="L2440" s="31">
        <f t="shared" si="19"/>
        <v>560</v>
      </c>
      <c r="M2440" s="32">
        <v>0.35</v>
      </c>
      <c r="O2440" s="37"/>
      <c r="P2440" s="35"/>
      <c r="Q2440" s="33"/>
      <c r="R2440" s="34"/>
    </row>
    <row r="2441" spans="1:18" ht="15.75" customHeight="1" x14ac:dyDescent="0.2">
      <c r="A2441" s="22"/>
      <c r="B2441" s="27" t="s">
        <v>21</v>
      </c>
      <c r="C2441" s="27">
        <v>1185732</v>
      </c>
      <c r="D2441" s="28">
        <v>44480</v>
      </c>
      <c r="E2441" s="27" t="s">
        <v>53</v>
      </c>
      <c r="F2441" s="27" t="s">
        <v>97</v>
      </c>
      <c r="G2441" s="27" t="s">
        <v>98</v>
      </c>
      <c r="H2441" s="27" t="s">
        <v>29</v>
      </c>
      <c r="I2441" s="29">
        <v>0.4</v>
      </c>
      <c r="J2441" s="30">
        <v>5250</v>
      </c>
      <c r="K2441" s="31">
        <f t="shared" si="18"/>
        <v>2100</v>
      </c>
      <c r="L2441" s="31">
        <f t="shared" si="19"/>
        <v>1050</v>
      </c>
      <c r="M2441" s="32">
        <v>0.5</v>
      </c>
      <c r="O2441" s="37"/>
      <c r="P2441" s="35"/>
      <c r="Q2441" s="33"/>
      <c r="R2441" s="34"/>
    </row>
    <row r="2442" spans="1:18" ht="15.75" customHeight="1" x14ac:dyDescent="0.2">
      <c r="A2442" s="22"/>
      <c r="B2442" s="27" t="s">
        <v>21</v>
      </c>
      <c r="C2442" s="27">
        <v>1185732</v>
      </c>
      <c r="D2442" s="28">
        <v>44510</v>
      </c>
      <c r="E2442" s="27" t="s">
        <v>53</v>
      </c>
      <c r="F2442" s="27" t="s">
        <v>97</v>
      </c>
      <c r="G2442" s="27" t="s">
        <v>98</v>
      </c>
      <c r="H2442" s="27" t="s">
        <v>24</v>
      </c>
      <c r="I2442" s="29">
        <v>0.35000000000000009</v>
      </c>
      <c r="J2442" s="30">
        <v>6750</v>
      </c>
      <c r="K2442" s="31">
        <f t="shared" si="18"/>
        <v>2362.5000000000005</v>
      </c>
      <c r="L2442" s="31">
        <f t="shared" si="19"/>
        <v>945.00000000000023</v>
      </c>
      <c r="M2442" s="32">
        <v>0.4</v>
      </c>
      <c r="O2442" s="37"/>
      <c r="P2442" s="35"/>
      <c r="Q2442" s="33"/>
      <c r="R2442" s="34"/>
    </row>
    <row r="2443" spans="1:18" ht="15.75" customHeight="1" x14ac:dyDescent="0.2">
      <c r="A2443" s="22"/>
      <c r="B2443" s="27" t="s">
        <v>21</v>
      </c>
      <c r="C2443" s="27">
        <v>1185732</v>
      </c>
      <c r="D2443" s="28">
        <v>44510</v>
      </c>
      <c r="E2443" s="27" t="s">
        <v>53</v>
      </c>
      <c r="F2443" s="27" t="s">
        <v>97</v>
      </c>
      <c r="G2443" s="27" t="s">
        <v>98</v>
      </c>
      <c r="H2443" s="27" t="s">
        <v>25</v>
      </c>
      <c r="I2443" s="29">
        <v>0.25000000000000011</v>
      </c>
      <c r="J2443" s="30">
        <v>5000</v>
      </c>
      <c r="K2443" s="31">
        <f t="shared" si="18"/>
        <v>1250.0000000000005</v>
      </c>
      <c r="L2443" s="31">
        <f t="shared" si="19"/>
        <v>437.50000000000011</v>
      </c>
      <c r="M2443" s="32">
        <v>0.35</v>
      </c>
      <c r="O2443" s="37"/>
      <c r="P2443" s="35"/>
      <c r="Q2443" s="33"/>
      <c r="R2443" s="34"/>
    </row>
    <row r="2444" spans="1:18" ht="15.75" customHeight="1" x14ac:dyDescent="0.2">
      <c r="A2444" s="22"/>
      <c r="B2444" s="27" t="s">
        <v>21</v>
      </c>
      <c r="C2444" s="27">
        <v>1185732</v>
      </c>
      <c r="D2444" s="28">
        <v>44510</v>
      </c>
      <c r="E2444" s="27" t="s">
        <v>53</v>
      </c>
      <c r="F2444" s="27" t="s">
        <v>97</v>
      </c>
      <c r="G2444" s="27" t="s">
        <v>98</v>
      </c>
      <c r="H2444" s="27" t="s">
        <v>26</v>
      </c>
      <c r="I2444" s="29">
        <v>0.35000000000000014</v>
      </c>
      <c r="J2444" s="30">
        <v>4450</v>
      </c>
      <c r="K2444" s="31">
        <f t="shared" si="18"/>
        <v>1557.5000000000007</v>
      </c>
      <c r="L2444" s="31">
        <f t="shared" si="19"/>
        <v>623.00000000000034</v>
      </c>
      <c r="M2444" s="32">
        <v>0.4</v>
      </c>
      <c r="O2444" s="37"/>
      <c r="P2444" s="35"/>
      <c r="Q2444" s="33"/>
      <c r="R2444" s="34"/>
    </row>
    <row r="2445" spans="1:18" ht="15.75" customHeight="1" x14ac:dyDescent="0.2">
      <c r="A2445" s="22"/>
      <c r="B2445" s="27" t="s">
        <v>21</v>
      </c>
      <c r="C2445" s="27">
        <v>1185732</v>
      </c>
      <c r="D2445" s="28">
        <v>44510</v>
      </c>
      <c r="E2445" s="27" t="s">
        <v>53</v>
      </c>
      <c r="F2445" s="27" t="s">
        <v>97</v>
      </c>
      <c r="G2445" s="27" t="s">
        <v>98</v>
      </c>
      <c r="H2445" s="27" t="s">
        <v>27</v>
      </c>
      <c r="I2445" s="29">
        <v>0.65000000000000024</v>
      </c>
      <c r="J2445" s="30">
        <v>5000</v>
      </c>
      <c r="K2445" s="31">
        <f t="shared" si="18"/>
        <v>3250.0000000000014</v>
      </c>
      <c r="L2445" s="31">
        <f t="shared" si="19"/>
        <v>1300.0000000000007</v>
      </c>
      <c r="M2445" s="32">
        <v>0.4</v>
      </c>
      <c r="O2445" s="37"/>
      <c r="P2445" s="35"/>
      <c r="Q2445" s="33"/>
      <c r="R2445" s="34"/>
    </row>
    <row r="2446" spans="1:18" ht="15.75" customHeight="1" x14ac:dyDescent="0.2">
      <c r="A2446" s="22"/>
      <c r="B2446" s="27" t="s">
        <v>21</v>
      </c>
      <c r="C2446" s="27">
        <v>1185732</v>
      </c>
      <c r="D2446" s="28">
        <v>44510</v>
      </c>
      <c r="E2446" s="27" t="s">
        <v>53</v>
      </c>
      <c r="F2446" s="27" t="s">
        <v>97</v>
      </c>
      <c r="G2446" s="27" t="s">
        <v>98</v>
      </c>
      <c r="H2446" s="27" t="s">
        <v>28</v>
      </c>
      <c r="I2446" s="29">
        <v>0.80000000000000016</v>
      </c>
      <c r="J2446" s="30">
        <v>4750</v>
      </c>
      <c r="K2446" s="31">
        <f t="shared" si="18"/>
        <v>3800.0000000000009</v>
      </c>
      <c r="L2446" s="31">
        <f t="shared" si="19"/>
        <v>1330.0000000000002</v>
      </c>
      <c r="M2446" s="32">
        <v>0.35</v>
      </c>
      <c r="O2446" s="37"/>
      <c r="P2446" s="35"/>
      <c r="Q2446" s="33"/>
      <c r="R2446" s="34"/>
    </row>
    <row r="2447" spans="1:18" ht="15.75" customHeight="1" x14ac:dyDescent="0.2">
      <c r="A2447" s="22"/>
      <c r="B2447" s="27" t="s">
        <v>21</v>
      </c>
      <c r="C2447" s="27">
        <v>1185732</v>
      </c>
      <c r="D2447" s="28">
        <v>44510</v>
      </c>
      <c r="E2447" s="27" t="s">
        <v>53</v>
      </c>
      <c r="F2447" s="27" t="s">
        <v>97</v>
      </c>
      <c r="G2447" s="27" t="s">
        <v>98</v>
      </c>
      <c r="H2447" s="27" t="s">
        <v>29</v>
      </c>
      <c r="I2447" s="29">
        <v>0.8</v>
      </c>
      <c r="J2447" s="30">
        <v>5750</v>
      </c>
      <c r="K2447" s="31">
        <f t="shared" si="18"/>
        <v>4600</v>
      </c>
      <c r="L2447" s="31">
        <f t="shared" si="19"/>
        <v>2300</v>
      </c>
      <c r="M2447" s="32">
        <v>0.5</v>
      </c>
      <c r="O2447" s="37"/>
      <c r="P2447" s="35"/>
      <c r="Q2447" s="33"/>
      <c r="R2447" s="34"/>
    </row>
    <row r="2448" spans="1:18" ht="15.75" customHeight="1" x14ac:dyDescent="0.2">
      <c r="A2448" s="22"/>
      <c r="B2448" s="27" t="s">
        <v>21</v>
      </c>
      <c r="C2448" s="27">
        <v>1185732</v>
      </c>
      <c r="D2448" s="28">
        <v>44539</v>
      </c>
      <c r="E2448" s="27" t="s">
        <v>53</v>
      </c>
      <c r="F2448" s="27" t="s">
        <v>97</v>
      </c>
      <c r="G2448" s="27" t="s">
        <v>98</v>
      </c>
      <c r="H2448" s="27" t="s">
        <v>24</v>
      </c>
      <c r="I2448" s="29">
        <v>0.75000000000000011</v>
      </c>
      <c r="J2448" s="30">
        <v>8250</v>
      </c>
      <c r="K2448" s="31">
        <f t="shared" si="18"/>
        <v>6187.5000000000009</v>
      </c>
      <c r="L2448" s="31">
        <f t="shared" si="19"/>
        <v>2475.0000000000005</v>
      </c>
      <c r="M2448" s="32">
        <v>0.4</v>
      </c>
      <c r="O2448" s="37"/>
      <c r="P2448" s="35"/>
      <c r="Q2448" s="33"/>
      <c r="R2448" s="34"/>
    </row>
    <row r="2449" spans="1:18" ht="15.75" customHeight="1" x14ac:dyDescent="0.2">
      <c r="A2449" s="22"/>
      <c r="B2449" s="27" t="s">
        <v>21</v>
      </c>
      <c r="C2449" s="27">
        <v>1185732</v>
      </c>
      <c r="D2449" s="28">
        <v>44539</v>
      </c>
      <c r="E2449" s="27" t="s">
        <v>53</v>
      </c>
      <c r="F2449" s="27" t="s">
        <v>97</v>
      </c>
      <c r="G2449" s="27" t="s">
        <v>98</v>
      </c>
      <c r="H2449" s="27" t="s">
        <v>25</v>
      </c>
      <c r="I2449" s="29">
        <v>0.65000000000000013</v>
      </c>
      <c r="J2449" s="30">
        <v>6250</v>
      </c>
      <c r="K2449" s="31">
        <f t="shared" si="18"/>
        <v>4062.5000000000009</v>
      </c>
      <c r="L2449" s="31">
        <f t="shared" si="19"/>
        <v>1421.8750000000002</v>
      </c>
      <c r="M2449" s="32">
        <v>0.35</v>
      </c>
      <c r="O2449" s="37"/>
      <c r="P2449" s="35"/>
      <c r="Q2449" s="33"/>
      <c r="R2449" s="34"/>
    </row>
    <row r="2450" spans="1:18" ht="15.75" customHeight="1" x14ac:dyDescent="0.2">
      <c r="A2450" s="22"/>
      <c r="B2450" s="27" t="s">
        <v>21</v>
      </c>
      <c r="C2450" s="27">
        <v>1185732</v>
      </c>
      <c r="D2450" s="28">
        <v>44539</v>
      </c>
      <c r="E2450" s="27" t="s">
        <v>53</v>
      </c>
      <c r="F2450" s="27" t="s">
        <v>97</v>
      </c>
      <c r="G2450" s="27" t="s">
        <v>98</v>
      </c>
      <c r="H2450" s="27" t="s">
        <v>26</v>
      </c>
      <c r="I2450" s="29">
        <v>0.65000000000000013</v>
      </c>
      <c r="J2450" s="30">
        <v>5750</v>
      </c>
      <c r="K2450" s="31">
        <f t="shared" si="18"/>
        <v>3737.5000000000009</v>
      </c>
      <c r="L2450" s="31">
        <f t="shared" si="19"/>
        <v>1495.0000000000005</v>
      </c>
      <c r="M2450" s="32">
        <v>0.4</v>
      </c>
      <c r="O2450" s="37"/>
      <c r="P2450" s="35"/>
      <c r="Q2450" s="33"/>
      <c r="R2450" s="34"/>
    </row>
    <row r="2451" spans="1:18" ht="15.75" customHeight="1" x14ac:dyDescent="0.2">
      <c r="A2451" s="22"/>
      <c r="B2451" s="27" t="s">
        <v>21</v>
      </c>
      <c r="C2451" s="27">
        <v>1185732</v>
      </c>
      <c r="D2451" s="28">
        <v>44539</v>
      </c>
      <c r="E2451" s="27" t="s">
        <v>53</v>
      </c>
      <c r="F2451" s="27" t="s">
        <v>97</v>
      </c>
      <c r="G2451" s="27" t="s">
        <v>98</v>
      </c>
      <c r="H2451" s="27" t="s">
        <v>27</v>
      </c>
      <c r="I2451" s="29">
        <v>0.65000000000000013</v>
      </c>
      <c r="J2451" s="30">
        <v>5250</v>
      </c>
      <c r="K2451" s="31">
        <f t="shared" si="18"/>
        <v>3412.5000000000009</v>
      </c>
      <c r="L2451" s="31">
        <f t="shared" si="19"/>
        <v>1365.0000000000005</v>
      </c>
      <c r="M2451" s="32">
        <v>0.4</v>
      </c>
      <c r="O2451" s="37"/>
      <c r="P2451" s="35"/>
      <c r="Q2451" s="33"/>
      <c r="R2451" s="34"/>
    </row>
    <row r="2452" spans="1:18" ht="15.75" customHeight="1" x14ac:dyDescent="0.2">
      <c r="A2452" s="22"/>
      <c r="B2452" s="27" t="s">
        <v>21</v>
      </c>
      <c r="C2452" s="27">
        <v>1185732</v>
      </c>
      <c r="D2452" s="28">
        <v>44539</v>
      </c>
      <c r="E2452" s="27" t="s">
        <v>53</v>
      </c>
      <c r="F2452" s="27" t="s">
        <v>97</v>
      </c>
      <c r="G2452" s="27" t="s">
        <v>98</v>
      </c>
      <c r="H2452" s="27" t="s">
        <v>28</v>
      </c>
      <c r="I2452" s="29">
        <v>0.75000000000000011</v>
      </c>
      <c r="J2452" s="30">
        <v>5250</v>
      </c>
      <c r="K2452" s="31">
        <f t="shared" si="18"/>
        <v>3937.5000000000005</v>
      </c>
      <c r="L2452" s="31">
        <f t="shared" si="19"/>
        <v>1378.125</v>
      </c>
      <c r="M2452" s="32">
        <v>0.35</v>
      </c>
      <c r="O2452" s="37"/>
      <c r="P2452" s="35"/>
      <c r="Q2452" s="33"/>
      <c r="R2452" s="34"/>
    </row>
    <row r="2453" spans="1:18" ht="15.75" customHeight="1" x14ac:dyDescent="0.2">
      <c r="A2453" s="22"/>
      <c r="B2453" s="27" t="s">
        <v>21</v>
      </c>
      <c r="C2453" s="27">
        <v>1185732</v>
      </c>
      <c r="D2453" s="28">
        <v>44539</v>
      </c>
      <c r="E2453" s="27" t="s">
        <v>53</v>
      </c>
      <c r="F2453" s="27" t="s">
        <v>97</v>
      </c>
      <c r="G2453" s="27" t="s">
        <v>98</v>
      </c>
      <c r="H2453" s="27" t="s">
        <v>29</v>
      </c>
      <c r="I2453" s="29">
        <v>0.8</v>
      </c>
      <c r="J2453" s="30">
        <v>6250</v>
      </c>
      <c r="K2453" s="31">
        <f t="shared" si="18"/>
        <v>5000</v>
      </c>
      <c r="L2453" s="31">
        <f t="shared" si="19"/>
        <v>2500</v>
      </c>
      <c r="M2453" s="32">
        <v>0.5</v>
      </c>
      <c r="O2453" s="37"/>
      <c r="P2453" s="35"/>
      <c r="Q2453" s="33"/>
      <c r="R2453" s="34"/>
    </row>
    <row r="2454" spans="1:18" ht="15.75" customHeight="1" x14ac:dyDescent="0.2">
      <c r="A2454" s="22" t="s">
        <v>46</v>
      </c>
      <c r="B2454" s="27" t="s">
        <v>21</v>
      </c>
      <c r="C2454" s="27">
        <v>1185732</v>
      </c>
      <c r="D2454" s="28">
        <v>44218</v>
      </c>
      <c r="E2454" s="27" t="s">
        <v>40</v>
      </c>
      <c r="F2454" s="27" t="s">
        <v>99</v>
      </c>
      <c r="G2454" s="27" t="s">
        <v>100</v>
      </c>
      <c r="H2454" s="27" t="s">
        <v>24</v>
      </c>
      <c r="I2454" s="29">
        <v>0.4</v>
      </c>
      <c r="J2454" s="30">
        <v>5000</v>
      </c>
      <c r="K2454" s="31">
        <f t="shared" si="18"/>
        <v>2000</v>
      </c>
      <c r="L2454" s="31">
        <f t="shared" si="19"/>
        <v>800</v>
      </c>
      <c r="M2454" s="32">
        <v>0.4</v>
      </c>
      <c r="O2454" s="37"/>
      <c r="P2454" s="35"/>
      <c r="Q2454" s="33"/>
      <c r="R2454" s="34"/>
    </row>
    <row r="2455" spans="1:18" ht="15.75" customHeight="1" x14ac:dyDescent="0.2">
      <c r="A2455" s="22"/>
      <c r="B2455" s="27" t="s">
        <v>21</v>
      </c>
      <c r="C2455" s="27">
        <v>1185732</v>
      </c>
      <c r="D2455" s="28">
        <v>44218</v>
      </c>
      <c r="E2455" s="27" t="s">
        <v>40</v>
      </c>
      <c r="F2455" s="27" t="s">
        <v>99</v>
      </c>
      <c r="G2455" s="27" t="s">
        <v>100</v>
      </c>
      <c r="H2455" s="27" t="s">
        <v>25</v>
      </c>
      <c r="I2455" s="29">
        <v>0.4</v>
      </c>
      <c r="J2455" s="30">
        <v>3000</v>
      </c>
      <c r="K2455" s="31">
        <f t="shared" si="18"/>
        <v>1200</v>
      </c>
      <c r="L2455" s="31">
        <f t="shared" si="19"/>
        <v>420</v>
      </c>
      <c r="M2455" s="32">
        <v>0.35</v>
      </c>
      <c r="O2455" s="37"/>
      <c r="P2455" s="35"/>
      <c r="Q2455" s="33"/>
      <c r="R2455" s="34"/>
    </row>
    <row r="2456" spans="1:18" ht="15.75" customHeight="1" x14ac:dyDescent="0.2">
      <c r="A2456" s="22"/>
      <c r="B2456" s="27" t="s">
        <v>21</v>
      </c>
      <c r="C2456" s="27">
        <v>1185732</v>
      </c>
      <c r="D2456" s="28">
        <v>44218</v>
      </c>
      <c r="E2456" s="27" t="s">
        <v>40</v>
      </c>
      <c r="F2456" s="27" t="s">
        <v>99</v>
      </c>
      <c r="G2456" s="27" t="s">
        <v>100</v>
      </c>
      <c r="H2456" s="27" t="s">
        <v>26</v>
      </c>
      <c r="I2456" s="29">
        <v>0.30000000000000004</v>
      </c>
      <c r="J2456" s="30">
        <v>3000</v>
      </c>
      <c r="K2456" s="31">
        <f t="shared" si="18"/>
        <v>900.00000000000011</v>
      </c>
      <c r="L2456" s="31">
        <f t="shared" si="19"/>
        <v>360.00000000000006</v>
      </c>
      <c r="M2456" s="32">
        <v>0.4</v>
      </c>
      <c r="O2456" s="37"/>
      <c r="P2456" s="35"/>
      <c r="Q2456" s="33"/>
      <c r="R2456" s="34"/>
    </row>
    <row r="2457" spans="1:18" ht="15.75" customHeight="1" x14ac:dyDescent="0.2">
      <c r="A2457" s="22"/>
      <c r="B2457" s="27" t="s">
        <v>21</v>
      </c>
      <c r="C2457" s="27">
        <v>1185732</v>
      </c>
      <c r="D2457" s="28">
        <v>44218</v>
      </c>
      <c r="E2457" s="27" t="s">
        <v>40</v>
      </c>
      <c r="F2457" s="27" t="s">
        <v>99</v>
      </c>
      <c r="G2457" s="27" t="s">
        <v>100</v>
      </c>
      <c r="H2457" s="27" t="s">
        <v>27</v>
      </c>
      <c r="I2457" s="29">
        <v>0.35000000000000003</v>
      </c>
      <c r="J2457" s="30">
        <v>1500</v>
      </c>
      <c r="K2457" s="31">
        <f t="shared" si="18"/>
        <v>525</v>
      </c>
      <c r="L2457" s="31">
        <f t="shared" si="19"/>
        <v>210</v>
      </c>
      <c r="M2457" s="32">
        <v>0.4</v>
      </c>
      <c r="O2457" s="37"/>
      <c r="P2457" s="35"/>
      <c r="Q2457" s="33"/>
      <c r="R2457" s="34"/>
    </row>
    <row r="2458" spans="1:18" ht="15.75" customHeight="1" x14ac:dyDescent="0.2">
      <c r="A2458" s="22"/>
      <c r="B2458" s="27" t="s">
        <v>21</v>
      </c>
      <c r="C2458" s="27">
        <v>1185732</v>
      </c>
      <c r="D2458" s="28">
        <v>44218</v>
      </c>
      <c r="E2458" s="27" t="s">
        <v>40</v>
      </c>
      <c r="F2458" s="27" t="s">
        <v>99</v>
      </c>
      <c r="G2458" s="27" t="s">
        <v>100</v>
      </c>
      <c r="H2458" s="27" t="s">
        <v>28</v>
      </c>
      <c r="I2458" s="29">
        <v>0.49999999999999994</v>
      </c>
      <c r="J2458" s="30">
        <v>2000</v>
      </c>
      <c r="K2458" s="31">
        <f t="shared" si="18"/>
        <v>999.99999999999989</v>
      </c>
      <c r="L2458" s="31">
        <f t="shared" si="19"/>
        <v>349.99999999999994</v>
      </c>
      <c r="M2458" s="32">
        <v>0.35</v>
      </c>
      <c r="O2458" s="37"/>
      <c r="P2458" s="35"/>
      <c r="Q2458" s="33"/>
      <c r="R2458" s="34"/>
    </row>
    <row r="2459" spans="1:18" ht="15.75" customHeight="1" x14ac:dyDescent="0.2">
      <c r="A2459" s="22"/>
      <c r="B2459" s="27" t="s">
        <v>21</v>
      </c>
      <c r="C2459" s="27">
        <v>1185732</v>
      </c>
      <c r="D2459" s="28">
        <v>44218</v>
      </c>
      <c r="E2459" s="27" t="s">
        <v>40</v>
      </c>
      <c r="F2459" s="27" t="s">
        <v>99</v>
      </c>
      <c r="G2459" s="27" t="s">
        <v>100</v>
      </c>
      <c r="H2459" s="27" t="s">
        <v>29</v>
      </c>
      <c r="I2459" s="29">
        <v>0.4</v>
      </c>
      <c r="J2459" s="30">
        <v>3000</v>
      </c>
      <c r="K2459" s="31">
        <f t="shared" si="18"/>
        <v>1200</v>
      </c>
      <c r="L2459" s="31">
        <f t="shared" si="19"/>
        <v>480</v>
      </c>
      <c r="M2459" s="32">
        <v>0.4</v>
      </c>
      <c r="O2459" s="37"/>
      <c r="P2459" s="35"/>
      <c r="Q2459" s="33"/>
      <c r="R2459" s="34"/>
    </row>
    <row r="2460" spans="1:18" ht="15.75" customHeight="1" x14ac:dyDescent="0.2">
      <c r="A2460" s="22"/>
      <c r="B2460" s="27" t="s">
        <v>21</v>
      </c>
      <c r="C2460" s="27">
        <v>1185732</v>
      </c>
      <c r="D2460" s="28">
        <v>44249</v>
      </c>
      <c r="E2460" s="27" t="s">
        <v>40</v>
      </c>
      <c r="F2460" s="27" t="s">
        <v>99</v>
      </c>
      <c r="G2460" s="27" t="s">
        <v>100</v>
      </c>
      <c r="H2460" s="27" t="s">
        <v>24</v>
      </c>
      <c r="I2460" s="29">
        <v>0.4</v>
      </c>
      <c r="J2460" s="30">
        <v>5500</v>
      </c>
      <c r="K2460" s="31">
        <f t="shared" si="18"/>
        <v>2200</v>
      </c>
      <c r="L2460" s="31">
        <f t="shared" si="19"/>
        <v>880</v>
      </c>
      <c r="M2460" s="32">
        <v>0.4</v>
      </c>
      <c r="O2460" s="37"/>
      <c r="P2460" s="35"/>
      <c r="Q2460" s="33"/>
      <c r="R2460" s="34"/>
    </row>
    <row r="2461" spans="1:18" ht="15.75" customHeight="1" x14ac:dyDescent="0.2">
      <c r="A2461" s="22"/>
      <c r="B2461" s="27" t="s">
        <v>21</v>
      </c>
      <c r="C2461" s="27">
        <v>1185732</v>
      </c>
      <c r="D2461" s="28">
        <v>44249</v>
      </c>
      <c r="E2461" s="27" t="s">
        <v>40</v>
      </c>
      <c r="F2461" s="27" t="s">
        <v>99</v>
      </c>
      <c r="G2461" s="27" t="s">
        <v>100</v>
      </c>
      <c r="H2461" s="27" t="s">
        <v>25</v>
      </c>
      <c r="I2461" s="29">
        <v>0.4</v>
      </c>
      <c r="J2461" s="30">
        <v>2000</v>
      </c>
      <c r="K2461" s="31">
        <f t="shared" si="18"/>
        <v>800</v>
      </c>
      <c r="L2461" s="31">
        <f t="shared" si="19"/>
        <v>280</v>
      </c>
      <c r="M2461" s="32">
        <v>0.35</v>
      </c>
      <c r="O2461" s="37"/>
      <c r="P2461" s="35"/>
      <c r="Q2461" s="33"/>
      <c r="R2461" s="34"/>
    </row>
    <row r="2462" spans="1:18" ht="15.75" customHeight="1" x14ac:dyDescent="0.2">
      <c r="A2462" s="22"/>
      <c r="B2462" s="27" t="s">
        <v>21</v>
      </c>
      <c r="C2462" s="27">
        <v>1185732</v>
      </c>
      <c r="D2462" s="28">
        <v>44249</v>
      </c>
      <c r="E2462" s="27" t="s">
        <v>40</v>
      </c>
      <c r="F2462" s="27" t="s">
        <v>99</v>
      </c>
      <c r="G2462" s="27" t="s">
        <v>100</v>
      </c>
      <c r="H2462" s="27" t="s">
        <v>26</v>
      </c>
      <c r="I2462" s="29">
        <v>0.30000000000000004</v>
      </c>
      <c r="J2462" s="30">
        <v>2500</v>
      </c>
      <c r="K2462" s="31">
        <f t="shared" si="18"/>
        <v>750.00000000000011</v>
      </c>
      <c r="L2462" s="31">
        <f t="shared" si="19"/>
        <v>300.00000000000006</v>
      </c>
      <c r="M2462" s="32">
        <v>0.4</v>
      </c>
      <c r="O2462" s="37"/>
      <c r="P2462" s="35"/>
      <c r="Q2462" s="33"/>
      <c r="R2462" s="34"/>
    </row>
    <row r="2463" spans="1:18" ht="15.75" customHeight="1" x14ac:dyDescent="0.2">
      <c r="A2463" s="22"/>
      <c r="B2463" s="27" t="s">
        <v>21</v>
      </c>
      <c r="C2463" s="27">
        <v>1185732</v>
      </c>
      <c r="D2463" s="28">
        <v>44249</v>
      </c>
      <c r="E2463" s="27" t="s">
        <v>40</v>
      </c>
      <c r="F2463" s="27" t="s">
        <v>99</v>
      </c>
      <c r="G2463" s="27" t="s">
        <v>100</v>
      </c>
      <c r="H2463" s="27" t="s">
        <v>27</v>
      </c>
      <c r="I2463" s="29">
        <v>0.35000000000000003</v>
      </c>
      <c r="J2463" s="30">
        <v>1250</v>
      </c>
      <c r="K2463" s="31">
        <f t="shared" si="18"/>
        <v>437.50000000000006</v>
      </c>
      <c r="L2463" s="31">
        <f t="shared" si="19"/>
        <v>175.00000000000003</v>
      </c>
      <c r="M2463" s="32">
        <v>0.4</v>
      </c>
      <c r="O2463" s="37"/>
      <c r="P2463" s="35"/>
      <c r="Q2463" s="33"/>
      <c r="R2463" s="34"/>
    </row>
    <row r="2464" spans="1:18" ht="15.75" customHeight="1" x14ac:dyDescent="0.2">
      <c r="A2464" s="22"/>
      <c r="B2464" s="27" t="s">
        <v>21</v>
      </c>
      <c r="C2464" s="27">
        <v>1185732</v>
      </c>
      <c r="D2464" s="28">
        <v>44249</v>
      </c>
      <c r="E2464" s="27" t="s">
        <v>40</v>
      </c>
      <c r="F2464" s="27" t="s">
        <v>99</v>
      </c>
      <c r="G2464" s="27" t="s">
        <v>100</v>
      </c>
      <c r="H2464" s="27" t="s">
        <v>28</v>
      </c>
      <c r="I2464" s="29">
        <v>0.49999999999999994</v>
      </c>
      <c r="J2464" s="30">
        <v>2000</v>
      </c>
      <c r="K2464" s="31">
        <f t="shared" si="18"/>
        <v>999.99999999999989</v>
      </c>
      <c r="L2464" s="31">
        <f t="shared" si="19"/>
        <v>349.99999999999994</v>
      </c>
      <c r="M2464" s="32">
        <v>0.35</v>
      </c>
      <c r="O2464" s="37"/>
      <c r="P2464" s="35"/>
      <c r="Q2464" s="33"/>
      <c r="R2464" s="34"/>
    </row>
    <row r="2465" spans="1:18" ht="15.75" customHeight="1" x14ac:dyDescent="0.2">
      <c r="A2465" s="22"/>
      <c r="B2465" s="27" t="s">
        <v>21</v>
      </c>
      <c r="C2465" s="27">
        <v>1185732</v>
      </c>
      <c r="D2465" s="28">
        <v>44249</v>
      </c>
      <c r="E2465" s="27" t="s">
        <v>40</v>
      </c>
      <c r="F2465" s="27" t="s">
        <v>99</v>
      </c>
      <c r="G2465" s="27" t="s">
        <v>100</v>
      </c>
      <c r="H2465" s="27" t="s">
        <v>29</v>
      </c>
      <c r="I2465" s="29">
        <v>0.4</v>
      </c>
      <c r="J2465" s="30">
        <v>3000</v>
      </c>
      <c r="K2465" s="31">
        <f t="shared" si="18"/>
        <v>1200</v>
      </c>
      <c r="L2465" s="31">
        <f t="shared" si="19"/>
        <v>480</v>
      </c>
      <c r="M2465" s="32">
        <v>0.4</v>
      </c>
      <c r="O2465" s="37"/>
      <c r="P2465" s="35"/>
      <c r="Q2465" s="33"/>
      <c r="R2465" s="34"/>
    </row>
    <row r="2466" spans="1:18" ht="15.75" customHeight="1" x14ac:dyDescent="0.2">
      <c r="A2466" s="22"/>
      <c r="B2466" s="27" t="s">
        <v>21</v>
      </c>
      <c r="C2466" s="27">
        <v>1185732</v>
      </c>
      <c r="D2466" s="28">
        <v>44276</v>
      </c>
      <c r="E2466" s="27" t="s">
        <v>40</v>
      </c>
      <c r="F2466" s="27" t="s">
        <v>99</v>
      </c>
      <c r="G2466" s="27" t="s">
        <v>100</v>
      </c>
      <c r="H2466" s="27" t="s">
        <v>24</v>
      </c>
      <c r="I2466" s="29">
        <v>0.45</v>
      </c>
      <c r="J2466" s="30">
        <v>5200</v>
      </c>
      <c r="K2466" s="31">
        <f t="shared" si="18"/>
        <v>2340</v>
      </c>
      <c r="L2466" s="31">
        <f t="shared" si="19"/>
        <v>936</v>
      </c>
      <c r="M2466" s="32">
        <v>0.4</v>
      </c>
      <c r="O2466" s="37"/>
      <c r="P2466" s="35"/>
      <c r="Q2466" s="33"/>
      <c r="R2466" s="34"/>
    </row>
    <row r="2467" spans="1:18" ht="15.75" customHeight="1" x14ac:dyDescent="0.2">
      <c r="A2467" s="22"/>
      <c r="B2467" s="27" t="s">
        <v>21</v>
      </c>
      <c r="C2467" s="27">
        <v>1185732</v>
      </c>
      <c r="D2467" s="28">
        <v>44276</v>
      </c>
      <c r="E2467" s="27" t="s">
        <v>40</v>
      </c>
      <c r="F2467" s="27" t="s">
        <v>99</v>
      </c>
      <c r="G2467" s="27" t="s">
        <v>100</v>
      </c>
      <c r="H2467" s="27" t="s">
        <v>25</v>
      </c>
      <c r="I2467" s="29">
        <v>0.45</v>
      </c>
      <c r="J2467" s="30">
        <v>2250</v>
      </c>
      <c r="K2467" s="31">
        <f t="shared" si="18"/>
        <v>1012.5</v>
      </c>
      <c r="L2467" s="31">
        <f t="shared" si="19"/>
        <v>354.375</v>
      </c>
      <c r="M2467" s="32">
        <v>0.35</v>
      </c>
      <c r="O2467" s="37"/>
      <c r="P2467" s="35"/>
      <c r="Q2467" s="33"/>
      <c r="R2467" s="34"/>
    </row>
    <row r="2468" spans="1:18" ht="15.75" customHeight="1" x14ac:dyDescent="0.2">
      <c r="A2468" s="22"/>
      <c r="B2468" s="27" t="s">
        <v>21</v>
      </c>
      <c r="C2468" s="27">
        <v>1185732</v>
      </c>
      <c r="D2468" s="28">
        <v>44276</v>
      </c>
      <c r="E2468" s="27" t="s">
        <v>40</v>
      </c>
      <c r="F2468" s="27" t="s">
        <v>99</v>
      </c>
      <c r="G2468" s="27" t="s">
        <v>100</v>
      </c>
      <c r="H2468" s="27" t="s">
        <v>26</v>
      </c>
      <c r="I2468" s="29">
        <v>0.35000000000000003</v>
      </c>
      <c r="J2468" s="30">
        <v>2500</v>
      </c>
      <c r="K2468" s="31">
        <f t="shared" si="18"/>
        <v>875.00000000000011</v>
      </c>
      <c r="L2468" s="31">
        <f t="shared" si="19"/>
        <v>350.00000000000006</v>
      </c>
      <c r="M2468" s="32">
        <v>0.4</v>
      </c>
      <c r="O2468" s="37"/>
      <c r="P2468" s="35"/>
      <c r="Q2468" s="33"/>
      <c r="R2468" s="34"/>
    </row>
    <row r="2469" spans="1:18" ht="15.75" customHeight="1" x14ac:dyDescent="0.2">
      <c r="A2469" s="22"/>
      <c r="B2469" s="27" t="s">
        <v>21</v>
      </c>
      <c r="C2469" s="27">
        <v>1185732</v>
      </c>
      <c r="D2469" s="28">
        <v>44276</v>
      </c>
      <c r="E2469" s="27" t="s">
        <v>40</v>
      </c>
      <c r="F2469" s="27" t="s">
        <v>99</v>
      </c>
      <c r="G2469" s="27" t="s">
        <v>100</v>
      </c>
      <c r="H2469" s="27" t="s">
        <v>27</v>
      </c>
      <c r="I2469" s="29">
        <v>0.4</v>
      </c>
      <c r="J2469" s="30">
        <v>1000</v>
      </c>
      <c r="K2469" s="31">
        <f t="shared" si="18"/>
        <v>400</v>
      </c>
      <c r="L2469" s="31">
        <f t="shared" si="19"/>
        <v>160</v>
      </c>
      <c r="M2469" s="32">
        <v>0.4</v>
      </c>
      <c r="O2469" s="37"/>
      <c r="P2469" s="35"/>
      <c r="Q2469" s="33"/>
      <c r="R2469" s="34"/>
    </row>
    <row r="2470" spans="1:18" ht="15.75" customHeight="1" x14ac:dyDescent="0.2">
      <c r="A2470" s="22"/>
      <c r="B2470" s="27" t="s">
        <v>21</v>
      </c>
      <c r="C2470" s="27">
        <v>1185732</v>
      </c>
      <c r="D2470" s="28">
        <v>44276</v>
      </c>
      <c r="E2470" s="27" t="s">
        <v>40</v>
      </c>
      <c r="F2470" s="27" t="s">
        <v>99</v>
      </c>
      <c r="G2470" s="27" t="s">
        <v>100</v>
      </c>
      <c r="H2470" s="27" t="s">
        <v>28</v>
      </c>
      <c r="I2470" s="29">
        <v>0.54999999999999993</v>
      </c>
      <c r="J2470" s="30">
        <v>1500</v>
      </c>
      <c r="K2470" s="31">
        <f t="shared" si="18"/>
        <v>824.99999999999989</v>
      </c>
      <c r="L2470" s="31">
        <f t="shared" si="19"/>
        <v>288.74999999999994</v>
      </c>
      <c r="M2470" s="32">
        <v>0.35</v>
      </c>
      <c r="O2470" s="37"/>
      <c r="P2470" s="35"/>
      <c r="Q2470" s="33"/>
      <c r="R2470" s="34"/>
    </row>
    <row r="2471" spans="1:18" ht="15.75" customHeight="1" x14ac:dyDescent="0.2">
      <c r="A2471" s="22"/>
      <c r="B2471" s="27" t="s">
        <v>21</v>
      </c>
      <c r="C2471" s="27">
        <v>1185732</v>
      </c>
      <c r="D2471" s="28">
        <v>44276</v>
      </c>
      <c r="E2471" s="27" t="s">
        <v>40</v>
      </c>
      <c r="F2471" s="27" t="s">
        <v>99</v>
      </c>
      <c r="G2471" s="27" t="s">
        <v>100</v>
      </c>
      <c r="H2471" s="27" t="s">
        <v>29</v>
      </c>
      <c r="I2471" s="29">
        <v>0.45</v>
      </c>
      <c r="J2471" s="30">
        <v>2500</v>
      </c>
      <c r="K2471" s="31">
        <f t="shared" si="18"/>
        <v>1125</v>
      </c>
      <c r="L2471" s="31">
        <f t="shared" si="19"/>
        <v>450</v>
      </c>
      <c r="M2471" s="32">
        <v>0.4</v>
      </c>
      <c r="O2471" s="37"/>
      <c r="P2471" s="35"/>
      <c r="Q2471" s="33"/>
      <c r="R2471" s="34"/>
    </row>
    <row r="2472" spans="1:18" ht="15.75" customHeight="1" x14ac:dyDescent="0.2">
      <c r="A2472" s="22"/>
      <c r="B2472" s="27" t="s">
        <v>21</v>
      </c>
      <c r="C2472" s="27">
        <v>1185732</v>
      </c>
      <c r="D2472" s="28">
        <v>44308</v>
      </c>
      <c r="E2472" s="27" t="s">
        <v>40</v>
      </c>
      <c r="F2472" s="27" t="s">
        <v>99</v>
      </c>
      <c r="G2472" s="27" t="s">
        <v>100</v>
      </c>
      <c r="H2472" s="27" t="s">
        <v>24</v>
      </c>
      <c r="I2472" s="29">
        <v>0.45</v>
      </c>
      <c r="J2472" s="30">
        <v>4750</v>
      </c>
      <c r="K2472" s="31">
        <f t="shared" si="18"/>
        <v>2137.5</v>
      </c>
      <c r="L2472" s="31">
        <f t="shared" si="19"/>
        <v>855</v>
      </c>
      <c r="M2472" s="32">
        <v>0.4</v>
      </c>
      <c r="O2472" s="37"/>
      <c r="P2472" s="35"/>
      <c r="Q2472" s="33"/>
      <c r="R2472" s="34"/>
    </row>
    <row r="2473" spans="1:18" ht="15.75" customHeight="1" x14ac:dyDescent="0.2">
      <c r="A2473" s="22"/>
      <c r="B2473" s="27" t="s">
        <v>21</v>
      </c>
      <c r="C2473" s="27">
        <v>1185732</v>
      </c>
      <c r="D2473" s="28">
        <v>44308</v>
      </c>
      <c r="E2473" s="27" t="s">
        <v>40</v>
      </c>
      <c r="F2473" s="27" t="s">
        <v>99</v>
      </c>
      <c r="G2473" s="27" t="s">
        <v>100</v>
      </c>
      <c r="H2473" s="27" t="s">
        <v>25</v>
      </c>
      <c r="I2473" s="29">
        <v>0.45</v>
      </c>
      <c r="J2473" s="30">
        <v>1750</v>
      </c>
      <c r="K2473" s="31">
        <f t="shared" si="18"/>
        <v>787.5</v>
      </c>
      <c r="L2473" s="31">
        <f t="shared" si="19"/>
        <v>275.625</v>
      </c>
      <c r="M2473" s="32">
        <v>0.35</v>
      </c>
      <c r="O2473" s="37"/>
      <c r="P2473" s="35"/>
      <c r="Q2473" s="33"/>
      <c r="R2473" s="34"/>
    </row>
    <row r="2474" spans="1:18" ht="15.75" customHeight="1" x14ac:dyDescent="0.2">
      <c r="A2474" s="22"/>
      <c r="B2474" s="27" t="s">
        <v>21</v>
      </c>
      <c r="C2474" s="27">
        <v>1185732</v>
      </c>
      <c r="D2474" s="28">
        <v>44308</v>
      </c>
      <c r="E2474" s="27" t="s">
        <v>40</v>
      </c>
      <c r="F2474" s="27" t="s">
        <v>99</v>
      </c>
      <c r="G2474" s="27" t="s">
        <v>100</v>
      </c>
      <c r="H2474" s="27" t="s">
        <v>26</v>
      </c>
      <c r="I2474" s="29">
        <v>0.4</v>
      </c>
      <c r="J2474" s="30">
        <v>1750</v>
      </c>
      <c r="K2474" s="31">
        <f t="shared" si="18"/>
        <v>700</v>
      </c>
      <c r="L2474" s="31">
        <f t="shared" si="19"/>
        <v>280</v>
      </c>
      <c r="M2474" s="32">
        <v>0.4</v>
      </c>
      <c r="O2474" s="37"/>
      <c r="P2474" s="35"/>
      <c r="Q2474" s="33"/>
      <c r="R2474" s="34"/>
    </row>
    <row r="2475" spans="1:18" ht="15.75" customHeight="1" x14ac:dyDescent="0.2">
      <c r="A2475" s="22"/>
      <c r="B2475" s="27" t="s">
        <v>21</v>
      </c>
      <c r="C2475" s="27">
        <v>1185732</v>
      </c>
      <c r="D2475" s="28">
        <v>44308</v>
      </c>
      <c r="E2475" s="27" t="s">
        <v>40</v>
      </c>
      <c r="F2475" s="27" t="s">
        <v>99</v>
      </c>
      <c r="G2475" s="27" t="s">
        <v>100</v>
      </c>
      <c r="H2475" s="27" t="s">
        <v>27</v>
      </c>
      <c r="I2475" s="29">
        <v>0.45</v>
      </c>
      <c r="J2475" s="30">
        <v>1000</v>
      </c>
      <c r="K2475" s="31">
        <f t="shared" si="18"/>
        <v>450</v>
      </c>
      <c r="L2475" s="31">
        <f t="shared" si="19"/>
        <v>180</v>
      </c>
      <c r="M2475" s="32">
        <v>0.4</v>
      </c>
      <c r="O2475" s="37"/>
      <c r="P2475" s="35"/>
      <c r="Q2475" s="33"/>
      <c r="R2475" s="34"/>
    </row>
    <row r="2476" spans="1:18" ht="15.75" customHeight="1" x14ac:dyDescent="0.2">
      <c r="A2476" s="22"/>
      <c r="B2476" s="27" t="s">
        <v>21</v>
      </c>
      <c r="C2476" s="27">
        <v>1185732</v>
      </c>
      <c r="D2476" s="28">
        <v>44308</v>
      </c>
      <c r="E2476" s="27" t="s">
        <v>40</v>
      </c>
      <c r="F2476" s="27" t="s">
        <v>99</v>
      </c>
      <c r="G2476" s="27" t="s">
        <v>100</v>
      </c>
      <c r="H2476" s="27" t="s">
        <v>28</v>
      </c>
      <c r="I2476" s="29">
        <v>0.5</v>
      </c>
      <c r="J2476" s="30">
        <v>1250</v>
      </c>
      <c r="K2476" s="31">
        <f t="shared" si="18"/>
        <v>625</v>
      </c>
      <c r="L2476" s="31">
        <f t="shared" si="19"/>
        <v>218.75</v>
      </c>
      <c r="M2476" s="32">
        <v>0.35</v>
      </c>
      <c r="O2476" s="37"/>
      <c r="P2476" s="35"/>
      <c r="Q2476" s="33"/>
      <c r="R2476" s="34"/>
    </row>
    <row r="2477" spans="1:18" ht="15.75" customHeight="1" x14ac:dyDescent="0.2">
      <c r="A2477" s="22"/>
      <c r="B2477" s="27" t="s">
        <v>21</v>
      </c>
      <c r="C2477" s="27">
        <v>1185732</v>
      </c>
      <c r="D2477" s="28">
        <v>44308</v>
      </c>
      <c r="E2477" s="27" t="s">
        <v>40</v>
      </c>
      <c r="F2477" s="27" t="s">
        <v>99</v>
      </c>
      <c r="G2477" s="27" t="s">
        <v>100</v>
      </c>
      <c r="H2477" s="27" t="s">
        <v>29</v>
      </c>
      <c r="I2477" s="29">
        <v>0.4</v>
      </c>
      <c r="J2477" s="30">
        <v>2500</v>
      </c>
      <c r="K2477" s="31">
        <f t="shared" si="18"/>
        <v>1000</v>
      </c>
      <c r="L2477" s="31">
        <f t="shared" si="19"/>
        <v>400</v>
      </c>
      <c r="M2477" s="32">
        <v>0.4</v>
      </c>
      <c r="O2477" s="37"/>
      <c r="P2477" s="35"/>
      <c r="Q2477" s="33"/>
      <c r="R2477" s="34"/>
    </row>
    <row r="2478" spans="1:18" ht="15.75" customHeight="1" x14ac:dyDescent="0.2">
      <c r="A2478" s="22"/>
      <c r="B2478" s="27" t="s">
        <v>21</v>
      </c>
      <c r="C2478" s="27">
        <v>1185732</v>
      </c>
      <c r="D2478" s="28">
        <v>44339</v>
      </c>
      <c r="E2478" s="27" t="s">
        <v>40</v>
      </c>
      <c r="F2478" s="27" t="s">
        <v>99</v>
      </c>
      <c r="G2478" s="27" t="s">
        <v>100</v>
      </c>
      <c r="H2478" s="27" t="s">
        <v>24</v>
      </c>
      <c r="I2478" s="29">
        <v>0.5</v>
      </c>
      <c r="J2478" s="30">
        <v>5200</v>
      </c>
      <c r="K2478" s="31">
        <f t="shared" si="18"/>
        <v>2600</v>
      </c>
      <c r="L2478" s="31">
        <f t="shared" si="19"/>
        <v>1040</v>
      </c>
      <c r="M2478" s="32">
        <v>0.4</v>
      </c>
      <c r="O2478" s="37"/>
      <c r="P2478" s="35"/>
      <c r="Q2478" s="33"/>
      <c r="R2478" s="34"/>
    </row>
    <row r="2479" spans="1:18" ht="15.75" customHeight="1" x14ac:dyDescent="0.2">
      <c r="A2479" s="22"/>
      <c r="B2479" s="27" t="s">
        <v>21</v>
      </c>
      <c r="C2479" s="27">
        <v>1185732</v>
      </c>
      <c r="D2479" s="28">
        <v>44339</v>
      </c>
      <c r="E2479" s="27" t="s">
        <v>40</v>
      </c>
      <c r="F2479" s="27" t="s">
        <v>99</v>
      </c>
      <c r="G2479" s="27" t="s">
        <v>100</v>
      </c>
      <c r="H2479" s="27" t="s">
        <v>25</v>
      </c>
      <c r="I2479" s="29">
        <v>0.45000000000000007</v>
      </c>
      <c r="J2479" s="30">
        <v>2250</v>
      </c>
      <c r="K2479" s="31">
        <f t="shared" si="18"/>
        <v>1012.5000000000001</v>
      </c>
      <c r="L2479" s="31">
        <f t="shared" si="19"/>
        <v>354.375</v>
      </c>
      <c r="M2479" s="32">
        <v>0.35</v>
      </c>
      <c r="O2479" s="37"/>
      <c r="P2479" s="35"/>
      <c r="Q2479" s="33"/>
      <c r="R2479" s="34"/>
    </row>
    <row r="2480" spans="1:18" ht="15.75" customHeight="1" x14ac:dyDescent="0.2">
      <c r="A2480" s="22"/>
      <c r="B2480" s="27" t="s">
        <v>21</v>
      </c>
      <c r="C2480" s="27">
        <v>1185732</v>
      </c>
      <c r="D2480" s="28">
        <v>44339</v>
      </c>
      <c r="E2480" s="27" t="s">
        <v>40</v>
      </c>
      <c r="F2480" s="27" t="s">
        <v>99</v>
      </c>
      <c r="G2480" s="27" t="s">
        <v>100</v>
      </c>
      <c r="H2480" s="27" t="s">
        <v>26</v>
      </c>
      <c r="I2480" s="29">
        <v>0.4</v>
      </c>
      <c r="J2480" s="30">
        <v>2000</v>
      </c>
      <c r="K2480" s="31">
        <f t="shared" si="18"/>
        <v>800</v>
      </c>
      <c r="L2480" s="31">
        <f t="shared" si="19"/>
        <v>320</v>
      </c>
      <c r="M2480" s="32">
        <v>0.4</v>
      </c>
      <c r="O2480" s="37"/>
      <c r="P2480" s="35"/>
      <c r="Q2480" s="33"/>
      <c r="R2480" s="34"/>
    </row>
    <row r="2481" spans="1:18" ht="15.75" customHeight="1" x14ac:dyDescent="0.2">
      <c r="A2481" s="22"/>
      <c r="B2481" s="27" t="s">
        <v>21</v>
      </c>
      <c r="C2481" s="27">
        <v>1185732</v>
      </c>
      <c r="D2481" s="28">
        <v>44339</v>
      </c>
      <c r="E2481" s="27" t="s">
        <v>40</v>
      </c>
      <c r="F2481" s="27" t="s">
        <v>99</v>
      </c>
      <c r="G2481" s="27" t="s">
        <v>100</v>
      </c>
      <c r="H2481" s="27" t="s">
        <v>27</v>
      </c>
      <c r="I2481" s="29">
        <v>0.4</v>
      </c>
      <c r="J2481" s="30">
        <v>1250</v>
      </c>
      <c r="K2481" s="31">
        <f t="shared" si="18"/>
        <v>500</v>
      </c>
      <c r="L2481" s="31">
        <f t="shared" si="19"/>
        <v>200</v>
      </c>
      <c r="M2481" s="32">
        <v>0.4</v>
      </c>
      <c r="O2481" s="37"/>
      <c r="P2481" s="35"/>
      <c r="Q2481" s="33"/>
      <c r="R2481" s="34"/>
    </row>
    <row r="2482" spans="1:18" ht="15.75" customHeight="1" x14ac:dyDescent="0.2">
      <c r="A2482" s="22"/>
      <c r="B2482" s="27" t="s">
        <v>21</v>
      </c>
      <c r="C2482" s="27">
        <v>1185732</v>
      </c>
      <c r="D2482" s="28">
        <v>44339</v>
      </c>
      <c r="E2482" s="27" t="s">
        <v>40</v>
      </c>
      <c r="F2482" s="27" t="s">
        <v>99</v>
      </c>
      <c r="G2482" s="27" t="s">
        <v>100</v>
      </c>
      <c r="H2482" s="27" t="s">
        <v>28</v>
      </c>
      <c r="I2482" s="29">
        <v>0.5</v>
      </c>
      <c r="J2482" s="30">
        <v>1500</v>
      </c>
      <c r="K2482" s="31">
        <f t="shared" si="18"/>
        <v>750</v>
      </c>
      <c r="L2482" s="31">
        <f t="shared" si="19"/>
        <v>262.5</v>
      </c>
      <c r="M2482" s="32">
        <v>0.35</v>
      </c>
      <c r="O2482" s="37"/>
      <c r="P2482" s="35"/>
      <c r="Q2482" s="33"/>
      <c r="R2482" s="34"/>
    </row>
    <row r="2483" spans="1:18" ht="15.75" customHeight="1" x14ac:dyDescent="0.2">
      <c r="A2483" s="22"/>
      <c r="B2483" s="27" t="s">
        <v>21</v>
      </c>
      <c r="C2483" s="27">
        <v>1185732</v>
      </c>
      <c r="D2483" s="28">
        <v>44339</v>
      </c>
      <c r="E2483" s="27" t="s">
        <v>40</v>
      </c>
      <c r="F2483" s="27" t="s">
        <v>99</v>
      </c>
      <c r="G2483" s="27" t="s">
        <v>100</v>
      </c>
      <c r="H2483" s="27" t="s">
        <v>29</v>
      </c>
      <c r="I2483" s="29">
        <v>0.55000000000000004</v>
      </c>
      <c r="J2483" s="30">
        <v>2750</v>
      </c>
      <c r="K2483" s="31">
        <f t="shared" si="18"/>
        <v>1512.5000000000002</v>
      </c>
      <c r="L2483" s="31">
        <f t="shared" si="19"/>
        <v>605.00000000000011</v>
      </c>
      <c r="M2483" s="32">
        <v>0.4</v>
      </c>
      <c r="O2483" s="37"/>
      <c r="P2483" s="35"/>
      <c r="Q2483" s="33"/>
      <c r="R2483" s="34"/>
    </row>
    <row r="2484" spans="1:18" ht="15.75" customHeight="1" x14ac:dyDescent="0.2">
      <c r="A2484" s="22"/>
      <c r="B2484" s="27" t="s">
        <v>21</v>
      </c>
      <c r="C2484" s="27">
        <v>1185732</v>
      </c>
      <c r="D2484" s="28">
        <v>44369</v>
      </c>
      <c r="E2484" s="27" t="s">
        <v>40</v>
      </c>
      <c r="F2484" s="27" t="s">
        <v>99</v>
      </c>
      <c r="G2484" s="27" t="s">
        <v>100</v>
      </c>
      <c r="H2484" s="27" t="s">
        <v>24</v>
      </c>
      <c r="I2484" s="29">
        <v>0.4</v>
      </c>
      <c r="J2484" s="30">
        <v>5250</v>
      </c>
      <c r="K2484" s="31">
        <f t="shared" si="18"/>
        <v>2100</v>
      </c>
      <c r="L2484" s="31">
        <f t="shared" si="19"/>
        <v>840</v>
      </c>
      <c r="M2484" s="32">
        <v>0.4</v>
      </c>
      <c r="O2484" s="37"/>
      <c r="P2484" s="35"/>
      <c r="Q2484" s="33"/>
      <c r="R2484" s="34"/>
    </row>
    <row r="2485" spans="1:18" ht="15.75" customHeight="1" x14ac:dyDescent="0.2">
      <c r="A2485" s="22"/>
      <c r="B2485" s="27" t="s">
        <v>21</v>
      </c>
      <c r="C2485" s="27">
        <v>1185732</v>
      </c>
      <c r="D2485" s="28">
        <v>44369</v>
      </c>
      <c r="E2485" s="27" t="s">
        <v>40</v>
      </c>
      <c r="F2485" s="27" t="s">
        <v>99</v>
      </c>
      <c r="G2485" s="27" t="s">
        <v>100</v>
      </c>
      <c r="H2485" s="27" t="s">
        <v>25</v>
      </c>
      <c r="I2485" s="29">
        <v>0.35000000000000009</v>
      </c>
      <c r="J2485" s="30">
        <v>2750</v>
      </c>
      <c r="K2485" s="31">
        <f t="shared" si="18"/>
        <v>962.50000000000023</v>
      </c>
      <c r="L2485" s="31">
        <f t="shared" si="19"/>
        <v>336.87500000000006</v>
      </c>
      <c r="M2485" s="32">
        <v>0.35</v>
      </c>
      <c r="O2485" s="37"/>
      <c r="P2485" s="35"/>
      <c r="Q2485" s="33"/>
      <c r="R2485" s="34"/>
    </row>
    <row r="2486" spans="1:18" ht="15.75" customHeight="1" x14ac:dyDescent="0.2">
      <c r="A2486" s="22"/>
      <c r="B2486" s="27" t="s">
        <v>21</v>
      </c>
      <c r="C2486" s="27">
        <v>1185732</v>
      </c>
      <c r="D2486" s="28">
        <v>44369</v>
      </c>
      <c r="E2486" s="27" t="s">
        <v>40</v>
      </c>
      <c r="F2486" s="27" t="s">
        <v>99</v>
      </c>
      <c r="G2486" s="27" t="s">
        <v>100</v>
      </c>
      <c r="H2486" s="27" t="s">
        <v>26</v>
      </c>
      <c r="I2486" s="29">
        <v>0.30000000000000004</v>
      </c>
      <c r="J2486" s="30">
        <v>2250</v>
      </c>
      <c r="K2486" s="31">
        <f t="shared" si="18"/>
        <v>675.00000000000011</v>
      </c>
      <c r="L2486" s="31">
        <f t="shared" si="19"/>
        <v>270.00000000000006</v>
      </c>
      <c r="M2486" s="32">
        <v>0.4</v>
      </c>
      <c r="O2486" s="37"/>
      <c r="P2486" s="35"/>
      <c r="Q2486" s="33"/>
      <c r="R2486" s="34"/>
    </row>
    <row r="2487" spans="1:18" ht="15.75" customHeight="1" x14ac:dyDescent="0.2">
      <c r="A2487" s="22"/>
      <c r="B2487" s="27" t="s">
        <v>21</v>
      </c>
      <c r="C2487" s="27">
        <v>1185732</v>
      </c>
      <c r="D2487" s="28">
        <v>44369</v>
      </c>
      <c r="E2487" s="27" t="s">
        <v>40</v>
      </c>
      <c r="F2487" s="27" t="s">
        <v>99</v>
      </c>
      <c r="G2487" s="27" t="s">
        <v>100</v>
      </c>
      <c r="H2487" s="27" t="s">
        <v>27</v>
      </c>
      <c r="I2487" s="29">
        <v>0.30000000000000004</v>
      </c>
      <c r="J2487" s="30">
        <v>2000</v>
      </c>
      <c r="K2487" s="31">
        <f t="shared" si="18"/>
        <v>600.00000000000011</v>
      </c>
      <c r="L2487" s="31">
        <f t="shared" si="19"/>
        <v>240.00000000000006</v>
      </c>
      <c r="M2487" s="32">
        <v>0.4</v>
      </c>
      <c r="O2487" s="37"/>
      <c r="P2487" s="35"/>
      <c r="Q2487" s="33"/>
      <c r="R2487" s="34"/>
    </row>
    <row r="2488" spans="1:18" ht="15.75" customHeight="1" x14ac:dyDescent="0.2">
      <c r="A2488" s="22"/>
      <c r="B2488" s="27" t="s">
        <v>21</v>
      </c>
      <c r="C2488" s="27">
        <v>1185732</v>
      </c>
      <c r="D2488" s="28">
        <v>44369</v>
      </c>
      <c r="E2488" s="27" t="s">
        <v>40</v>
      </c>
      <c r="F2488" s="27" t="s">
        <v>99</v>
      </c>
      <c r="G2488" s="27" t="s">
        <v>100</v>
      </c>
      <c r="H2488" s="27" t="s">
        <v>28</v>
      </c>
      <c r="I2488" s="29">
        <v>0.5</v>
      </c>
      <c r="J2488" s="30">
        <v>2000</v>
      </c>
      <c r="K2488" s="31">
        <f t="shared" si="18"/>
        <v>1000</v>
      </c>
      <c r="L2488" s="31">
        <f t="shared" si="19"/>
        <v>350</v>
      </c>
      <c r="M2488" s="32">
        <v>0.35</v>
      </c>
      <c r="O2488" s="37"/>
      <c r="P2488" s="35"/>
      <c r="Q2488" s="33"/>
      <c r="R2488" s="34"/>
    </row>
    <row r="2489" spans="1:18" ht="15.75" customHeight="1" x14ac:dyDescent="0.2">
      <c r="A2489" s="22"/>
      <c r="B2489" s="27" t="s">
        <v>21</v>
      </c>
      <c r="C2489" s="27">
        <v>1185732</v>
      </c>
      <c r="D2489" s="28">
        <v>44369</v>
      </c>
      <c r="E2489" s="27" t="s">
        <v>40</v>
      </c>
      <c r="F2489" s="27" t="s">
        <v>99</v>
      </c>
      <c r="G2489" s="27" t="s">
        <v>100</v>
      </c>
      <c r="H2489" s="27" t="s">
        <v>29</v>
      </c>
      <c r="I2489" s="29">
        <v>0.55000000000000004</v>
      </c>
      <c r="J2489" s="30">
        <v>3750</v>
      </c>
      <c r="K2489" s="31">
        <f t="shared" si="18"/>
        <v>2062.5</v>
      </c>
      <c r="L2489" s="31">
        <f t="shared" si="19"/>
        <v>825</v>
      </c>
      <c r="M2489" s="32">
        <v>0.4</v>
      </c>
      <c r="O2489" s="37"/>
      <c r="P2489" s="35"/>
      <c r="Q2489" s="33"/>
      <c r="R2489" s="34"/>
    </row>
    <row r="2490" spans="1:18" ht="15.75" customHeight="1" x14ac:dyDescent="0.2">
      <c r="A2490" s="22"/>
      <c r="B2490" s="27" t="s">
        <v>21</v>
      </c>
      <c r="C2490" s="27">
        <v>1185732</v>
      </c>
      <c r="D2490" s="28">
        <v>44398</v>
      </c>
      <c r="E2490" s="27" t="s">
        <v>40</v>
      </c>
      <c r="F2490" s="27" t="s">
        <v>99</v>
      </c>
      <c r="G2490" s="27" t="s">
        <v>100</v>
      </c>
      <c r="H2490" s="27" t="s">
        <v>24</v>
      </c>
      <c r="I2490" s="29">
        <v>0.5</v>
      </c>
      <c r="J2490" s="30">
        <v>6000</v>
      </c>
      <c r="K2490" s="31">
        <f t="shared" si="18"/>
        <v>3000</v>
      </c>
      <c r="L2490" s="31">
        <f t="shared" si="19"/>
        <v>1200</v>
      </c>
      <c r="M2490" s="32">
        <v>0.4</v>
      </c>
      <c r="O2490" s="37"/>
      <c r="P2490" s="35"/>
      <c r="Q2490" s="33"/>
      <c r="R2490" s="34"/>
    </row>
    <row r="2491" spans="1:18" ht="15.75" customHeight="1" x14ac:dyDescent="0.2">
      <c r="A2491" s="22"/>
      <c r="B2491" s="27" t="s">
        <v>21</v>
      </c>
      <c r="C2491" s="27">
        <v>1185732</v>
      </c>
      <c r="D2491" s="28">
        <v>44398</v>
      </c>
      <c r="E2491" s="27" t="s">
        <v>40</v>
      </c>
      <c r="F2491" s="27" t="s">
        <v>99</v>
      </c>
      <c r="G2491" s="27" t="s">
        <v>100</v>
      </c>
      <c r="H2491" s="27" t="s">
        <v>25</v>
      </c>
      <c r="I2491" s="29">
        <v>0.45000000000000007</v>
      </c>
      <c r="J2491" s="30">
        <v>3500</v>
      </c>
      <c r="K2491" s="31">
        <f t="shared" si="18"/>
        <v>1575.0000000000002</v>
      </c>
      <c r="L2491" s="31">
        <f t="shared" si="19"/>
        <v>551.25</v>
      </c>
      <c r="M2491" s="32">
        <v>0.35</v>
      </c>
      <c r="O2491" s="37"/>
      <c r="P2491" s="35"/>
      <c r="Q2491" s="33"/>
      <c r="R2491" s="34"/>
    </row>
    <row r="2492" spans="1:18" ht="15.75" customHeight="1" x14ac:dyDescent="0.2">
      <c r="A2492" s="22"/>
      <c r="B2492" s="27" t="s">
        <v>21</v>
      </c>
      <c r="C2492" s="27">
        <v>1185732</v>
      </c>
      <c r="D2492" s="28">
        <v>44398</v>
      </c>
      <c r="E2492" s="27" t="s">
        <v>40</v>
      </c>
      <c r="F2492" s="27" t="s">
        <v>99</v>
      </c>
      <c r="G2492" s="27" t="s">
        <v>100</v>
      </c>
      <c r="H2492" s="27" t="s">
        <v>26</v>
      </c>
      <c r="I2492" s="29">
        <v>0.4</v>
      </c>
      <c r="J2492" s="30">
        <v>2750</v>
      </c>
      <c r="K2492" s="31">
        <f t="shared" si="18"/>
        <v>1100</v>
      </c>
      <c r="L2492" s="31">
        <f t="shared" si="19"/>
        <v>440</v>
      </c>
      <c r="M2492" s="32">
        <v>0.4</v>
      </c>
      <c r="O2492" s="37"/>
      <c r="P2492" s="35"/>
      <c r="Q2492" s="33"/>
      <c r="R2492" s="34"/>
    </row>
    <row r="2493" spans="1:18" ht="15.75" customHeight="1" x14ac:dyDescent="0.2">
      <c r="A2493" s="22"/>
      <c r="B2493" s="27" t="s">
        <v>21</v>
      </c>
      <c r="C2493" s="27">
        <v>1185732</v>
      </c>
      <c r="D2493" s="28">
        <v>44398</v>
      </c>
      <c r="E2493" s="27" t="s">
        <v>40</v>
      </c>
      <c r="F2493" s="27" t="s">
        <v>99</v>
      </c>
      <c r="G2493" s="27" t="s">
        <v>100</v>
      </c>
      <c r="H2493" s="27" t="s">
        <v>27</v>
      </c>
      <c r="I2493" s="29">
        <v>0.4</v>
      </c>
      <c r="J2493" s="30">
        <v>2250</v>
      </c>
      <c r="K2493" s="31">
        <f t="shared" si="18"/>
        <v>900</v>
      </c>
      <c r="L2493" s="31">
        <f t="shared" si="19"/>
        <v>360</v>
      </c>
      <c r="M2493" s="32">
        <v>0.4</v>
      </c>
      <c r="O2493" s="37"/>
      <c r="P2493" s="35"/>
      <c r="Q2493" s="33"/>
      <c r="R2493" s="34"/>
    </row>
    <row r="2494" spans="1:18" ht="15.75" customHeight="1" x14ac:dyDescent="0.2">
      <c r="A2494" s="22"/>
      <c r="B2494" s="27" t="s">
        <v>21</v>
      </c>
      <c r="C2494" s="27">
        <v>1185732</v>
      </c>
      <c r="D2494" s="28">
        <v>44398</v>
      </c>
      <c r="E2494" s="27" t="s">
        <v>40</v>
      </c>
      <c r="F2494" s="27" t="s">
        <v>99</v>
      </c>
      <c r="G2494" s="27" t="s">
        <v>100</v>
      </c>
      <c r="H2494" s="27" t="s">
        <v>28</v>
      </c>
      <c r="I2494" s="29">
        <v>0.5</v>
      </c>
      <c r="J2494" s="30">
        <v>2500</v>
      </c>
      <c r="K2494" s="31">
        <f t="shared" si="18"/>
        <v>1250</v>
      </c>
      <c r="L2494" s="31">
        <f t="shared" si="19"/>
        <v>437.5</v>
      </c>
      <c r="M2494" s="32">
        <v>0.35</v>
      </c>
      <c r="O2494" s="37"/>
      <c r="P2494" s="35"/>
      <c r="Q2494" s="33"/>
      <c r="R2494" s="34"/>
    </row>
    <row r="2495" spans="1:18" ht="15.75" customHeight="1" x14ac:dyDescent="0.2">
      <c r="A2495" s="22"/>
      <c r="B2495" s="27" t="s">
        <v>21</v>
      </c>
      <c r="C2495" s="27">
        <v>1185732</v>
      </c>
      <c r="D2495" s="28">
        <v>44398</v>
      </c>
      <c r="E2495" s="27" t="s">
        <v>40</v>
      </c>
      <c r="F2495" s="27" t="s">
        <v>99</v>
      </c>
      <c r="G2495" s="27" t="s">
        <v>100</v>
      </c>
      <c r="H2495" s="27" t="s">
        <v>29</v>
      </c>
      <c r="I2495" s="29">
        <v>0.55000000000000004</v>
      </c>
      <c r="J2495" s="30">
        <v>4250</v>
      </c>
      <c r="K2495" s="31">
        <f t="shared" si="18"/>
        <v>2337.5</v>
      </c>
      <c r="L2495" s="31">
        <f t="shared" si="19"/>
        <v>935</v>
      </c>
      <c r="M2495" s="32">
        <v>0.4</v>
      </c>
      <c r="O2495" s="37"/>
      <c r="P2495" s="35"/>
      <c r="Q2495" s="33"/>
      <c r="R2495" s="34"/>
    </row>
    <row r="2496" spans="1:18" ht="15.75" customHeight="1" x14ac:dyDescent="0.2">
      <c r="A2496" s="22"/>
      <c r="B2496" s="27" t="s">
        <v>21</v>
      </c>
      <c r="C2496" s="27">
        <v>1185732</v>
      </c>
      <c r="D2496" s="28">
        <v>44430</v>
      </c>
      <c r="E2496" s="27" t="s">
        <v>40</v>
      </c>
      <c r="F2496" s="27" t="s">
        <v>99</v>
      </c>
      <c r="G2496" s="27" t="s">
        <v>100</v>
      </c>
      <c r="H2496" s="27" t="s">
        <v>24</v>
      </c>
      <c r="I2496" s="29">
        <v>0.5</v>
      </c>
      <c r="J2496" s="30">
        <v>5750</v>
      </c>
      <c r="K2496" s="31">
        <f t="shared" si="18"/>
        <v>2875</v>
      </c>
      <c r="L2496" s="31">
        <f t="shared" si="19"/>
        <v>1150</v>
      </c>
      <c r="M2496" s="32">
        <v>0.4</v>
      </c>
      <c r="O2496" s="37"/>
      <c r="P2496" s="35"/>
      <c r="Q2496" s="33"/>
      <c r="R2496" s="34"/>
    </row>
    <row r="2497" spans="1:18" ht="15.75" customHeight="1" x14ac:dyDescent="0.2">
      <c r="A2497" s="22"/>
      <c r="B2497" s="27" t="s">
        <v>21</v>
      </c>
      <c r="C2497" s="27">
        <v>1185732</v>
      </c>
      <c r="D2497" s="28">
        <v>44430</v>
      </c>
      <c r="E2497" s="27" t="s">
        <v>40</v>
      </c>
      <c r="F2497" s="27" t="s">
        <v>99</v>
      </c>
      <c r="G2497" s="27" t="s">
        <v>100</v>
      </c>
      <c r="H2497" s="27" t="s">
        <v>25</v>
      </c>
      <c r="I2497" s="29">
        <v>0.45000000000000007</v>
      </c>
      <c r="J2497" s="30">
        <v>3500</v>
      </c>
      <c r="K2497" s="31">
        <f t="shared" si="18"/>
        <v>1575.0000000000002</v>
      </c>
      <c r="L2497" s="31">
        <f t="shared" si="19"/>
        <v>551.25</v>
      </c>
      <c r="M2497" s="32">
        <v>0.35</v>
      </c>
      <c r="O2497" s="37"/>
      <c r="P2497" s="35"/>
      <c r="Q2497" s="33"/>
      <c r="R2497" s="34"/>
    </row>
    <row r="2498" spans="1:18" ht="15.75" customHeight="1" x14ac:dyDescent="0.2">
      <c r="A2498" s="22"/>
      <c r="B2498" s="27" t="s">
        <v>21</v>
      </c>
      <c r="C2498" s="27">
        <v>1185732</v>
      </c>
      <c r="D2498" s="28">
        <v>44430</v>
      </c>
      <c r="E2498" s="27" t="s">
        <v>40</v>
      </c>
      <c r="F2498" s="27" t="s">
        <v>99</v>
      </c>
      <c r="G2498" s="27" t="s">
        <v>100</v>
      </c>
      <c r="H2498" s="27" t="s">
        <v>26</v>
      </c>
      <c r="I2498" s="29">
        <v>0.4</v>
      </c>
      <c r="J2498" s="30">
        <v>2750</v>
      </c>
      <c r="K2498" s="31">
        <f t="shared" si="18"/>
        <v>1100</v>
      </c>
      <c r="L2498" s="31">
        <f t="shared" si="19"/>
        <v>440</v>
      </c>
      <c r="M2498" s="32">
        <v>0.4</v>
      </c>
      <c r="O2498" s="37"/>
      <c r="P2498" s="35"/>
      <c r="Q2498" s="33"/>
      <c r="R2498" s="34"/>
    </row>
    <row r="2499" spans="1:18" ht="15.75" customHeight="1" x14ac:dyDescent="0.2">
      <c r="A2499" s="22"/>
      <c r="B2499" s="27" t="s">
        <v>21</v>
      </c>
      <c r="C2499" s="27">
        <v>1185732</v>
      </c>
      <c r="D2499" s="28">
        <v>44430</v>
      </c>
      <c r="E2499" s="27" t="s">
        <v>40</v>
      </c>
      <c r="F2499" s="27" t="s">
        <v>99</v>
      </c>
      <c r="G2499" s="27" t="s">
        <v>100</v>
      </c>
      <c r="H2499" s="27" t="s">
        <v>27</v>
      </c>
      <c r="I2499" s="29">
        <v>0.4</v>
      </c>
      <c r="J2499" s="30">
        <v>2500</v>
      </c>
      <c r="K2499" s="31">
        <f t="shared" si="18"/>
        <v>1000</v>
      </c>
      <c r="L2499" s="31">
        <f t="shared" si="19"/>
        <v>400</v>
      </c>
      <c r="M2499" s="32">
        <v>0.4</v>
      </c>
      <c r="O2499" s="37"/>
      <c r="P2499" s="35"/>
      <c r="Q2499" s="33"/>
      <c r="R2499" s="34"/>
    </row>
    <row r="2500" spans="1:18" ht="15.75" customHeight="1" x14ac:dyDescent="0.2">
      <c r="A2500" s="22"/>
      <c r="B2500" s="27" t="s">
        <v>21</v>
      </c>
      <c r="C2500" s="27">
        <v>1185732</v>
      </c>
      <c r="D2500" s="28">
        <v>44430</v>
      </c>
      <c r="E2500" s="27" t="s">
        <v>40</v>
      </c>
      <c r="F2500" s="27" t="s">
        <v>99</v>
      </c>
      <c r="G2500" s="27" t="s">
        <v>100</v>
      </c>
      <c r="H2500" s="27" t="s">
        <v>28</v>
      </c>
      <c r="I2500" s="29">
        <v>0.5</v>
      </c>
      <c r="J2500" s="30">
        <v>2250</v>
      </c>
      <c r="K2500" s="31">
        <f t="shared" si="18"/>
        <v>1125</v>
      </c>
      <c r="L2500" s="31">
        <f t="shared" si="19"/>
        <v>393.75</v>
      </c>
      <c r="M2500" s="32">
        <v>0.35</v>
      </c>
      <c r="O2500" s="37"/>
      <c r="P2500" s="35"/>
      <c r="Q2500" s="33"/>
      <c r="R2500" s="34"/>
    </row>
    <row r="2501" spans="1:18" ht="15.75" customHeight="1" x14ac:dyDescent="0.2">
      <c r="A2501" s="22"/>
      <c r="B2501" s="27" t="s">
        <v>21</v>
      </c>
      <c r="C2501" s="27">
        <v>1185732</v>
      </c>
      <c r="D2501" s="28">
        <v>44430</v>
      </c>
      <c r="E2501" s="27" t="s">
        <v>40</v>
      </c>
      <c r="F2501" s="27" t="s">
        <v>99</v>
      </c>
      <c r="G2501" s="27" t="s">
        <v>100</v>
      </c>
      <c r="H2501" s="27" t="s">
        <v>29</v>
      </c>
      <c r="I2501" s="29">
        <v>0.55000000000000004</v>
      </c>
      <c r="J2501" s="30">
        <v>4000</v>
      </c>
      <c r="K2501" s="31">
        <f t="shared" si="18"/>
        <v>2200</v>
      </c>
      <c r="L2501" s="31">
        <f t="shared" si="19"/>
        <v>880</v>
      </c>
      <c r="M2501" s="32">
        <v>0.4</v>
      </c>
      <c r="O2501" s="37"/>
      <c r="P2501" s="35"/>
      <c r="Q2501" s="33"/>
      <c r="R2501" s="34"/>
    </row>
    <row r="2502" spans="1:18" ht="15.75" customHeight="1" x14ac:dyDescent="0.2">
      <c r="A2502" s="22"/>
      <c r="B2502" s="27" t="s">
        <v>21</v>
      </c>
      <c r="C2502" s="27">
        <v>1185732</v>
      </c>
      <c r="D2502" s="28">
        <v>44462</v>
      </c>
      <c r="E2502" s="27" t="s">
        <v>40</v>
      </c>
      <c r="F2502" s="27" t="s">
        <v>99</v>
      </c>
      <c r="G2502" s="27" t="s">
        <v>100</v>
      </c>
      <c r="H2502" s="27" t="s">
        <v>24</v>
      </c>
      <c r="I2502" s="29">
        <v>0.5</v>
      </c>
      <c r="J2502" s="30">
        <v>5250</v>
      </c>
      <c r="K2502" s="31">
        <f t="shared" si="18"/>
        <v>2625</v>
      </c>
      <c r="L2502" s="31">
        <f t="shared" si="19"/>
        <v>1050</v>
      </c>
      <c r="M2502" s="32">
        <v>0.4</v>
      </c>
      <c r="O2502" s="37"/>
      <c r="P2502" s="35"/>
      <c r="Q2502" s="33"/>
      <c r="R2502" s="34"/>
    </row>
    <row r="2503" spans="1:18" ht="15.75" customHeight="1" x14ac:dyDescent="0.2">
      <c r="A2503" s="22"/>
      <c r="B2503" s="27" t="s">
        <v>21</v>
      </c>
      <c r="C2503" s="27">
        <v>1185732</v>
      </c>
      <c r="D2503" s="28">
        <v>44462</v>
      </c>
      <c r="E2503" s="27" t="s">
        <v>40</v>
      </c>
      <c r="F2503" s="27" t="s">
        <v>99</v>
      </c>
      <c r="G2503" s="27" t="s">
        <v>100</v>
      </c>
      <c r="H2503" s="27" t="s">
        <v>25</v>
      </c>
      <c r="I2503" s="29">
        <v>0.45000000000000007</v>
      </c>
      <c r="J2503" s="30">
        <v>3250</v>
      </c>
      <c r="K2503" s="31">
        <f t="shared" si="18"/>
        <v>1462.5000000000002</v>
      </c>
      <c r="L2503" s="31">
        <f t="shared" si="19"/>
        <v>511.87500000000006</v>
      </c>
      <c r="M2503" s="32">
        <v>0.35</v>
      </c>
      <c r="O2503" s="37"/>
      <c r="P2503" s="35"/>
      <c r="Q2503" s="33"/>
      <c r="R2503" s="34"/>
    </row>
    <row r="2504" spans="1:18" ht="15.75" customHeight="1" x14ac:dyDescent="0.2">
      <c r="A2504" s="22"/>
      <c r="B2504" s="27" t="s">
        <v>21</v>
      </c>
      <c r="C2504" s="27">
        <v>1185732</v>
      </c>
      <c r="D2504" s="28">
        <v>44462</v>
      </c>
      <c r="E2504" s="27" t="s">
        <v>40</v>
      </c>
      <c r="F2504" s="27" t="s">
        <v>99</v>
      </c>
      <c r="G2504" s="27" t="s">
        <v>100</v>
      </c>
      <c r="H2504" s="27" t="s">
        <v>26</v>
      </c>
      <c r="I2504" s="29">
        <v>0.35000000000000003</v>
      </c>
      <c r="J2504" s="30">
        <v>2250</v>
      </c>
      <c r="K2504" s="31">
        <f t="shared" si="18"/>
        <v>787.50000000000011</v>
      </c>
      <c r="L2504" s="31">
        <f t="shared" si="19"/>
        <v>315.00000000000006</v>
      </c>
      <c r="M2504" s="32">
        <v>0.4</v>
      </c>
      <c r="O2504" s="37"/>
      <c r="P2504" s="35"/>
      <c r="Q2504" s="33"/>
      <c r="R2504" s="34"/>
    </row>
    <row r="2505" spans="1:18" ht="15.75" customHeight="1" x14ac:dyDescent="0.2">
      <c r="A2505" s="22"/>
      <c r="B2505" s="27" t="s">
        <v>21</v>
      </c>
      <c r="C2505" s="27">
        <v>1185732</v>
      </c>
      <c r="D2505" s="28">
        <v>44462</v>
      </c>
      <c r="E2505" s="27" t="s">
        <v>40</v>
      </c>
      <c r="F2505" s="27" t="s">
        <v>99</v>
      </c>
      <c r="G2505" s="27" t="s">
        <v>100</v>
      </c>
      <c r="H2505" s="27" t="s">
        <v>27</v>
      </c>
      <c r="I2505" s="29">
        <v>0.35000000000000003</v>
      </c>
      <c r="J2505" s="30">
        <v>2000</v>
      </c>
      <c r="K2505" s="31">
        <f t="shared" si="18"/>
        <v>700.00000000000011</v>
      </c>
      <c r="L2505" s="31">
        <f t="shared" si="19"/>
        <v>280.00000000000006</v>
      </c>
      <c r="M2505" s="32">
        <v>0.4</v>
      </c>
      <c r="O2505" s="37"/>
      <c r="P2505" s="35"/>
      <c r="Q2505" s="33"/>
      <c r="R2505" s="34"/>
    </row>
    <row r="2506" spans="1:18" ht="15.75" customHeight="1" x14ac:dyDescent="0.2">
      <c r="A2506" s="22"/>
      <c r="B2506" s="27" t="s">
        <v>21</v>
      </c>
      <c r="C2506" s="27">
        <v>1185732</v>
      </c>
      <c r="D2506" s="28">
        <v>44462</v>
      </c>
      <c r="E2506" s="27" t="s">
        <v>40</v>
      </c>
      <c r="F2506" s="27" t="s">
        <v>99</v>
      </c>
      <c r="G2506" s="27" t="s">
        <v>100</v>
      </c>
      <c r="H2506" s="27" t="s">
        <v>28</v>
      </c>
      <c r="I2506" s="29">
        <v>0.45</v>
      </c>
      <c r="J2506" s="30">
        <v>2000</v>
      </c>
      <c r="K2506" s="31">
        <f t="shared" si="18"/>
        <v>900</v>
      </c>
      <c r="L2506" s="31">
        <f t="shared" si="19"/>
        <v>315</v>
      </c>
      <c r="M2506" s="32">
        <v>0.35</v>
      </c>
      <c r="O2506" s="37"/>
      <c r="P2506" s="35"/>
      <c r="Q2506" s="33"/>
      <c r="R2506" s="34"/>
    </row>
    <row r="2507" spans="1:18" ht="15.75" customHeight="1" x14ac:dyDescent="0.2">
      <c r="A2507" s="22"/>
      <c r="B2507" s="27" t="s">
        <v>21</v>
      </c>
      <c r="C2507" s="27">
        <v>1185732</v>
      </c>
      <c r="D2507" s="28">
        <v>44462</v>
      </c>
      <c r="E2507" s="27" t="s">
        <v>40</v>
      </c>
      <c r="F2507" s="27" t="s">
        <v>99</v>
      </c>
      <c r="G2507" s="27" t="s">
        <v>100</v>
      </c>
      <c r="H2507" s="27" t="s">
        <v>29</v>
      </c>
      <c r="I2507" s="29">
        <v>0.5</v>
      </c>
      <c r="J2507" s="30">
        <v>2750</v>
      </c>
      <c r="K2507" s="31">
        <f t="shared" si="18"/>
        <v>1375</v>
      </c>
      <c r="L2507" s="31">
        <f t="shared" si="19"/>
        <v>550</v>
      </c>
      <c r="M2507" s="32">
        <v>0.4</v>
      </c>
      <c r="O2507" s="37"/>
      <c r="P2507" s="35"/>
      <c r="Q2507" s="33"/>
      <c r="R2507" s="34"/>
    </row>
    <row r="2508" spans="1:18" ht="15.75" customHeight="1" x14ac:dyDescent="0.2">
      <c r="A2508" s="22"/>
      <c r="B2508" s="27" t="s">
        <v>21</v>
      </c>
      <c r="C2508" s="27">
        <v>1185732</v>
      </c>
      <c r="D2508" s="28">
        <v>44491</v>
      </c>
      <c r="E2508" s="27" t="s">
        <v>40</v>
      </c>
      <c r="F2508" s="27" t="s">
        <v>99</v>
      </c>
      <c r="G2508" s="27" t="s">
        <v>100</v>
      </c>
      <c r="H2508" s="27" t="s">
        <v>24</v>
      </c>
      <c r="I2508" s="29">
        <v>0.54999999999999993</v>
      </c>
      <c r="J2508" s="30">
        <v>4500</v>
      </c>
      <c r="K2508" s="31">
        <f t="shared" si="18"/>
        <v>2474.9999999999995</v>
      </c>
      <c r="L2508" s="31">
        <f t="shared" si="19"/>
        <v>989.99999999999989</v>
      </c>
      <c r="M2508" s="32">
        <v>0.4</v>
      </c>
      <c r="O2508" s="37"/>
      <c r="P2508" s="35"/>
      <c r="Q2508" s="33"/>
      <c r="R2508" s="34"/>
    </row>
    <row r="2509" spans="1:18" ht="15.75" customHeight="1" x14ac:dyDescent="0.2">
      <c r="A2509" s="22"/>
      <c r="B2509" s="27" t="s">
        <v>21</v>
      </c>
      <c r="C2509" s="27">
        <v>1185732</v>
      </c>
      <c r="D2509" s="28">
        <v>44491</v>
      </c>
      <c r="E2509" s="27" t="s">
        <v>40</v>
      </c>
      <c r="F2509" s="27" t="s">
        <v>99</v>
      </c>
      <c r="G2509" s="27" t="s">
        <v>100</v>
      </c>
      <c r="H2509" s="27" t="s">
        <v>25</v>
      </c>
      <c r="I2509" s="29">
        <v>0.45</v>
      </c>
      <c r="J2509" s="30">
        <v>2750</v>
      </c>
      <c r="K2509" s="31">
        <f t="shared" si="18"/>
        <v>1237.5</v>
      </c>
      <c r="L2509" s="31">
        <f t="shared" si="19"/>
        <v>433.125</v>
      </c>
      <c r="M2509" s="32">
        <v>0.35</v>
      </c>
      <c r="O2509" s="37"/>
      <c r="P2509" s="35"/>
      <c r="Q2509" s="33"/>
      <c r="R2509" s="34"/>
    </row>
    <row r="2510" spans="1:18" ht="15.75" customHeight="1" x14ac:dyDescent="0.2">
      <c r="A2510" s="22"/>
      <c r="B2510" s="27" t="s">
        <v>21</v>
      </c>
      <c r="C2510" s="27">
        <v>1185732</v>
      </c>
      <c r="D2510" s="28">
        <v>44491</v>
      </c>
      <c r="E2510" s="27" t="s">
        <v>40</v>
      </c>
      <c r="F2510" s="27" t="s">
        <v>99</v>
      </c>
      <c r="G2510" s="27" t="s">
        <v>100</v>
      </c>
      <c r="H2510" s="27" t="s">
        <v>26</v>
      </c>
      <c r="I2510" s="29">
        <v>0.45</v>
      </c>
      <c r="J2510" s="30">
        <v>1750</v>
      </c>
      <c r="K2510" s="31">
        <f t="shared" si="18"/>
        <v>787.5</v>
      </c>
      <c r="L2510" s="31">
        <f t="shared" si="19"/>
        <v>315</v>
      </c>
      <c r="M2510" s="32">
        <v>0.4</v>
      </c>
      <c r="O2510" s="37"/>
      <c r="P2510" s="35"/>
      <c r="Q2510" s="33"/>
      <c r="R2510" s="34"/>
    </row>
    <row r="2511" spans="1:18" ht="15.75" customHeight="1" x14ac:dyDescent="0.2">
      <c r="A2511" s="22"/>
      <c r="B2511" s="27" t="s">
        <v>21</v>
      </c>
      <c r="C2511" s="27">
        <v>1185732</v>
      </c>
      <c r="D2511" s="28">
        <v>44491</v>
      </c>
      <c r="E2511" s="27" t="s">
        <v>40</v>
      </c>
      <c r="F2511" s="27" t="s">
        <v>99</v>
      </c>
      <c r="G2511" s="27" t="s">
        <v>100</v>
      </c>
      <c r="H2511" s="27" t="s">
        <v>27</v>
      </c>
      <c r="I2511" s="29">
        <v>0.45</v>
      </c>
      <c r="J2511" s="30">
        <v>1500</v>
      </c>
      <c r="K2511" s="31">
        <f t="shared" si="18"/>
        <v>675</v>
      </c>
      <c r="L2511" s="31">
        <f t="shared" si="19"/>
        <v>270</v>
      </c>
      <c r="M2511" s="32">
        <v>0.4</v>
      </c>
      <c r="O2511" s="37"/>
      <c r="P2511" s="35"/>
      <c r="Q2511" s="33"/>
      <c r="R2511" s="34"/>
    </row>
    <row r="2512" spans="1:18" ht="15.75" customHeight="1" x14ac:dyDescent="0.2">
      <c r="A2512" s="22"/>
      <c r="B2512" s="27" t="s">
        <v>21</v>
      </c>
      <c r="C2512" s="27">
        <v>1185732</v>
      </c>
      <c r="D2512" s="28">
        <v>44491</v>
      </c>
      <c r="E2512" s="27" t="s">
        <v>40</v>
      </c>
      <c r="F2512" s="27" t="s">
        <v>99</v>
      </c>
      <c r="G2512" s="27" t="s">
        <v>100</v>
      </c>
      <c r="H2512" s="27" t="s">
        <v>28</v>
      </c>
      <c r="I2512" s="29">
        <v>0.54999999999999993</v>
      </c>
      <c r="J2512" s="30">
        <v>1500</v>
      </c>
      <c r="K2512" s="31">
        <f t="shared" si="18"/>
        <v>824.99999999999989</v>
      </c>
      <c r="L2512" s="31">
        <f t="shared" si="19"/>
        <v>288.74999999999994</v>
      </c>
      <c r="M2512" s="32">
        <v>0.35</v>
      </c>
      <c r="O2512" s="37"/>
      <c r="P2512" s="35"/>
      <c r="Q2512" s="33"/>
      <c r="R2512" s="34"/>
    </row>
    <row r="2513" spans="1:18" ht="15.75" customHeight="1" x14ac:dyDescent="0.2">
      <c r="A2513" s="22"/>
      <c r="B2513" s="27" t="s">
        <v>21</v>
      </c>
      <c r="C2513" s="27">
        <v>1185732</v>
      </c>
      <c r="D2513" s="28">
        <v>44491</v>
      </c>
      <c r="E2513" s="27" t="s">
        <v>40</v>
      </c>
      <c r="F2513" s="27" t="s">
        <v>99</v>
      </c>
      <c r="G2513" s="27" t="s">
        <v>100</v>
      </c>
      <c r="H2513" s="27" t="s">
        <v>29</v>
      </c>
      <c r="I2513" s="29">
        <v>0.54999999999999993</v>
      </c>
      <c r="J2513" s="30">
        <v>2750</v>
      </c>
      <c r="K2513" s="31">
        <f t="shared" si="18"/>
        <v>1512.4999999999998</v>
      </c>
      <c r="L2513" s="31">
        <f t="shared" si="19"/>
        <v>604.99999999999989</v>
      </c>
      <c r="M2513" s="32">
        <v>0.4</v>
      </c>
      <c r="O2513" s="37"/>
      <c r="P2513" s="35"/>
      <c r="Q2513" s="33"/>
      <c r="R2513" s="34"/>
    </row>
    <row r="2514" spans="1:18" ht="15.75" customHeight="1" x14ac:dyDescent="0.2">
      <c r="A2514" s="22"/>
      <c r="B2514" s="27" t="s">
        <v>21</v>
      </c>
      <c r="C2514" s="27">
        <v>1185732</v>
      </c>
      <c r="D2514" s="28">
        <v>44522</v>
      </c>
      <c r="E2514" s="27" t="s">
        <v>40</v>
      </c>
      <c r="F2514" s="27" t="s">
        <v>99</v>
      </c>
      <c r="G2514" s="27" t="s">
        <v>100</v>
      </c>
      <c r="H2514" s="27" t="s">
        <v>24</v>
      </c>
      <c r="I2514" s="29">
        <v>0.5</v>
      </c>
      <c r="J2514" s="30">
        <v>4250</v>
      </c>
      <c r="K2514" s="31">
        <f t="shared" si="18"/>
        <v>2125</v>
      </c>
      <c r="L2514" s="31">
        <f t="shared" si="19"/>
        <v>850</v>
      </c>
      <c r="M2514" s="32">
        <v>0.4</v>
      </c>
      <c r="O2514" s="37"/>
      <c r="P2514" s="35"/>
      <c r="Q2514" s="33"/>
      <c r="R2514" s="34"/>
    </row>
    <row r="2515" spans="1:18" ht="15.75" customHeight="1" x14ac:dyDescent="0.2">
      <c r="A2515" s="22"/>
      <c r="B2515" s="27" t="s">
        <v>21</v>
      </c>
      <c r="C2515" s="27">
        <v>1185732</v>
      </c>
      <c r="D2515" s="28">
        <v>44522</v>
      </c>
      <c r="E2515" s="27" t="s">
        <v>40</v>
      </c>
      <c r="F2515" s="27" t="s">
        <v>99</v>
      </c>
      <c r="G2515" s="27" t="s">
        <v>100</v>
      </c>
      <c r="H2515" s="27" t="s">
        <v>25</v>
      </c>
      <c r="I2515" s="29">
        <v>0.4</v>
      </c>
      <c r="J2515" s="30">
        <v>2750</v>
      </c>
      <c r="K2515" s="31">
        <f t="shared" si="18"/>
        <v>1100</v>
      </c>
      <c r="L2515" s="31">
        <f t="shared" si="19"/>
        <v>385</v>
      </c>
      <c r="M2515" s="32">
        <v>0.35</v>
      </c>
      <c r="O2515" s="37"/>
      <c r="P2515" s="35"/>
      <c r="Q2515" s="33"/>
      <c r="R2515" s="34"/>
    </row>
    <row r="2516" spans="1:18" ht="15.75" customHeight="1" x14ac:dyDescent="0.2">
      <c r="A2516" s="22"/>
      <c r="B2516" s="27" t="s">
        <v>21</v>
      </c>
      <c r="C2516" s="27">
        <v>1185732</v>
      </c>
      <c r="D2516" s="28">
        <v>44522</v>
      </c>
      <c r="E2516" s="27" t="s">
        <v>40</v>
      </c>
      <c r="F2516" s="27" t="s">
        <v>99</v>
      </c>
      <c r="G2516" s="27" t="s">
        <v>100</v>
      </c>
      <c r="H2516" s="27" t="s">
        <v>26</v>
      </c>
      <c r="I2516" s="29">
        <v>0.45</v>
      </c>
      <c r="J2516" s="30">
        <v>2200</v>
      </c>
      <c r="K2516" s="31">
        <f t="shared" si="18"/>
        <v>990</v>
      </c>
      <c r="L2516" s="31">
        <f t="shared" si="19"/>
        <v>396</v>
      </c>
      <c r="M2516" s="32">
        <v>0.4</v>
      </c>
      <c r="O2516" s="37"/>
      <c r="P2516" s="35"/>
      <c r="Q2516" s="33"/>
      <c r="R2516" s="34"/>
    </row>
    <row r="2517" spans="1:18" ht="15.75" customHeight="1" x14ac:dyDescent="0.2">
      <c r="A2517" s="22"/>
      <c r="B2517" s="27" t="s">
        <v>21</v>
      </c>
      <c r="C2517" s="27">
        <v>1185732</v>
      </c>
      <c r="D2517" s="28">
        <v>44522</v>
      </c>
      <c r="E2517" s="27" t="s">
        <v>40</v>
      </c>
      <c r="F2517" s="27" t="s">
        <v>99</v>
      </c>
      <c r="G2517" s="27" t="s">
        <v>100</v>
      </c>
      <c r="H2517" s="27" t="s">
        <v>27</v>
      </c>
      <c r="I2517" s="29">
        <v>0.55000000000000004</v>
      </c>
      <c r="J2517" s="30">
        <v>2000</v>
      </c>
      <c r="K2517" s="31">
        <f t="shared" si="18"/>
        <v>1100</v>
      </c>
      <c r="L2517" s="31">
        <f t="shared" si="19"/>
        <v>440</v>
      </c>
      <c r="M2517" s="32">
        <v>0.4</v>
      </c>
      <c r="O2517" s="37"/>
      <c r="P2517" s="35"/>
      <c r="Q2517" s="33"/>
      <c r="R2517" s="34"/>
    </row>
    <row r="2518" spans="1:18" ht="15.75" customHeight="1" x14ac:dyDescent="0.2">
      <c r="A2518" s="22"/>
      <c r="B2518" s="27" t="s">
        <v>21</v>
      </c>
      <c r="C2518" s="27">
        <v>1185732</v>
      </c>
      <c r="D2518" s="28">
        <v>44522</v>
      </c>
      <c r="E2518" s="27" t="s">
        <v>40</v>
      </c>
      <c r="F2518" s="27" t="s">
        <v>99</v>
      </c>
      <c r="G2518" s="27" t="s">
        <v>100</v>
      </c>
      <c r="H2518" s="27" t="s">
        <v>28</v>
      </c>
      <c r="I2518" s="29">
        <v>0.65</v>
      </c>
      <c r="J2518" s="30">
        <v>1750</v>
      </c>
      <c r="K2518" s="31">
        <f t="shared" si="18"/>
        <v>1137.5</v>
      </c>
      <c r="L2518" s="31">
        <f t="shared" si="19"/>
        <v>398.125</v>
      </c>
      <c r="M2518" s="32">
        <v>0.35</v>
      </c>
      <c r="O2518" s="37"/>
      <c r="P2518" s="35"/>
      <c r="Q2518" s="33"/>
      <c r="R2518" s="34"/>
    </row>
    <row r="2519" spans="1:18" ht="15.75" customHeight="1" x14ac:dyDescent="0.2">
      <c r="A2519" s="22"/>
      <c r="B2519" s="27" t="s">
        <v>21</v>
      </c>
      <c r="C2519" s="27">
        <v>1185732</v>
      </c>
      <c r="D2519" s="28">
        <v>44522</v>
      </c>
      <c r="E2519" s="27" t="s">
        <v>40</v>
      </c>
      <c r="F2519" s="27" t="s">
        <v>99</v>
      </c>
      <c r="G2519" s="27" t="s">
        <v>100</v>
      </c>
      <c r="H2519" s="27" t="s">
        <v>29</v>
      </c>
      <c r="I2519" s="29">
        <v>0.7</v>
      </c>
      <c r="J2519" s="30">
        <v>2750</v>
      </c>
      <c r="K2519" s="31">
        <f t="shared" si="18"/>
        <v>1924.9999999999998</v>
      </c>
      <c r="L2519" s="31">
        <f t="shared" si="19"/>
        <v>770</v>
      </c>
      <c r="M2519" s="32">
        <v>0.4</v>
      </c>
      <c r="O2519" s="37"/>
      <c r="P2519" s="35"/>
      <c r="Q2519" s="33"/>
      <c r="R2519" s="34"/>
    </row>
    <row r="2520" spans="1:18" ht="15.75" customHeight="1" x14ac:dyDescent="0.2">
      <c r="A2520" s="22"/>
      <c r="B2520" s="27" t="s">
        <v>21</v>
      </c>
      <c r="C2520" s="27">
        <v>1185732</v>
      </c>
      <c r="D2520" s="28">
        <v>44551</v>
      </c>
      <c r="E2520" s="27" t="s">
        <v>40</v>
      </c>
      <c r="F2520" s="27" t="s">
        <v>99</v>
      </c>
      <c r="G2520" s="27" t="s">
        <v>100</v>
      </c>
      <c r="H2520" s="27" t="s">
        <v>24</v>
      </c>
      <c r="I2520" s="29">
        <v>0.65</v>
      </c>
      <c r="J2520" s="30">
        <v>5250</v>
      </c>
      <c r="K2520" s="31">
        <f t="shared" si="18"/>
        <v>3412.5</v>
      </c>
      <c r="L2520" s="31">
        <f t="shared" si="19"/>
        <v>1365</v>
      </c>
      <c r="M2520" s="32">
        <v>0.4</v>
      </c>
      <c r="O2520" s="37"/>
      <c r="P2520" s="35"/>
      <c r="Q2520" s="33"/>
      <c r="R2520" s="34"/>
    </row>
    <row r="2521" spans="1:18" ht="15.75" customHeight="1" x14ac:dyDescent="0.2">
      <c r="A2521" s="22"/>
      <c r="B2521" s="27" t="s">
        <v>21</v>
      </c>
      <c r="C2521" s="27">
        <v>1185732</v>
      </c>
      <c r="D2521" s="28">
        <v>44551</v>
      </c>
      <c r="E2521" s="27" t="s">
        <v>40</v>
      </c>
      <c r="F2521" s="27" t="s">
        <v>99</v>
      </c>
      <c r="G2521" s="27" t="s">
        <v>100</v>
      </c>
      <c r="H2521" s="27" t="s">
        <v>25</v>
      </c>
      <c r="I2521" s="29">
        <v>0.55000000000000004</v>
      </c>
      <c r="J2521" s="30">
        <v>3250</v>
      </c>
      <c r="K2521" s="31">
        <f t="shared" si="18"/>
        <v>1787.5000000000002</v>
      </c>
      <c r="L2521" s="31">
        <f t="shared" si="19"/>
        <v>625.625</v>
      </c>
      <c r="M2521" s="32">
        <v>0.35</v>
      </c>
      <c r="O2521" s="37"/>
      <c r="P2521" s="35"/>
      <c r="Q2521" s="33"/>
      <c r="R2521" s="34"/>
    </row>
    <row r="2522" spans="1:18" ht="15.75" customHeight="1" x14ac:dyDescent="0.2">
      <c r="A2522" s="22"/>
      <c r="B2522" s="27" t="s">
        <v>21</v>
      </c>
      <c r="C2522" s="27">
        <v>1185732</v>
      </c>
      <c r="D2522" s="28">
        <v>44551</v>
      </c>
      <c r="E2522" s="27" t="s">
        <v>40</v>
      </c>
      <c r="F2522" s="27" t="s">
        <v>99</v>
      </c>
      <c r="G2522" s="27" t="s">
        <v>100</v>
      </c>
      <c r="H2522" s="27" t="s">
        <v>26</v>
      </c>
      <c r="I2522" s="29">
        <v>0.55000000000000004</v>
      </c>
      <c r="J2522" s="30">
        <v>2750</v>
      </c>
      <c r="K2522" s="31">
        <f t="shared" si="18"/>
        <v>1512.5000000000002</v>
      </c>
      <c r="L2522" s="31">
        <f t="shared" si="19"/>
        <v>605.00000000000011</v>
      </c>
      <c r="M2522" s="32">
        <v>0.4</v>
      </c>
      <c r="O2522" s="37"/>
      <c r="P2522" s="35"/>
      <c r="Q2522" s="33"/>
      <c r="R2522" s="34"/>
    </row>
    <row r="2523" spans="1:18" ht="15.75" customHeight="1" x14ac:dyDescent="0.2">
      <c r="A2523" s="22"/>
      <c r="B2523" s="27" t="s">
        <v>21</v>
      </c>
      <c r="C2523" s="27">
        <v>1185732</v>
      </c>
      <c r="D2523" s="28">
        <v>44551</v>
      </c>
      <c r="E2523" s="27" t="s">
        <v>40</v>
      </c>
      <c r="F2523" s="27" t="s">
        <v>99</v>
      </c>
      <c r="G2523" s="27" t="s">
        <v>100</v>
      </c>
      <c r="H2523" s="27" t="s">
        <v>27</v>
      </c>
      <c r="I2523" s="29">
        <v>0.5</v>
      </c>
      <c r="J2523" s="30">
        <v>2250</v>
      </c>
      <c r="K2523" s="31">
        <f t="shared" si="18"/>
        <v>1125</v>
      </c>
      <c r="L2523" s="31">
        <f t="shared" si="19"/>
        <v>450</v>
      </c>
      <c r="M2523" s="32">
        <v>0.4</v>
      </c>
      <c r="O2523" s="37"/>
      <c r="P2523" s="35"/>
      <c r="Q2523" s="33"/>
      <c r="R2523" s="34"/>
    </row>
    <row r="2524" spans="1:18" ht="15.75" customHeight="1" x14ac:dyDescent="0.2">
      <c r="A2524" s="22"/>
      <c r="B2524" s="27" t="s">
        <v>21</v>
      </c>
      <c r="C2524" s="27">
        <v>1185732</v>
      </c>
      <c r="D2524" s="28">
        <v>44551</v>
      </c>
      <c r="E2524" s="27" t="s">
        <v>40</v>
      </c>
      <c r="F2524" s="27" t="s">
        <v>99</v>
      </c>
      <c r="G2524" s="27" t="s">
        <v>100</v>
      </c>
      <c r="H2524" s="27" t="s">
        <v>28</v>
      </c>
      <c r="I2524" s="29">
        <v>0.6</v>
      </c>
      <c r="J2524" s="30">
        <v>2250</v>
      </c>
      <c r="K2524" s="31">
        <f t="shared" si="18"/>
        <v>1350</v>
      </c>
      <c r="L2524" s="31">
        <f t="shared" si="19"/>
        <v>472.49999999999994</v>
      </c>
      <c r="M2524" s="32">
        <v>0.35</v>
      </c>
      <c r="O2524" s="37"/>
      <c r="P2524" s="35"/>
      <c r="Q2524" s="33"/>
      <c r="R2524" s="34"/>
    </row>
    <row r="2525" spans="1:18" ht="15.75" customHeight="1" x14ac:dyDescent="0.2">
      <c r="A2525" s="22"/>
      <c r="B2525" s="27" t="s">
        <v>21</v>
      </c>
      <c r="C2525" s="27">
        <v>1185732</v>
      </c>
      <c r="D2525" s="28">
        <v>44551</v>
      </c>
      <c r="E2525" s="27" t="s">
        <v>40</v>
      </c>
      <c r="F2525" s="27" t="s">
        <v>99</v>
      </c>
      <c r="G2525" s="27" t="s">
        <v>100</v>
      </c>
      <c r="H2525" s="27" t="s">
        <v>29</v>
      </c>
      <c r="I2525" s="29">
        <v>0.64999999999999991</v>
      </c>
      <c r="J2525" s="30">
        <v>3250</v>
      </c>
      <c r="K2525" s="31">
        <f t="shared" si="18"/>
        <v>2112.4999999999995</v>
      </c>
      <c r="L2525" s="31">
        <f t="shared" si="19"/>
        <v>844.99999999999989</v>
      </c>
      <c r="M2525" s="32">
        <v>0.4</v>
      </c>
      <c r="O2525" s="37"/>
      <c r="P2525" s="35"/>
      <c r="Q2525" s="33"/>
      <c r="R2525" s="34"/>
    </row>
    <row r="2526" spans="1:18" ht="15.75" customHeight="1" x14ac:dyDescent="0.2">
      <c r="A2526" s="22" t="s">
        <v>46</v>
      </c>
      <c r="B2526" s="27" t="s">
        <v>21</v>
      </c>
      <c r="C2526" s="27">
        <v>1185732</v>
      </c>
      <c r="D2526" s="28">
        <v>44216</v>
      </c>
      <c r="E2526" s="27" t="s">
        <v>53</v>
      </c>
      <c r="F2526" s="27" t="s">
        <v>101</v>
      </c>
      <c r="G2526" s="27" t="s">
        <v>102</v>
      </c>
      <c r="H2526" s="27" t="s">
        <v>24</v>
      </c>
      <c r="I2526" s="29">
        <v>0.30000000000000004</v>
      </c>
      <c r="J2526" s="30">
        <v>7250</v>
      </c>
      <c r="K2526" s="31">
        <f t="shared" si="18"/>
        <v>2175.0000000000005</v>
      </c>
      <c r="L2526" s="31">
        <f t="shared" si="19"/>
        <v>870.00000000000023</v>
      </c>
      <c r="M2526" s="32">
        <v>0.4</v>
      </c>
      <c r="O2526" s="37"/>
      <c r="P2526" s="35"/>
      <c r="Q2526" s="33"/>
      <c r="R2526" s="34"/>
    </row>
    <row r="2527" spans="1:18" ht="15.75" customHeight="1" x14ac:dyDescent="0.2">
      <c r="A2527" s="22"/>
      <c r="B2527" s="27" t="s">
        <v>21</v>
      </c>
      <c r="C2527" s="27">
        <v>1185732</v>
      </c>
      <c r="D2527" s="28">
        <v>44216</v>
      </c>
      <c r="E2527" s="27" t="s">
        <v>53</v>
      </c>
      <c r="F2527" s="27" t="s">
        <v>101</v>
      </c>
      <c r="G2527" s="27" t="s">
        <v>102</v>
      </c>
      <c r="H2527" s="27" t="s">
        <v>25</v>
      </c>
      <c r="I2527" s="29">
        <v>0.30000000000000004</v>
      </c>
      <c r="J2527" s="30">
        <v>5250</v>
      </c>
      <c r="K2527" s="31">
        <f t="shared" si="18"/>
        <v>1575.0000000000002</v>
      </c>
      <c r="L2527" s="31">
        <f t="shared" si="19"/>
        <v>551.25</v>
      </c>
      <c r="M2527" s="32">
        <v>0.35</v>
      </c>
      <c r="O2527" s="37"/>
      <c r="P2527" s="35"/>
      <c r="Q2527" s="33"/>
      <c r="R2527" s="34"/>
    </row>
    <row r="2528" spans="1:18" ht="15.75" customHeight="1" x14ac:dyDescent="0.2">
      <c r="A2528" s="22"/>
      <c r="B2528" s="27" t="s">
        <v>21</v>
      </c>
      <c r="C2528" s="27">
        <v>1185732</v>
      </c>
      <c r="D2528" s="28">
        <v>44216</v>
      </c>
      <c r="E2528" s="27" t="s">
        <v>53</v>
      </c>
      <c r="F2528" s="27" t="s">
        <v>101</v>
      </c>
      <c r="G2528" s="27" t="s">
        <v>102</v>
      </c>
      <c r="H2528" s="27" t="s">
        <v>26</v>
      </c>
      <c r="I2528" s="29">
        <v>0.20000000000000007</v>
      </c>
      <c r="J2528" s="30">
        <v>5250</v>
      </c>
      <c r="K2528" s="31">
        <f t="shared" si="18"/>
        <v>1050.0000000000005</v>
      </c>
      <c r="L2528" s="31">
        <f t="shared" si="19"/>
        <v>420.00000000000023</v>
      </c>
      <c r="M2528" s="32">
        <v>0.4</v>
      </c>
      <c r="O2528" s="37"/>
      <c r="P2528" s="35"/>
      <c r="Q2528" s="33"/>
      <c r="R2528" s="34"/>
    </row>
    <row r="2529" spans="1:18" ht="15.75" customHeight="1" x14ac:dyDescent="0.2">
      <c r="A2529" s="22"/>
      <c r="B2529" s="27" t="s">
        <v>21</v>
      </c>
      <c r="C2529" s="27">
        <v>1185732</v>
      </c>
      <c r="D2529" s="28">
        <v>44216</v>
      </c>
      <c r="E2529" s="27" t="s">
        <v>53</v>
      </c>
      <c r="F2529" s="27" t="s">
        <v>101</v>
      </c>
      <c r="G2529" s="27" t="s">
        <v>102</v>
      </c>
      <c r="H2529" s="27" t="s">
        <v>27</v>
      </c>
      <c r="I2529" s="29">
        <v>0.25</v>
      </c>
      <c r="J2529" s="30">
        <v>3750</v>
      </c>
      <c r="K2529" s="31">
        <f t="shared" si="18"/>
        <v>937.5</v>
      </c>
      <c r="L2529" s="31">
        <f t="shared" si="19"/>
        <v>375</v>
      </c>
      <c r="M2529" s="32">
        <v>0.4</v>
      </c>
      <c r="O2529" s="37"/>
      <c r="P2529" s="35"/>
      <c r="Q2529" s="33"/>
      <c r="R2529" s="34"/>
    </row>
    <row r="2530" spans="1:18" ht="15.75" customHeight="1" x14ac:dyDescent="0.2">
      <c r="A2530" s="22"/>
      <c r="B2530" s="27" t="s">
        <v>21</v>
      </c>
      <c r="C2530" s="27">
        <v>1185732</v>
      </c>
      <c r="D2530" s="28">
        <v>44216</v>
      </c>
      <c r="E2530" s="27" t="s">
        <v>53</v>
      </c>
      <c r="F2530" s="27" t="s">
        <v>101</v>
      </c>
      <c r="G2530" s="27" t="s">
        <v>102</v>
      </c>
      <c r="H2530" s="27" t="s">
        <v>28</v>
      </c>
      <c r="I2530" s="29">
        <v>0.4</v>
      </c>
      <c r="J2530" s="30">
        <v>4250</v>
      </c>
      <c r="K2530" s="31">
        <f t="shared" si="18"/>
        <v>1700</v>
      </c>
      <c r="L2530" s="31">
        <f t="shared" si="19"/>
        <v>595</v>
      </c>
      <c r="M2530" s="32">
        <v>0.35</v>
      </c>
      <c r="O2530" s="37"/>
      <c r="P2530" s="35"/>
      <c r="Q2530" s="33"/>
      <c r="R2530" s="34"/>
    </row>
    <row r="2531" spans="1:18" ht="15.75" customHeight="1" x14ac:dyDescent="0.2">
      <c r="A2531" s="22"/>
      <c r="B2531" s="27" t="s">
        <v>21</v>
      </c>
      <c r="C2531" s="27">
        <v>1185732</v>
      </c>
      <c r="D2531" s="28">
        <v>44216</v>
      </c>
      <c r="E2531" s="27" t="s">
        <v>53</v>
      </c>
      <c r="F2531" s="27" t="s">
        <v>101</v>
      </c>
      <c r="G2531" s="27" t="s">
        <v>102</v>
      </c>
      <c r="H2531" s="27" t="s">
        <v>29</v>
      </c>
      <c r="I2531" s="29">
        <v>0.30000000000000004</v>
      </c>
      <c r="J2531" s="30">
        <v>5250</v>
      </c>
      <c r="K2531" s="31">
        <f t="shared" si="18"/>
        <v>1575.0000000000002</v>
      </c>
      <c r="L2531" s="31">
        <f t="shared" si="19"/>
        <v>787.50000000000011</v>
      </c>
      <c r="M2531" s="32">
        <v>0.5</v>
      </c>
      <c r="O2531" s="37"/>
      <c r="P2531" s="35"/>
      <c r="Q2531" s="33"/>
      <c r="R2531" s="34"/>
    </row>
    <row r="2532" spans="1:18" ht="15.75" customHeight="1" x14ac:dyDescent="0.2">
      <c r="A2532" s="22"/>
      <c r="B2532" s="27" t="s">
        <v>21</v>
      </c>
      <c r="C2532" s="27">
        <v>1185732</v>
      </c>
      <c r="D2532" s="28">
        <v>44245</v>
      </c>
      <c r="E2532" s="27" t="s">
        <v>53</v>
      </c>
      <c r="F2532" s="27" t="s">
        <v>101</v>
      </c>
      <c r="G2532" s="27" t="s">
        <v>102</v>
      </c>
      <c r="H2532" s="27" t="s">
        <v>24</v>
      </c>
      <c r="I2532" s="29">
        <v>0.30000000000000004</v>
      </c>
      <c r="J2532" s="30">
        <v>7750</v>
      </c>
      <c r="K2532" s="31">
        <f t="shared" si="18"/>
        <v>2325.0000000000005</v>
      </c>
      <c r="L2532" s="31">
        <f t="shared" si="19"/>
        <v>930.00000000000023</v>
      </c>
      <c r="M2532" s="32">
        <v>0.4</v>
      </c>
      <c r="O2532" s="37"/>
      <c r="P2532" s="35"/>
      <c r="Q2532" s="33"/>
      <c r="R2532" s="34"/>
    </row>
    <row r="2533" spans="1:18" ht="15.75" customHeight="1" x14ac:dyDescent="0.2">
      <c r="A2533" s="22"/>
      <c r="B2533" s="27" t="s">
        <v>21</v>
      </c>
      <c r="C2533" s="27">
        <v>1185732</v>
      </c>
      <c r="D2533" s="28">
        <v>44245</v>
      </c>
      <c r="E2533" s="27" t="s">
        <v>53</v>
      </c>
      <c r="F2533" s="27" t="s">
        <v>101</v>
      </c>
      <c r="G2533" s="27" t="s">
        <v>102</v>
      </c>
      <c r="H2533" s="27" t="s">
        <v>25</v>
      </c>
      <c r="I2533" s="29">
        <v>0.30000000000000004</v>
      </c>
      <c r="J2533" s="30">
        <v>4250</v>
      </c>
      <c r="K2533" s="31">
        <f t="shared" si="18"/>
        <v>1275.0000000000002</v>
      </c>
      <c r="L2533" s="31">
        <f t="shared" si="19"/>
        <v>446.25000000000006</v>
      </c>
      <c r="M2533" s="32">
        <v>0.35</v>
      </c>
      <c r="O2533" s="37"/>
      <c r="P2533" s="35"/>
      <c r="Q2533" s="33"/>
      <c r="R2533" s="34"/>
    </row>
    <row r="2534" spans="1:18" ht="15.75" customHeight="1" x14ac:dyDescent="0.2">
      <c r="A2534" s="22"/>
      <c r="B2534" s="27" t="s">
        <v>21</v>
      </c>
      <c r="C2534" s="27">
        <v>1185732</v>
      </c>
      <c r="D2534" s="28">
        <v>44245</v>
      </c>
      <c r="E2534" s="27" t="s">
        <v>53</v>
      </c>
      <c r="F2534" s="27" t="s">
        <v>101</v>
      </c>
      <c r="G2534" s="27" t="s">
        <v>102</v>
      </c>
      <c r="H2534" s="27" t="s">
        <v>26</v>
      </c>
      <c r="I2534" s="29">
        <v>0.20000000000000007</v>
      </c>
      <c r="J2534" s="30">
        <v>4750</v>
      </c>
      <c r="K2534" s="31">
        <f t="shared" si="18"/>
        <v>950.00000000000034</v>
      </c>
      <c r="L2534" s="31">
        <f t="shared" si="19"/>
        <v>380.00000000000017</v>
      </c>
      <c r="M2534" s="32">
        <v>0.4</v>
      </c>
      <c r="O2534" s="37"/>
      <c r="P2534" s="35"/>
      <c r="Q2534" s="33"/>
      <c r="R2534" s="34"/>
    </row>
    <row r="2535" spans="1:18" ht="15.75" customHeight="1" x14ac:dyDescent="0.2">
      <c r="A2535" s="22"/>
      <c r="B2535" s="27" t="s">
        <v>21</v>
      </c>
      <c r="C2535" s="27">
        <v>1185732</v>
      </c>
      <c r="D2535" s="28">
        <v>44245</v>
      </c>
      <c r="E2535" s="27" t="s">
        <v>53</v>
      </c>
      <c r="F2535" s="27" t="s">
        <v>101</v>
      </c>
      <c r="G2535" s="27" t="s">
        <v>102</v>
      </c>
      <c r="H2535" s="27" t="s">
        <v>27</v>
      </c>
      <c r="I2535" s="29">
        <v>0.25</v>
      </c>
      <c r="J2535" s="30">
        <v>3250</v>
      </c>
      <c r="K2535" s="31">
        <f t="shared" si="18"/>
        <v>812.5</v>
      </c>
      <c r="L2535" s="31">
        <f t="shared" si="19"/>
        <v>325</v>
      </c>
      <c r="M2535" s="32">
        <v>0.4</v>
      </c>
      <c r="O2535" s="37"/>
      <c r="P2535" s="35"/>
      <c r="Q2535" s="33"/>
      <c r="R2535" s="34"/>
    </row>
    <row r="2536" spans="1:18" ht="15.75" customHeight="1" x14ac:dyDescent="0.2">
      <c r="A2536" s="22"/>
      <c r="B2536" s="27" t="s">
        <v>21</v>
      </c>
      <c r="C2536" s="27">
        <v>1185732</v>
      </c>
      <c r="D2536" s="28">
        <v>44245</v>
      </c>
      <c r="E2536" s="27" t="s">
        <v>53</v>
      </c>
      <c r="F2536" s="27" t="s">
        <v>101</v>
      </c>
      <c r="G2536" s="27" t="s">
        <v>102</v>
      </c>
      <c r="H2536" s="27" t="s">
        <v>28</v>
      </c>
      <c r="I2536" s="29">
        <v>0.4</v>
      </c>
      <c r="J2536" s="30">
        <v>4000</v>
      </c>
      <c r="K2536" s="31">
        <f t="shared" si="18"/>
        <v>1600</v>
      </c>
      <c r="L2536" s="31">
        <f t="shared" si="19"/>
        <v>560</v>
      </c>
      <c r="M2536" s="32">
        <v>0.35</v>
      </c>
      <c r="O2536" s="37"/>
      <c r="P2536" s="35"/>
      <c r="Q2536" s="33"/>
      <c r="R2536" s="34"/>
    </row>
    <row r="2537" spans="1:18" ht="15.75" customHeight="1" x14ac:dyDescent="0.2">
      <c r="A2537" s="22"/>
      <c r="B2537" s="27" t="s">
        <v>21</v>
      </c>
      <c r="C2537" s="27">
        <v>1185732</v>
      </c>
      <c r="D2537" s="28">
        <v>44245</v>
      </c>
      <c r="E2537" s="27" t="s">
        <v>53</v>
      </c>
      <c r="F2537" s="27" t="s">
        <v>101</v>
      </c>
      <c r="G2537" s="27" t="s">
        <v>102</v>
      </c>
      <c r="H2537" s="27" t="s">
        <v>29</v>
      </c>
      <c r="I2537" s="29">
        <v>0.25</v>
      </c>
      <c r="J2537" s="30">
        <v>5000</v>
      </c>
      <c r="K2537" s="31">
        <f t="shared" si="18"/>
        <v>1250</v>
      </c>
      <c r="L2537" s="31">
        <f t="shared" si="19"/>
        <v>625</v>
      </c>
      <c r="M2537" s="32">
        <v>0.5</v>
      </c>
      <c r="O2537" s="37"/>
      <c r="P2537" s="35"/>
      <c r="Q2537" s="33"/>
      <c r="R2537" s="34"/>
    </row>
    <row r="2538" spans="1:18" ht="15.75" customHeight="1" x14ac:dyDescent="0.2">
      <c r="A2538" s="22"/>
      <c r="B2538" s="27" t="s">
        <v>21</v>
      </c>
      <c r="C2538" s="27">
        <v>1185732</v>
      </c>
      <c r="D2538" s="28">
        <v>44271</v>
      </c>
      <c r="E2538" s="27" t="s">
        <v>53</v>
      </c>
      <c r="F2538" s="27" t="s">
        <v>101</v>
      </c>
      <c r="G2538" s="27" t="s">
        <v>102</v>
      </c>
      <c r="H2538" s="27" t="s">
        <v>24</v>
      </c>
      <c r="I2538" s="29">
        <v>0.25</v>
      </c>
      <c r="J2538" s="30">
        <v>7200</v>
      </c>
      <c r="K2538" s="31">
        <f t="shared" si="18"/>
        <v>1800</v>
      </c>
      <c r="L2538" s="31">
        <f t="shared" si="19"/>
        <v>720</v>
      </c>
      <c r="M2538" s="32">
        <v>0.4</v>
      </c>
      <c r="O2538" s="37"/>
      <c r="P2538" s="35"/>
      <c r="Q2538" s="33"/>
      <c r="R2538" s="34"/>
    </row>
    <row r="2539" spans="1:18" ht="15.75" customHeight="1" x14ac:dyDescent="0.2">
      <c r="A2539" s="22"/>
      <c r="B2539" s="27" t="s">
        <v>21</v>
      </c>
      <c r="C2539" s="27">
        <v>1185732</v>
      </c>
      <c r="D2539" s="28">
        <v>44271</v>
      </c>
      <c r="E2539" s="27" t="s">
        <v>53</v>
      </c>
      <c r="F2539" s="27" t="s">
        <v>101</v>
      </c>
      <c r="G2539" s="27" t="s">
        <v>102</v>
      </c>
      <c r="H2539" s="27" t="s">
        <v>25</v>
      </c>
      <c r="I2539" s="29">
        <v>0.25</v>
      </c>
      <c r="J2539" s="30">
        <v>4000</v>
      </c>
      <c r="K2539" s="31">
        <f t="shared" si="18"/>
        <v>1000</v>
      </c>
      <c r="L2539" s="31">
        <f t="shared" si="19"/>
        <v>350</v>
      </c>
      <c r="M2539" s="32">
        <v>0.35</v>
      </c>
      <c r="O2539" s="37"/>
      <c r="P2539" s="35"/>
      <c r="Q2539" s="33"/>
      <c r="R2539" s="34"/>
    </row>
    <row r="2540" spans="1:18" ht="15.75" customHeight="1" x14ac:dyDescent="0.2">
      <c r="A2540" s="22"/>
      <c r="B2540" s="27" t="s">
        <v>21</v>
      </c>
      <c r="C2540" s="27">
        <v>1185732</v>
      </c>
      <c r="D2540" s="28">
        <v>44271</v>
      </c>
      <c r="E2540" s="27" t="s">
        <v>53</v>
      </c>
      <c r="F2540" s="27" t="s">
        <v>101</v>
      </c>
      <c r="G2540" s="27" t="s">
        <v>102</v>
      </c>
      <c r="H2540" s="27" t="s">
        <v>26</v>
      </c>
      <c r="I2540" s="29">
        <v>0.15000000000000002</v>
      </c>
      <c r="J2540" s="30">
        <v>4250</v>
      </c>
      <c r="K2540" s="31">
        <f t="shared" si="18"/>
        <v>637.50000000000011</v>
      </c>
      <c r="L2540" s="31">
        <f t="shared" si="19"/>
        <v>255.00000000000006</v>
      </c>
      <c r="M2540" s="32">
        <v>0.4</v>
      </c>
      <c r="O2540" s="37"/>
      <c r="P2540" s="35"/>
      <c r="Q2540" s="33"/>
      <c r="R2540" s="34"/>
    </row>
    <row r="2541" spans="1:18" ht="15.75" customHeight="1" x14ac:dyDescent="0.2">
      <c r="A2541" s="22"/>
      <c r="B2541" s="27" t="s">
        <v>21</v>
      </c>
      <c r="C2541" s="27">
        <v>1185732</v>
      </c>
      <c r="D2541" s="28">
        <v>44271</v>
      </c>
      <c r="E2541" s="27" t="s">
        <v>53</v>
      </c>
      <c r="F2541" s="27" t="s">
        <v>101</v>
      </c>
      <c r="G2541" s="27" t="s">
        <v>102</v>
      </c>
      <c r="H2541" s="27" t="s">
        <v>27</v>
      </c>
      <c r="I2541" s="29">
        <v>0.19999999999999996</v>
      </c>
      <c r="J2541" s="30">
        <v>2750</v>
      </c>
      <c r="K2541" s="31">
        <f t="shared" si="18"/>
        <v>549.99999999999989</v>
      </c>
      <c r="L2541" s="31">
        <f t="shared" si="19"/>
        <v>219.99999999999997</v>
      </c>
      <c r="M2541" s="32">
        <v>0.4</v>
      </c>
      <c r="O2541" s="37"/>
      <c r="P2541" s="35"/>
      <c r="Q2541" s="33"/>
      <c r="R2541" s="34"/>
    </row>
    <row r="2542" spans="1:18" ht="15.75" customHeight="1" x14ac:dyDescent="0.2">
      <c r="A2542" s="22"/>
      <c r="B2542" s="27" t="s">
        <v>21</v>
      </c>
      <c r="C2542" s="27">
        <v>1185732</v>
      </c>
      <c r="D2542" s="28">
        <v>44271</v>
      </c>
      <c r="E2542" s="27" t="s">
        <v>53</v>
      </c>
      <c r="F2542" s="27" t="s">
        <v>101</v>
      </c>
      <c r="G2542" s="27" t="s">
        <v>102</v>
      </c>
      <c r="H2542" s="27" t="s">
        <v>28</v>
      </c>
      <c r="I2542" s="29">
        <v>0.35000000000000009</v>
      </c>
      <c r="J2542" s="30">
        <v>3250</v>
      </c>
      <c r="K2542" s="31">
        <f t="shared" si="18"/>
        <v>1137.5000000000002</v>
      </c>
      <c r="L2542" s="31">
        <f t="shared" si="19"/>
        <v>398.12500000000006</v>
      </c>
      <c r="M2542" s="32">
        <v>0.35</v>
      </c>
      <c r="O2542" s="37"/>
      <c r="P2542" s="35"/>
      <c r="Q2542" s="33"/>
      <c r="R2542" s="34"/>
    </row>
    <row r="2543" spans="1:18" ht="15.75" customHeight="1" x14ac:dyDescent="0.2">
      <c r="A2543" s="22"/>
      <c r="B2543" s="27" t="s">
        <v>21</v>
      </c>
      <c r="C2543" s="27">
        <v>1185732</v>
      </c>
      <c r="D2543" s="28">
        <v>44271</v>
      </c>
      <c r="E2543" s="27" t="s">
        <v>53</v>
      </c>
      <c r="F2543" s="27" t="s">
        <v>101</v>
      </c>
      <c r="G2543" s="27" t="s">
        <v>102</v>
      </c>
      <c r="H2543" s="27" t="s">
        <v>29</v>
      </c>
      <c r="I2543" s="29">
        <v>0.25</v>
      </c>
      <c r="J2543" s="30">
        <v>4250</v>
      </c>
      <c r="K2543" s="31">
        <f t="shared" si="18"/>
        <v>1062.5</v>
      </c>
      <c r="L2543" s="31">
        <f t="shared" si="19"/>
        <v>531.25</v>
      </c>
      <c r="M2543" s="32">
        <v>0.5</v>
      </c>
      <c r="O2543" s="37"/>
      <c r="P2543" s="35"/>
      <c r="Q2543" s="33"/>
      <c r="R2543" s="34"/>
    </row>
    <row r="2544" spans="1:18" ht="15.75" customHeight="1" x14ac:dyDescent="0.2">
      <c r="A2544" s="22"/>
      <c r="B2544" s="27" t="s">
        <v>21</v>
      </c>
      <c r="C2544" s="27">
        <v>1185732</v>
      </c>
      <c r="D2544" s="28">
        <v>44303</v>
      </c>
      <c r="E2544" s="27" t="s">
        <v>53</v>
      </c>
      <c r="F2544" s="27" t="s">
        <v>101</v>
      </c>
      <c r="G2544" s="27" t="s">
        <v>102</v>
      </c>
      <c r="H2544" s="27" t="s">
        <v>24</v>
      </c>
      <c r="I2544" s="29">
        <v>0.25</v>
      </c>
      <c r="J2544" s="30">
        <v>6750</v>
      </c>
      <c r="K2544" s="31">
        <f t="shared" si="18"/>
        <v>1687.5</v>
      </c>
      <c r="L2544" s="31">
        <f t="shared" si="19"/>
        <v>675</v>
      </c>
      <c r="M2544" s="32">
        <v>0.4</v>
      </c>
      <c r="O2544" s="37"/>
      <c r="P2544" s="35"/>
      <c r="Q2544" s="33"/>
      <c r="R2544" s="34"/>
    </row>
    <row r="2545" spans="1:18" ht="15.75" customHeight="1" x14ac:dyDescent="0.2">
      <c r="A2545" s="22"/>
      <c r="B2545" s="27" t="s">
        <v>21</v>
      </c>
      <c r="C2545" s="27">
        <v>1185732</v>
      </c>
      <c r="D2545" s="28">
        <v>44303</v>
      </c>
      <c r="E2545" s="27" t="s">
        <v>53</v>
      </c>
      <c r="F2545" s="27" t="s">
        <v>101</v>
      </c>
      <c r="G2545" s="27" t="s">
        <v>102</v>
      </c>
      <c r="H2545" s="27" t="s">
        <v>25</v>
      </c>
      <c r="I2545" s="29">
        <v>0.25</v>
      </c>
      <c r="J2545" s="30">
        <v>3750</v>
      </c>
      <c r="K2545" s="31">
        <f t="shared" si="18"/>
        <v>937.5</v>
      </c>
      <c r="L2545" s="31">
        <f t="shared" si="19"/>
        <v>328.125</v>
      </c>
      <c r="M2545" s="32">
        <v>0.35</v>
      </c>
      <c r="O2545" s="37"/>
      <c r="P2545" s="35"/>
      <c r="Q2545" s="33"/>
      <c r="R2545" s="34"/>
    </row>
    <row r="2546" spans="1:18" ht="15.75" customHeight="1" x14ac:dyDescent="0.2">
      <c r="A2546" s="22"/>
      <c r="B2546" s="27" t="s">
        <v>21</v>
      </c>
      <c r="C2546" s="27">
        <v>1185732</v>
      </c>
      <c r="D2546" s="28">
        <v>44303</v>
      </c>
      <c r="E2546" s="27" t="s">
        <v>53</v>
      </c>
      <c r="F2546" s="27" t="s">
        <v>101</v>
      </c>
      <c r="G2546" s="27" t="s">
        <v>102</v>
      </c>
      <c r="H2546" s="27" t="s">
        <v>26</v>
      </c>
      <c r="I2546" s="29">
        <v>0.15000000000000002</v>
      </c>
      <c r="J2546" s="30">
        <v>3750</v>
      </c>
      <c r="K2546" s="31">
        <f t="shared" si="18"/>
        <v>562.50000000000011</v>
      </c>
      <c r="L2546" s="31">
        <f t="shared" si="19"/>
        <v>225.00000000000006</v>
      </c>
      <c r="M2546" s="32">
        <v>0.4</v>
      </c>
      <c r="O2546" s="37"/>
      <c r="P2546" s="35"/>
      <c r="Q2546" s="33"/>
      <c r="R2546" s="34"/>
    </row>
    <row r="2547" spans="1:18" ht="15.75" customHeight="1" x14ac:dyDescent="0.2">
      <c r="A2547" s="22"/>
      <c r="B2547" s="27" t="s">
        <v>21</v>
      </c>
      <c r="C2547" s="27">
        <v>1185732</v>
      </c>
      <c r="D2547" s="28">
        <v>44303</v>
      </c>
      <c r="E2547" s="27" t="s">
        <v>53</v>
      </c>
      <c r="F2547" s="27" t="s">
        <v>101</v>
      </c>
      <c r="G2547" s="27" t="s">
        <v>102</v>
      </c>
      <c r="H2547" s="27" t="s">
        <v>27</v>
      </c>
      <c r="I2547" s="29">
        <v>0.19999999999999996</v>
      </c>
      <c r="J2547" s="30">
        <v>3000</v>
      </c>
      <c r="K2547" s="31">
        <f t="shared" si="18"/>
        <v>599.99999999999989</v>
      </c>
      <c r="L2547" s="31">
        <f t="shared" si="19"/>
        <v>239.99999999999997</v>
      </c>
      <c r="M2547" s="32">
        <v>0.4</v>
      </c>
      <c r="O2547" s="37"/>
      <c r="P2547" s="35"/>
      <c r="Q2547" s="33"/>
      <c r="R2547" s="34"/>
    </row>
    <row r="2548" spans="1:18" ht="15.75" customHeight="1" x14ac:dyDescent="0.2">
      <c r="A2548" s="22"/>
      <c r="B2548" s="27" t="s">
        <v>21</v>
      </c>
      <c r="C2548" s="27">
        <v>1185732</v>
      </c>
      <c r="D2548" s="28">
        <v>44303</v>
      </c>
      <c r="E2548" s="27" t="s">
        <v>53</v>
      </c>
      <c r="F2548" s="27" t="s">
        <v>101</v>
      </c>
      <c r="G2548" s="27" t="s">
        <v>102</v>
      </c>
      <c r="H2548" s="27" t="s">
        <v>28</v>
      </c>
      <c r="I2548" s="29">
        <v>0.4</v>
      </c>
      <c r="J2548" s="30">
        <v>3250</v>
      </c>
      <c r="K2548" s="31">
        <f t="shared" si="18"/>
        <v>1300</v>
      </c>
      <c r="L2548" s="31">
        <f t="shared" si="19"/>
        <v>454.99999999999994</v>
      </c>
      <c r="M2548" s="32">
        <v>0.35</v>
      </c>
      <c r="O2548" s="37"/>
      <c r="P2548" s="35"/>
      <c r="Q2548" s="33"/>
      <c r="R2548" s="34"/>
    </row>
    <row r="2549" spans="1:18" ht="15.75" customHeight="1" x14ac:dyDescent="0.2">
      <c r="A2549" s="22"/>
      <c r="B2549" s="27" t="s">
        <v>21</v>
      </c>
      <c r="C2549" s="27">
        <v>1185732</v>
      </c>
      <c r="D2549" s="28">
        <v>44303</v>
      </c>
      <c r="E2549" s="27" t="s">
        <v>53</v>
      </c>
      <c r="F2549" s="27" t="s">
        <v>101</v>
      </c>
      <c r="G2549" s="27" t="s">
        <v>102</v>
      </c>
      <c r="H2549" s="27" t="s">
        <v>29</v>
      </c>
      <c r="I2549" s="29">
        <v>0.30000000000000004</v>
      </c>
      <c r="J2549" s="30">
        <v>4750</v>
      </c>
      <c r="K2549" s="31">
        <f t="shared" si="18"/>
        <v>1425.0000000000002</v>
      </c>
      <c r="L2549" s="31">
        <f t="shared" si="19"/>
        <v>712.50000000000011</v>
      </c>
      <c r="M2549" s="32">
        <v>0.5</v>
      </c>
      <c r="O2549" s="37"/>
      <c r="P2549" s="35"/>
      <c r="Q2549" s="33"/>
      <c r="R2549" s="34"/>
    </row>
    <row r="2550" spans="1:18" ht="15.75" customHeight="1" x14ac:dyDescent="0.2">
      <c r="A2550" s="22"/>
      <c r="B2550" s="27" t="s">
        <v>21</v>
      </c>
      <c r="C2550" s="27">
        <v>1185732</v>
      </c>
      <c r="D2550" s="28">
        <v>44332</v>
      </c>
      <c r="E2550" s="27" t="s">
        <v>53</v>
      </c>
      <c r="F2550" s="27" t="s">
        <v>101</v>
      </c>
      <c r="G2550" s="27" t="s">
        <v>102</v>
      </c>
      <c r="H2550" s="27" t="s">
        <v>24</v>
      </c>
      <c r="I2550" s="29">
        <v>0.4</v>
      </c>
      <c r="J2550" s="30">
        <v>7450</v>
      </c>
      <c r="K2550" s="31">
        <f t="shared" si="18"/>
        <v>2980</v>
      </c>
      <c r="L2550" s="31">
        <f t="shared" si="19"/>
        <v>1192</v>
      </c>
      <c r="M2550" s="32">
        <v>0.4</v>
      </c>
      <c r="O2550" s="37"/>
      <c r="P2550" s="35"/>
      <c r="Q2550" s="33"/>
      <c r="R2550" s="34"/>
    </row>
    <row r="2551" spans="1:18" ht="15.75" customHeight="1" x14ac:dyDescent="0.2">
      <c r="A2551" s="22"/>
      <c r="B2551" s="27" t="s">
        <v>21</v>
      </c>
      <c r="C2551" s="27">
        <v>1185732</v>
      </c>
      <c r="D2551" s="28">
        <v>44332</v>
      </c>
      <c r="E2551" s="27" t="s">
        <v>53</v>
      </c>
      <c r="F2551" s="27" t="s">
        <v>101</v>
      </c>
      <c r="G2551" s="27" t="s">
        <v>102</v>
      </c>
      <c r="H2551" s="27" t="s">
        <v>25</v>
      </c>
      <c r="I2551" s="29">
        <v>0.4</v>
      </c>
      <c r="J2551" s="30">
        <v>4500</v>
      </c>
      <c r="K2551" s="31">
        <f t="shared" si="18"/>
        <v>1800</v>
      </c>
      <c r="L2551" s="31">
        <f t="shared" si="19"/>
        <v>630</v>
      </c>
      <c r="M2551" s="32">
        <v>0.35</v>
      </c>
      <c r="O2551" s="37"/>
      <c r="P2551" s="35"/>
      <c r="Q2551" s="33"/>
      <c r="R2551" s="34"/>
    </row>
    <row r="2552" spans="1:18" ht="15.75" customHeight="1" x14ac:dyDescent="0.2">
      <c r="A2552" s="22"/>
      <c r="B2552" s="27" t="s">
        <v>21</v>
      </c>
      <c r="C2552" s="27">
        <v>1185732</v>
      </c>
      <c r="D2552" s="28">
        <v>44332</v>
      </c>
      <c r="E2552" s="27" t="s">
        <v>53</v>
      </c>
      <c r="F2552" s="27" t="s">
        <v>101</v>
      </c>
      <c r="G2552" s="27" t="s">
        <v>102</v>
      </c>
      <c r="H2552" s="27" t="s">
        <v>26</v>
      </c>
      <c r="I2552" s="29">
        <v>0.35000000000000003</v>
      </c>
      <c r="J2552" s="30">
        <v>4250</v>
      </c>
      <c r="K2552" s="31">
        <f t="shared" si="18"/>
        <v>1487.5000000000002</v>
      </c>
      <c r="L2552" s="31">
        <f t="shared" si="19"/>
        <v>595.00000000000011</v>
      </c>
      <c r="M2552" s="32">
        <v>0.4</v>
      </c>
      <c r="O2552" s="37"/>
      <c r="P2552" s="35"/>
      <c r="Q2552" s="33"/>
      <c r="R2552" s="34"/>
    </row>
    <row r="2553" spans="1:18" ht="15.75" customHeight="1" x14ac:dyDescent="0.2">
      <c r="A2553" s="22"/>
      <c r="B2553" s="27" t="s">
        <v>21</v>
      </c>
      <c r="C2553" s="27">
        <v>1185732</v>
      </c>
      <c r="D2553" s="28">
        <v>44332</v>
      </c>
      <c r="E2553" s="27" t="s">
        <v>53</v>
      </c>
      <c r="F2553" s="27" t="s">
        <v>101</v>
      </c>
      <c r="G2553" s="27" t="s">
        <v>102</v>
      </c>
      <c r="H2553" s="27" t="s">
        <v>27</v>
      </c>
      <c r="I2553" s="29">
        <v>0.35000000000000003</v>
      </c>
      <c r="J2553" s="30">
        <v>3750</v>
      </c>
      <c r="K2553" s="31">
        <f t="shared" si="18"/>
        <v>1312.5000000000002</v>
      </c>
      <c r="L2553" s="31">
        <f t="shared" si="19"/>
        <v>525.00000000000011</v>
      </c>
      <c r="M2553" s="32">
        <v>0.4</v>
      </c>
      <c r="O2553" s="37"/>
      <c r="P2553" s="35"/>
      <c r="Q2553" s="33"/>
      <c r="R2553" s="34"/>
    </row>
    <row r="2554" spans="1:18" ht="15.75" customHeight="1" x14ac:dyDescent="0.2">
      <c r="A2554" s="22"/>
      <c r="B2554" s="27" t="s">
        <v>21</v>
      </c>
      <c r="C2554" s="27">
        <v>1185732</v>
      </c>
      <c r="D2554" s="28">
        <v>44332</v>
      </c>
      <c r="E2554" s="27" t="s">
        <v>53</v>
      </c>
      <c r="F2554" s="27" t="s">
        <v>101</v>
      </c>
      <c r="G2554" s="27" t="s">
        <v>102</v>
      </c>
      <c r="H2554" s="27" t="s">
        <v>28</v>
      </c>
      <c r="I2554" s="29">
        <v>0.44999999999999996</v>
      </c>
      <c r="J2554" s="30">
        <v>4000</v>
      </c>
      <c r="K2554" s="31">
        <f t="shared" si="18"/>
        <v>1799.9999999999998</v>
      </c>
      <c r="L2554" s="31">
        <f t="shared" si="19"/>
        <v>629.99999999999989</v>
      </c>
      <c r="M2554" s="32">
        <v>0.35</v>
      </c>
      <c r="O2554" s="37"/>
      <c r="P2554" s="35"/>
      <c r="Q2554" s="33"/>
      <c r="R2554" s="34"/>
    </row>
    <row r="2555" spans="1:18" ht="15.75" customHeight="1" x14ac:dyDescent="0.2">
      <c r="A2555" s="22"/>
      <c r="B2555" s="27" t="s">
        <v>21</v>
      </c>
      <c r="C2555" s="27">
        <v>1185732</v>
      </c>
      <c r="D2555" s="28">
        <v>44332</v>
      </c>
      <c r="E2555" s="27" t="s">
        <v>53</v>
      </c>
      <c r="F2555" s="27" t="s">
        <v>101</v>
      </c>
      <c r="G2555" s="27" t="s">
        <v>102</v>
      </c>
      <c r="H2555" s="27" t="s">
        <v>29</v>
      </c>
      <c r="I2555" s="29">
        <v>0.49999999999999994</v>
      </c>
      <c r="J2555" s="30">
        <v>5000</v>
      </c>
      <c r="K2555" s="31">
        <f t="shared" si="18"/>
        <v>2499.9999999999995</v>
      </c>
      <c r="L2555" s="31">
        <f t="shared" si="19"/>
        <v>1249.9999999999998</v>
      </c>
      <c r="M2555" s="32">
        <v>0.5</v>
      </c>
      <c r="O2555" s="37"/>
      <c r="P2555" s="35"/>
      <c r="Q2555" s="33"/>
      <c r="R2555" s="34"/>
    </row>
    <row r="2556" spans="1:18" ht="15.75" customHeight="1" x14ac:dyDescent="0.2">
      <c r="A2556" s="22"/>
      <c r="B2556" s="27" t="s">
        <v>21</v>
      </c>
      <c r="C2556" s="27">
        <v>1185732</v>
      </c>
      <c r="D2556" s="28">
        <v>44365</v>
      </c>
      <c r="E2556" s="27" t="s">
        <v>53</v>
      </c>
      <c r="F2556" s="27" t="s">
        <v>101</v>
      </c>
      <c r="G2556" s="27" t="s">
        <v>102</v>
      </c>
      <c r="H2556" s="27" t="s">
        <v>24</v>
      </c>
      <c r="I2556" s="29">
        <v>0.44999999999999996</v>
      </c>
      <c r="J2556" s="30">
        <v>7500</v>
      </c>
      <c r="K2556" s="31">
        <f t="shared" ref="K2556:K2810" si="20">I2556*J2556</f>
        <v>3374.9999999999995</v>
      </c>
      <c r="L2556" s="31">
        <f t="shared" ref="L2556:L2810" si="21">K2556*M2556</f>
        <v>1350</v>
      </c>
      <c r="M2556" s="32">
        <v>0.4</v>
      </c>
      <c r="O2556" s="37"/>
      <c r="P2556" s="35"/>
      <c r="Q2556" s="33"/>
      <c r="R2556" s="34"/>
    </row>
    <row r="2557" spans="1:18" ht="15.75" customHeight="1" x14ac:dyDescent="0.2">
      <c r="A2557" s="22"/>
      <c r="B2557" s="27" t="s">
        <v>21</v>
      </c>
      <c r="C2557" s="27">
        <v>1185732</v>
      </c>
      <c r="D2557" s="28">
        <v>44365</v>
      </c>
      <c r="E2557" s="27" t="s">
        <v>53</v>
      </c>
      <c r="F2557" s="27" t="s">
        <v>101</v>
      </c>
      <c r="G2557" s="27" t="s">
        <v>102</v>
      </c>
      <c r="H2557" s="27" t="s">
        <v>25</v>
      </c>
      <c r="I2557" s="29">
        <v>0.4</v>
      </c>
      <c r="J2557" s="30">
        <v>5000</v>
      </c>
      <c r="K2557" s="31">
        <f t="shared" si="20"/>
        <v>2000</v>
      </c>
      <c r="L2557" s="31">
        <f t="shared" si="21"/>
        <v>700</v>
      </c>
      <c r="M2557" s="32">
        <v>0.35</v>
      </c>
      <c r="O2557" s="37"/>
      <c r="P2557" s="35"/>
      <c r="Q2557" s="33"/>
      <c r="R2557" s="34"/>
    </row>
    <row r="2558" spans="1:18" ht="15.75" customHeight="1" x14ac:dyDescent="0.2">
      <c r="A2558" s="22"/>
      <c r="B2558" s="27" t="s">
        <v>21</v>
      </c>
      <c r="C2558" s="27">
        <v>1185732</v>
      </c>
      <c r="D2558" s="28">
        <v>44365</v>
      </c>
      <c r="E2558" s="27" t="s">
        <v>53</v>
      </c>
      <c r="F2558" s="27" t="s">
        <v>101</v>
      </c>
      <c r="G2558" s="27" t="s">
        <v>102</v>
      </c>
      <c r="H2558" s="27" t="s">
        <v>26</v>
      </c>
      <c r="I2558" s="29">
        <v>0.45</v>
      </c>
      <c r="J2558" s="30">
        <v>4750</v>
      </c>
      <c r="K2558" s="31">
        <f t="shared" si="20"/>
        <v>2137.5</v>
      </c>
      <c r="L2558" s="31">
        <f t="shared" si="21"/>
        <v>855</v>
      </c>
      <c r="M2558" s="32">
        <v>0.4</v>
      </c>
      <c r="O2558" s="37"/>
      <c r="P2558" s="35"/>
      <c r="Q2558" s="33"/>
      <c r="R2558" s="34"/>
    </row>
    <row r="2559" spans="1:18" ht="15.75" customHeight="1" x14ac:dyDescent="0.2">
      <c r="A2559" s="22"/>
      <c r="B2559" s="27" t="s">
        <v>21</v>
      </c>
      <c r="C2559" s="27">
        <v>1185732</v>
      </c>
      <c r="D2559" s="28">
        <v>44365</v>
      </c>
      <c r="E2559" s="27" t="s">
        <v>53</v>
      </c>
      <c r="F2559" s="27" t="s">
        <v>101</v>
      </c>
      <c r="G2559" s="27" t="s">
        <v>102</v>
      </c>
      <c r="H2559" s="27" t="s">
        <v>27</v>
      </c>
      <c r="I2559" s="29">
        <v>0.45</v>
      </c>
      <c r="J2559" s="30">
        <v>4500</v>
      </c>
      <c r="K2559" s="31">
        <f t="shared" si="20"/>
        <v>2025</v>
      </c>
      <c r="L2559" s="31">
        <f t="shared" si="21"/>
        <v>810</v>
      </c>
      <c r="M2559" s="32">
        <v>0.4</v>
      </c>
      <c r="O2559" s="37"/>
      <c r="P2559" s="35"/>
      <c r="Q2559" s="33"/>
      <c r="R2559" s="34"/>
    </row>
    <row r="2560" spans="1:18" ht="15.75" customHeight="1" x14ac:dyDescent="0.2">
      <c r="A2560" s="22"/>
      <c r="B2560" s="27" t="s">
        <v>21</v>
      </c>
      <c r="C2560" s="27">
        <v>1185732</v>
      </c>
      <c r="D2560" s="28">
        <v>44365</v>
      </c>
      <c r="E2560" s="27" t="s">
        <v>53</v>
      </c>
      <c r="F2560" s="27" t="s">
        <v>101</v>
      </c>
      <c r="G2560" s="27" t="s">
        <v>102</v>
      </c>
      <c r="H2560" s="27" t="s">
        <v>28</v>
      </c>
      <c r="I2560" s="29">
        <v>0.6</v>
      </c>
      <c r="J2560" s="30">
        <v>4500</v>
      </c>
      <c r="K2560" s="31">
        <f t="shared" si="20"/>
        <v>2700</v>
      </c>
      <c r="L2560" s="31">
        <f t="shared" si="21"/>
        <v>944.99999999999989</v>
      </c>
      <c r="M2560" s="32">
        <v>0.35</v>
      </c>
      <c r="O2560" s="37"/>
      <c r="P2560" s="35"/>
      <c r="Q2560" s="33"/>
      <c r="R2560" s="34"/>
    </row>
    <row r="2561" spans="1:18" ht="15.75" customHeight="1" x14ac:dyDescent="0.2">
      <c r="A2561" s="22"/>
      <c r="B2561" s="27" t="s">
        <v>21</v>
      </c>
      <c r="C2561" s="27">
        <v>1185732</v>
      </c>
      <c r="D2561" s="28">
        <v>44365</v>
      </c>
      <c r="E2561" s="27" t="s">
        <v>53</v>
      </c>
      <c r="F2561" s="27" t="s">
        <v>101</v>
      </c>
      <c r="G2561" s="27" t="s">
        <v>102</v>
      </c>
      <c r="H2561" s="27" t="s">
        <v>29</v>
      </c>
      <c r="I2561" s="29">
        <v>0.65</v>
      </c>
      <c r="J2561" s="30">
        <v>6250</v>
      </c>
      <c r="K2561" s="31">
        <f t="shared" si="20"/>
        <v>4062.5</v>
      </c>
      <c r="L2561" s="31">
        <f t="shared" si="21"/>
        <v>2031.25</v>
      </c>
      <c r="M2561" s="32">
        <v>0.5</v>
      </c>
      <c r="O2561" s="37"/>
      <c r="P2561" s="35"/>
      <c r="Q2561" s="33"/>
      <c r="R2561" s="34"/>
    </row>
    <row r="2562" spans="1:18" ht="15.75" customHeight="1" x14ac:dyDescent="0.2">
      <c r="A2562" s="22"/>
      <c r="B2562" s="27" t="s">
        <v>21</v>
      </c>
      <c r="C2562" s="27">
        <v>1185732</v>
      </c>
      <c r="D2562" s="28">
        <v>44393</v>
      </c>
      <c r="E2562" s="27" t="s">
        <v>53</v>
      </c>
      <c r="F2562" s="27" t="s">
        <v>101</v>
      </c>
      <c r="G2562" s="27" t="s">
        <v>102</v>
      </c>
      <c r="H2562" s="27" t="s">
        <v>24</v>
      </c>
      <c r="I2562" s="29">
        <v>0.6</v>
      </c>
      <c r="J2562" s="30">
        <v>8500</v>
      </c>
      <c r="K2562" s="31">
        <f t="shared" si="20"/>
        <v>5100</v>
      </c>
      <c r="L2562" s="31">
        <f t="shared" si="21"/>
        <v>2040</v>
      </c>
      <c r="M2562" s="32">
        <v>0.4</v>
      </c>
      <c r="O2562" s="37"/>
      <c r="P2562" s="35"/>
      <c r="Q2562" s="33"/>
      <c r="R2562" s="34"/>
    </row>
    <row r="2563" spans="1:18" ht="15.75" customHeight="1" x14ac:dyDescent="0.2">
      <c r="A2563" s="22"/>
      <c r="B2563" s="27" t="s">
        <v>21</v>
      </c>
      <c r="C2563" s="27">
        <v>1185732</v>
      </c>
      <c r="D2563" s="28">
        <v>44393</v>
      </c>
      <c r="E2563" s="27" t="s">
        <v>53</v>
      </c>
      <c r="F2563" s="27" t="s">
        <v>101</v>
      </c>
      <c r="G2563" s="27" t="s">
        <v>102</v>
      </c>
      <c r="H2563" s="27" t="s">
        <v>25</v>
      </c>
      <c r="I2563" s="29">
        <v>0.55000000000000004</v>
      </c>
      <c r="J2563" s="30">
        <v>6000</v>
      </c>
      <c r="K2563" s="31">
        <f t="shared" si="20"/>
        <v>3300.0000000000005</v>
      </c>
      <c r="L2563" s="31">
        <f t="shared" si="21"/>
        <v>1155</v>
      </c>
      <c r="M2563" s="32">
        <v>0.35</v>
      </c>
      <c r="O2563" s="37"/>
      <c r="P2563" s="35"/>
      <c r="Q2563" s="33"/>
      <c r="R2563" s="34"/>
    </row>
    <row r="2564" spans="1:18" ht="15.75" customHeight="1" x14ac:dyDescent="0.2">
      <c r="A2564" s="22"/>
      <c r="B2564" s="27" t="s">
        <v>21</v>
      </c>
      <c r="C2564" s="27">
        <v>1185732</v>
      </c>
      <c r="D2564" s="28">
        <v>44393</v>
      </c>
      <c r="E2564" s="27" t="s">
        <v>53</v>
      </c>
      <c r="F2564" s="27" t="s">
        <v>101</v>
      </c>
      <c r="G2564" s="27" t="s">
        <v>102</v>
      </c>
      <c r="H2564" s="27" t="s">
        <v>26</v>
      </c>
      <c r="I2564" s="29">
        <v>0.5</v>
      </c>
      <c r="J2564" s="30">
        <v>5250</v>
      </c>
      <c r="K2564" s="31">
        <f t="shared" si="20"/>
        <v>2625</v>
      </c>
      <c r="L2564" s="31">
        <f t="shared" si="21"/>
        <v>1050</v>
      </c>
      <c r="M2564" s="32">
        <v>0.4</v>
      </c>
      <c r="O2564" s="37"/>
      <c r="P2564" s="35"/>
      <c r="Q2564" s="33"/>
      <c r="R2564" s="34"/>
    </row>
    <row r="2565" spans="1:18" ht="15.75" customHeight="1" x14ac:dyDescent="0.2">
      <c r="A2565" s="22"/>
      <c r="B2565" s="27" t="s">
        <v>21</v>
      </c>
      <c r="C2565" s="27">
        <v>1185732</v>
      </c>
      <c r="D2565" s="28">
        <v>44393</v>
      </c>
      <c r="E2565" s="27" t="s">
        <v>53</v>
      </c>
      <c r="F2565" s="27" t="s">
        <v>101</v>
      </c>
      <c r="G2565" s="27" t="s">
        <v>102</v>
      </c>
      <c r="H2565" s="27" t="s">
        <v>27</v>
      </c>
      <c r="I2565" s="29">
        <v>0.5</v>
      </c>
      <c r="J2565" s="30">
        <v>4750</v>
      </c>
      <c r="K2565" s="31">
        <f t="shared" si="20"/>
        <v>2375</v>
      </c>
      <c r="L2565" s="31">
        <f t="shared" si="21"/>
        <v>950</v>
      </c>
      <c r="M2565" s="32">
        <v>0.4</v>
      </c>
      <c r="O2565" s="37"/>
      <c r="P2565" s="35"/>
      <c r="Q2565" s="33"/>
      <c r="R2565" s="34"/>
    </row>
    <row r="2566" spans="1:18" ht="15.75" customHeight="1" x14ac:dyDescent="0.2">
      <c r="A2566" s="22"/>
      <c r="B2566" s="27" t="s">
        <v>21</v>
      </c>
      <c r="C2566" s="27">
        <v>1185732</v>
      </c>
      <c r="D2566" s="28">
        <v>44393</v>
      </c>
      <c r="E2566" s="27" t="s">
        <v>53</v>
      </c>
      <c r="F2566" s="27" t="s">
        <v>101</v>
      </c>
      <c r="G2566" s="27" t="s">
        <v>102</v>
      </c>
      <c r="H2566" s="27" t="s">
        <v>28</v>
      </c>
      <c r="I2566" s="29">
        <v>0.6</v>
      </c>
      <c r="J2566" s="30">
        <v>5000</v>
      </c>
      <c r="K2566" s="31">
        <f t="shared" si="20"/>
        <v>3000</v>
      </c>
      <c r="L2566" s="31">
        <f t="shared" si="21"/>
        <v>1050</v>
      </c>
      <c r="M2566" s="32">
        <v>0.35</v>
      </c>
      <c r="O2566" s="37"/>
      <c r="P2566" s="35"/>
      <c r="Q2566" s="33"/>
      <c r="R2566" s="34"/>
    </row>
    <row r="2567" spans="1:18" ht="15.75" customHeight="1" x14ac:dyDescent="0.2">
      <c r="A2567" s="22"/>
      <c r="B2567" s="27" t="s">
        <v>21</v>
      </c>
      <c r="C2567" s="27">
        <v>1185732</v>
      </c>
      <c r="D2567" s="28">
        <v>44393</v>
      </c>
      <c r="E2567" s="27" t="s">
        <v>53</v>
      </c>
      <c r="F2567" s="27" t="s">
        <v>101</v>
      </c>
      <c r="G2567" s="27" t="s">
        <v>102</v>
      </c>
      <c r="H2567" s="27" t="s">
        <v>29</v>
      </c>
      <c r="I2567" s="29">
        <v>0.65</v>
      </c>
      <c r="J2567" s="30">
        <v>6750</v>
      </c>
      <c r="K2567" s="31">
        <f t="shared" si="20"/>
        <v>4387.5</v>
      </c>
      <c r="L2567" s="31">
        <f t="shared" si="21"/>
        <v>2193.75</v>
      </c>
      <c r="M2567" s="32">
        <v>0.5</v>
      </c>
      <c r="O2567" s="37"/>
      <c r="P2567" s="35"/>
      <c r="Q2567" s="33"/>
      <c r="R2567" s="34"/>
    </row>
    <row r="2568" spans="1:18" ht="15.75" customHeight="1" x14ac:dyDescent="0.2">
      <c r="A2568" s="22"/>
      <c r="B2568" s="27" t="s">
        <v>21</v>
      </c>
      <c r="C2568" s="27">
        <v>1185732</v>
      </c>
      <c r="D2568" s="28">
        <v>44425</v>
      </c>
      <c r="E2568" s="27" t="s">
        <v>53</v>
      </c>
      <c r="F2568" s="27" t="s">
        <v>101</v>
      </c>
      <c r="G2568" s="27" t="s">
        <v>102</v>
      </c>
      <c r="H2568" s="27" t="s">
        <v>24</v>
      </c>
      <c r="I2568" s="29">
        <v>0.6</v>
      </c>
      <c r="J2568" s="30">
        <v>8250</v>
      </c>
      <c r="K2568" s="31">
        <f t="shared" si="20"/>
        <v>4950</v>
      </c>
      <c r="L2568" s="31">
        <f t="shared" si="21"/>
        <v>1980</v>
      </c>
      <c r="M2568" s="32">
        <v>0.4</v>
      </c>
      <c r="O2568" s="37"/>
      <c r="P2568" s="35"/>
      <c r="Q2568" s="33"/>
      <c r="R2568" s="34"/>
    </row>
    <row r="2569" spans="1:18" ht="15.75" customHeight="1" x14ac:dyDescent="0.2">
      <c r="A2569" s="22"/>
      <c r="B2569" s="27" t="s">
        <v>21</v>
      </c>
      <c r="C2569" s="27">
        <v>1185732</v>
      </c>
      <c r="D2569" s="28">
        <v>44425</v>
      </c>
      <c r="E2569" s="27" t="s">
        <v>53</v>
      </c>
      <c r="F2569" s="27" t="s">
        <v>101</v>
      </c>
      <c r="G2569" s="27" t="s">
        <v>102</v>
      </c>
      <c r="H2569" s="27" t="s">
        <v>25</v>
      </c>
      <c r="I2569" s="29">
        <v>0.55000000000000004</v>
      </c>
      <c r="J2569" s="30">
        <v>6000</v>
      </c>
      <c r="K2569" s="31">
        <f t="shared" si="20"/>
        <v>3300.0000000000005</v>
      </c>
      <c r="L2569" s="31">
        <f t="shared" si="21"/>
        <v>1155</v>
      </c>
      <c r="M2569" s="32">
        <v>0.35</v>
      </c>
      <c r="O2569" s="37"/>
      <c r="P2569" s="35"/>
      <c r="Q2569" s="33"/>
      <c r="R2569" s="34"/>
    </row>
    <row r="2570" spans="1:18" ht="15.75" customHeight="1" x14ac:dyDescent="0.2">
      <c r="A2570" s="22"/>
      <c r="B2570" s="27" t="s">
        <v>21</v>
      </c>
      <c r="C2570" s="27">
        <v>1185732</v>
      </c>
      <c r="D2570" s="28">
        <v>44425</v>
      </c>
      <c r="E2570" s="27" t="s">
        <v>53</v>
      </c>
      <c r="F2570" s="27" t="s">
        <v>101</v>
      </c>
      <c r="G2570" s="27" t="s">
        <v>102</v>
      </c>
      <c r="H2570" s="27" t="s">
        <v>26</v>
      </c>
      <c r="I2570" s="29">
        <v>0.5</v>
      </c>
      <c r="J2570" s="30">
        <v>5250</v>
      </c>
      <c r="K2570" s="31">
        <f t="shared" si="20"/>
        <v>2625</v>
      </c>
      <c r="L2570" s="31">
        <f t="shared" si="21"/>
        <v>1050</v>
      </c>
      <c r="M2570" s="32">
        <v>0.4</v>
      </c>
      <c r="O2570" s="37"/>
      <c r="P2570" s="35"/>
      <c r="Q2570" s="33"/>
      <c r="R2570" s="34"/>
    </row>
    <row r="2571" spans="1:18" ht="15.75" customHeight="1" x14ac:dyDescent="0.2">
      <c r="A2571" s="22"/>
      <c r="B2571" s="27" t="s">
        <v>21</v>
      </c>
      <c r="C2571" s="27">
        <v>1185732</v>
      </c>
      <c r="D2571" s="28">
        <v>44425</v>
      </c>
      <c r="E2571" s="27" t="s">
        <v>53</v>
      </c>
      <c r="F2571" s="27" t="s">
        <v>101</v>
      </c>
      <c r="G2571" s="27" t="s">
        <v>102</v>
      </c>
      <c r="H2571" s="27" t="s">
        <v>27</v>
      </c>
      <c r="I2571" s="29">
        <v>0.4</v>
      </c>
      <c r="J2571" s="30">
        <v>4750</v>
      </c>
      <c r="K2571" s="31">
        <f t="shared" si="20"/>
        <v>1900</v>
      </c>
      <c r="L2571" s="31">
        <f t="shared" si="21"/>
        <v>760</v>
      </c>
      <c r="M2571" s="32">
        <v>0.4</v>
      </c>
      <c r="O2571" s="37"/>
      <c r="P2571" s="35"/>
      <c r="Q2571" s="33"/>
      <c r="R2571" s="34"/>
    </row>
    <row r="2572" spans="1:18" ht="15.75" customHeight="1" x14ac:dyDescent="0.2">
      <c r="A2572" s="22"/>
      <c r="B2572" s="27" t="s">
        <v>21</v>
      </c>
      <c r="C2572" s="27">
        <v>1185732</v>
      </c>
      <c r="D2572" s="28">
        <v>44425</v>
      </c>
      <c r="E2572" s="27" t="s">
        <v>53</v>
      </c>
      <c r="F2572" s="27" t="s">
        <v>101</v>
      </c>
      <c r="G2572" s="27" t="s">
        <v>102</v>
      </c>
      <c r="H2572" s="27" t="s">
        <v>28</v>
      </c>
      <c r="I2572" s="29">
        <v>0.5</v>
      </c>
      <c r="J2572" s="30">
        <v>4500</v>
      </c>
      <c r="K2572" s="31">
        <f t="shared" si="20"/>
        <v>2250</v>
      </c>
      <c r="L2572" s="31">
        <f t="shared" si="21"/>
        <v>787.5</v>
      </c>
      <c r="M2572" s="32">
        <v>0.35</v>
      </c>
      <c r="O2572" s="37"/>
      <c r="P2572" s="35"/>
      <c r="Q2572" s="33"/>
      <c r="R2572" s="34"/>
    </row>
    <row r="2573" spans="1:18" ht="15.75" customHeight="1" x14ac:dyDescent="0.2">
      <c r="A2573" s="22"/>
      <c r="B2573" s="27" t="s">
        <v>21</v>
      </c>
      <c r="C2573" s="27">
        <v>1185732</v>
      </c>
      <c r="D2573" s="28">
        <v>44425</v>
      </c>
      <c r="E2573" s="27" t="s">
        <v>53</v>
      </c>
      <c r="F2573" s="27" t="s">
        <v>101</v>
      </c>
      <c r="G2573" s="27" t="s">
        <v>102</v>
      </c>
      <c r="H2573" s="27" t="s">
        <v>29</v>
      </c>
      <c r="I2573" s="29">
        <v>0.55000000000000004</v>
      </c>
      <c r="J2573" s="30">
        <v>6250</v>
      </c>
      <c r="K2573" s="31">
        <f t="shared" si="20"/>
        <v>3437.5000000000005</v>
      </c>
      <c r="L2573" s="31">
        <f t="shared" si="21"/>
        <v>1718.7500000000002</v>
      </c>
      <c r="M2573" s="32">
        <v>0.5</v>
      </c>
      <c r="O2573" s="37"/>
      <c r="P2573" s="35"/>
      <c r="Q2573" s="33"/>
      <c r="R2573" s="34"/>
    </row>
    <row r="2574" spans="1:18" ht="15.75" customHeight="1" x14ac:dyDescent="0.2">
      <c r="A2574" s="22"/>
      <c r="B2574" s="27" t="s">
        <v>21</v>
      </c>
      <c r="C2574" s="27">
        <v>1185732</v>
      </c>
      <c r="D2574" s="28">
        <v>44455</v>
      </c>
      <c r="E2574" s="27" t="s">
        <v>53</v>
      </c>
      <c r="F2574" s="27" t="s">
        <v>101</v>
      </c>
      <c r="G2574" s="27" t="s">
        <v>102</v>
      </c>
      <c r="H2574" s="27" t="s">
        <v>24</v>
      </c>
      <c r="I2574" s="29">
        <v>0.5</v>
      </c>
      <c r="J2574" s="30">
        <v>7250</v>
      </c>
      <c r="K2574" s="31">
        <f t="shared" si="20"/>
        <v>3625</v>
      </c>
      <c r="L2574" s="31">
        <f t="shared" si="21"/>
        <v>1450</v>
      </c>
      <c r="M2574" s="32">
        <v>0.4</v>
      </c>
      <c r="O2574" s="37"/>
      <c r="P2574" s="35"/>
      <c r="Q2574" s="33"/>
      <c r="R2574" s="34"/>
    </row>
    <row r="2575" spans="1:18" ht="15.75" customHeight="1" x14ac:dyDescent="0.2">
      <c r="A2575" s="22"/>
      <c r="B2575" s="27" t="s">
        <v>21</v>
      </c>
      <c r="C2575" s="27">
        <v>1185732</v>
      </c>
      <c r="D2575" s="28">
        <v>44455</v>
      </c>
      <c r="E2575" s="27" t="s">
        <v>53</v>
      </c>
      <c r="F2575" s="27" t="s">
        <v>101</v>
      </c>
      <c r="G2575" s="27" t="s">
        <v>102</v>
      </c>
      <c r="H2575" s="27" t="s">
        <v>25</v>
      </c>
      <c r="I2575" s="29">
        <v>0.45000000000000012</v>
      </c>
      <c r="J2575" s="30">
        <v>5250</v>
      </c>
      <c r="K2575" s="31">
        <f t="shared" si="20"/>
        <v>2362.5000000000005</v>
      </c>
      <c r="L2575" s="31">
        <f t="shared" si="21"/>
        <v>826.87500000000011</v>
      </c>
      <c r="M2575" s="32">
        <v>0.35</v>
      </c>
      <c r="O2575" s="37"/>
      <c r="P2575" s="35"/>
      <c r="Q2575" s="33"/>
      <c r="R2575" s="34"/>
    </row>
    <row r="2576" spans="1:18" ht="15.75" customHeight="1" x14ac:dyDescent="0.2">
      <c r="A2576" s="22"/>
      <c r="B2576" s="27" t="s">
        <v>21</v>
      </c>
      <c r="C2576" s="27">
        <v>1185732</v>
      </c>
      <c r="D2576" s="28">
        <v>44455</v>
      </c>
      <c r="E2576" s="27" t="s">
        <v>53</v>
      </c>
      <c r="F2576" s="27" t="s">
        <v>101</v>
      </c>
      <c r="G2576" s="27" t="s">
        <v>102</v>
      </c>
      <c r="H2576" s="27" t="s">
        <v>26</v>
      </c>
      <c r="I2576" s="29">
        <v>0.20000000000000007</v>
      </c>
      <c r="J2576" s="30">
        <v>4250</v>
      </c>
      <c r="K2576" s="31">
        <f t="shared" si="20"/>
        <v>850.00000000000023</v>
      </c>
      <c r="L2576" s="31">
        <f t="shared" si="21"/>
        <v>340.00000000000011</v>
      </c>
      <c r="M2576" s="32">
        <v>0.4</v>
      </c>
      <c r="O2576" s="37"/>
      <c r="P2576" s="35"/>
      <c r="Q2576" s="33"/>
      <c r="R2576" s="34"/>
    </row>
    <row r="2577" spans="1:18" ht="15.75" customHeight="1" x14ac:dyDescent="0.2">
      <c r="A2577" s="22"/>
      <c r="B2577" s="27" t="s">
        <v>21</v>
      </c>
      <c r="C2577" s="27">
        <v>1185732</v>
      </c>
      <c r="D2577" s="28">
        <v>44455</v>
      </c>
      <c r="E2577" s="27" t="s">
        <v>53</v>
      </c>
      <c r="F2577" s="27" t="s">
        <v>101</v>
      </c>
      <c r="G2577" s="27" t="s">
        <v>102</v>
      </c>
      <c r="H2577" s="27" t="s">
        <v>27</v>
      </c>
      <c r="I2577" s="29">
        <v>0.20000000000000007</v>
      </c>
      <c r="J2577" s="30">
        <v>4000</v>
      </c>
      <c r="K2577" s="31">
        <f t="shared" si="20"/>
        <v>800.00000000000023</v>
      </c>
      <c r="L2577" s="31">
        <f t="shared" si="21"/>
        <v>320.00000000000011</v>
      </c>
      <c r="M2577" s="32">
        <v>0.4</v>
      </c>
      <c r="O2577" s="37"/>
      <c r="P2577" s="35"/>
      <c r="Q2577" s="33"/>
      <c r="R2577" s="34"/>
    </row>
    <row r="2578" spans="1:18" ht="15.75" customHeight="1" x14ac:dyDescent="0.2">
      <c r="A2578" s="22"/>
      <c r="B2578" s="27" t="s">
        <v>21</v>
      </c>
      <c r="C2578" s="27">
        <v>1185732</v>
      </c>
      <c r="D2578" s="28">
        <v>44455</v>
      </c>
      <c r="E2578" s="27" t="s">
        <v>53</v>
      </c>
      <c r="F2578" s="27" t="s">
        <v>101</v>
      </c>
      <c r="G2578" s="27" t="s">
        <v>102</v>
      </c>
      <c r="H2578" s="27" t="s">
        <v>28</v>
      </c>
      <c r="I2578" s="29">
        <v>0.30000000000000004</v>
      </c>
      <c r="J2578" s="30">
        <v>4000</v>
      </c>
      <c r="K2578" s="31">
        <f t="shared" si="20"/>
        <v>1200.0000000000002</v>
      </c>
      <c r="L2578" s="31">
        <f t="shared" si="21"/>
        <v>420.00000000000006</v>
      </c>
      <c r="M2578" s="32">
        <v>0.35</v>
      </c>
      <c r="O2578" s="37"/>
      <c r="P2578" s="35"/>
      <c r="Q2578" s="33"/>
      <c r="R2578" s="34"/>
    </row>
    <row r="2579" spans="1:18" ht="15.75" customHeight="1" x14ac:dyDescent="0.2">
      <c r="A2579" s="22"/>
      <c r="B2579" s="27" t="s">
        <v>21</v>
      </c>
      <c r="C2579" s="27">
        <v>1185732</v>
      </c>
      <c r="D2579" s="28">
        <v>44455</v>
      </c>
      <c r="E2579" s="27" t="s">
        <v>53</v>
      </c>
      <c r="F2579" s="27" t="s">
        <v>101</v>
      </c>
      <c r="G2579" s="27" t="s">
        <v>102</v>
      </c>
      <c r="H2579" s="27" t="s">
        <v>29</v>
      </c>
      <c r="I2579" s="29">
        <v>0.35000000000000009</v>
      </c>
      <c r="J2579" s="30">
        <v>5000</v>
      </c>
      <c r="K2579" s="31">
        <f t="shared" si="20"/>
        <v>1750.0000000000005</v>
      </c>
      <c r="L2579" s="31">
        <f t="shared" si="21"/>
        <v>875.00000000000023</v>
      </c>
      <c r="M2579" s="32">
        <v>0.5</v>
      </c>
      <c r="O2579" s="37"/>
      <c r="P2579" s="35"/>
      <c r="Q2579" s="33"/>
      <c r="R2579" s="34"/>
    </row>
    <row r="2580" spans="1:18" ht="15.75" customHeight="1" x14ac:dyDescent="0.2">
      <c r="A2580" s="22"/>
      <c r="B2580" s="27" t="s">
        <v>21</v>
      </c>
      <c r="C2580" s="27">
        <v>1185732</v>
      </c>
      <c r="D2580" s="28">
        <v>44487</v>
      </c>
      <c r="E2580" s="27" t="s">
        <v>53</v>
      </c>
      <c r="F2580" s="27" t="s">
        <v>101</v>
      </c>
      <c r="G2580" s="27" t="s">
        <v>102</v>
      </c>
      <c r="H2580" s="27" t="s">
        <v>24</v>
      </c>
      <c r="I2580" s="29">
        <v>0.35000000000000009</v>
      </c>
      <c r="J2580" s="30">
        <v>6750</v>
      </c>
      <c r="K2580" s="31">
        <f t="shared" si="20"/>
        <v>2362.5000000000005</v>
      </c>
      <c r="L2580" s="31">
        <f t="shared" si="21"/>
        <v>945.00000000000023</v>
      </c>
      <c r="M2580" s="32">
        <v>0.4</v>
      </c>
      <c r="O2580" s="37"/>
      <c r="P2580" s="35"/>
      <c r="Q2580" s="33"/>
      <c r="R2580" s="34"/>
    </row>
    <row r="2581" spans="1:18" ht="15.75" customHeight="1" x14ac:dyDescent="0.2">
      <c r="A2581" s="22"/>
      <c r="B2581" s="27" t="s">
        <v>21</v>
      </c>
      <c r="C2581" s="27">
        <v>1185732</v>
      </c>
      <c r="D2581" s="28">
        <v>44487</v>
      </c>
      <c r="E2581" s="27" t="s">
        <v>53</v>
      </c>
      <c r="F2581" s="27" t="s">
        <v>101</v>
      </c>
      <c r="G2581" s="27" t="s">
        <v>102</v>
      </c>
      <c r="H2581" s="27" t="s">
        <v>25</v>
      </c>
      <c r="I2581" s="29">
        <v>0.25000000000000011</v>
      </c>
      <c r="J2581" s="30">
        <v>5000</v>
      </c>
      <c r="K2581" s="31">
        <f t="shared" si="20"/>
        <v>1250.0000000000005</v>
      </c>
      <c r="L2581" s="31">
        <f t="shared" si="21"/>
        <v>437.50000000000011</v>
      </c>
      <c r="M2581" s="32">
        <v>0.35</v>
      </c>
      <c r="O2581" s="37"/>
      <c r="P2581" s="35"/>
      <c r="Q2581" s="33"/>
      <c r="R2581" s="34"/>
    </row>
    <row r="2582" spans="1:18" ht="15.75" customHeight="1" x14ac:dyDescent="0.2">
      <c r="A2582" s="22"/>
      <c r="B2582" s="27" t="s">
        <v>21</v>
      </c>
      <c r="C2582" s="27">
        <v>1185732</v>
      </c>
      <c r="D2582" s="28">
        <v>44487</v>
      </c>
      <c r="E2582" s="27" t="s">
        <v>53</v>
      </c>
      <c r="F2582" s="27" t="s">
        <v>101</v>
      </c>
      <c r="G2582" s="27" t="s">
        <v>102</v>
      </c>
      <c r="H2582" s="27" t="s">
        <v>26</v>
      </c>
      <c r="I2582" s="29">
        <v>0.25000000000000011</v>
      </c>
      <c r="J2582" s="30">
        <v>3750</v>
      </c>
      <c r="K2582" s="31">
        <f t="shared" si="20"/>
        <v>937.50000000000045</v>
      </c>
      <c r="L2582" s="31">
        <f t="shared" si="21"/>
        <v>375.00000000000023</v>
      </c>
      <c r="M2582" s="32">
        <v>0.4</v>
      </c>
      <c r="O2582" s="37"/>
      <c r="P2582" s="35"/>
      <c r="Q2582" s="33"/>
      <c r="R2582" s="34"/>
    </row>
    <row r="2583" spans="1:18" ht="15.75" customHeight="1" x14ac:dyDescent="0.2">
      <c r="A2583" s="22"/>
      <c r="B2583" s="27" t="s">
        <v>21</v>
      </c>
      <c r="C2583" s="27">
        <v>1185732</v>
      </c>
      <c r="D2583" s="28">
        <v>44487</v>
      </c>
      <c r="E2583" s="27" t="s">
        <v>53</v>
      </c>
      <c r="F2583" s="27" t="s">
        <v>101</v>
      </c>
      <c r="G2583" s="27" t="s">
        <v>102</v>
      </c>
      <c r="H2583" s="27" t="s">
        <v>27</v>
      </c>
      <c r="I2583" s="29">
        <v>0.25000000000000011</v>
      </c>
      <c r="J2583" s="30">
        <v>3500</v>
      </c>
      <c r="K2583" s="31">
        <f t="shared" si="20"/>
        <v>875.00000000000034</v>
      </c>
      <c r="L2583" s="31">
        <f t="shared" si="21"/>
        <v>350.00000000000017</v>
      </c>
      <c r="M2583" s="32">
        <v>0.4</v>
      </c>
      <c r="O2583" s="37"/>
      <c r="P2583" s="35"/>
      <c r="Q2583" s="33"/>
      <c r="R2583" s="34"/>
    </row>
    <row r="2584" spans="1:18" ht="15.75" customHeight="1" x14ac:dyDescent="0.2">
      <c r="A2584" s="22"/>
      <c r="B2584" s="27" t="s">
        <v>21</v>
      </c>
      <c r="C2584" s="27">
        <v>1185732</v>
      </c>
      <c r="D2584" s="28">
        <v>44487</v>
      </c>
      <c r="E2584" s="27" t="s">
        <v>53</v>
      </c>
      <c r="F2584" s="27" t="s">
        <v>101</v>
      </c>
      <c r="G2584" s="27" t="s">
        <v>102</v>
      </c>
      <c r="H2584" s="27" t="s">
        <v>28</v>
      </c>
      <c r="I2584" s="29">
        <v>0.35000000000000009</v>
      </c>
      <c r="J2584" s="30">
        <v>3500</v>
      </c>
      <c r="K2584" s="31">
        <f t="shared" si="20"/>
        <v>1225.0000000000002</v>
      </c>
      <c r="L2584" s="31">
        <f t="shared" si="21"/>
        <v>428.75000000000006</v>
      </c>
      <c r="M2584" s="32">
        <v>0.35</v>
      </c>
      <c r="O2584" s="37"/>
      <c r="P2584" s="35"/>
      <c r="Q2584" s="33"/>
      <c r="R2584" s="34"/>
    </row>
    <row r="2585" spans="1:18" ht="15.75" customHeight="1" x14ac:dyDescent="0.2">
      <c r="A2585" s="22"/>
      <c r="B2585" s="27" t="s">
        <v>21</v>
      </c>
      <c r="C2585" s="27">
        <v>1185732</v>
      </c>
      <c r="D2585" s="28">
        <v>44487</v>
      </c>
      <c r="E2585" s="27" t="s">
        <v>53</v>
      </c>
      <c r="F2585" s="27" t="s">
        <v>101</v>
      </c>
      <c r="G2585" s="27" t="s">
        <v>102</v>
      </c>
      <c r="H2585" s="27" t="s">
        <v>29</v>
      </c>
      <c r="I2585" s="29">
        <v>0.35000000000000003</v>
      </c>
      <c r="J2585" s="30">
        <v>4750</v>
      </c>
      <c r="K2585" s="31">
        <f t="shared" si="20"/>
        <v>1662.5000000000002</v>
      </c>
      <c r="L2585" s="31">
        <f t="shared" si="21"/>
        <v>831.25000000000011</v>
      </c>
      <c r="M2585" s="32">
        <v>0.5</v>
      </c>
      <c r="O2585" s="37"/>
      <c r="P2585" s="35"/>
      <c r="Q2585" s="33"/>
      <c r="R2585" s="34"/>
    </row>
    <row r="2586" spans="1:18" ht="15.75" customHeight="1" x14ac:dyDescent="0.2">
      <c r="A2586" s="22"/>
      <c r="B2586" s="27" t="s">
        <v>21</v>
      </c>
      <c r="C2586" s="27">
        <v>1185732</v>
      </c>
      <c r="D2586" s="28">
        <v>44517</v>
      </c>
      <c r="E2586" s="27" t="s">
        <v>53</v>
      </c>
      <c r="F2586" s="27" t="s">
        <v>101</v>
      </c>
      <c r="G2586" s="27" t="s">
        <v>102</v>
      </c>
      <c r="H2586" s="27" t="s">
        <v>24</v>
      </c>
      <c r="I2586" s="29">
        <v>0.3000000000000001</v>
      </c>
      <c r="J2586" s="30">
        <v>6250</v>
      </c>
      <c r="K2586" s="31">
        <f t="shared" si="20"/>
        <v>1875.0000000000007</v>
      </c>
      <c r="L2586" s="31">
        <f t="shared" si="21"/>
        <v>750.00000000000034</v>
      </c>
      <c r="M2586" s="32">
        <v>0.4</v>
      </c>
      <c r="O2586" s="37"/>
      <c r="P2586" s="35"/>
      <c r="Q2586" s="33"/>
      <c r="R2586" s="34"/>
    </row>
    <row r="2587" spans="1:18" ht="15.75" customHeight="1" x14ac:dyDescent="0.2">
      <c r="A2587" s="22"/>
      <c r="B2587" s="27" t="s">
        <v>21</v>
      </c>
      <c r="C2587" s="27">
        <v>1185732</v>
      </c>
      <c r="D2587" s="28">
        <v>44517</v>
      </c>
      <c r="E2587" s="27" t="s">
        <v>53</v>
      </c>
      <c r="F2587" s="27" t="s">
        <v>101</v>
      </c>
      <c r="G2587" s="27" t="s">
        <v>102</v>
      </c>
      <c r="H2587" s="27" t="s">
        <v>25</v>
      </c>
      <c r="I2587" s="29">
        <v>0.20000000000000012</v>
      </c>
      <c r="J2587" s="30">
        <v>4500</v>
      </c>
      <c r="K2587" s="31">
        <f t="shared" si="20"/>
        <v>900.00000000000057</v>
      </c>
      <c r="L2587" s="31">
        <f t="shared" si="21"/>
        <v>315.00000000000017</v>
      </c>
      <c r="M2587" s="32">
        <v>0.35</v>
      </c>
      <c r="O2587" s="37"/>
      <c r="P2587" s="35"/>
      <c r="Q2587" s="33"/>
      <c r="R2587" s="34"/>
    </row>
    <row r="2588" spans="1:18" ht="15.75" customHeight="1" x14ac:dyDescent="0.2">
      <c r="A2588" s="22"/>
      <c r="B2588" s="27" t="s">
        <v>21</v>
      </c>
      <c r="C2588" s="27">
        <v>1185732</v>
      </c>
      <c r="D2588" s="28">
        <v>44517</v>
      </c>
      <c r="E2588" s="27" t="s">
        <v>53</v>
      </c>
      <c r="F2588" s="27" t="s">
        <v>101</v>
      </c>
      <c r="G2588" s="27" t="s">
        <v>102</v>
      </c>
      <c r="H2588" s="27" t="s">
        <v>26</v>
      </c>
      <c r="I2588" s="29">
        <v>0.30000000000000016</v>
      </c>
      <c r="J2588" s="30">
        <v>3950</v>
      </c>
      <c r="K2588" s="31">
        <f t="shared" si="20"/>
        <v>1185.0000000000007</v>
      </c>
      <c r="L2588" s="31">
        <f t="shared" si="21"/>
        <v>474.00000000000028</v>
      </c>
      <c r="M2588" s="32">
        <v>0.4</v>
      </c>
      <c r="O2588" s="37"/>
      <c r="P2588" s="35"/>
      <c r="Q2588" s="33"/>
      <c r="R2588" s="34"/>
    </row>
    <row r="2589" spans="1:18" ht="15.75" customHeight="1" x14ac:dyDescent="0.2">
      <c r="A2589" s="22"/>
      <c r="B2589" s="27" t="s">
        <v>21</v>
      </c>
      <c r="C2589" s="27">
        <v>1185732</v>
      </c>
      <c r="D2589" s="28">
        <v>44517</v>
      </c>
      <c r="E2589" s="27" t="s">
        <v>53</v>
      </c>
      <c r="F2589" s="27" t="s">
        <v>101</v>
      </c>
      <c r="G2589" s="27" t="s">
        <v>102</v>
      </c>
      <c r="H2589" s="27" t="s">
        <v>27</v>
      </c>
      <c r="I2589" s="29">
        <v>0.6000000000000002</v>
      </c>
      <c r="J2589" s="30">
        <v>4500</v>
      </c>
      <c r="K2589" s="31">
        <f t="shared" si="20"/>
        <v>2700.0000000000009</v>
      </c>
      <c r="L2589" s="31">
        <f t="shared" si="21"/>
        <v>1080.0000000000005</v>
      </c>
      <c r="M2589" s="32">
        <v>0.4</v>
      </c>
      <c r="O2589" s="37"/>
      <c r="P2589" s="35"/>
      <c r="Q2589" s="33"/>
      <c r="R2589" s="34"/>
    </row>
    <row r="2590" spans="1:18" ht="15.75" customHeight="1" x14ac:dyDescent="0.2">
      <c r="A2590" s="22"/>
      <c r="B2590" s="27" t="s">
        <v>21</v>
      </c>
      <c r="C2590" s="27">
        <v>1185732</v>
      </c>
      <c r="D2590" s="28">
        <v>44517</v>
      </c>
      <c r="E2590" s="27" t="s">
        <v>53</v>
      </c>
      <c r="F2590" s="27" t="s">
        <v>101</v>
      </c>
      <c r="G2590" s="27" t="s">
        <v>102</v>
      </c>
      <c r="H2590" s="27" t="s">
        <v>28</v>
      </c>
      <c r="I2590" s="29">
        <v>0.75000000000000011</v>
      </c>
      <c r="J2590" s="30">
        <v>4250</v>
      </c>
      <c r="K2590" s="31">
        <f t="shared" si="20"/>
        <v>3187.5000000000005</v>
      </c>
      <c r="L2590" s="31">
        <f t="shared" si="21"/>
        <v>1115.625</v>
      </c>
      <c r="M2590" s="32">
        <v>0.35</v>
      </c>
      <c r="O2590" s="37"/>
      <c r="P2590" s="35"/>
      <c r="Q2590" s="33"/>
      <c r="R2590" s="34"/>
    </row>
    <row r="2591" spans="1:18" ht="15.75" customHeight="1" x14ac:dyDescent="0.2">
      <c r="A2591" s="22"/>
      <c r="B2591" s="27" t="s">
        <v>21</v>
      </c>
      <c r="C2591" s="27">
        <v>1185732</v>
      </c>
      <c r="D2591" s="28">
        <v>44517</v>
      </c>
      <c r="E2591" s="27" t="s">
        <v>53</v>
      </c>
      <c r="F2591" s="27" t="s">
        <v>101</v>
      </c>
      <c r="G2591" s="27" t="s">
        <v>102</v>
      </c>
      <c r="H2591" s="27" t="s">
        <v>29</v>
      </c>
      <c r="I2591" s="29">
        <v>0.75</v>
      </c>
      <c r="J2591" s="30">
        <v>5250</v>
      </c>
      <c r="K2591" s="31">
        <f t="shared" si="20"/>
        <v>3937.5</v>
      </c>
      <c r="L2591" s="31">
        <f t="shared" si="21"/>
        <v>1968.75</v>
      </c>
      <c r="M2591" s="32">
        <v>0.5</v>
      </c>
      <c r="O2591" s="37"/>
      <c r="P2591" s="35"/>
      <c r="Q2591" s="33"/>
      <c r="R2591" s="34"/>
    </row>
    <row r="2592" spans="1:18" ht="15.75" customHeight="1" x14ac:dyDescent="0.2">
      <c r="A2592" s="22"/>
      <c r="B2592" s="27" t="s">
        <v>21</v>
      </c>
      <c r="C2592" s="27">
        <v>1185732</v>
      </c>
      <c r="D2592" s="28">
        <v>44546</v>
      </c>
      <c r="E2592" s="27" t="s">
        <v>53</v>
      </c>
      <c r="F2592" s="27" t="s">
        <v>101</v>
      </c>
      <c r="G2592" s="27" t="s">
        <v>102</v>
      </c>
      <c r="H2592" s="27" t="s">
        <v>24</v>
      </c>
      <c r="I2592" s="29">
        <v>0.70000000000000007</v>
      </c>
      <c r="J2592" s="30">
        <v>7750</v>
      </c>
      <c r="K2592" s="31">
        <f t="shared" si="20"/>
        <v>5425.0000000000009</v>
      </c>
      <c r="L2592" s="31">
        <f t="shared" si="21"/>
        <v>2170.0000000000005</v>
      </c>
      <c r="M2592" s="32">
        <v>0.4</v>
      </c>
      <c r="O2592" s="37"/>
      <c r="P2592" s="35"/>
      <c r="Q2592" s="33"/>
      <c r="R2592" s="34"/>
    </row>
    <row r="2593" spans="1:18" ht="15.75" customHeight="1" x14ac:dyDescent="0.2">
      <c r="A2593" s="22"/>
      <c r="B2593" s="27" t="s">
        <v>21</v>
      </c>
      <c r="C2593" s="27">
        <v>1185732</v>
      </c>
      <c r="D2593" s="28">
        <v>44546</v>
      </c>
      <c r="E2593" s="27" t="s">
        <v>53</v>
      </c>
      <c r="F2593" s="27" t="s">
        <v>101</v>
      </c>
      <c r="G2593" s="27" t="s">
        <v>102</v>
      </c>
      <c r="H2593" s="27" t="s">
        <v>25</v>
      </c>
      <c r="I2593" s="29">
        <v>0.60000000000000009</v>
      </c>
      <c r="J2593" s="30">
        <v>5750</v>
      </c>
      <c r="K2593" s="31">
        <f t="shared" si="20"/>
        <v>3450.0000000000005</v>
      </c>
      <c r="L2593" s="31">
        <f t="shared" si="21"/>
        <v>1207.5</v>
      </c>
      <c r="M2593" s="32">
        <v>0.35</v>
      </c>
      <c r="O2593" s="37"/>
      <c r="P2593" s="35"/>
      <c r="Q2593" s="33"/>
      <c r="R2593" s="34"/>
    </row>
    <row r="2594" spans="1:18" ht="15.75" customHeight="1" x14ac:dyDescent="0.2">
      <c r="A2594" s="22"/>
      <c r="B2594" s="27" t="s">
        <v>21</v>
      </c>
      <c r="C2594" s="27">
        <v>1185732</v>
      </c>
      <c r="D2594" s="28">
        <v>44546</v>
      </c>
      <c r="E2594" s="27" t="s">
        <v>53</v>
      </c>
      <c r="F2594" s="27" t="s">
        <v>101</v>
      </c>
      <c r="G2594" s="27" t="s">
        <v>102</v>
      </c>
      <c r="H2594" s="27" t="s">
        <v>26</v>
      </c>
      <c r="I2594" s="29">
        <v>0.60000000000000009</v>
      </c>
      <c r="J2594" s="30">
        <v>5250</v>
      </c>
      <c r="K2594" s="31">
        <f t="shared" si="20"/>
        <v>3150.0000000000005</v>
      </c>
      <c r="L2594" s="31">
        <f t="shared" si="21"/>
        <v>1260.0000000000002</v>
      </c>
      <c r="M2594" s="32">
        <v>0.4</v>
      </c>
      <c r="O2594" s="37"/>
      <c r="P2594" s="35"/>
      <c r="Q2594" s="33"/>
      <c r="R2594" s="34"/>
    </row>
    <row r="2595" spans="1:18" ht="15.75" customHeight="1" x14ac:dyDescent="0.2">
      <c r="A2595" s="22"/>
      <c r="B2595" s="27" t="s">
        <v>21</v>
      </c>
      <c r="C2595" s="27">
        <v>1185732</v>
      </c>
      <c r="D2595" s="28">
        <v>44546</v>
      </c>
      <c r="E2595" s="27" t="s">
        <v>53</v>
      </c>
      <c r="F2595" s="27" t="s">
        <v>101</v>
      </c>
      <c r="G2595" s="27" t="s">
        <v>102</v>
      </c>
      <c r="H2595" s="27" t="s">
        <v>27</v>
      </c>
      <c r="I2595" s="29">
        <v>0.60000000000000009</v>
      </c>
      <c r="J2595" s="30">
        <v>4750</v>
      </c>
      <c r="K2595" s="31">
        <f t="shared" si="20"/>
        <v>2850.0000000000005</v>
      </c>
      <c r="L2595" s="31">
        <f t="shared" si="21"/>
        <v>1140.0000000000002</v>
      </c>
      <c r="M2595" s="32">
        <v>0.4</v>
      </c>
      <c r="O2595" s="37"/>
      <c r="P2595" s="35"/>
      <c r="Q2595" s="33"/>
      <c r="R2595" s="34"/>
    </row>
    <row r="2596" spans="1:18" ht="15.75" customHeight="1" x14ac:dyDescent="0.2">
      <c r="A2596" s="22"/>
      <c r="B2596" s="27" t="s">
        <v>21</v>
      </c>
      <c r="C2596" s="27">
        <v>1185732</v>
      </c>
      <c r="D2596" s="28">
        <v>44546</v>
      </c>
      <c r="E2596" s="27" t="s">
        <v>53</v>
      </c>
      <c r="F2596" s="27" t="s">
        <v>101</v>
      </c>
      <c r="G2596" s="27" t="s">
        <v>102</v>
      </c>
      <c r="H2596" s="27" t="s">
        <v>28</v>
      </c>
      <c r="I2596" s="29">
        <v>0.70000000000000007</v>
      </c>
      <c r="J2596" s="30">
        <v>4750</v>
      </c>
      <c r="K2596" s="31">
        <f t="shared" si="20"/>
        <v>3325.0000000000005</v>
      </c>
      <c r="L2596" s="31">
        <f t="shared" si="21"/>
        <v>1163.75</v>
      </c>
      <c r="M2596" s="32">
        <v>0.35</v>
      </c>
      <c r="O2596" s="37"/>
      <c r="P2596" s="35"/>
      <c r="Q2596" s="33"/>
      <c r="R2596" s="34"/>
    </row>
    <row r="2597" spans="1:18" ht="15.75" customHeight="1" x14ac:dyDescent="0.2">
      <c r="A2597" s="22"/>
      <c r="B2597" s="27" t="s">
        <v>21</v>
      </c>
      <c r="C2597" s="27">
        <v>1185732</v>
      </c>
      <c r="D2597" s="28">
        <v>44546</v>
      </c>
      <c r="E2597" s="27" t="s">
        <v>53</v>
      </c>
      <c r="F2597" s="27" t="s">
        <v>101</v>
      </c>
      <c r="G2597" s="27" t="s">
        <v>102</v>
      </c>
      <c r="H2597" s="27" t="s">
        <v>29</v>
      </c>
      <c r="I2597" s="29">
        <v>0.75</v>
      </c>
      <c r="J2597" s="30">
        <v>5750</v>
      </c>
      <c r="K2597" s="31">
        <f t="shared" si="20"/>
        <v>4312.5</v>
      </c>
      <c r="L2597" s="31">
        <f t="shared" si="21"/>
        <v>2156.25</v>
      </c>
      <c r="M2597" s="32">
        <v>0.5</v>
      </c>
      <c r="O2597" s="37"/>
      <c r="P2597" s="35"/>
      <c r="Q2597" s="33"/>
      <c r="R2597" s="34"/>
    </row>
    <row r="2598" spans="1:18" ht="15.75" customHeight="1" x14ac:dyDescent="0.2">
      <c r="A2598" s="22" t="s">
        <v>46</v>
      </c>
      <c r="B2598" s="27" t="s">
        <v>30</v>
      </c>
      <c r="C2598" s="27">
        <v>1197831</v>
      </c>
      <c r="D2598" s="28">
        <v>44219</v>
      </c>
      <c r="E2598" s="27" t="s">
        <v>31</v>
      </c>
      <c r="F2598" s="27" t="s">
        <v>103</v>
      </c>
      <c r="G2598" s="27" t="s">
        <v>104</v>
      </c>
      <c r="H2598" s="27" t="s">
        <v>24</v>
      </c>
      <c r="I2598" s="29">
        <v>0.25000000000000006</v>
      </c>
      <c r="J2598" s="30">
        <v>6500</v>
      </c>
      <c r="K2598" s="31">
        <f t="shared" si="20"/>
        <v>1625.0000000000005</v>
      </c>
      <c r="L2598" s="31">
        <f t="shared" si="21"/>
        <v>650.00000000000023</v>
      </c>
      <c r="M2598" s="32">
        <v>0.4</v>
      </c>
      <c r="O2598" s="37"/>
      <c r="P2598" s="35"/>
      <c r="Q2598" s="33"/>
      <c r="R2598" s="34"/>
    </row>
    <row r="2599" spans="1:18" ht="15.75" customHeight="1" x14ac:dyDescent="0.2">
      <c r="A2599" s="22"/>
      <c r="B2599" s="27" t="s">
        <v>30</v>
      </c>
      <c r="C2599" s="27">
        <v>1197831</v>
      </c>
      <c r="D2599" s="28">
        <v>44219</v>
      </c>
      <c r="E2599" s="27" t="s">
        <v>31</v>
      </c>
      <c r="F2599" s="27" t="s">
        <v>103</v>
      </c>
      <c r="G2599" s="27" t="s">
        <v>104</v>
      </c>
      <c r="H2599" s="27" t="s">
        <v>25</v>
      </c>
      <c r="I2599" s="29">
        <v>0.25000000000000006</v>
      </c>
      <c r="J2599" s="30">
        <v>4500</v>
      </c>
      <c r="K2599" s="31">
        <f t="shared" si="20"/>
        <v>1125.0000000000002</v>
      </c>
      <c r="L2599" s="31">
        <f t="shared" si="21"/>
        <v>393.75000000000006</v>
      </c>
      <c r="M2599" s="32">
        <v>0.35</v>
      </c>
      <c r="O2599" s="37"/>
      <c r="P2599" s="35"/>
      <c r="Q2599" s="33"/>
      <c r="R2599" s="34"/>
    </row>
    <row r="2600" spans="1:18" ht="15.75" customHeight="1" x14ac:dyDescent="0.2">
      <c r="A2600" s="22"/>
      <c r="B2600" s="27" t="s">
        <v>30</v>
      </c>
      <c r="C2600" s="27">
        <v>1197831</v>
      </c>
      <c r="D2600" s="28">
        <v>44219</v>
      </c>
      <c r="E2600" s="27" t="s">
        <v>31</v>
      </c>
      <c r="F2600" s="27" t="s">
        <v>103</v>
      </c>
      <c r="G2600" s="27" t="s">
        <v>104</v>
      </c>
      <c r="H2600" s="27" t="s">
        <v>26</v>
      </c>
      <c r="I2600" s="29">
        <v>0.15000000000000008</v>
      </c>
      <c r="J2600" s="30">
        <v>4500</v>
      </c>
      <c r="K2600" s="31">
        <f t="shared" si="20"/>
        <v>675.00000000000034</v>
      </c>
      <c r="L2600" s="31">
        <f t="shared" si="21"/>
        <v>270.00000000000017</v>
      </c>
      <c r="M2600" s="32">
        <v>0.4</v>
      </c>
      <c r="O2600" s="37"/>
      <c r="P2600" s="35"/>
      <c r="Q2600" s="33"/>
      <c r="R2600" s="34"/>
    </row>
    <row r="2601" spans="1:18" ht="15.75" customHeight="1" x14ac:dyDescent="0.2">
      <c r="A2601" s="22"/>
      <c r="B2601" s="27" t="s">
        <v>30</v>
      </c>
      <c r="C2601" s="27">
        <v>1197831</v>
      </c>
      <c r="D2601" s="28">
        <v>44219</v>
      </c>
      <c r="E2601" s="27" t="s">
        <v>31</v>
      </c>
      <c r="F2601" s="27" t="s">
        <v>103</v>
      </c>
      <c r="G2601" s="27" t="s">
        <v>104</v>
      </c>
      <c r="H2601" s="27" t="s">
        <v>27</v>
      </c>
      <c r="I2601" s="29">
        <v>0.2</v>
      </c>
      <c r="J2601" s="30">
        <v>3000</v>
      </c>
      <c r="K2601" s="31">
        <f t="shared" si="20"/>
        <v>600</v>
      </c>
      <c r="L2601" s="31">
        <f t="shared" si="21"/>
        <v>240</v>
      </c>
      <c r="M2601" s="32">
        <v>0.4</v>
      </c>
      <c r="O2601" s="37"/>
      <c r="P2601" s="35"/>
      <c r="Q2601" s="33"/>
      <c r="R2601" s="34"/>
    </row>
    <row r="2602" spans="1:18" ht="15.75" customHeight="1" x14ac:dyDescent="0.2">
      <c r="A2602" s="22"/>
      <c r="B2602" s="27" t="s">
        <v>30</v>
      </c>
      <c r="C2602" s="27">
        <v>1197831</v>
      </c>
      <c r="D2602" s="28">
        <v>44219</v>
      </c>
      <c r="E2602" s="27" t="s">
        <v>31</v>
      </c>
      <c r="F2602" s="27" t="s">
        <v>103</v>
      </c>
      <c r="G2602" s="27" t="s">
        <v>104</v>
      </c>
      <c r="H2602" s="27" t="s">
        <v>28</v>
      </c>
      <c r="I2602" s="29">
        <v>0.35000000000000003</v>
      </c>
      <c r="J2602" s="30">
        <v>3500</v>
      </c>
      <c r="K2602" s="31">
        <f t="shared" si="20"/>
        <v>1225.0000000000002</v>
      </c>
      <c r="L2602" s="31">
        <f t="shared" si="21"/>
        <v>428.75000000000006</v>
      </c>
      <c r="M2602" s="32">
        <v>0.35</v>
      </c>
      <c r="O2602" s="37"/>
      <c r="P2602" s="35"/>
      <c r="Q2602" s="33"/>
      <c r="R2602" s="34"/>
    </row>
    <row r="2603" spans="1:18" ht="15.75" customHeight="1" x14ac:dyDescent="0.2">
      <c r="A2603" s="22"/>
      <c r="B2603" s="27" t="s">
        <v>30</v>
      </c>
      <c r="C2603" s="27">
        <v>1197831</v>
      </c>
      <c r="D2603" s="28">
        <v>44219</v>
      </c>
      <c r="E2603" s="27" t="s">
        <v>31</v>
      </c>
      <c r="F2603" s="27" t="s">
        <v>103</v>
      </c>
      <c r="G2603" s="27" t="s">
        <v>104</v>
      </c>
      <c r="H2603" s="27" t="s">
        <v>29</v>
      </c>
      <c r="I2603" s="29">
        <v>0.25000000000000006</v>
      </c>
      <c r="J2603" s="30">
        <v>4500</v>
      </c>
      <c r="K2603" s="31">
        <f t="shared" si="20"/>
        <v>1125.0000000000002</v>
      </c>
      <c r="L2603" s="31">
        <f t="shared" si="21"/>
        <v>450.00000000000011</v>
      </c>
      <c r="M2603" s="32">
        <v>0.4</v>
      </c>
      <c r="O2603" s="37"/>
      <c r="P2603" s="35"/>
      <c r="Q2603" s="33"/>
      <c r="R2603" s="34"/>
    </row>
    <row r="2604" spans="1:18" ht="15.75" customHeight="1" x14ac:dyDescent="0.2">
      <c r="A2604" s="22"/>
      <c r="B2604" s="27" t="s">
        <v>30</v>
      </c>
      <c r="C2604" s="27">
        <v>1197831</v>
      </c>
      <c r="D2604" s="28">
        <v>44248</v>
      </c>
      <c r="E2604" s="27" t="s">
        <v>31</v>
      </c>
      <c r="F2604" s="27" t="s">
        <v>103</v>
      </c>
      <c r="G2604" s="27" t="s">
        <v>104</v>
      </c>
      <c r="H2604" s="27" t="s">
        <v>24</v>
      </c>
      <c r="I2604" s="29">
        <v>0.25000000000000006</v>
      </c>
      <c r="J2604" s="30">
        <v>7000</v>
      </c>
      <c r="K2604" s="31">
        <f t="shared" si="20"/>
        <v>1750.0000000000005</v>
      </c>
      <c r="L2604" s="31">
        <f t="shared" si="21"/>
        <v>700.00000000000023</v>
      </c>
      <c r="M2604" s="32">
        <v>0.4</v>
      </c>
      <c r="O2604" s="37"/>
      <c r="P2604" s="35"/>
      <c r="Q2604" s="33"/>
      <c r="R2604" s="34"/>
    </row>
    <row r="2605" spans="1:18" ht="15.75" customHeight="1" x14ac:dyDescent="0.2">
      <c r="A2605" s="22"/>
      <c r="B2605" s="27" t="s">
        <v>30</v>
      </c>
      <c r="C2605" s="27">
        <v>1197831</v>
      </c>
      <c r="D2605" s="28">
        <v>44248</v>
      </c>
      <c r="E2605" s="27" t="s">
        <v>31</v>
      </c>
      <c r="F2605" s="27" t="s">
        <v>103</v>
      </c>
      <c r="G2605" s="27" t="s">
        <v>104</v>
      </c>
      <c r="H2605" s="27" t="s">
        <v>25</v>
      </c>
      <c r="I2605" s="29">
        <v>0.25000000000000006</v>
      </c>
      <c r="J2605" s="30">
        <v>3500</v>
      </c>
      <c r="K2605" s="31">
        <f t="shared" si="20"/>
        <v>875.00000000000023</v>
      </c>
      <c r="L2605" s="31">
        <f t="shared" si="21"/>
        <v>306.25000000000006</v>
      </c>
      <c r="M2605" s="32">
        <v>0.35</v>
      </c>
      <c r="O2605" s="37"/>
      <c r="P2605" s="35"/>
      <c r="Q2605" s="33"/>
      <c r="R2605" s="34"/>
    </row>
    <row r="2606" spans="1:18" ht="15.75" customHeight="1" x14ac:dyDescent="0.2">
      <c r="A2606" s="22"/>
      <c r="B2606" s="27" t="s">
        <v>30</v>
      </c>
      <c r="C2606" s="27">
        <v>1197831</v>
      </c>
      <c r="D2606" s="28">
        <v>44248</v>
      </c>
      <c r="E2606" s="27" t="s">
        <v>31</v>
      </c>
      <c r="F2606" s="27" t="s">
        <v>103</v>
      </c>
      <c r="G2606" s="27" t="s">
        <v>104</v>
      </c>
      <c r="H2606" s="27" t="s">
        <v>26</v>
      </c>
      <c r="I2606" s="29">
        <v>0.15000000000000008</v>
      </c>
      <c r="J2606" s="30">
        <v>4000</v>
      </c>
      <c r="K2606" s="31">
        <f t="shared" si="20"/>
        <v>600.00000000000034</v>
      </c>
      <c r="L2606" s="31">
        <f t="shared" si="21"/>
        <v>240.00000000000014</v>
      </c>
      <c r="M2606" s="32">
        <v>0.4</v>
      </c>
      <c r="O2606" s="37"/>
      <c r="P2606" s="35"/>
      <c r="Q2606" s="33"/>
      <c r="R2606" s="34"/>
    </row>
    <row r="2607" spans="1:18" ht="15.75" customHeight="1" x14ac:dyDescent="0.2">
      <c r="A2607" s="22"/>
      <c r="B2607" s="27" t="s">
        <v>30</v>
      </c>
      <c r="C2607" s="27">
        <v>1197831</v>
      </c>
      <c r="D2607" s="28">
        <v>44248</v>
      </c>
      <c r="E2607" s="27" t="s">
        <v>31</v>
      </c>
      <c r="F2607" s="27" t="s">
        <v>103</v>
      </c>
      <c r="G2607" s="27" t="s">
        <v>104</v>
      </c>
      <c r="H2607" s="27" t="s">
        <v>27</v>
      </c>
      <c r="I2607" s="29">
        <v>0.2</v>
      </c>
      <c r="J2607" s="30">
        <v>2500</v>
      </c>
      <c r="K2607" s="31">
        <f t="shared" si="20"/>
        <v>500</v>
      </c>
      <c r="L2607" s="31">
        <f t="shared" si="21"/>
        <v>200</v>
      </c>
      <c r="M2607" s="32">
        <v>0.4</v>
      </c>
      <c r="O2607" s="37"/>
      <c r="P2607" s="35"/>
      <c r="Q2607" s="33"/>
      <c r="R2607" s="34"/>
    </row>
    <row r="2608" spans="1:18" ht="15.75" customHeight="1" x14ac:dyDescent="0.2">
      <c r="A2608" s="22"/>
      <c r="B2608" s="27" t="s">
        <v>30</v>
      </c>
      <c r="C2608" s="27">
        <v>1197831</v>
      </c>
      <c r="D2608" s="28">
        <v>44248</v>
      </c>
      <c r="E2608" s="27" t="s">
        <v>31</v>
      </c>
      <c r="F2608" s="27" t="s">
        <v>103</v>
      </c>
      <c r="G2608" s="27" t="s">
        <v>104</v>
      </c>
      <c r="H2608" s="27" t="s">
        <v>28</v>
      </c>
      <c r="I2608" s="29">
        <v>0.35000000000000003</v>
      </c>
      <c r="J2608" s="30">
        <v>3250</v>
      </c>
      <c r="K2608" s="31">
        <f t="shared" si="20"/>
        <v>1137.5</v>
      </c>
      <c r="L2608" s="31">
        <f t="shared" si="21"/>
        <v>398.125</v>
      </c>
      <c r="M2608" s="32">
        <v>0.35</v>
      </c>
      <c r="O2608" s="37"/>
      <c r="P2608" s="35"/>
      <c r="Q2608" s="33"/>
      <c r="R2608" s="34"/>
    </row>
    <row r="2609" spans="1:18" ht="15.75" customHeight="1" x14ac:dyDescent="0.2">
      <c r="A2609" s="22"/>
      <c r="B2609" s="27" t="s">
        <v>30</v>
      </c>
      <c r="C2609" s="27">
        <v>1197831</v>
      </c>
      <c r="D2609" s="28">
        <v>44248</v>
      </c>
      <c r="E2609" s="27" t="s">
        <v>31</v>
      </c>
      <c r="F2609" s="27" t="s">
        <v>103</v>
      </c>
      <c r="G2609" s="27" t="s">
        <v>104</v>
      </c>
      <c r="H2609" s="27" t="s">
        <v>29</v>
      </c>
      <c r="I2609" s="29">
        <v>0.2</v>
      </c>
      <c r="J2609" s="30">
        <v>4250</v>
      </c>
      <c r="K2609" s="31">
        <f t="shared" si="20"/>
        <v>850</v>
      </c>
      <c r="L2609" s="31">
        <f t="shared" si="21"/>
        <v>340</v>
      </c>
      <c r="M2609" s="32">
        <v>0.4</v>
      </c>
      <c r="O2609" s="37"/>
      <c r="P2609" s="35"/>
      <c r="Q2609" s="33"/>
      <c r="R2609" s="34"/>
    </row>
    <row r="2610" spans="1:18" ht="15.75" customHeight="1" x14ac:dyDescent="0.2">
      <c r="A2610" s="22"/>
      <c r="B2610" s="27" t="s">
        <v>30</v>
      </c>
      <c r="C2610" s="27">
        <v>1197831</v>
      </c>
      <c r="D2610" s="28">
        <v>44274</v>
      </c>
      <c r="E2610" s="27" t="s">
        <v>31</v>
      </c>
      <c r="F2610" s="27" t="s">
        <v>103</v>
      </c>
      <c r="G2610" s="27" t="s">
        <v>104</v>
      </c>
      <c r="H2610" s="27" t="s">
        <v>24</v>
      </c>
      <c r="I2610" s="29">
        <v>0.2</v>
      </c>
      <c r="J2610" s="30">
        <v>6450</v>
      </c>
      <c r="K2610" s="31">
        <f t="shared" si="20"/>
        <v>1290</v>
      </c>
      <c r="L2610" s="31">
        <f t="shared" si="21"/>
        <v>516</v>
      </c>
      <c r="M2610" s="32">
        <v>0.4</v>
      </c>
      <c r="O2610" s="37"/>
      <c r="P2610" s="35"/>
      <c r="Q2610" s="33"/>
      <c r="R2610" s="34"/>
    </row>
    <row r="2611" spans="1:18" ht="15.75" customHeight="1" x14ac:dyDescent="0.2">
      <c r="A2611" s="22"/>
      <c r="B2611" s="27" t="s">
        <v>30</v>
      </c>
      <c r="C2611" s="27">
        <v>1197831</v>
      </c>
      <c r="D2611" s="28">
        <v>44274</v>
      </c>
      <c r="E2611" s="27" t="s">
        <v>31</v>
      </c>
      <c r="F2611" s="27" t="s">
        <v>103</v>
      </c>
      <c r="G2611" s="27" t="s">
        <v>104</v>
      </c>
      <c r="H2611" s="27" t="s">
        <v>25</v>
      </c>
      <c r="I2611" s="29">
        <v>0.2</v>
      </c>
      <c r="J2611" s="30">
        <v>3250</v>
      </c>
      <c r="K2611" s="31">
        <f t="shared" si="20"/>
        <v>650</v>
      </c>
      <c r="L2611" s="31">
        <f t="shared" si="21"/>
        <v>227.49999999999997</v>
      </c>
      <c r="M2611" s="32">
        <v>0.35</v>
      </c>
      <c r="O2611" s="37"/>
      <c r="P2611" s="35"/>
      <c r="Q2611" s="33"/>
      <c r="R2611" s="34"/>
    </row>
    <row r="2612" spans="1:18" ht="15.75" customHeight="1" x14ac:dyDescent="0.2">
      <c r="A2612" s="22"/>
      <c r="B2612" s="27" t="s">
        <v>30</v>
      </c>
      <c r="C2612" s="27">
        <v>1197831</v>
      </c>
      <c r="D2612" s="28">
        <v>44274</v>
      </c>
      <c r="E2612" s="27" t="s">
        <v>31</v>
      </c>
      <c r="F2612" s="27" t="s">
        <v>103</v>
      </c>
      <c r="G2612" s="27" t="s">
        <v>104</v>
      </c>
      <c r="H2612" s="27" t="s">
        <v>26</v>
      </c>
      <c r="I2612" s="29">
        <v>0.10000000000000002</v>
      </c>
      <c r="J2612" s="30">
        <v>3500</v>
      </c>
      <c r="K2612" s="31">
        <f t="shared" si="20"/>
        <v>350.00000000000006</v>
      </c>
      <c r="L2612" s="31">
        <f t="shared" si="21"/>
        <v>140.00000000000003</v>
      </c>
      <c r="M2612" s="32">
        <v>0.4</v>
      </c>
      <c r="O2612" s="37"/>
      <c r="P2612" s="35"/>
      <c r="Q2612" s="33"/>
      <c r="R2612" s="34"/>
    </row>
    <row r="2613" spans="1:18" ht="15.75" customHeight="1" x14ac:dyDescent="0.2">
      <c r="A2613" s="22"/>
      <c r="B2613" s="27" t="s">
        <v>30</v>
      </c>
      <c r="C2613" s="27">
        <v>1197831</v>
      </c>
      <c r="D2613" s="28">
        <v>44274</v>
      </c>
      <c r="E2613" s="27" t="s">
        <v>31</v>
      </c>
      <c r="F2613" s="27" t="s">
        <v>103</v>
      </c>
      <c r="G2613" s="27" t="s">
        <v>104</v>
      </c>
      <c r="H2613" s="27" t="s">
        <v>27</v>
      </c>
      <c r="I2613" s="29">
        <v>0.19999999999999996</v>
      </c>
      <c r="J2613" s="30">
        <v>2000</v>
      </c>
      <c r="K2613" s="31">
        <f t="shared" si="20"/>
        <v>399.99999999999989</v>
      </c>
      <c r="L2613" s="31">
        <f t="shared" si="21"/>
        <v>159.99999999999997</v>
      </c>
      <c r="M2613" s="32">
        <v>0.4</v>
      </c>
      <c r="O2613" s="37"/>
      <c r="P2613" s="35"/>
      <c r="Q2613" s="33"/>
      <c r="R2613" s="34"/>
    </row>
    <row r="2614" spans="1:18" ht="15.75" customHeight="1" x14ac:dyDescent="0.2">
      <c r="A2614" s="22"/>
      <c r="B2614" s="27" t="s">
        <v>30</v>
      </c>
      <c r="C2614" s="27">
        <v>1197831</v>
      </c>
      <c r="D2614" s="28">
        <v>44274</v>
      </c>
      <c r="E2614" s="27" t="s">
        <v>31</v>
      </c>
      <c r="F2614" s="27" t="s">
        <v>103</v>
      </c>
      <c r="G2614" s="27" t="s">
        <v>104</v>
      </c>
      <c r="H2614" s="27" t="s">
        <v>28</v>
      </c>
      <c r="I2614" s="29">
        <v>0.35000000000000009</v>
      </c>
      <c r="J2614" s="30">
        <v>2500</v>
      </c>
      <c r="K2614" s="31">
        <f t="shared" si="20"/>
        <v>875.00000000000023</v>
      </c>
      <c r="L2614" s="31">
        <f t="shared" si="21"/>
        <v>306.25000000000006</v>
      </c>
      <c r="M2614" s="32">
        <v>0.35</v>
      </c>
      <c r="O2614" s="37"/>
      <c r="P2614" s="35"/>
      <c r="Q2614" s="33"/>
      <c r="R2614" s="34"/>
    </row>
    <row r="2615" spans="1:18" ht="15.75" customHeight="1" x14ac:dyDescent="0.2">
      <c r="A2615" s="22"/>
      <c r="B2615" s="27" t="s">
        <v>30</v>
      </c>
      <c r="C2615" s="27">
        <v>1197831</v>
      </c>
      <c r="D2615" s="28">
        <v>44274</v>
      </c>
      <c r="E2615" s="27" t="s">
        <v>31</v>
      </c>
      <c r="F2615" s="27" t="s">
        <v>103</v>
      </c>
      <c r="G2615" s="27" t="s">
        <v>104</v>
      </c>
      <c r="H2615" s="27" t="s">
        <v>29</v>
      </c>
      <c r="I2615" s="29">
        <v>0.25</v>
      </c>
      <c r="J2615" s="30">
        <v>3500</v>
      </c>
      <c r="K2615" s="31">
        <f t="shared" si="20"/>
        <v>875</v>
      </c>
      <c r="L2615" s="31">
        <f t="shared" si="21"/>
        <v>350</v>
      </c>
      <c r="M2615" s="32">
        <v>0.4</v>
      </c>
      <c r="O2615" s="37"/>
      <c r="P2615" s="35"/>
      <c r="Q2615" s="33"/>
      <c r="R2615" s="34"/>
    </row>
    <row r="2616" spans="1:18" ht="15.75" customHeight="1" x14ac:dyDescent="0.2">
      <c r="A2616" s="22"/>
      <c r="B2616" s="27" t="s">
        <v>30</v>
      </c>
      <c r="C2616" s="27">
        <v>1197831</v>
      </c>
      <c r="D2616" s="28">
        <v>44306</v>
      </c>
      <c r="E2616" s="27" t="s">
        <v>31</v>
      </c>
      <c r="F2616" s="27" t="s">
        <v>103</v>
      </c>
      <c r="G2616" s="27" t="s">
        <v>104</v>
      </c>
      <c r="H2616" s="27" t="s">
        <v>24</v>
      </c>
      <c r="I2616" s="29">
        <v>0.25</v>
      </c>
      <c r="J2616" s="30">
        <v>6000</v>
      </c>
      <c r="K2616" s="31">
        <f t="shared" si="20"/>
        <v>1500</v>
      </c>
      <c r="L2616" s="31">
        <f t="shared" si="21"/>
        <v>600</v>
      </c>
      <c r="M2616" s="32">
        <v>0.4</v>
      </c>
      <c r="O2616" s="37"/>
      <c r="P2616" s="35"/>
      <c r="Q2616" s="33"/>
      <c r="R2616" s="34"/>
    </row>
    <row r="2617" spans="1:18" ht="15.75" customHeight="1" x14ac:dyDescent="0.2">
      <c r="A2617" s="22"/>
      <c r="B2617" s="27" t="s">
        <v>30</v>
      </c>
      <c r="C2617" s="27">
        <v>1197831</v>
      </c>
      <c r="D2617" s="28">
        <v>44306</v>
      </c>
      <c r="E2617" s="27" t="s">
        <v>31</v>
      </c>
      <c r="F2617" s="27" t="s">
        <v>103</v>
      </c>
      <c r="G2617" s="27" t="s">
        <v>104</v>
      </c>
      <c r="H2617" s="27" t="s">
        <v>25</v>
      </c>
      <c r="I2617" s="29">
        <v>0.25</v>
      </c>
      <c r="J2617" s="30">
        <v>3000</v>
      </c>
      <c r="K2617" s="31">
        <f t="shared" si="20"/>
        <v>750</v>
      </c>
      <c r="L2617" s="31">
        <f t="shared" si="21"/>
        <v>262.5</v>
      </c>
      <c r="M2617" s="32">
        <v>0.35</v>
      </c>
      <c r="O2617" s="37"/>
      <c r="P2617" s="35"/>
      <c r="Q2617" s="33"/>
      <c r="R2617" s="34"/>
    </row>
    <row r="2618" spans="1:18" ht="15.75" customHeight="1" x14ac:dyDescent="0.2">
      <c r="A2618" s="22"/>
      <c r="B2618" s="27" t="s">
        <v>30</v>
      </c>
      <c r="C2618" s="27">
        <v>1197831</v>
      </c>
      <c r="D2618" s="28">
        <v>44306</v>
      </c>
      <c r="E2618" s="27" t="s">
        <v>31</v>
      </c>
      <c r="F2618" s="27" t="s">
        <v>103</v>
      </c>
      <c r="G2618" s="27" t="s">
        <v>104</v>
      </c>
      <c r="H2618" s="27" t="s">
        <v>26</v>
      </c>
      <c r="I2618" s="29">
        <v>0.15000000000000002</v>
      </c>
      <c r="J2618" s="30">
        <v>3000</v>
      </c>
      <c r="K2618" s="31">
        <f t="shared" si="20"/>
        <v>450.00000000000006</v>
      </c>
      <c r="L2618" s="31">
        <f t="shared" si="21"/>
        <v>180.00000000000003</v>
      </c>
      <c r="M2618" s="32">
        <v>0.4</v>
      </c>
      <c r="O2618" s="37"/>
      <c r="P2618" s="35"/>
      <c r="Q2618" s="33"/>
      <c r="R2618" s="34"/>
    </row>
    <row r="2619" spans="1:18" ht="15.75" customHeight="1" x14ac:dyDescent="0.2">
      <c r="A2619" s="22"/>
      <c r="B2619" s="27" t="s">
        <v>30</v>
      </c>
      <c r="C2619" s="27">
        <v>1197831</v>
      </c>
      <c r="D2619" s="28">
        <v>44306</v>
      </c>
      <c r="E2619" s="27" t="s">
        <v>31</v>
      </c>
      <c r="F2619" s="27" t="s">
        <v>103</v>
      </c>
      <c r="G2619" s="27" t="s">
        <v>104</v>
      </c>
      <c r="H2619" s="27" t="s">
        <v>27</v>
      </c>
      <c r="I2619" s="29">
        <v>0.19999999999999996</v>
      </c>
      <c r="J2619" s="30">
        <v>2250</v>
      </c>
      <c r="K2619" s="31">
        <f t="shared" si="20"/>
        <v>449.99999999999989</v>
      </c>
      <c r="L2619" s="31">
        <f t="shared" si="21"/>
        <v>179.99999999999997</v>
      </c>
      <c r="M2619" s="32">
        <v>0.4</v>
      </c>
      <c r="O2619" s="37"/>
      <c r="P2619" s="35"/>
      <c r="Q2619" s="33"/>
      <c r="R2619" s="34"/>
    </row>
    <row r="2620" spans="1:18" ht="15.75" customHeight="1" x14ac:dyDescent="0.2">
      <c r="A2620" s="22"/>
      <c r="B2620" s="27" t="s">
        <v>30</v>
      </c>
      <c r="C2620" s="27">
        <v>1197831</v>
      </c>
      <c r="D2620" s="28">
        <v>44306</v>
      </c>
      <c r="E2620" s="27" t="s">
        <v>31</v>
      </c>
      <c r="F2620" s="27" t="s">
        <v>103</v>
      </c>
      <c r="G2620" s="27" t="s">
        <v>104</v>
      </c>
      <c r="H2620" s="27" t="s">
        <v>28</v>
      </c>
      <c r="I2620" s="29">
        <v>0.4</v>
      </c>
      <c r="J2620" s="30">
        <v>2500</v>
      </c>
      <c r="K2620" s="31">
        <f t="shared" si="20"/>
        <v>1000</v>
      </c>
      <c r="L2620" s="31">
        <f t="shared" si="21"/>
        <v>350</v>
      </c>
      <c r="M2620" s="32">
        <v>0.35</v>
      </c>
      <c r="O2620" s="37"/>
      <c r="P2620" s="35"/>
      <c r="Q2620" s="33"/>
      <c r="R2620" s="34"/>
    </row>
    <row r="2621" spans="1:18" ht="15.75" customHeight="1" x14ac:dyDescent="0.2">
      <c r="A2621" s="22"/>
      <c r="B2621" s="27" t="s">
        <v>30</v>
      </c>
      <c r="C2621" s="27">
        <v>1197831</v>
      </c>
      <c r="D2621" s="28">
        <v>44306</v>
      </c>
      <c r="E2621" s="27" t="s">
        <v>31</v>
      </c>
      <c r="F2621" s="27" t="s">
        <v>103</v>
      </c>
      <c r="G2621" s="27" t="s">
        <v>104</v>
      </c>
      <c r="H2621" s="27" t="s">
        <v>29</v>
      </c>
      <c r="I2621" s="29">
        <v>0.30000000000000004</v>
      </c>
      <c r="J2621" s="30">
        <v>4000</v>
      </c>
      <c r="K2621" s="31">
        <f t="shared" si="20"/>
        <v>1200.0000000000002</v>
      </c>
      <c r="L2621" s="31">
        <f t="shared" si="21"/>
        <v>480.00000000000011</v>
      </c>
      <c r="M2621" s="32">
        <v>0.4</v>
      </c>
      <c r="O2621" s="37"/>
      <c r="P2621" s="35"/>
      <c r="Q2621" s="33"/>
      <c r="R2621" s="34"/>
    </row>
    <row r="2622" spans="1:18" ht="15.75" customHeight="1" x14ac:dyDescent="0.2">
      <c r="A2622" s="22"/>
      <c r="B2622" s="27" t="s">
        <v>30</v>
      </c>
      <c r="C2622" s="27">
        <v>1197831</v>
      </c>
      <c r="D2622" s="28">
        <v>44335</v>
      </c>
      <c r="E2622" s="27" t="s">
        <v>31</v>
      </c>
      <c r="F2622" s="27" t="s">
        <v>103</v>
      </c>
      <c r="G2622" s="27" t="s">
        <v>104</v>
      </c>
      <c r="H2622" s="27" t="s">
        <v>24</v>
      </c>
      <c r="I2622" s="29">
        <v>0.4</v>
      </c>
      <c r="J2622" s="30">
        <v>6700</v>
      </c>
      <c r="K2622" s="31">
        <f t="shared" si="20"/>
        <v>2680</v>
      </c>
      <c r="L2622" s="31">
        <f t="shared" si="21"/>
        <v>1072</v>
      </c>
      <c r="M2622" s="32">
        <v>0.4</v>
      </c>
      <c r="O2622" s="37"/>
      <c r="P2622" s="35"/>
      <c r="Q2622" s="33"/>
      <c r="R2622" s="34"/>
    </row>
    <row r="2623" spans="1:18" ht="15.75" customHeight="1" x14ac:dyDescent="0.2">
      <c r="A2623" s="22"/>
      <c r="B2623" s="27" t="s">
        <v>30</v>
      </c>
      <c r="C2623" s="27">
        <v>1197831</v>
      </c>
      <c r="D2623" s="28">
        <v>44335</v>
      </c>
      <c r="E2623" s="27" t="s">
        <v>31</v>
      </c>
      <c r="F2623" s="27" t="s">
        <v>103</v>
      </c>
      <c r="G2623" s="27" t="s">
        <v>104</v>
      </c>
      <c r="H2623" s="27" t="s">
        <v>25</v>
      </c>
      <c r="I2623" s="29">
        <v>0.4</v>
      </c>
      <c r="J2623" s="30">
        <v>3750</v>
      </c>
      <c r="K2623" s="31">
        <f t="shared" si="20"/>
        <v>1500</v>
      </c>
      <c r="L2623" s="31">
        <f t="shared" si="21"/>
        <v>525</v>
      </c>
      <c r="M2623" s="32">
        <v>0.35</v>
      </c>
      <c r="O2623" s="37"/>
      <c r="P2623" s="35"/>
      <c r="Q2623" s="33"/>
      <c r="R2623" s="34"/>
    </row>
    <row r="2624" spans="1:18" ht="15.75" customHeight="1" x14ac:dyDescent="0.2">
      <c r="A2624" s="22"/>
      <c r="B2624" s="27" t="s">
        <v>30</v>
      </c>
      <c r="C2624" s="27">
        <v>1197831</v>
      </c>
      <c r="D2624" s="28">
        <v>44335</v>
      </c>
      <c r="E2624" s="27" t="s">
        <v>31</v>
      </c>
      <c r="F2624" s="27" t="s">
        <v>103</v>
      </c>
      <c r="G2624" s="27" t="s">
        <v>104</v>
      </c>
      <c r="H2624" s="27" t="s">
        <v>26</v>
      </c>
      <c r="I2624" s="29">
        <v>0.35000000000000003</v>
      </c>
      <c r="J2624" s="30">
        <v>3500</v>
      </c>
      <c r="K2624" s="31">
        <f t="shared" si="20"/>
        <v>1225.0000000000002</v>
      </c>
      <c r="L2624" s="31">
        <f t="shared" si="21"/>
        <v>490.00000000000011</v>
      </c>
      <c r="M2624" s="32">
        <v>0.4</v>
      </c>
      <c r="O2624" s="37"/>
      <c r="P2624" s="35"/>
      <c r="Q2624" s="33"/>
      <c r="R2624" s="34"/>
    </row>
    <row r="2625" spans="1:18" ht="15.75" customHeight="1" x14ac:dyDescent="0.2">
      <c r="A2625" s="22"/>
      <c r="B2625" s="27" t="s">
        <v>30</v>
      </c>
      <c r="C2625" s="27">
        <v>1197831</v>
      </c>
      <c r="D2625" s="28">
        <v>44335</v>
      </c>
      <c r="E2625" s="27" t="s">
        <v>31</v>
      </c>
      <c r="F2625" s="27" t="s">
        <v>103</v>
      </c>
      <c r="G2625" s="27" t="s">
        <v>104</v>
      </c>
      <c r="H2625" s="27" t="s">
        <v>27</v>
      </c>
      <c r="I2625" s="29">
        <v>0.35000000000000003</v>
      </c>
      <c r="J2625" s="30">
        <v>3000</v>
      </c>
      <c r="K2625" s="31">
        <f t="shared" si="20"/>
        <v>1050</v>
      </c>
      <c r="L2625" s="31">
        <f t="shared" si="21"/>
        <v>420</v>
      </c>
      <c r="M2625" s="32">
        <v>0.4</v>
      </c>
      <c r="O2625" s="37"/>
      <c r="P2625" s="35"/>
      <c r="Q2625" s="33"/>
      <c r="R2625" s="34"/>
    </row>
    <row r="2626" spans="1:18" ht="15.75" customHeight="1" x14ac:dyDescent="0.2">
      <c r="A2626" s="22"/>
      <c r="B2626" s="27" t="s">
        <v>30</v>
      </c>
      <c r="C2626" s="27">
        <v>1197831</v>
      </c>
      <c r="D2626" s="28">
        <v>44335</v>
      </c>
      <c r="E2626" s="27" t="s">
        <v>31</v>
      </c>
      <c r="F2626" s="27" t="s">
        <v>103</v>
      </c>
      <c r="G2626" s="27" t="s">
        <v>104</v>
      </c>
      <c r="H2626" s="27" t="s">
        <v>28</v>
      </c>
      <c r="I2626" s="29">
        <v>0.44999999999999996</v>
      </c>
      <c r="J2626" s="30">
        <v>3250</v>
      </c>
      <c r="K2626" s="31">
        <f t="shared" si="20"/>
        <v>1462.4999999999998</v>
      </c>
      <c r="L2626" s="31">
        <f t="shared" si="21"/>
        <v>511.87499999999989</v>
      </c>
      <c r="M2626" s="32">
        <v>0.35</v>
      </c>
      <c r="O2626" s="37"/>
      <c r="P2626" s="35"/>
      <c r="Q2626" s="33"/>
      <c r="R2626" s="34"/>
    </row>
    <row r="2627" spans="1:18" ht="15.75" customHeight="1" x14ac:dyDescent="0.2">
      <c r="A2627" s="22"/>
      <c r="B2627" s="27" t="s">
        <v>30</v>
      </c>
      <c r="C2627" s="27">
        <v>1197831</v>
      </c>
      <c r="D2627" s="28">
        <v>44335</v>
      </c>
      <c r="E2627" s="27" t="s">
        <v>31</v>
      </c>
      <c r="F2627" s="27" t="s">
        <v>103</v>
      </c>
      <c r="G2627" s="27" t="s">
        <v>104</v>
      </c>
      <c r="H2627" s="27" t="s">
        <v>29</v>
      </c>
      <c r="I2627" s="29">
        <v>0.44999999999999996</v>
      </c>
      <c r="J2627" s="30">
        <v>4250</v>
      </c>
      <c r="K2627" s="31">
        <f t="shared" si="20"/>
        <v>1912.4999999999998</v>
      </c>
      <c r="L2627" s="31">
        <f t="shared" si="21"/>
        <v>765</v>
      </c>
      <c r="M2627" s="32">
        <v>0.4</v>
      </c>
      <c r="O2627" s="37"/>
      <c r="P2627" s="35"/>
      <c r="Q2627" s="33"/>
      <c r="R2627" s="34"/>
    </row>
    <row r="2628" spans="1:18" ht="15.75" customHeight="1" x14ac:dyDescent="0.2">
      <c r="A2628" s="22"/>
      <c r="B2628" s="27" t="s">
        <v>30</v>
      </c>
      <c r="C2628" s="27">
        <v>1197831</v>
      </c>
      <c r="D2628" s="28">
        <v>44368</v>
      </c>
      <c r="E2628" s="27" t="s">
        <v>31</v>
      </c>
      <c r="F2628" s="27" t="s">
        <v>103</v>
      </c>
      <c r="G2628" s="27" t="s">
        <v>104</v>
      </c>
      <c r="H2628" s="27" t="s">
        <v>24</v>
      </c>
      <c r="I2628" s="29">
        <v>0.39999999999999997</v>
      </c>
      <c r="J2628" s="30">
        <v>6750</v>
      </c>
      <c r="K2628" s="31">
        <f t="shared" si="20"/>
        <v>2700</v>
      </c>
      <c r="L2628" s="31">
        <f t="shared" si="21"/>
        <v>1080</v>
      </c>
      <c r="M2628" s="32">
        <v>0.4</v>
      </c>
      <c r="O2628" s="37"/>
      <c r="P2628" s="35"/>
      <c r="Q2628" s="33"/>
      <c r="R2628" s="34"/>
    </row>
    <row r="2629" spans="1:18" ht="15.75" customHeight="1" x14ac:dyDescent="0.2">
      <c r="A2629" s="22"/>
      <c r="B2629" s="27" t="s">
        <v>30</v>
      </c>
      <c r="C2629" s="27">
        <v>1197831</v>
      </c>
      <c r="D2629" s="28">
        <v>44368</v>
      </c>
      <c r="E2629" s="27" t="s">
        <v>31</v>
      </c>
      <c r="F2629" s="27" t="s">
        <v>103</v>
      </c>
      <c r="G2629" s="27" t="s">
        <v>104</v>
      </c>
      <c r="H2629" s="27" t="s">
        <v>25</v>
      </c>
      <c r="I2629" s="29">
        <v>0.35000000000000003</v>
      </c>
      <c r="J2629" s="30">
        <v>4250</v>
      </c>
      <c r="K2629" s="31">
        <f t="shared" si="20"/>
        <v>1487.5000000000002</v>
      </c>
      <c r="L2629" s="31">
        <f t="shared" si="21"/>
        <v>520.625</v>
      </c>
      <c r="M2629" s="32">
        <v>0.35</v>
      </c>
      <c r="O2629" s="37"/>
      <c r="P2629" s="35"/>
      <c r="Q2629" s="33"/>
      <c r="R2629" s="34"/>
    </row>
    <row r="2630" spans="1:18" ht="15.75" customHeight="1" x14ac:dyDescent="0.2">
      <c r="A2630" s="22"/>
      <c r="B2630" s="27" t="s">
        <v>30</v>
      </c>
      <c r="C2630" s="27">
        <v>1197831</v>
      </c>
      <c r="D2630" s="28">
        <v>44368</v>
      </c>
      <c r="E2630" s="27" t="s">
        <v>31</v>
      </c>
      <c r="F2630" s="27" t="s">
        <v>103</v>
      </c>
      <c r="G2630" s="27" t="s">
        <v>104</v>
      </c>
      <c r="H2630" s="27" t="s">
        <v>26</v>
      </c>
      <c r="I2630" s="29">
        <v>0.4</v>
      </c>
      <c r="J2630" s="30">
        <v>4000</v>
      </c>
      <c r="K2630" s="31">
        <f t="shared" si="20"/>
        <v>1600</v>
      </c>
      <c r="L2630" s="31">
        <f t="shared" si="21"/>
        <v>640</v>
      </c>
      <c r="M2630" s="32">
        <v>0.4</v>
      </c>
      <c r="O2630" s="37"/>
      <c r="P2630" s="35"/>
      <c r="Q2630" s="33"/>
      <c r="R2630" s="34"/>
    </row>
    <row r="2631" spans="1:18" ht="15.75" customHeight="1" x14ac:dyDescent="0.2">
      <c r="A2631" s="22"/>
      <c r="B2631" s="27" t="s">
        <v>30</v>
      </c>
      <c r="C2631" s="27">
        <v>1197831</v>
      </c>
      <c r="D2631" s="28">
        <v>44368</v>
      </c>
      <c r="E2631" s="27" t="s">
        <v>31</v>
      </c>
      <c r="F2631" s="27" t="s">
        <v>103</v>
      </c>
      <c r="G2631" s="27" t="s">
        <v>104</v>
      </c>
      <c r="H2631" s="27" t="s">
        <v>27</v>
      </c>
      <c r="I2631" s="29">
        <v>0.4</v>
      </c>
      <c r="J2631" s="30">
        <v>3750</v>
      </c>
      <c r="K2631" s="31">
        <f t="shared" si="20"/>
        <v>1500</v>
      </c>
      <c r="L2631" s="31">
        <f t="shared" si="21"/>
        <v>600</v>
      </c>
      <c r="M2631" s="32">
        <v>0.4</v>
      </c>
      <c r="O2631" s="37"/>
      <c r="P2631" s="35"/>
      <c r="Q2631" s="33"/>
      <c r="R2631" s="34"/>
    </row>
    <row r="2632" spans="1:18" ht="15.75" customHeight="1" x14ac:dyDescent="0.2">
      <c r="A2632" s="22"/>
      <c r="B2632" s="27" t="s">
        <v>30</v>
      </c>
      <c r="C2632" s="27">
        <v>1197831</v>
      </c>
      <c r="D2632" s="28">
        <v>44368</v>
      </c>
      <c r="E2632" s="27" t="s">
        <v>31</v>
      </c>
      <c r="F2632" s="27" t="s">
        <v>103</v>
      </c>
      <c r="G2632" s="27" t="s">
        <v>104</v>
      </c>
      <c r="H2632" s="27" t="s">
        <v>28</v>
      </c>
      <c r="I2632" s="29">
        <v>0.54999999999999993</v>
      </c>
      <c r="J2632" s="30">
        <v>3750</v>
      </c>
      <c r="K2632" s="31">
        <f t="shared" si="20"/>
        <v>2062.4999999999995</v>
      </c>
      <c r="L2632" s="31">
        <f t="shared" si="21"/>
        <v>721.87499999999977</v>
      </c>
      <c r="M2632" s="32">
        <v>0.35</v>
      </c>
      <c r="O2632" s="37"/>
      <c r="P2632" s="35"/>
      <c r="Q2632" s="33"/>
      <c r="R2632" s="34"/>
    </row>
    <row r="2633" spans="1:18" ht="15.75" customHeight="1" x14ac:dyDescent="0.2">
      <c r="A2633" s="22"/>
      <c r="B2633" s="27" t="s">
        <v>30</v>
      </c>
      <c r="C2633" s="27">
        <v>1197831</v>
      </c>
      <c r="D2633" s="28">
        <v>44368</v>
      </c>
      <c r="E2633" s="27" t="s">
        <v>31</v>
      </c>
      <c r="F2633" s="27" t="s">
        <v>103</v>
      </c>
      <c r="G2633" s="27" t="s">
        <v>104</v>
      </c>
      <c r="H2633" s="27" t="s">
        <v>29</v>
      </c>
      <c r="I2633" s="29">
        <v>0.6</v>
      </c>
      <c r="J2633" s="30">
        <v>5500</v>
      </c>
      <c r="K2633" s="31">
        <f t="shared" si="20"/>
        <v>3300</v>
      </c>
      <c r="L2633" s="31">
        <f t="shared" si="21"/>
        <v>1320</v>
      </c>
      <c r="M2633" s="32">
        <v>0.4</v>
      </c>
      <c r="O2633" s="37"/>
      <c r="P2633" s="35"/>
      <c r="Q2633" s="33"/>
      <c r="R2633" s="34"/>
    </row>
    <row r="2634" spans="1:18" ht="15.75" customHeight="1" x14ac:dyDescent="0.2">
      <c r="A2634" s="22"/>
      <c r="B2634" s="27" t="s">
        <v>30</v>
      </c>
      <c r="C2634" s="27">
        <v>1197831</v>
      </c>
      <c r="D2634" s="28">
        <v>44396</v>
      </c>
      <c r="E2634" s="27" t="s">
        <v>31</v>
      </c>
      <c r="F2634" s="27" t="s">
        <v>103</v>
      </c>
      <c r="G2634" s="27" t="s">
        <v>104</v>
      </c>
      <c r="H2634" s="27" t="s">
        <v>24</v>
      </c>
      <c r="I2634" s="29">
        <v>0.54999999999999993</v>
      </c>
      <c r="J2634" s="30">
        <v>7750</v>
      </c>
      <c r="K2634" s="31">
        <f t="shared" si="20"/>
        <v>4262.4999999999991</v>
      </c>
      <c r="L2634" s="31">
        <f t="shared" si="21"/>
        <v>1704.9999999999998</v>
      </c>
      <c r="M2634" s="32">
        <v>0.4</v>
      </c>
      <c r="O2634" s="37"/>
      <c r="P2634" s="35"/>
      <c r="Q2634" s="33"/>
      <c r="R2634" s="34"/>
    </row>
    <row r="2635" spans="1:18" ht="15.75" customHeight="1" x14ac:dyDescent="0.2">
      <c r="A2635" s="22"/>
      <c r="B2635" s="27" t="s">
        <v>30</v>
      </c>
      <c r="C2635" s="27">
        <v>1197831</v>
      </c>
      <c r="D2635" s="28">
        <v>44396</v>
      </c>
      <c r="E2635" s="27" t="s">
        <v>31</v>
      </c>
      <c r="F2635" s="27" t="s">
        <v>103</v>
      </c>
      <c r="G2635" s="27" t="s">
        <v>104</v>
      </c>
      <c r="H2635" s="27" t="s">
        <v>25</v>
      </c>
      <c r="I2635" s="29">
        <v>0.5</v>
      </c>
      <c r="J2635" s="30">
        <v>5250</v>
      </c>
      <c r="K2635" s="31">
        <f t="shared" si="20"/>
        <v>2625</v>
      </c>
      <c r="L2635" s="31">
        <f t="shared" si="21"/>
        <v>918.74999999999989</v>
      </c>
      <c r="M2635" s="32">
        <v>0.35</v>
      </c>
      <c r="O2635" s="37"/>
      <c r="P2635" s="35"/>
      <c r="Q2635" s="33"/>
      <c r="R2635" s="34"/>
    </row>
    <row r="2636" spans="1:18" ht="15.75" customHeight="1" x14ac:dyDescent="0.2">
      <c r="A2636" s="22"/>
      <c r="B2636" s="27" t="s">
        <v>30</v>
      </c>
      <c r="C2636" s="27">
        <v>1197831</v>
      </c>
      <c r="D2636" s="28">
        <v>44396</v>
      </c>
      <c r="E2636" s="27" t="s">
        <v>31</v>
      </c>
      <c r="F2636" s="27" t="s">
        <v>103</v>
      </c>
      <c r="G2636" s="27" t="s">
        <v>104</v>
      </c>
      <c r="H2636" s="27" t="s">
        <v>26</v>
      </c>
      <c r="I2636" s="29">
        <v>0.45</v>
      </c>
      <c r="J2636" s="30">
        <v>4500</v>
      </c>
      <c r="K2636" s="31">
        <f t="shared" si="20"/>
        <v>2025</v>
      </c>
      <c r="L2636" s="31">
        <f t="shared" si="21"/>
        <v>810</v>
      </c>
      <c r="M2636" s="32">
        <v>0.4</v>
      </c>
      <c r="O2636" s="37"/>
      <c r="P2636" s="35"/>
      <c r="Q2636" s="33"/>
      <c r="R2636" s="34"/>
    </row>
    <row r="2637" spans="1:18" ht="15.75" customHeight="1" x14ac:dyDescent="0.2">
      <c r="A2637" s="22"/>
      <c r="B2637" s="27" t="s">
        <v>30</v>
      </c>
      <c r="C2637" s="27">
        <v>1197831</v>
      </c>
      <c r="D2637" s="28">
        <v>44396</v>
      </c>
      <c r="E2637" s="27" t="s">
        <v>31</v>
      </c>
      <c r="F2637" s="27" t="s">
        <v>103</v>
      </c>
      <c r="G2637" s="27" t="s">
        <v>104</v>
      </c>
      <c r="H2637" s="27" t="s">
        <v>27</v>
      </c>
      <c r="I2637" s="29">
        <v>0.45</v>
      </c>
      <c r="J2637" s="30">
        <v>4000</v>
      </c>
      <c r="K2637" s="31">
        <f t="shared" si="20"/>
        <v>1800</v>
      </c>
      <c r="L2637" s="31">
        <f t="shared" si="21"/>
        <v>720</v>
      </c>
      <c r="M2637" s="32">
        <v>0.4</v>
      </c>
      <c r="O2637" s="37"/>
      <c r="P2637" s="35"/>
      <c r="Q2637" s="33"/>
      <c r="R2637" s="34"/>
    </row>
    <row r="2638" spans="1:18" ht="15.75" customHeight="1" x14ac:dyDescent="0.2">
      <c r="A2638" s="22"/>
      <c r="B2638" s="27" t="s">
        <v>30</v>
      </c>
      <c r="C2638" s="27">
        <v>1197831</v>
      </c>
      <c r="D2638" s="28">
        <v>44396</v>
      </c>
      <c r="E2638" s="27" t="s">
        <v>31</v>
      </c>
      <c r="F2638" s="27" t="s">
        <v>103</v>
      </c>
      <c r="G2638" s="27" t="s">
        <v>104</v>
      </c>
      <c r="H2638" s="27" t="s">
        <v>28</v>
      </c>
      <c r="I2638" s="29">
        <v>0.6</v>
      </c>
      <c r="J2638" s="30">
        <v>4250</v>
      </c>
      <c r="K2638" s="31">
        <f t="shared" si="20"/>
        <v>2550</v>
      </c>
      <c r="L2638" s="31">
        <f t="shared" si="21"/>
        <v>892.5</v>
      </c>
      <c r="M2638" s="32">
        <v>0.35</v>
      </c>
      <c r="O2638" s="37"/>
      <c r="P2638" s="35"/>
      <c r="Q2638" s="33"/>
      <c r="R2638" s="34"/>
    </row>
    <row r="2639" spans="1:18" ht="15.75" customHeight="1" x14ac:dyDescent="0.2">
      <c r="A2639" s="22"/>
      <c r="B2639" s="27" t="s">
        <v>30</v>
      </c>
      <c r="C2639" s="27">
        <v>1197831</v>
      </c>
      <c r="D2639" s="28">
        <v>44396</v>
      </c>
      <c r="E2639" s="27" t="s">
        <v>31</v>
      </c>
      <c r="F2639" s="27" t="s">
        <v>103</v>
      </c>
      <c r="G2639" s="27" t="s">
        <v>104</v>
      </c>
      <c r="H2639" s="27" t="s">
        <v>29</v>
      </c>
      <c r="I2639" s="29">
        <v>0.65</v>
      </c>
      <c r="J2639" s="30">
        <v>6000</v>
      </c>
      <c r="K2639" s="31">
        <f t="shared" si="20"/>
        <v>3900</v>
      </c>
      <c r="L2639" s="31">
        <f t="shared" si="21"/>
        <v>1560</v>
      </c>
      <c r="M2639" s="32">
        <v>0.4</v>
      </c>
      <c r="O2639" s="37"/>
      <c r="P2639" s="35"/>
      <c r="Q2639" s="33"/>
      <c r="R2639" s="34"/>
    </row>
    <row r="2640" spans="1:18" ht="15.75" customHeight="1" x14ac:dyDescent="0.2">
      <c r="A2640" s="22"/>
      <c r="B2640" s="27" t="s">
        <v>30</v>
      </c>
      <c r="C2640" s="27">
        <v>1197831</v>
      </c>
      <c r="D2640" s="28">
        <v>44428</v>
      </c>
      <c r="E2640" s="27" t="s">
        <v>31</v>
      </c>
      <c r="F2640" s="27" t="s">
        <v>103</v>
      </c>
      <c r="G2640" s="27" t="s">
        <v>104</v>
      </c>
      <c r="H2640" s="27" t="s">
        <v>24</v>
      </c>
      <c r="I2640" s="29">
        <v>0.6</v>
      </c>
      <c r="J2640" s="30">
        <v>7500</v>
      </c>
      <c r="K2640" s="31">
        <f t="shared" si="20"/>
        <v>4500</v>
      </c>
      <c r="L2640" s="31">
        <f t="shared" si="21"/>
        <v>1800</v>
      </c>
      <c r="M2640" s="32">
        <v>0.4</v>
      </c>
      <c r="O2640" s="37"/>
      <c r="P2640" s="35"/>
      <c r="Q2640" s="33"/>
      <c r="R2640" s="34"/>
    </row>
    <row r="2641" spans="1:18" ht="15.75" customHeight="1" x14ac:dyDescent="0.2">
      <c r="A2641" s="22"/>
      <c r="B2641" s="27" t="s">
        <v>30</v>
      </c>
      <c r="C2641" s="27">
        <v>1197831</v>
      </c>
      <c r="D2641" s="28">
        <v>44428</v>
      </c>
      <c r="E2641" s="27" t="s">
        <v>31</v>
      </c>
      <c r="F2641" s="27" t="s">
        <v>103</v>
      </c>
      <c r="G2641" s="27" t="s">
        <v>104</v>
      </c>
      <c r="H2641" s="27" t="s">
        <v>25</v>
      </c>
      <c r="I2641" s="29">
        <v>0.55000000000000004</v>
      </c>
      <c r="J2641" s="30">
        <v>5250</v>
      </c>
      <c r="K2641" s="31">
        <f t="shared" si="20"/>
        <v>2887.5000000000005</v>
      </c>
      <c r="L2641" s="31">
        <f t="shared" si="21"/>
        <v>1010.6250000000001</v>
      </c>
      <c r="M2641" s="32">
        <v>0.35</v>
      </c>
      <c r="O2641" s="37"/>
      <c r="P2641" s="35"/>
      <c r="Q2641" s="33"/>
      <c r="R2641" s="34"/>
    </row>
    <row r="2642" spans="1:18" ht="15.75" customHeight="1" x14ac:dyDescent="0.2">
      <c r="A2642" s="22"/>
      <c r="B2642" s="27" t="s">
        <v>30</v>
      </c>
      <c r="C2642" s="27">
        <v>1197831</v>
      </c>
      <c r="D2642" s="28">
        <v>44428</v>
      </c>
      <c r="E2642" s="27" t="s">
        <v>31</v>
      </c>
      <c r="F2642" s="27" t="s">
        <v>103</v>
      </c>
      <c r="G2642" s="27" t="s">
        <v>104</v>
      </c>
      <c r="H2642" s="27" t="s">
        <v>26</v>
      </c>
      <c r="I2642" s="29">
        <v>0.5</v>
      </c>
      <c r="J2642" s="30">
        <v>4500</v>
      </c>
      <c r="K2642" s="31">
        <f t="shared" si="20"/>
        <v>2250</v>
      </c>
      <c r="L2642" s="31">
        <f t="shared" si="21"/>
        <v>900</v>
      </c>
      <c r="M2642" s="32">
        <v>0.4</v>
      </c>
      <c r="O2642" s="37"/>
      <c r="P2642" s="35"/>
      <c r="Q2642" s="33"/>
      <c r="R2642" s="34"/>
    </row>
    <row r="2643" spans="1:18" ht="15.75" customHeight="1" x14ac:dyDescent="0.2">
      <c r="A2643" s="22"/>
      <c r="B2643" s="27" t="s">
        <v>30</v>
      </c>
      <c r="C2643" s="27">
        <v>1197831</v>
      </c>
      <c r="D2643" s="28">
        <v>44428</v>
      </c>
      <c r="E2643" s="27" t="s">
        <v>31</v>
      </c>
      <c r="F2643" s="27" t="s">
        <v>103</v>
      </c>
      <c r="G2643" s="27" t="s">
        <v>104</v>
      </c>
      <c r="H2643" s="27" t="s">
        <v>27</v>
      </c>
      <c r="I2643" s="29">
        <v>0.4</v>
      </c>
      <c r="J2643" s="30">
        <v>4000</v>
      </c>
      <c r="K2643" s="31">
        <f t="shared" si="20"/>
        <v>1600</v>
      </c>
      <c r="L2643" s="31">
        <f t="shared" si="21"/>
        <v>640</v>
      </c>
      <c r="M2643" s="32">
        <v>0.4</v>
      </c>
      <c r="O2643" s="37"/>
      <c r="P2643" s="35"/>
      <c r="Q2643" s="33"/>
      <c r="R2643" s="34"/>
    </row>
    <row r="2644" spans="1:18" ht="15.75" customHeight="1" x14ac:dyDescent="0.2">
      <c r="A2644" s="22"/>
      <c r="B2644" s="27" t="s">
        <v>30</v>
      </c>
      <c r="C2644" s="27">
        <v>1197831</v>
      </c>
      <c r="D2644" s="28">
        <v>44428</v>
      </c>
      <c r="E2644" s="27" t="s">
        <v>31</v>
      </c>
      <c r="F2644" s="27" t="s">
        <v>103</v>
      </c>
      <c r="G2644" s="27" t="s">
        <v>104</v>
      </c>
      <c r="H2644" s="27" t="s">
        <v>28</v>
      </c>
      <c r="I2644" s="29">
        <v>0.5</v>
      </c>
      <c r="J2644" s="30">
        <v>3750</v>
      </c>
      <c r="K2644" s="31">
        <f t="shared" si="20"/>
        <v>1875</v>
      </c>
      <c r="L2644" s="31">
        <f t="shared" si="21"/>
        <v>656.25</v>
      </c>
      <c r="M2644" s="32">
        <v>0.35</v>
      </c>
      <c r="O2644" s="37"/>
      <c r="P2644" s="35"/>
      <c r="Q2644" s="33"/>
      <c r="R2644" s="34"/>
    </row>
    <row r="2645" spans="1:18" ht="15.75" customHeight="1" x14ac:dyDescent="0.2">
      <c r="A2645" s="22"/>
      <c r="B2645" s="27" t="s">
        <v>30</v>
      </c>
      <c r="C2645" s="27">
        <v>1197831</v>
      </c>
      <c r="D2645" s="28">
        <v>44428</v>
      </c>
      <c r="E2645" s="27" t="s">
        <v>31</v>
      </c>
      <c r="F2645" s="27" t="s">
        <v>103</v>
      </c>
      <c r="G2645" s="27" t="s">
        <v>104</v>
      </c>
      <c r="H2645" s="27" t="s">
        <v>29</v>
      </c>
      <c r="I2645" s="29">
        <v>0.55000000000000004</v>
      </c>
      <c r="J2645" s="30">
        <v>5500</v>
      </c>
      <c r="K2645" s="31">
        <f t="shared" si="20"/>
        <v>3025.0000000000005</v>
      </c>
      <c r="L2645" s="31">
        <f t="shared" si="21"/>
        <v>1210.0000000000002</v>
      </c>
      <c r="M2645" s="32">
        <v>0.4</v>
      </c>
      <c r="O2645" s="37"/>
      <c r="P2645" s="35"/>
      <c r="Q2645" s="33"/>
      <c r="R2645" s="34"/>
    </row>
    <row r="2646" spans="1:18" ht="15.75" customHeight="1" x14ac:dyDescent="0.2">
      <c r="A2646" s="22"/>
      <c r="B2646" s="27" t="s">
        <v>30</v>
      </c>
      <c r="C2646" s="27">
        <v>1197831</v>
      </c>
      <c r="D2646" s="28">
        <v>44458</v>
      </c>
      <c r="E2646" s="27" t="s">
        <v>31</v>
      </c>
      <c r="F2646" s="27" t="s">
        <v>103</v>
      </c>
      <c r="G2646" s="27" t="s">
        <v>104</v>
      </c>
      <c r="H2646" s="27" t="s">
        <v>24</v>
      </c>
      <c r="I2646" s="29">
        <v>0.5</v>
      </c>
      <c r="J2646" s="30">
        <v>6500</v>
      </c>
      <c r="K2646" s="31">
        <f t="shared" si="20"/>
        <v>3250</v>
      </c>
      <c r="L2646" s="31">
        <f t="shared" si="21"/>
        <v>1300</v>
      </c>
      <c r="M2646" s="32">
        <v>0.4</v>
      </c>
      <c r="O2646" s="37"/>
      <c r="P2646" s="35"/>
      <c r="Q2646" s="33"/>
      <c r="R2646" s="34"/>
    </row>
    <row r="2647" spans="1:18" ht="15.75" customHeight="1" x14ac:dyDescent="0.2">
      <c r="A2647" s="22"/>
      <c r="B2647" s="27" t="s">
        <v>30</v>
      </c>
      <c r="C2647" s="27">
        <v>1197831</v>
      </c>
      <c r="D2647" s="28">
        <v>44458</v>
      </c>
      <c r="E2647" s="27" t="s">
        <v>31</v>
      </c>
      <c r="F2647" s="27" t="s">
        <v>103</v>
      </c>
      <c r="G2647" s="27" t="s">
        <v>104</v>
      </c>
      <c r="H2647" s="27" t="s">
        <v>25</v>
      </c>
      <c r="I2647" s="29">
        <v>0.40000000000000013</v>
      </c>
      <c r="J2647" s="30">
        <v>4500</v>
      </c>
      <c r="K2647" s="31">
        <f t="shared" si="20"/>
        <v>1800.0000000000007</v>
      </c>
      <c r="L2647" s="31">
        <f t="shared" si="21"/>
        <v>630.00000000000023</v>
      </c>
      <c r="M2647" s="32">
        <v>0.35</v>
      </c>
      <c r="O2647" s="37"/>
      <c r="P2647" s="35"/>
      <c r="Q2647" s="33"/>
      <c r="R2647" s="34"/>
    </row>
    <row r="2648" spans="1:18" ht="15.75" customHeight="1" x14ac:dyDescent="0.2">
      <c r="A2648" s="22"/>
      <c r="B2648" s="27" t="s">
        <v>30</v>
      </c>
      <c r="C2648" s="27">
        <v>1197831</v>
      </c>
      <c r="D2648" s="28">
        <v>44458</v>
      </c>
      <c r="E2648" s="27" t="s">
        <v>31</v>
      </c>
      <c r="F2648" s="27" t="s">
        <v>103</v>
      </c>
      <c r="G2648" s="27" t="s">
        <v>104</v>
      </c>
      <c r="H2648" s="27" t="s">
        <v>26</v>
      </c>
      <c r="I2648" s="29">
        <v>0.15000000000000008</v>
      </c>
      <c r="J2648" s="30">
        <v>3500</v>
      </c>
      <c r="K2648" s="31">
        <f t="shared" si="20"/>
        <v>525.00000000000023</v>
      </c>
      <c r="L2648" s="31">
        <f t="shared" si="21"/>
        <v>210.00000000000011</v>
      </c>
      <c r="M2648" s="32">
        <v>0.4</v>
      </c>
      <c r="O2648" s="37"/>
      <c r="P2648" s="35"/>
      <c r="Q2648" s="33"/>
      <c r="R2648" s="34"/>
    </row>
    <row r="2649" spans="1:18" ht="15.75" customHeight="1" x14ac:dyDescent="0.2">
      <c r="A2649" s="22"/>
      <c r="B2649" s="27" t="s">
        <v>30</v>
      </c>
      <c r="C2649" s="27">
        <v>1197831</v>
      </c>
      <c r="D2649" s="28">
        <v>44458</v>
      </c>
      <c r="E2649" s="27" t="s">
        <v>31</v>
      </c>
      <c r="F2649" s="27" t="s">
        <v>103</v>
      </c>
      <c r="G2649" s="27" t="s">
        <v>104</v>
      </c>
      <c r="H2649" s="27" t="s">
        <v>27</v>
      </c>
      <c r="I2649" s="29">
        <v>0.15000000000000008</v>
      </c>
      <c r="J2649" s="30">
        <v>3250</v>
      </c>
      <c r="K2649" s="31">
        <f t="shared" si="20"/>
        <v>487.50000000000023</v>
      </c>
      <c r="L2649" s="31">
        <f t="shared" si="21"/>
        <v>195.00000000000011</v>
      </c>
      <c r="M2649" s="32">
        <v>0.4</v>
      </c>
      <c r="O2649" s="37"/>
      <c r="P2649" s="35"/>
      <c r="Q2649" s="33"/>
      <c r="R2649" s="34"/>
    </row>
    <row r="2650" spans="1:18" ht="15.75" customHeight="1" x14ac:dyDescent="0.2">
      <c r="A2650" s="22"/>
      <c r="B2650" s="27" t="s">
        <v>30</v>
      </c>
      <c r="C2650" s="27">
        <v>1197831</v>
      </c>
      <c r="D2650" s="28">
        <v>44458</v>
      </c>
      <c r="E2650" s="27" t="s">
        <v>31</v>
      </c>
      <c r="F2650" s="27" t="s">
        <v>103</v>
      </c>
      <c r="G2650" s="27" t="s">
        <v>104</v>
      </c>
      <c r="H2650" s="27" t="s">
        <v>28</v>
      </c>
      <c r="I2650" s="29">
        <v>0.25000000000000006</v>
      </c>
      <c r="J2650" s="30">
        <v>3250</v>
      </c>
      <c r="K2650" s="31">
        <f t="shared" si="20"/>
        <v>812.50000000000023</v>
      </c>
      <c r="L2650" s="31">
        <f t="shared" si="21"/>
        <v>284.37500000000006</v>
      </c>
      <c r="M2650" s="32">
        <v>0.35</v>
      </c>
      <c r="O2650" s="37"/>
      <c r="P2650" s="35"/>
      <c r="Q2650" s="33"/>
      <c r="R2650" s="34"/>
    </row>
    <row r="2651" spans="1:18" ht="15.75" customHeight="1" x14ac:dyDescent="0.2">
      <c r="A2651" s="22"/>
      <c r="B2651" s="27" t="s">
        <v>30</v>
      </c>
      <c r="C2651" s="27">
        <v>1197831</v>
      </c>
      <c r="D2651" s="28">
        <v>44458</v>
      </c>
      <c r="E2651" s="27" t="s">
        <v>31</v>
      </c>
      <c r="F2651" s="27" t="s">
        <v>103</v>
      </c>
      <c r="G2651" s="27" t="s">
        <v>104</v>
      </c>
      <c r="H2651" s="27" t="s">
        <v>29</v>
      </c>
      <c r="I2651" s="29">
        <v>0.3000000000000001</v>
      </c>
      <c r="J2651" s="30">
        <v>4250</v>
      </c>
      <c r="K2651" s="31">
        <f t="shared" si="20"/>
        <v>1275.0000000000005</v>
      </c>
      <c r="L2651" s="31">
        <f t="shared" si="21"/>
        <v>510.00000000000023</v>
      </c>
      <c r="M2651" s="32">
        <v>0.4</v>
      </c>
      <c r="O2651" s="37"/>
      <c r="P2651" s="35"/>
      <c r="Q2651" s="33"/>
      <c r="R2651" s="34"/>
    </row>
    <row r="2652" spans="1:18" ht="15.75" customHeight="1" x14ac:dyDescent="0.2">
      <c r="A2652" s="22"/>
      <c r="B2652" s="27" t="s">
        <v>30</v>
      </c>
      <c r="C2652" s="27">
        <v>1197831</v>
      </c>
      <c r="D2652" s="28">
        <v>44490</v>
      </c>
      <c r="E2652" s="27" t="s">
        <v>31</v>
      </c>
      <c r="F2652" s="27" t="s">
        <v>103</v>
      </c>
      <c r="G2652" s="27" t="s">
        <v>104</v>
      </c>
      <c r="H2652" s="27" t="s">
        <v>24</v>
      </c>
      <c r="I2652" s="29">
        <v>0.3000000000000001</v>
      </c>
      <c r="J2652" s="30">
        <v>6000</v>
      </c>
      <c r="K2652" s="31">
        <f t="shared" si="20"/>
        <v>1800.0000000000007</v>
      </c>
      <c r="L2652" s="31">
        <f t="shared" si="21"/>
        <v>720.00000000000034</v>
      </c>
      <c r="M2652" s="32">
        <v>0.4</v>
      </c>
      <c r="O2652" s="37"/>
      <c r="P2652" s="35"/>
      <c r="Q2652" s="33"/>
      <c r="R2652" s="34"/>
    </row>
    <row r="2653" spans="1:18" ht="15.75" customHeight="1" x14ac:dyDescent="0.2">
      <c r="A2653" s="22"/>
      <c r="B2653" s="27" t="s">
        <v>30</v>
      </c>
      <c r="C2653" s="27">
        <v>1197831</v>
      </c>
      <c r="D2653" s="28">
        <v>44490</v>
      </c>
      <c r="E2653" s="27" t="s">
        <v>31</v>
      </c>
      <c r="F2653" s="27" t="s">
        <v>103</v>
      </c>
      <c r="G2653" s="27" t="s">
        <v>104</v>
      </c>
      <c r="H2653" s="27" t="s">
        <v>25</v>
      </c>
      <c r="I2653" s="29">
        <v>0.20000000000000012</v>
      </c>
      <c r="J2653" s="30">
        <v>4250</v>
      </c>
      <c r="K2653" s="31">
        <f t="shared" si="20"/>
        <v>850.00000000000057</v>
      </c>
      <c r="L2653" s="31">
        <f t="shared" si="21"/>
        <v>297.50000000000017</v>
      </c>
      <c r="M2653" s="32">
        <v>0.35</v>
      </c>
      <c r="O2653" s="37"/>
      <c r="P2653" s="35"/>
      <c r="Q2653" s="33"/>
      <c r="R2653" s="34"/>
    </row>
    <row r="2654" spans="1:18" ht="15.75" customHeight="1" x14ac:dyDescent="0.2">
      <c r="A2654" s="22"/>
      <c r="B2654" s="27" t="s">
        <v>30</v>
      </c>
      <c r="C2654" s="27">
        <v>1197831</v>
      </c>
      <c r="D2654" s="28">
        <v>44490</v>
      </c>
      <c r="E2654" s="27" t="s">
        <v>31</v>
      </c>
      <c r="F2654" s="27" t="s">
        <v>103</v>
      </c>
      <c r="G2654" s="27" t="s">
        <v>104</v>
      </c>
      <c r="H2654" s="27" t="s">
        <v>26</v>
      </c>
      <c r="I2654" s="29">
        <v>0.20000000000000012</v>
      </c>
      <c r="J2654" s="30">
        <v>3000</v>
      </c>
      <c r="K2654" s="31">
        <f t="shared" si="20"/>
        <v>600.00000000000034</v>
      </c>
      <c r="L2654" s="31">
        <f t="shared" si="21"/>
        <v>240.00000000000014</v>
      </c>
      <c r="M2654" s="32">
        <v>0.4</v>
      </c>
      <c r="O2654" s="37"/>
      <c r="P2654" s="35"/>
      <c r="Q2654" s="33"/>
      <c r="R2654" s="34"/>
    </row>
    <row r="2655" spans="1:18" ht="15.75" customHeight="1" x14ac:dyDescent="0.2">
      <c r="A2655" s="22"/>
      <c r="B2655" s="27" t="s">
        <v>30</v>
      </c>
      <c r="C2655" s="27">
        <v>1197831</v>
      </c>
      <c r="D2655" s="28">
        <v>44490</v>
      </c>
      <c r="E2655" s="27" t="s">
        <v>31</v>
      </c>
      <c r="F2655" s="27" t="s">
        <v>103</v>
      </c>
      <c r="G2655" s="27" t="s">
        <v>104</v>
      </c>
      <c r="H2655" s="27" t="s">
        <v>27</v>
      </c>
      <c r="I2655" s="29">
        <v>0.20000000000000012</v>
      </c>
      <c r="J2655" s="30">
        <v>2750</v>
      </c>
      <c r="K2655" s="31">
        <f t="shared" si="20"/>
        <v>550.00000000000034</v>
      </c>
      <c r="L2655" s="31">
        <f t="shared" si="21"/>
        <v>220.00000000000014</v>
      </c>
      <c r="M2655" s="32">
        <v>0.4</v>
      </c>
      <c r="O2655" s="37"/>
      <c r="P2655" s="35"/>
      <c r="Q2655" s="33"/>
      <c r="R2655" s="34"/>
    </row>
    <row r="2656" spans="1:18" ht="15.75" customHeight="1" x14ac:dyDescent="0.2">
      <c r="A2656" s="22"/>
      <c r="B2656" s="27" t="s">
        <v>30</v>
      </c>
      <c r="C2656" s="27">
        <v>1197831</v>
      </c>
      <c r="D2656" s="28">
        <v>44490</v>
      </c>
      <c r="E2656" s="27" t="s">
        <v>31</v>
      </c>
      <c r="F2656" s="27" t="s">
        <v>103</v>
      </c>
      <c r="G2656" s="27" t="s">
        <v>104</v>
      </c>
      <c r="H2656" s="27" t="s">
        <v>28</v>
      </c>
      <c r="I2656" s="29">
        <v>0.3000000000000001</v>
      </c>
      <c r="J2656" s="30">
        <v>2750</v>
      </c>
      <c r="K2656" s="31">
        <f t="shared" si="20"/>
        <v>825.00000000000023</v>
      </c>
      <c r="L2656" s="31">
        <f t="shared" si="21"/>
        <v>288.75000000000006</v>
      </c>
      <c r="M2656" s="32">
        <v>0.35</v>
      </c>
      <c r="O2656" s="37"/>
      <c r="P2656" s="35"/>
      <c r="Q2656" s="33"/>
      <c r="R2656" s="34"/>
    </row>
    <row r="2657" spans="1:18" ht="15.75" customHeight="1" x14ac:dyDescent="0.2">
      <c r="A2657" s="22"/>
      <c r="B2657" s="27" t="s">
        <v>30</v>
      </c>
      <c r="C2657" s="27">
        <v>1197831</v>
      </c>
      <c r="D2657" s="28">
        <v>44490</v>
      </c>
      <c r="E2657" s="27" t="s">
        <v>31</v>
      </c>
      <c r="F2657" s="27" t="s">
        <v>103</v>
      </c>
      <c r="G2657" s="27" t="s">
        <v>104</v>
      </c>
      <c r="H2657" s="27" t="s">
        <v>29</v>
      </c>
      <c r="I2657" s="29">
        <v>0.30000000000000004</v>
      </c>
      <c r="J2657" s="30">
        <v>4000</v>
      </c>
      <c r="K2657" s="31">
        <f t="shared" si="20"/>
        <v>1200.0000000000002</v>
      </c>
      <c r="L2657" s="31">
        <f t="shared" si="21"/>
        <v>480.00000000000011</v>
      </c>
      <c r="M2657" s="32">
        <v>0.4</v>
      </c>
      <c r="O2657" s="37"/>
      <c r="P2657" s="35"/>
      <c r="Q2657" s="33"/>
      <c r="R2657" s="34"/>
    </row>
    <row r="2658" spans="1:18" ht="15.75" customHeight="1" x14ac:dyDescent="0.2">
      <c r="A2658" s="22"/>
      <c r="B2658" s="27" t="s">
        <v>30</v>
      </c>
      <c r="C2658" s="27">
        <v>1197831</v>
      </c>
      <c r="D2658" s="28">
        <v>44520</v>
      </c>
      <c r="E2658" s="27" t="s">
        <v>31</v>
      </c>
      <c r="F2658" s="27" t="s">
        <v>103</v>
      </c>
      <c r="G2658" s="27" t="s">
        <v>104</v>
      </c>
      <c r="H2658" s="27" t="s">
        <v>24</v>
      </c>
      <c r="I2658" s="29">
        <v>0.25000000000000011</v>
      </c>
      <c r="J2658" s="30">
        <v>5500</v>
      </c>
      <c r="K2658" s="31">
        <f t="shared" si="20"/>
        <v>1375.0000000000007</v>
      </c>
      <c r="L2658" s="31">
        <f t="shared" si="21"/>
        <v>550.00000000000034</v>
      </c>
      <c r="M2658" s="32">
        <v>0.4</v>
      </c>
      <c r="O2658" s="37"/>
      <c r="P2658" s="35"/>
      <c r="Q2658" s="33"/>
      <c r="R2658" s="34"/>
    </row>
    <row r="2659" spans="1:18" ht="15.75" customHeight="1" x14ac:dyDescent="0.2">
      <c r="A2659" s="22"/>
      <c r="B2659" s="27" t="s">
        <v>30</v>
      </c>
      <c r="C2659" s="27">
        <v>1197831</v>
      </c>
      <c r="D2659" s="28">
        <v>44520</v>
      </c>
      <c r="E2659" s="27" t="s">
        <v>31</v>
      </c>
      <c r="F2659" s="27" t="s">
        <v>103</v>
      </c>
      <c r="G2659" s="27" t="s">
        <v>104</v>
      </c>
      <c r="H2659" s="27" t="s">
        <v>25</v>
      </c>
      <c r="I2659" s="29">
        <v>0.15000000000000013</v>
      </c>
      <c r="J2659" s="30">
        <v>3750</v>
      </c>
      <c r="K2659" s="31">
        <f t="shared" si="20"/>
        <v>562.50000000000045</v>
      </c>
      <c r="L2659" s="31">
        <f t="shared" si="21"/>
        <v>196.87500000000014</v>
      </c>
      <c r="M2659" s="32">
        <v>0.35</v>
      </c>
      <c r="O2659" s="37"/>
      <c r="P2659" s="35"/>
      <c r="Q2659" s="33"/>
      <c r="R2659" s="34"/>
    </row>
    <row r="2660" spans="1:18" ht="15.75" customHeight="1" x14ac:dyDescent="0.2">
      <c r="A2660" s="22"/>
      <c r="B2660" s="27" t="s">
        <v>30</v>
      </c>
      <c r="C2660" s="27">
        <v>1197831</v>
      </c>
      <c r="D2660" s="28">
        <v>44520</v>
      </c>
      <c r="E2660" s="27" t="s">
        <v>31</v>
      </c>
      <c r="F2660" s="27" t="s">
        <v>103</v>
      </c>
      <c r="G2660" s="27" t="s">
        <v>104</v>
      </c>
      <c r="H2660" s="27" t="s">
        <v>26</v>
      </c>
      <c r="I2660" s="29">
        <v>0.25000000000000017</v>
      </c>
      <c r="J2660" s="30">
        <v>3200</v>
      </c>
      <c r="K2660" s="31">
        <f t="shared" si="20"/>
        <v>800.00000000000057</v>
      </c>
      <c r="L2660" s="31">
        <f t="shared" si="21"/>
        <v>320.00000000000023</v>
      </c>
      <c r="M2660" s="32">
        <v>0.4</v>
      </c>
      <c r="O2660" s="37"/>
      <c r="P2660" s="35"/>
      <c r="Q2660" s="33"/>
      <c r="R2660" s="34"/>
    </row>
    <row r="2661" spans="1:18" ht="15.75" customHeight="1" x14ac:dyDescent="0.2">
      <c r="A2661" s="22"/>
      <c r="B2661" s="27" t="s">
        <v>30</v>
      </c>
      <c r="C2661" s="27">
        <v>1197831</v>
      </c>
      <c r="D2661" s="28">
        <v>44520</v>
      </c>
      <c r="E2661" s="27" t="s">
        <v>31</v>
      </c>
      <c r="F2661" s="27" t="s">
        <v>103</v>
      </c>
      <c r="G2661" s="27" t="s">
        <v>104</v>
      </c>
      <c r="H2661" s="27" t="s">
        <v>27</v>
      </c>
      <c r="I2661" s="29">
        <v>0.55000000000000016</v>
      </c>
      <c r="J2661" s="30">
        <v>3750</v>
      </c>
      <c r="K2661" s="31">
        <f t="shared" si="20"/>
        <v>2062.5000000000005</v>
      </c>
      <c r="L2661" s="31">
        <f t="shared" si="21"/>
        <v>825.00000000000023</v>
      </c>
      <c r="M2661" s="32">
        <v>0.4</v>
      </c>
      <c r="O2661" s="37"/>
      <c r="P2661" s="35"/>
      <c r="Q2661" s="33"/>
      <c r="R2661" s="34"/>
    </row>
    <row r="2662" spans="1:18" ht="15.75" customHeight="1" x14ac:dyDescent="0.2">
      <c r="A2662" s="22"/>
      <c r="B2662" s="27" t="s">
        <v>30</v>
      </c>
      <c r="C2662" s="27">
        <v>1197831</v>
      </c>
      <c r="D2662" s="28">
        <v>44520</v>
      </c>
      <c r="E2662" s="27" t="s">
        <v>31</v>
      </c>
      <c r="F2662" s="27" t="s">
        <v>103</v>
      </c>
      <c r="G2662" s="27" t="s">
        <v>104</v>
      </c>
      <c r="H2662" s="27" t="s">
        <v>28</v>
      </c>
      <c r="I2662" s="29">
        <v>0.75000000000000011</v>
      </c>
      <c r="J2662" s="30">
        <v>3500</v>
      </c>
      <c r="K2662" s="31">
        <f t="shared" si="20"/>
        <v>2625.0000000000005</v>
      </c>
      <c r="L2662" s="31">
        <f t="shared" si="21"/>
        <v>918.75000000000011</v>
      </c>
      <c r="M2662" s="32">
        <v>0.35</v>
      </c>
      <c r="O2662" s="37"/>
      <c r="P2662" s="35"/>
      <c r="Q2662" s="33"/>
      <c r="R2662" s="34"/>
    </row>
    <row r="2663" spans="1:18" ht="15.75" customHeight="1" x14ac:dyDescent="0.2">
      <c r="A2663" s="22"/>
      <c r="B2663" s="27" t="s">
        <v>30</v>
      </c>
      <c r="C2663" s="27">
        <v>1197831</v>
      </c>
      <c r="D2663" s="28">
        <v>44520</v>
      </c>
      <c r="E2663" s="27" t="s">
        <v>31</v>
      </c>
      <c r="F2663" s="27" t="s">
        <v>103</v>
      </c>
      <c r="G2663" s="27" t="s">
        <v>104</v>
      </c>
      <c r="H2663" s="27" t="s">
        <v>29</v>
      </c>
      <c r="I2663" s="29">
        <v>0.75</v>
      </c>
      <c r="J2663" s="30">
        <v>4500</v>
      </c>
      <c r="K2663" s="31">
        <f t="shared" si="20"/>
        <v>3375</v>
      </c>
      <c r="L2663" s="31">
        <f t="shared" si="21"/>
        <v>1350</v>
      </c>
      <c r="M2663" s="32">
        <v>0.4</v>
      </c>
      <c r="O2663" s="37"/>
      <c r="P2663" s="35"/>
      <c r="Q2663" s="33"/>
      <c r="R2663" s="34"/>
    </row>
    <row r="2664" spans="1:18" ht="15.75" customHeight="1" x14ac:dyDescent="0.2">
      <c r="A2664" s="22"/>
      <c r="B2664" s="27" t="s">
        <v>30</v>
      </c>
      <c r="C2664" s="27">
        <v>1197831</v>
      </c>
      <c r="D2664" s="28">
        <v>44549</v>
      </c>
      <c r="E2664" s="27" t="s">
        <v>31</v>
      </c>
      <c r="F2664" s="27" t="s">
        <v>103</v>
      </c>
      <c r="G2664" s="27" t="s">
        <v>104</v>
      </c>
      <c r="H2664" s="27" t="s">
        <v>24</v>
      </c>
      <c r="I2664" s="29">
        <v>0.70000000000000007</v>
      </c>
      <c r="J2664" s="30">
        <v>7000</v>
      </c>
      <c r="K2664" s="31">
        <f t="shared" si="20"/>
        <v>4900.0000000000009</v>
      </c>
      <c r="L2664" s="31">
        <f t="shared" si="21"/>
        <v>1960.0000000000005</v>
      </c>
      <c r="M2664" s="32">
        <v>0.4</v>
      </c>
      <c r="O2664" s="37"/>
      <c r="P2664" s="35"/>
      <c r="Q2664" s="33"/>
      <c r="R2664" s="34"/>
    </row>
    <row r="2665" spans="1:18" ht="15.75" customHeight="1" x14ac:dyDescent="0.2">
      <c r="A2665" s="22"/>
      <c r="B2665" s="27" t="s">
        <v>30</v>
      </c>
      <c r="C2665" s="27">
        <v>1197831</v>
      </c>
      <c r="D2665" s="28">
        <v>44549</v>
      </c>
      <c r="E2665" s="27" t="s">
        <v>31</v>
      </c>
      <c r="F2665" s="27" t="s">
        <v>103</v>
      </c>
      <c r="G2665" s="27" t="s">
        <v>104</v>
      </c>
      <c r="H2665" s="27" t="s">
        <v>25</v>
      </c>
      <c r="I2665" s="29">
        <v>0.60000000000000009</v>
      </c>
      <c r="J2665" s="30">
        <v>5000</v>
      </c>
      <c r="K2665" s="31">
        <f t="shared" si="20"/>
        <v>3000.0000000000005</v>
      </c>
      <c r="L2665" s="31">
        <f t="shared" si="21"/>
        <v>1050</v>
      </c>
      <c r="M2665" s="32">
        <v>0.35</v>
      </c>
      <c r="O2665" s="37"/>
      <c r="P2665" s="35"/>
      <c r="Q2665" s="33"/>
      <c r="R2665" s="34"/>
    </row>
    <row r="2666" spans="1:18" ht="15.75" customHeight="1" x14ac:dyDescent="0.2">
      <c r="A2666" s="22"/>
      <c r="B2666" s="27" t="s">
        <v>30</v>
      </c>
      <c r="C2666" s="27">
        <v>1197831</v>
      </c>
      <c r="D2666" s="28">
        <v>44549</v>
      </c>
      <c r="E2666" s="27" t="s">
        <v>31</v>
      </c>
      <c r="F2666" s="27" t="s">
        <v>103</v>
      </c>
      <c r="G2666" s="27" t="s">
        <v>104</v>
      </c>
      <c r="H2666" s="27" t="s">
        <v>26</v>
      </c>
      <c r="I2666" s="29">
        <v>0.60000000000000009</v>
      </c>
      <c r="J2666" s="30">
        <v>4500</v>
      </c>
      <c r="K2666" s="31">
        <f t="shared" si="20"/>
        <v>2700.0000000000005</v>
      </c>
      <c r="L2666" s="31">
        <f t="shared" si="21"/>
        <v>1080.0000000000002</v>
      </c>
      <c r="M2666" s="32">
        <v>0.4</v>
      </c>
      <c r="O2666" s="37"/>
      <c r="P2666" s="35"/>
      <c r="Q2666" s="33"/>
      <c r="R2666" s="34"/>
    </row>
    <row r="2667" spans="1:18" ht="15.75" customHeight="1" x14ac:dyDescent="0.2">
      <c r="A2667" s="22"/>
      <c r="B2667" s="27" t="s">
        <v>30</v>
      </c>
      <c r="C2667" s="27">
        <v>1197831</v>
      </c>
      <c r="D2667" s="28">
        <v>44549</v>
      </c>
      <c r="E2667" s="27" t="s">
        <v>31</v>
      </c>
      <c r="F2667" s="27" t="s">
        <v>103</v>
      </c>
      <c r="G2667" s="27" t="s">
        <v>104</v>
      </c>
      <c r="H2667" s="27" t="s">
        <v>27</v>
      </c>
      <c r="I2667" s="29">
        <v>0.60000000000000009</v>
      </c>
      <c r="J2667" s="30">
        <v>4000</v>
      </c>
      <c r="K2667" s="31">
        <f t="shared" si="20"/>
        <v>2400.0000000000005</v>
      </c>
      <c r="L2667" s="31">
        <f t="shared" si="21"/>
        <v>960.00000000000023</v>
      </c>
      <c r="M2667" s="32">
        <v>0.4</v>
      </c>
      <c r="O2667" s="37"/>
      <c r="P2667" s="35"/>
      <c r="Q2667" s="33"/>
      <c r="R2667" s="34"/>
    </row>
    <row r="2668" spans="1:18" ht="15.75" customHeight="1" x14ac:dyDescent="0.2">
      <c r="A2668" s="22"/>
      <c r="B2668" s="27" t="s">
        <v>30</v>
      </c>
      <c r="C2668" s="27">
        <v>1197831</v>
      </c>
      <c r="D2668" s="28">
        <v>44549</v>
      </c>
      <c r="E2668" s="27" t="s">
        <v>31</v>
      </c>
      <c r="F2668" s="27" t="s">
        <v>103</v>
      </c>
      <c r="G2668" s="27" t="s">
        <v>104</v>
      </c>
      <c r="H2668" s="27" t="s">
        <v>28</v>
      </c>
      <c r="I2668" s="29">
        <v>0.70000000000000007</v>
      </c>
      <c r="J2668" s="30">
        <v>4000</v>
      </c>
      <c r="K2668" s="31">
        <f t="shared" si="20"/>
        <v>2800.0000000000005</v>
      </c>
      <c r="L2668" s="31">
        <f t="shared" si="21"/>
        <v>980.00000000000011</v>
      </c>
      <c r="M2668" s="32">
        <v>0.35</v>
      </c>
      <c r="O2668" s="37"/>
      <c r="P2668" s="35"/>
      <c r="Q2668" s="33"/>
      <c r="R2668" s="34"/>
    </row>
    <row r="2669" spans="1:18" ht="15.75" customHeight="1" x14ac:dyDescent="0.2">
      <c r="A2669" s="22"/>
      <c r="B2669" s="27" t="s">
        <v>30</v>
      </c>
      <c r="C2669" s="27">
        <v>1197831</v>
      </c>
      <c r="D2669" s="28">
        <v>44549</v>
      </c>
      <c r="E2669" s="27" t="s">
        <v>31</v>
      </c>
      <c r="F2669" s="27" t="s">
        <v>103</v>
      </c>
      <c r="G2669" s="27" t="s">
        <v>104</v>
      </c>
      <c r="H2669" s="27" t="s">
        <v>29</v>
      </c>
      <c r="I2669" s="29">
        <v>0.75</v>
      </c>
      <c r="J2669" s="30">
        <v>5000</v>
      </c>
      <c r="K2669" s="31">
        <f t="shared" si="20"/>
        <v>3750</v>
      </c>
      <c r="L2669" s="31">
        <f t="shared" si="21"/>
        <v>1500</v>
      </c>
      <c r="M2669" s="32">
        <v>0.4</v>
      </c>
      <c r="O2669" s="37"/>
      <c r="P2669" s="35"/>
      <c r="Q2669" s="33"/>
      <c r="R2669" s="34"/>
    </row>
    <row r="2670" spans="1:18" ht="15.75" customHeight="1" x14ac:dyDescent="0.2">
      <c r="A2670" s="22" t="s">
        <v>46</v>
      </c>
      <c r="B2670" s="27" t="s">
        <v>30</v>
      </c>
      <c r="C2670" s="27">
        <v>1197831</v>
      </c>
      <c r="D2670" s="28">
        <v>44219</v>
      </c>
      <c r="E2670" s="27" t="s">
        <v>31</v>
      </c>
      <c r="F2670" s="27" t="s">
        <v>105</v>
      </c>
      <c r="G2670" s="27" t="s">
        <v>106</v>
      </c>
      <c r="H2670" s="27" t="s">
        <v>24</v>
      </c>
      <c r="I2670" s="29">
        <v>0.25000000000000006</v>
      </c>
      <c r="J2670" s="30">
        <v>5750</v>
      </c>
      <c r="K2670" s="31">
        <f t="shared" si="20"/>
        <v>1437.5000000000002</v>
      </c>
      <c r="L2670" s="31">
        <f t="shared" si="21"/>
        <v>575.00000000000011</v>
      </c>
      <c r="M2670" s="32">
        <v>0.4</v>
      </c>
      <c r="O2670" s="37"/>
      <c r="P2670" s="35"/>
      <c r="Q2670" s="33"/>
      <c r="R2670" s="34"/>
    </row>
    <row r="2671" spans="1:18" ht="15.75" customHeight="1" x14ac:dyDescent="0.2">
      <c r="A2671" s="22"/>
      <c r="B2671" s="27" t="s">
        <v>30</v>
      </c>
      <c r="C2671" s="27">
        <v>1197831</v>
      </c>
      <c r="D2671" s="28">
        <v>44219</v>
      </c>
      <c r="E2671" s="27" t="s">
        <v>31</v>
      </c>
      <c r="F2671" s="27" t="s">
        <v>105</v>
      </c>
      <c r="G2671" s="27" t="s">
        <v>106</v>
      </c>
      <c r="H2671" s="27" t="s">
        <v>25</v>
      </c>
      <c r="I2671" s="29">
        <v>0.25000000000000006</v>
      </c>
      <c r="J2671" s="30">
        <v>3750</v>
      </c>
      <c r="K2671" s="31">
        <f t="shared" si="20"/>
        <v>937.50000000000023</v>
      </c>
      <c r="L2671" s="31">
        <f t="shared" si="21"/>
        <v>328.12500000000006</v>
      </c>
      <c r="M2671" s="32">
        <v>0.35</v>
      </c>
      <c r="O2671" s="37"/>
      <c r="P2671" s="35"/>
      <c r="Q2671" s="33"/>
      <c r="R2671" s="34"/>
    </row>
    <row r="2672" spans="1:18" ht="15.75" customHeight="1" x14ac:dyDescent="0.2">
      <c r="A2672" s="22"/>
      <c r="B2672" s="27" t="s">
        <v>30</v>
      </c>
      <c r="C2672" s="27">
        <v>1197831</v>
      </c>
      <c r="D2672" s="28">
        <v>44219</v>
      </c>
      <c r="E2672" s="27" t="s">
        <v>31</v>
      </c>
      <c r="F2672" s="27" t="s">
        <v>105</v>
      </c>
      <c r="G2672" s="27" t="s">
        <v>106</v>
      </c>
      <c r="H2672" s="27" t="s">
        <v>26</v>
      </c>
      <c r="I2672" s="29">
        <v>0.15000000000000008</v>
      </c>
      <c r="J2672" s="30">
        <v>3750</v>
      </c>
      <c r="K2672" s="31">
        <f t="shared" si="20"/>
        <v>562.50000000000034</v>
      </c>
      <c r="L2672" s="31">
        <f t="shared" si="21"/>
        <v>225.00000000000014</v>
      </c>
      <c r="M2672" s="32">
        <v>0.4</v>
      </c>
      <c r="O2672" s="37"/>
      <c r="P2672" s="35"/>
      <c r="Q2672" s="33"/>
      <c r="R2672" s="34"/>
    </row>
    <row r="2673" spans="1:18" ht="15.75" customHeight="1" x14ac:dyDescent="0.2">
      <c r="A2673" s="22"/>
      <c r="B2673" s="27" t="s">
        <v>30</v>
      </c>
      <c r="C2673" s="27">
        <v>1197831</v>
      </c>
      <c r="D2673" s="28">
        <v>44219</v>
      </c>
      <c r="E2673" s="27" t="s">
        <v>31</v>
      </c>
      <c r="F2673" s="27" t="s">
        <v>105</v>
      </c>
      <c r="G2673" s="27" t="s">
        <v>106</v>
      </c>
      <c r="H2673" s="27" t="s">
        <v>27</v>
      </c>
      <c r="I2673" s="29">
        <v>0.2</v>
      </c>
      <c r="J2673" s="30">
        <v>2250</v>
      </c>
      <c r="K2673" s="31">
        <f t="shared" si="20"/>
        <v>450</v>
      </c>
      <c r="L2673" s="31">
        <f t="shared" si="21"/>
        <v>180</v>
      </c>
      <c r="M2673" s="32">
        <v>0.4</v>
      </c>
      <c r="O2673" s="37"/>
      <c r="P2673" s="35"/>
      <c r="Q2673" s="33"/>
      <c r="R2673" s="34"/>
    </row>
    <row r="2674" spans="1:18" ht="15.75" customHeight="1" x14ac:dyDescent="0.2">
      <c r="A2674" s="22"/>
      <c r="B2674" s="27" t="s">
        <v>30</v>
      </c>
      <c r="C2674" s="27">
        <v>1197831</v>
      </c>
      <c r="D2674" s="28">
        <v>44219</v>
      </c>
      <c r="E2674" s="27" t="s">
        <v>31</v>
      </c>
      <c r="F2674" s="27" t="s">
        <v>105</v>
      </c>
      <c r="G2674" s="27" t="s">
        <v>106</v>
      </c>
      <c r="H2674" s="27" t="s">
        <v>28</v>
      </c>
      <c r="I2674" s="29">
        <v>0.35000000000000003</v>
      </c>
      <c r="J2674" s="30">
        <v>2750</v>
      </c>
      <c r="K2674" s="31">
        <f t="shared" si="20"/>
        <v>962.50000000000011</v>
      </c>
      <c r="L2674" s="31">
        <f t="shared" si="21"/>
        <v>336.875</v>
      </c>
      <c r="M2674" s="32">
        <v>0.35</v>
      </c>
      <c r="O2674" s="37"/>
      <c r="P2674" s="35"/>
      <c r="Q2674" s="33"/>
      <c r="R2674" s="34"/>
    </row>
    <row r="2675" spans="1:18" ht="15.75" customHeight="1" x14ac:dyDescent="0.2">
      <c r="A2675" s="22"/>
      <c r="B2675" s="27" t="s">
        <v>30</v>
      </c>
      <c r="C2675" s="27">
        <v>1197831</v>
      </c>
      <c r="D2675" s="28">
        <v>44219</v>
      </c>
      <c r="E2675" s="27" t="s">
        <v>31</v>
      </c>
      <c r="F2675" s="27" t="s">
        <v>105</v>
      </c>
      <c r="G2675" s="27" t="s">
        <v>106</v>
      </c>
      <c r="H2675" s="27" t="s">
        <v>29</v>
      </c>
      <c r="I2675" s="29">
        <v>0.25000000000000006</v>
      </c>
      <c r="J2675" s="30">
        <v>3750</v>
      </c>
      <c r="K2675" s="31">
        <f t="shared" si="20"/>
        <v>937.50000000000023</v>
      </c>
      <c r="L2675" s="31">
        <f t="shared" si="21"/>
        <v>375.00000000000011</v>
      </c>
      <c r="M2675" s="32">
        <v>0.4</v>
      </c>
      <c r="O2675" s="37"/>
      <c r="P2675" s="35"/>
      <c r="Q2675" s="33"/>
      <c r="R2675" s="34"/>
    </row>
    <row r="2676" spans="1:18" ht="15.75" customHeight="1" x14ac:dyDescent="0.2">
      <c r="A2676" s="22"/>
      <c r="B2676" s="27" t="s">
        <v>30</v>
      </c>
      <c r="C2676" s="27">
        <v>1197831</v>
      </c>
      <c r="D2676" s="28">
        <v>44248</v>
      </c>
      <c r="E2676" s="27" t="s">
        <v>31</v>
      </c>
      <c r="F2676" s="27" t="s">
        <v>105</v>
      </c>
      <c r="G2676" s="27" t="s">
        <v>106</v>
      </c>
      <c r="H2676" s="27" t="s">
        <v>24</v>
      </c>
      <c r="I2676" s="29">
        <v>0.25000000000000006</v>
      </c>
      <c r="J2676" s="30">
        <v>6250</v>
      </c>
      <c r="K2676" s="31">
        <f t="shared" si="20"/>
        <v>1562.5000000000005</v>
      </c>
      <c r="L2676" s="31">
        <f t="shared" si="21"/>
        <v>625.00000000000023</v>
      </c>
      <c r="M2676" s="32">
        <v>0.4</v>
      </c>
      <c r="O2676" s="37"/>
      <c r="P2676" s="35"/>
      <c r="Q2676" s="33"/>
      <c r="R2676" s="34"/>
    </row>
    <row r="2677" spans="1:18" ht="15.75" customHeight="1" x14ac:dyDescent="0.2">
      <c r="A2677" s="22"/>
      <c r="B2677" s="27" t="s">
        <v>30</v>
      </c>
      <c r="C2677" s="27">
        <v>1197831</v>
      </c>
      <c r="D2677" s="28">
        <v>44248</v>
      </c>
      <c r="E2677" s="27" t="s">
        <v>31</v>
      </c>
      <c r="F2677" s="27" t="s">
        <v>105</v>
      </c>
      <c r="G2677" s="27" t="s">
        <v>106</v>
      </c>
      <c r="H2677" s="27" t="s">
        <v>25</v>
      </c>
      <c r="I2677" s="29">
        <v>0.25000000000000006</v>
      </c>
      <c r="J2677" s="30">
        <v>2750</v>
      </c>
      <c r="K2677" s="31">
        <f t="shared" si="20"/>
        <v>687.50000000000011</v>
      </c>
      <c r="L2677" s="31">
        <f t="shared" si="21"/>
        <v>240.62500000000003</v>
      </c>
      <c r="M2677" s="32">
        <v>0.35</v>
      </c>
      <c r="O2677" s="37"/>
      <c r="P2677" s="35"/>
      <c r="Q2677" s="33"/>
      <c r="R2677" s="34"/>
    </row>
    <row r="2678" spans="1:18" ht="15.75" customHeight="1" x14ac:dyDescent="0.2">
      <c r="A2678" s="22"/>
      <c r="B2678" s="27" t="s">
        <v>30</v>
      </c>
      <c r="C2678" s="27">
        <v>1197831</v>
      </c>
      <c r="D2678" s="28">
        <v>44248</v>
      </c>
      <c r="E2678" s="27" t="s">
        <v>31</v>
      </c>
      <c r="F2678" s="27" t="s">
        <v>105</v>
      </c>
      <c r="G2678" s="27" t="s">
        <v>106</v>
      </c>
      <c r="H2678" s="27" t="s">
        <v>26</v>
      </c>
      <c r="I2678" s="29">
        <v>0.15000000000000008</v>
      </c>
      <c r="J2678" s="30">
        <v>3250</v>
      </c>
      <c r="K2678" s="31">
        <f t="shared" si="20"/>
        <v>487.50000000000023</v>
      </c>
      <c r="L2678" s="31">
        <f t="shared" si="21"/>
        <v>195.00000000000011</v>
      </c>
      <c r="M2678" s="32">
        <v>0.4</v>
      </c>
      <c r="O2678" s="37"/>
      <c r="P2678" s="35"/>
      <c r="Q2678" s="33"/>
      <c r="R2678" s="34"/>
    </row>
    <row r="2679" spans="1:18" ht="15.75" customHeight="1" x14ac:dyDescent="0.2">
      <c r="A2679" s="22"/>
      <c r="B2679" s="27" t="s">
        <v>30</v>
      </c>
      <c r="C2679" s="27">
        <v>1197831</v>
      </c>
      <c r="D2679" s="28">
        <v>44248</v>
      </c>
      <c r="E2679" s="27" t="s">
        <v>31</v>
      </c>
      <c r="F2679" s="27" t="s">
        <v>105</v>
      </c>
      <c r="G2679" s="27" t="s">
        <v>106</v>
      </c>
      <c r="H2679" s="27" t="s">
        <v>27</v>
      </c>
      <c r="I2679" s="29">
        <v>0.2</v>
      </c>
      <c r="J2679" s="30">
        <v>1750</v>
      </c>
      <c r="K2679" s="31">
        <f t="shared" si="20"/>
        <v>350</v>
      </c>
      <c r="L2679" s="31">
        <f t="shared" si="21"/>
        <v>140</v>
      </c>
      <c r="M2679" s="32">
        <v>0.4</v>
      </c>
      <c r="O2679" s="37"/>
      <c r="P2679" s="35"/>
      <c r="Q2679" s="33"/>
      <c r="R2679" s="34"/>
    </row>
    <row r="2680" spans="1:18" ht="15.75" customHeight="1" x14ac:dyDescent="0.2">
      <c r="A2680" s="22"/>
      <c r="B2680" s="27" t="s">
        <v>30</v>
      </c>
      <c r="C2680" s="27">
        <v>1197831</v>
      </c>
      <c r="D2680" s="28">
        <v>44248</v>
      </c>
      <c r="E2680" s="27" t="s">
        <v>31</v>
      </c>
      <c r="F2680" s="27" t="s">
        <v>105</v>
      </c>
      <c r="G2680" s="27" t="s">
        <v>106</v>
      </c>
      <c r="H2680" s="27" t="s">
        <v>28</v>
      </c>
      <c r="I2680" s="29">
        <v>0.35000000000000003</v>
      </c>
      <c r="J2680" s="30">
        <v>2500</v>
      </c>
      <c r="K2680" s="31">
        <f t="shared" si="20"/>
        <v>875.00000000000011</v>
      </c>
      <c r="L2680" s="31">
        <f t="shared" si="21"/>
        <v>306.25</v>
      </c>
      <c r="M2680" s="32">
        <v>0.35</v>
      </c>
      <c r="O2680" s="37"/>
      <c r="P2680" s="35"/>
      <c r="Q2680" s="33"/>
      <c r="R2680" s="34"/>
    </row>
    <row r="2681" spans="1:18" ht="15.75" customHeight="1" x14ac:dyDescent="0.2">
      <c r="A2681" s="22"/>
      <c r="B2681" s="27" t="s">
        <v>30</v>
      </c>
      <c r="C2681" s="27">
        <v>1197831</v>
      </c>
      <c r="D2681" s="28">
        <v>44248</v>
      </c>
      <c r="E2681" s="27" t="s">
        <v>31</v>
      </c>
      <c r="F2681" s="27" t="s">
        <v>105</v>
      </c>
      <c r="G2681" s="27" t="s">
        <v>106</v>
      </c>
      <c r="H2681" s="27" t="s">
        <v>29</v>
      </c>
      <c r="I2681" s="29">
        <v>0.2</v>
      </c>
      <c r="J2681" s="30">
        <v>3500</v>
      </c>
      <c r="K2681" s="31">
        <f t="shared" si="20"/>
        <v>700</v>
      </c>
      <c r="L2681" s="31">
        <f t="shared" si="21"/>
        <v>280</v>
      </c>
      <c r="M2681" s="32">
        <v>0.4</v>
      </c>
      <c r="O2681" s="37"/>
      <c r="P2681" s="35"/>
      <c r="Q2681" s="33"/>
      <c r="R2681" s="34"/>
    </row>
    <row r="2682" spans="1:18" ht="15.75" customHeight="1" x14ac:dyDescent="0.2">
      <c r="A2682" s="22"/>
      <c r="B2682" s="27" t="s">
        <v>30</v>
      </c>
      <c r="C2682" s="27">
        <v>1197831</v>
      </c>
      <c r="D2682" s="28">
        <v>44274</v>
      </c>
      <c r="E2682" s="27" t="s">
        <v>31</v>
      </c>
      <c r="F2682" s="27" t="s">
        <v>105</v>
      </c>
      <c r="G2682" s="27" t="s">
        <v>106</v>
      </c>
      <c r="H2682" s="27" t="s">
        <v>24</v>
      </c>
      <c r="I2682" s="29">
        <v>0.2</v>
      </c>
      <c r="J2682" s="30">
        <v>5700</v>
      </c>
      <c r="K2682" s="31">
        <f t="shared" si="20"/>
        <v>1140</v>
      </c>
      <c r="L2682" s="31">
        <f t="shared" si="21"/>
        <v>456</v>
      </c>
      <c r="M2682" s="32">
        <v>0.4</v>
      </c>
      <c r="O2682" s="37"/>
      <c r="P2682" s="35"/>
      <c r="Q2682" s="33"/>
      <c r="R2682" s="34"/>
    </row>
    <row r="2683" spans="1:18" ht="15.75" customHeight="1" x14ac:dyDescent="0.2">
      <c r="A2683" s="22"/>
      <c r="B2683" s="27" t="s">
        <v>30</v>
      </c>
      <c r="C2683" s="27">
        <v>1197831</v>
      </c>
      <c r="D2683" s="28">
        <v>44274</v>
      </c>
      <c r="E2683" s="27" t="s">
        <v>31</v>
      </c>
      <c r="F2683" s="27" t="s">
        <v>105</v>
      </c>
      <c r="G2683" s="27" t="s">
        <v>106</v>
      </c>
      <c r="H2683" s="27" t="s">
        <v>25</v>
      </c>
      <c r="I2683" s="29">
        <v>0.2</v>
      </c>
      <c r="J2683" s="30">
        <v>2500</v>
      </c>
      <c r="K2683" s="31">
        <f t="shared" si="20"/>
        <v>500</v>
      </c>
      <c r="L2683" s="31">
        <f t="shared" si="21"/>
        <v>175</v>
      </c>
      <c r="M2683" s="32">
        <v>0.35</v>
      </c>
      <c r="O2683" s="37"/>
      <c r="P2683" s="35"/>
      <c r="Q2683" s="33"/>
      <c r="R2683" s="34"/>
    </row>
    <row r="2684" spans="1:18" ht="15.75" customHeight="1" x14ac:dyDescent="0.2">
      <c r="A2684" s="22"/>
      <c r="B2684" s="27" t="s">
        <v>30</v>
      </c>
      <c r="C2684" s="27">
        <v>1197831</v>
      </c>
      <c r="D2684" s="28">
        <v>44274</v>
      </c>
      <c r="E2684" s="27" t="s">
        <v>31</v>
      </c>
      <c r="F2684" s="27" t="s">
        <v>105</v>
      </c>
      <c r="G2684" s="27" t="s">
        <v>106</v>
      </c>
      <c r="H2684" s="27" t="s">
        <v>26</v>
      </c>
      <c r="I2684" s="29">
        <v>0.10000000000000002</v>
      </c>
      <c r="J2684" s="30">
        <v>2750</v>
      </c>
      <c r="K2684" s="31">
        <f t="shared" si="20"/>
        <v>275.00000000000006</v>
      </c>
      <c r="L2684" s="31">
        <f t="shared" si="21"/>
        <v>110.00000000000003</v>
      </c>
      <c r="M2684" s="32">
        <v>0.4</v>
      </c>
      <c r="O2684" s="37"/>
      <c r="P2684" s="35"/>
      <c r="Q2684" s="33"/>
      <c r="R2684" s="34"/>
    </row>
    <row r="2685" spans="1:18" ht="15.75" customHeight="1" x14ac:dyDescent="0.2">
      <c r="A2685" s="22"/>
      <c r="B2685" s="27" t="s">
        <v>30</v>
      </c>
      <c r="C2685" s="27">
        <v>1197831</v>
      </c>
      <c r="D2685" s="28">
        <v>44274</v>
      </c>
      <c r="E2685" s="27" t="s">
        <v>31</v>
      </c>
      <c r="F2685" s="27" t="s">
        <v>105</v>
      </c>
      <c r="G2685" s="27" t="s">
        <v>106</v>
      </c>
      <c r="H2685" s="27" t="s">
        <v>27</v>
      </c>
      <c r="I2685" s="29">
        <v>0.19999999999999996</v>
      </c>
      <c r="J2685" s="30">
        <v>1250</v>
      </c>
      <c r="K2685" s="31">
        <f t="shared" si="20"/>
        <v>249.99999999999994</v>
      </c>
      <c r="L2685" s="31">
        <f t="shared" si="21"/>
        <v>99.999999999999986</v>
      </c>
      <c r="M2685" s="32">
        <v>0.4</v>
      </c>
      <c r="O2685" s="37"/>
      <c r="P2685" s="35"/>
      <c r="Q2685" s="33"/>
      <c r="R2685" s="34"/>
    </row>
    <row r="2686" spans="1:18" ht="15.75" customHeight="1" x14ac:dyDescent="0.2">
      <c r="A2686" s="22"/>
      <c r="B2686" s="27" t="s">
        <v>30</v>
      </c>
      <c r="C2686" s="27">
        <v>1197831</v>
      </c>
      <c r="D2686" s="28">
        <v>44274</v>
      </c>
      <c r="E2686" s="27" t="s">
        <v>31</v>
      </c>
      <c r="F2686" s="27" t="s">
        <v>105</v>
      </c>
      <c r="G2686" s="27" t="s">
        <v>106</v>
      </c>
      <c r="H2686" s="27" t="s">
        <v>28</v>
      </c>
      <c r="I2686" s="29">
        <v>0.35000000000000009</v>
      </c>
      <c r="J2686" s="30">
        <v>1750</v>
      </c>
      <c r="K2686" s="31">
        <f t="shared" si="20"/>
        <v>612.50000000000011</v>
      </c>
      <c r="L2686" s="31">
        <f t="shared" si="21"/>
        <v>214.37500000000003</v>
      </c>
      <c r="M2686" s="32">
        <v>0.35</v>
      </c>
      <c r="O2686" s="37"/>
      <c r="P2686" s="35"/>
      <c r="Q2686" s="33"/>
      <c r="R2686" s="34"/>
    </row>
    <row r="2687" spans="1:18" ht="15.75" customHeight="1" x14ac:dyDescent="0.2">
      <c r="A2687" s="22"/>
      <c r="B2687" s="27" t="s">
        <v>30</v>
      </c>
      <c r="C2687" s="27">
        <v>1197831</v>
      </c>
      <c r="D2687" s="28">
        <v>44274</v>
      </c>
      <c r="E2687" s="27" t="s">
        <v>31</v>
      </c>
      <c r="F2687" s="27" t="s">
        <v>105</v>
      </c>
      <c r="G2687" s="27" t="s">
        <v>106</v>
      </c>
      <c r="H2687" s="27" t="s">
        <v>29</v>
      </c>
      <c r="I2687" s="29">
        <v>0.25</v>
      </c>
      <c r="J2687" s="30">
        <v>2750</v>
      </c>
      <c r="K2687" s="31">
        <f t="shared" si="20"/>
        <v>687.5</v>
      </c>
      <c r="L2687" s="31">
        <f t="shared" si="21"/>
        <v>275</v>
      </c>
      <c r="M2687" s="32">
        <v>0.4</v>
      </c>
      <c r="O2687" s="37"/>
      <c r="P2687" s="35"/>
      <c r="Q2687" s="33"/>
      <c r="R2687" s="34"/>
    </row>
    <row r="2688" spans="1:18" ht="15.75" customHeight="1" x14ac:dyDescent="0.2">
      <c r="A2688" s="22"/>
      <c r="B2688" s="27" t="s">
        <v>30</v>
      </c>
      <c r="C2688" s="27">
        <v>1197831</v>
      </c>
      <c r="D2688" s="28">
        <v>44306</v>
      </c>
      <c r="E2688" s="27" t="s">
        <v>31</v>
      </c>
      <c r="F2688" s="27" t="s">
        <v>105</v>
      </c>
      <c r="G2688" s="27" t="s">
        <v>106</v>
      </c>
      <c r="H2688" s="27" t="s">
        <v>24</v>
      </c>
      <c r="I2688" s="29">
        <v>0.25</v>
      </c>
      <c r="J2688" s="30">
        <v>5250</v>
      </c>
      <c r="K2688" s="31">
        <f t="shared" si="20"/>
        <v>1312.5</v>
      </c>
      <c r="L2688" s="31">
        <f t="shared" si="21"/>
        <v>525</v>
      </c>
      <c r="M2688" s="32">
        <v>0.4</v>
      </c>
      <c r="O2688" s="37"/>
      <c r="P2688" s="35"/>
      <c r="Q2688" s="33"/>
      <c r="R2688" s="34"/>
    </row>
    <row r="2689" spans="1:18" ht="15.75" customHeight="1" x14ac:dyDescent="0.2">
      <c r="A2689" s="22"/>
      <c r="B2689" s="27" t="s">
        <v>30</v>
      </c>
      <c r="C2689" s="27">
        <v>1197831</v>
      </c>
      <c r="D2689" s="28">
        <v>44306</v>
      </c>
      <c r="E2689" s="27" t="s">
        <v>31</v>
      </c>
      <c r="F2689" s="27" t="s">
        <v>105</v>
      </c>
      <c r="G2689" s="27" t="s">
        <v>106</v>
      </c>
      <c r="H2689" s="27" t="s">
        <v>25</v>
      </c>
      <c r="I2689" s="29">
        <v>0.25</v>
      </c>
      <c r="J2689" s="30">
        <v>2250</v>
      </c>
      <c r="K2689" s="31">
        <f t="shared" si="20"/>
        <v>562.5</v>
      </c>
      <c r="L2689" s="31">
        <f t="shared" si="21"/>
        <v>196.875</v>
      </c>
      <c r="M2689" s="32">
        <v>0.35</v>
      </c>
      <c r="O2689" s="37"/>
      <c r="P2689" s="35"/>
      <c r="Q2689" s="33"/>
      <c r="R2689" s="34"/>
    </row>
    <row r="2690" spans="1:18" ht="15.75" customHeight="1" x14ac:dyDescent="0.2">
      <c r="A2690" s="22"/>
      <c r="B2690" s="27" t="s">
        <v>30</v>
      </c>
      <c r="C2690" s="27">
        <v>1197831</v>
      </c>
      <c r="D2690" s="28">
        <v>44306</v>
      </c>
      <c r="E2690" s="27" t="s">
        <v>31</v>
      </c>
      <c r="F2690" s="27" t="s">
        <v>105</v>
      </c>
      <c r="G2690" s="27" t="s">
        <v>106</v>
      </c>
      <c r="H2690" s="27" t="s">
        <v>26</v>
      </c>
      <c r="I2690" s="29">
        <v>0.15000000000000002</v>
      </c>
      <c r="J2690" s="30">
        <v>2250</v>
      </c>
      <c r="K2690" s="31">
        <f t="shared" si="20"/>
        <v>337.50000000000006</v>
      </c>
      <c r="L2690" s="31">
        <f t="shared" si="21"/>
        <v>135.00000000000003</v>
      </c>
      <c r="M2690" s="32">
        <v>0.4</v>
      </c>
      <c r="O2690" s="37"/>
      <c r="P2690" s="35"/>
      <c r="Q2690" s="33"/>
      <c r="R2690" s="34"/>
    </row>
    <row r="2691" spans="1:18" ht="15.75" customHeight="1" x14ac:dyDescent="0.2">
      <c r="A2691" s="22"/>
      <c r="B2691" s="27" t="s">
        <v>30</v>
      </c>
      <c r="C2691" s="27">
        <v>1197831</v>
      </c>
      <c r="D2691" s="28">
        <v>44306</v>
      </c>
      <c r="E2691" s="27" t="s">
        <v>31</v>
      </c>
      <c r="F2691" s="27" t="s">
        <v>105</v>
      </c>
      <c r="G2691" s="27" t="s">
        <v>106</v>
      </c>
      <c r="H2691" s="27" t="s">
        <v>27</v>
      </c>
      <c r="I2691" s="29">
        <v>0.19999999999999996</v>
      </c>
      <c r="J2691" s="30">
        <v>1500</v>
      </c>
      <c r="K2691" s="31">
        <f t="shared" si="20"/>
        <v>299.99999999999994</v>
      </c>
      <c r="L2691" s="31">
        <f t="shared" si="21"/>
        <v>119.99999999999999</v>
      </c>
      <c r="M2691" s="32">
        <v>0.4</v>
      </c>
      <c r="O2691" s="37"/>
      <c r="P2691" s="35"/>
      <c r="Q2691" s="33"/>
      <c r="R2691" s="34"/>
    </row>
    <row r="2692" spans="1:18" ht="15.75" customHeight="1" x14ac:dyDescent="0.2">
      <c r="A2692" s="22"/>
      <c r="B2692" s="27" t="s">
        <v>30</v>
      </c>
      <c r="C2692" s="27">
        <v>1197831</v>
      </c>
      <c r="D2692" s="28">
        <v>44306</v>
      </c>
      <c r="E2692" s="27" t="s">
        <v>31</v>
      </c>
      <c r="F2692" s="27" t="s">
        <v>105</v>
      </c>
      <c r="G2692" s="27" t="s">
        <v>106</v>
      </c>
      <c r="H2692" s="27" t="s">
        <v>28</v>
      </c>
      <c r="I2692" s="29">
        <v>0.4</v>
      </c>
      <c r="J2692" s="30">
        <v>1750</v>
      </c>
      <c r="K2692" s="31">
        <f t="shared" si="20"/>
        <v>700</v>
      </c>
      <c r="L2692" s="31">
        <f t="shared" si="21"/>
        <v>244.99999999999997</v>
      </c>
      <c r="M2692" s="32">
        <v>0.35</v>
      </c>
      <c r="O2692" s="37"/>
      <c r="P2692" s="35"/>
      <c r="Q2692" s="33"/>
      <c r="R2692" s="34"/>
    </row>
    <row r="2693" spans="1:18" ht="15.75" customHeight="1" x14ac:dyDescent="0.2">
      <c r="A2693" s="22"/>
      <c r="B2693" s="27" t="s">
        <v>30</v>
      </c>
      <c r="C2693" s="27">
        <v>1197831</v>
      </c>
      <c r="D2693" s="28">
        <v>44306</v>
      </c>
      <c r="E2693" s="27" t="s">
        <v>31</v>
      </c>
      <c r="F2693" s="27" t="s">
        <v>105</v>
      </c>
      <c r="G2693" s="27" t="s">
        <v>106</v>
      </c>
      <c r="H2693" s="27" t="s">
        <v>29</v>
      </c>
      <c r="I2693" s="29">
        <v>0.30000000000000004</v>
      </c>
      <c r="J2693" s="30">
        <v>3250</v>
      </c>
      <c r="K2693" s="31">
        <f t="shared" si="20"/>
        <v>975.00000000000011</v>
      </c>
      <c r="L2693" s="31">
        <f t="shared" si="21"/>
        <v>390.00000000000006</v>
      </c>
      <c r="M2693" s="32">
        <v>0.4</v>
      </c>
      <c r="O2693" s="37"/>
      <c r="P2693" s="35"/>
      <c r="Q2693" s="33"/>
      <c r="R2693" s="34"/>
    </row>
    <row r="2694" spans="1:18" ht="15.75" customHeight="1" x14ac:dyDescent="0.2">
      <c r="A2694" s="22"/>
      <c r="B2694" s="27" t="s">
        <v>30</v>
      </c>
      <c r="C2694" s="27">
        <v>1197831</v>
      </c>
      <c r="D2694" s="28">
        <v>44335</v>
      </c>
      <c r="E2694" s="27" t="s">
        <v>31</v>
      </c>
      <c r="F2694" s="27" t="s">
        <v>105</v>
      </c>
      <c r="G2694" s="27" t="s">
        <v>106</v>
      </c>
      <c r="H2694" s="27" t="s">
        <v>24</v>
      </c>
      <c r="I2694" s="29">
        <v>0.4</v>
      </c>
      <c r="J2694" s="30">
        <v>5950</v>
      </c>
      <c r="K2694" s="31">
        <f t="shared" si="20"/>
        <v>2380</v>
      </c>
      <c r="L2694" s="31">
        <f t="shared" si="21"/>
        <v>952</v>
      </c>
      <c r="M2694" s="32">
        <v>0.4</v>
      </c>
      <c r="O2694" s="37"/>
      <c r="P2694" s="35"/>
      <c r="Q2694" s="33"/>
      <c r="R2694" s="34"/>
    </row>
    <row r="2695" spans="1:18" ht="15.75" customHeight="1" x14ac:dyDescent="0.2">
      <c r="A2695" s="22"/>
      <c r="B2695" s="27" t="s">
        <v>30</v>
      </c>
      <c r="C2695" s="27">
        <v>1197831</v>
      </c>
      <c r="D2695" s="28">
        <v>44335</v>
      </c>
      <c r="E2695" s="27" t="s">
        <v>31</v>
      </c>
      <c r="F2695" s="27" t="s">
        <v>105</v>
      </c>
      <c r="G2695" s="27" t="s">
        <v>106</v>
      </c>
      <c r="H2695" s="27" t="s">
        <v>25</v>
      </c>
      <c r="I2695" s="29">
        <v>0.4</v>
      </c>
      <c r="J2695" s="30">
        <v>3000</v>
      </c>
      <c r="K2695" s="31">
        <f t="shared" si="20"/>
        <v>1200</v>
      </c>
      <c r="L2695" s="31">
        <f t="shared" si="21"/>
        <v>420</v>
      </c>
      <c r="M2695" s="32">
        <v>0.35</v>
      </c>
      <c r="O2695" s="37"/>
      <c r="P2695" s="35"/>
      <c r="Q2695" s="33"/>
      <c r="R2695" s="34"/>
    </row>
    <row r="2696" spans="1:18" ht="15.75" customHeight="1" x14ac:dyDescent="0.2">
      <c r="A2696" s="22"/>
      <c r="B2696" s="27" t="s">
        <v>30</v>
      </c>
      <c r="C2696" s="27">
        <v>1197831</v>
      </c>
      <c r="D2696" s="28">
        <v>44335</v>
      </c>
      <c r="E2696" s="27" t="s">
        <v>31</v>
      </c>
      <c r="F2696" s="27" t="s">
        <v>105</v>
      </c>
      <c r="G2696" s="27" t="s">
        <v>106</v>
      </c>
      <c r="H2696" s="27" t="s">
        <v>26</v>
      </c>
      <c r="I2696" s="29">
        <v>0.35000000000000003</v>
      </c>
      <c r="J2696" s="30">
        <v>2750</v>
      </c>
      <c r="K2696" s="31">
        <f t="shared" si="20"/>
        <v>962.50000000000011</v>
      </c>
      <c r="L2696" s="31">
        <f t="shared" si="21"/>
        <v>385.00000000000006</v>
      </c>
      <c r="M2696" s="32">
        <v>0.4</v>
      </c>
      <c r="O2696" s="37"/>
      <c r="P2696" s="35"/>
      <c r="Q2696" s="33"/>
      <c r="R2696" s="34"/>
    </row>
    <row r="2697" spans="1:18" ht="15.75" customHeight="1" x14ac:dyDescent="0.2">
      <c r="A2697" s="22"/>
      <c r="B2697" s="27" t="s">
        <v>30</v>
      </c>
      <c r="C2697" s="27">
        <v>1197831</v>
      </c>
      <c r="D2697" s="28">
        <v>44335</v>
      </c>
      <c r="E2697" s="27" t="s">
        <v>31</v>
      </c>
      <c r="F2697" s="27" t="s">
        <v>105</v>
      </c>
      <c r="G2697" s="27" t="s">
        <v>106</v>
      </c>
      <c r="H2697" s="27" t="s">
        <v>27</v>
      </c>
      <c r="I2697" s="29">
        <v>0.35000000000000003</v>
      </c>
      <c r="J2697" s="30">
        <v>2250</v>
      </c>
      <c r="K2697" s="31">
        <f t="shared" si="20"/>
        <v>787.50000000000011</v>
      </c>
      <c r="L2697" s="31">
        <f t="shared" si="21"/>
        <v>315.00000000000006</v>
      </c>
      <c r="M2697" s="32">
        <v>0.4</v>
      </c>
      <c r="O2697" s="37"/>
      <c r="P2697" s="35"/>
      <c r="Q2697" s="33"/>
      <c r="R2697" s="34"/>
    </row>
    <row r="2698" spans="1:18" ht="15.75" customHeight="1" x14ac:dyDescent="0.2">
      <c r="A2698" s="22"/>
      <c r="B2698" s="27" t="s">
        <v>30</v>
      </c>
      <c r="C2698" s="27">
        <v>1197831</v>
      </c>
      <c r="D2698" s="28">
        <v>44335</v>
      </c>
      <c r="E2698" s="27" t="s">
        <v>31</v>
      </c>
      <c r="F2698" s="27" t="s">
        <v>105</v>
      </c>
      <c r="G2698" s="27" t="s">
        <v>106</v>
      </c>
      <c r="H2698" s="27" t="s">
        <v>28</v>
      </c>
      <c r="I2698" s="29">
        <v>0.44999999999999996</v>
      </c>
      <c r="J2698" s="30">
        <v>2500</v>
      </c>
      <c r="K2698" s="31">
        <f t="shared" si="20"/>
        <v>1125</v>
      </c>
      <c r="L2698" s="31">
        <f t="shared" si="21"/>
        <v>393.75</v>
      </c>
      <c r="M2698" s="32">
        <v>0.35</v>
      </c>
      <c r="O2698" s="37"/>
      <c r="P2698" s="35"/>
      <c r="Q2698" s="33"/>
      <c r="R2698" s="34"/>
    </row>
    <row r="2699" spans="1:18" ht="15.75" customHeight="1" x14ac:dyDescent="0.2">
      <c r="A2699" s="22"/>
      <c r="B2699" s="27" t="s">
        <v>30</v>
      </c>
      <c r="C2699" s="27">
        <v>1197831</v>
      </c>
      <c r="D2699" s="28">
        <v>44335</v>
      </c>
      <c r="E2699" s="27" t="s">
        <v>31</v>
      </c>
      <c r="F2699" s="27" t="s">
        <v>105</v>
      </c>
      <c r="G2699" s="27" t="s">
        <v>106</v>
      </c>
      <c r="H2699" s="27" t="s">
        <v>29</v>
      </c>
      <c r="I2699" s="29">
        <v>0.44999999999999996</v>
      </c>
      <c r="J2699" s="30">
        <v>3500</v>
      </c>
      <c r="K2699" s="31">
        <f t="shared" si="20"/>
        <v>1574.9999999999998</v>
      </c>
      <c r="L2699" s="31">
        <f t="shared" si="21"/>
        <v>630</v>
      </c>
      <c r="M2699" s="32">
        <v>0.4</v>
      </c>
      <c r="O2699" s="37"/>
      <c r="P2699" s="35"/>
      <c r="Q2699" s="33"/>
      <c r="R2699" s="34"/>
    </row>
    <row r="2700" spans="1:18" ht="15.75" customHeight="1" x14ac:dyDescent="0.2">
      <c r="A2700" s="22"/>
      <c r="B2700" s="27" t="s">
        <v>30</v>
      </c>
      <c r="C2700" s="27">
        <v>1197831</v>
      </c>
      <c r="D2700" s="28">
        <v>44368</v>
      </c>
      <c r="E2700" s="27" t="s">
        <v>31</v>
      </c>
      <c r="F2700" s="27" t="s">
        <v>105</v>
      </c>
      <c r="G2700" s="27" t="s">
        <v>106</v>
      </c>
      <c r="H2700" s="27" t="s">
        <v>24</v>
      </c>
      <c r="I2700" s="29">
        <v>0.39999999999999997</v>
      </c>
      <c r="J2700" s="30">
        <v>6000</v>
      </c>
      <c r="K2700" s="31">
        <f t="shared" si="20"/>
        <v>2400</v>
      </c>
      <c r="L2700" s="31">
        <f t="shared" si="21"/>
        <v>960</v>
      </c>
      <c r="M2700" s="32">
        <v>0.4</v>
      </c>
      <c r="O2700" s="37"/>
      <c r="P2700" s="35"/>
      <c r="Q2700" s="33"/>
      <c r="R2700" s="34"/>
    </row>
    <row r="2701" spans="1:18" ht="15.75" customHeight="1" x14ac:dyDescent="0.2">
      <c r="A2701" s="22"/>
      <c r="B2701" s="27" t="s">
        <v>30</v>
      </c>
      <c r="C2701" s="27">
        <v>1197831</v>
      </c>
      <c r="D2701" s="28">
        <v>44368</v>
      </c>
      <c r="E2701" s="27" t="s">
        <v>31</v>
      </c>
      <c r="F2701" s="27" t="s">
        <v>105</v>
      </c>
      <c r="G2701" s="27" t="s">
        <v>106</v>
      </c>
      <c r="H2701" s="27" t="s">
        <v>25</v>
      </c>
      <c r="I2701" s="29">
        <v>0.35000000000000003</v>
      </c>
      <c r="J2701" s="30">
        <v>3500</v>
      </c>
      <c r="K2701" s="31">
        <f t="shared" si="20"/>
        <v>1225.0000000000002</v>
      </c>
      <c r="L2701" s="31">
        <f t="shared" si="21"/>
        <v>428.75000000000006</v>
      </c>
      <c r="M2701" s="32">
        <v>0.35</v>
      </c>
      <c r="O2701" s="37"/>
      <c r="P2701" s="35"/>
      <c r="Q2701" s="33"/>
      <c r="R2701" s="34"/>
    </row>
    <row r="2702" spans="1:18" ht="15.75" customHeight="1" x14ac:dyDescent="0.2">
      <c r="A2702" s="22"/>
      <c r="B2702" s="27" t="s">
        <v>30</v>
      </c>
      <c r="C2702" s="27">
        <v>1197831</v>
      </c>
      <c r="D2702" s="28">
        <v>44368</v>
      </c>
      <c r="E2702" s="27" t="s">
        <v>31</v>
      </c>
      <c r="F2702" s="27" t="s">
        <v>105</v>
      </c>
      <c r="G2702" s="27" t="s">
        <v>106</v>
      </c>
      <c r="H2702" s="27" t="s">
        <v>26</v>
      </c>
      <c r="I2702" s="29">
        <v>0.4</v>
      </c>
      <c r="J2702" s="30">
        <v>3250</v>
      </c>
      <c r="K2702" s="31">
        <f t="shared" si="20"/>
        <v>1300</v>
      </c>
      <c r="L2702" s="31">
        <f t="shared" si="21"/>
        <v>520</v>
      </c>
      <c r="M2702" s="32">
        <v>0.4</v>
      </c>
      <c r="O2702" s="37"/>
      <c r="P2702" s="35"/>
      <c r="Q2702" s="33"/>
      <c r="R2702" s="34"/>
    </row>
    <row r="2703" spans="1:18" ht="15.75" customHeight="1" x14ac:dyDescent="0.2">
      <c r="A2703" s="22"/>
      <c r="B2703" s="27" t="s">
        <v>30</v>
      </c>
      <c r="C2703" s="27">
        <v>1197831</v>
      </c>
      <c r="D2703" s="28">
        <v>44368</v>
      </c>
      <c r="E2703" s="27" t="s">
        <v>31</v>
      </c>
      <c r="F2703" s="27" t="s">
        <v>105</v>
      </c>
      <c r="G2703" s="27" t="s">
        <v>106</v>
      </c>
      <c r="H2703" s="27" t="s">
        <v>27</v>
      </c>
      <c r="I2703" s="29">
        <v>0.4</v>
      </c>
      <c r="J2703" s="30">
        <v>3000</v>
      </c>
      <c r="K2703" s="31">
        <f t="shared" si="20"/>
        <v>1200</v>
      </c>
      <c r="L2703" s="31">
        <f t="shared" si="21"/>
        <v>480</v>
      </c>
      <c r="M2703" s="32">
        <v>0.4</v>
      </c>
      <c r="O2703" s="37"/>
      <c r="P2703" s="35"/>
      <c r="Q2703" s="33"/>
      <c r="R2703" s="34"/>
    </row>
    <row r="2704" spans="1:18" ht="15.75" customHeight="1" x14ac:dyDescent="0.2">
      <c r="A2704" s="22"/>
      <c r="B2704" s="27" t="s">
        <v>30</v>
      </c>
      <c r="C2704" s="27">
        <v>1197831</v>
      </c>
      <c r="D2704" s="28">
        <v>44368</v>
      </c>
      <c r="E2704" s="27" t="s">
        <v>31</v>
      </c>
      <c r="F2704" s="27" t="s">
        <v>105</v>
      </c>
      <c r="G2704" s="27" t="s">
        <v>106</v>
      </c>
      <c r="H2704" s="27" t="s">
        <v>28</v>
      </c>
      <c r="I2704" s="29">
        <v>0.54999999999999993</v>
      </c>
      <c r="J2704" s="30">
        <v>3000</v>
      </c>
      <c r="K2704" s="31">
        <f t="shared" si="20"/>
        <v>1649.9999999999998</v>
      </c>
      <c r="L2704" s="31">
        <f t="shared" si="21"/>
        <v>577.49999999999989</v>
      </c>
      <c r="M2704" s="32">
        <v>0.35</v>
      </c>
      <c r="O2704" s="37"/>
      <c r="P2704" s="35"/>
      <c r="Q2704" s="33"/>
      <c r="R2704" s="34"/>
    </row>
    <row r="2705" spans="1:18" ht="15.75" customHeight="1" x14ac:dyDescent="0.2">
      <c r="A2705" s="22"/>
      <c r="B2705" s="27" t="s">
        <v>30</v>
      </c>
      <c r="C2705" s="27">
        <v>1197831</v>
      </c>
      <c r="D2705" s="28">
        <v>44368</v>
      </c>
      <c r="E2705" s="27" t="s">
        <v>31</v>
      </c>
      <c r="F2705" s="27" t="s">
        <v>105</v>
      </c>
      <c r="G2705" s="27" t="s">
        <v>106</v>
      </c>
      <c r="H2705" s="27" t="s">
        <v>29</v>
      </c>
      <c r="I2705" s="29">
        <v>0.6</v>
      </c>
      <c r="J2705" s="30">
        <v>4750</v>
      </c>
      <c r="K2705" s="31">
        <f t="shared" si="20"/>
        <v>2850</v>
      </c>
      <c r="L2705" s="31">
        <f t="shared" si="21"/>
        <v>1140</v>
      </c>
      <c r="M2705" s="32">
        <v>0.4</v>
      </c>
      <c r="O2705" s="37"/>
      <c r="P2705" s="35"/>
      <c r="Q2705" s="33"/>
      <c r="R2705" s="34"/>
    </row>
    <row r="2706" spans="1:18" ht="15.75" customHeight="1" x14ac:dyDescent="0.2">
      <c r="A2706" s="22"/>
      <c r="B2706" s="27" t="s">
        <v>30</v>
      </c>
      <c r="C2706" s="27">
        <v>1197831</v>
      </c>
      <c r="D2706" s="28">
        <v>44396</v>
      </c>
      <c r="E2706" s="27" t="s">
        <v>31</v>
      </c>
      <c r="F2706" s="27" t="s">
        <v>105</v>
      </c>
      <c r="G2706" s="27" t="s">
        <v>106</v>
      </c>
      <c r="H2706" s="27" t="s">
        <v>24</v>
      </c>
      <c r="I2706" s="29">
        <v>0.54999999999999993</v>
      </c>
      <c r="J2706" s="30">
        <v>7000</v>
      </c>
      <c r="K2706" s="31">
        <f t="shared" si="20"/>
        <v>3849.9999999999995</v>
      </c>
      <c r="L2706" s="31">
        <f t="shared" si="21"/>
        <v>1540</v>
      </c>
      <c r="M2706" s="32">
        <v>0.4</v>
      </c>
      <c r="O2706" s="37"/>
      <c r="P2706" s="35"/>
      <c r="Q2706" s="33"/>
      <c r="R2706" s="34"/>
    </row>
    <row r="2707" spans="1:18" ht="15.75" customHeight="1" x14ac:dyDescent="0.2">
      <c r="A2707" s="22"/>
      <c r="B2707" s="27" t="s">
        <v>30</v>
      </c>
      <c r="C2707" s="27">
        <v>1197831</v>
      </c>
      <c r="D2707" s="28">
        <v>44396</v>
      </c>
      <c r="E2707" s="27" t="s">
        <v>31</v>
      </c>
      <c r="F2707" s="27" t="s">
        <v>105</v>
      </c>
      <c r="G2707" s="27" t="s">
        <v>106</v>
      </c>
      <c r="H2707" s="27" t="s">
        <v>25</v>
      </c>
      <c r="I2707" s="29">
        <v>0.5</v>
      </c>
      <c r="J2707" s="30">
        <v>4500</v>
      </c>
      <c r="K2707" s="31">
        <f t="shared" si="20"/>
        <v>2250</v>
      </c>
      <c r="L2707" s="31">
        <f t="shared" si="21"/>
        <v>787.5</v>
      </c>
      <c r="M2707" s="32">
        <v>0.35</v>
      </c>
      <c r="O2707" s="37"/>
      <c r="P2707" s="35"/>
      <c r="Q2707" s="33"/>
      <c r="R2707" s="34"/>
    </row>
    <row r="2708" spans="1:18" ht="15.75" customHeight="1" x14ac:dyDescent="0.2">
      <c r="A2708" s="22"/>
      <c r="B2708" s="27" t="s">
        <v>30</v>
      </c>
      <c r="C2708" s="27">
        <v>1197831</v>
      </c>
      <c r="D2708" s="28">
        <v>44396</v>
      </c>
      <c r="E2708" s="27" t="s">
        <v>31</v>
      </c>
      <c r="F2708" s="27" t="s">
        <v>105</v>
      </c>
      <c r="G2708" s="27" t="s">
        <v>106</v>
      </c>
      <c r="H2708" s="27" t="s">
        <v>26</v>
      </c>
      <c r="I2708" s="29">
        <v>0.45</v>
      </c>
      <c r="J2708" s="30">
        <v>3750</v>
      </c>
      <c r="K2708" s="31">
        <f t="shared" si="20"/>
        <v>1687.5</v>
      </c>
      <c r="L2708" s="31">
        <f t="shared" si="21"/>
        <v>675</v>
      </c>
      <c r="M2708" s="32">
        <v>0.4</v>
      </c>
      <c r="O2708" s="37"/>
      <c r="P2708" s="35"/>
      <c r="Q2708" s="33"/>
      <c r="R2708" s="34"/>
    </row>
    <row r="2709" spans="1:18" ht="15.75" customHeight="1" x14ac:dyDescent="0.2">
      <c r="A2709" s="22"/>
      <c r="B2709" s="27" t="s">
        <v>30</v>
      </c>
      <c r="C2709" s="27">
        <v>1197831</v>
      </c>
      <c r="D2709" s="28">
        <v>44396</v>
      </c>
      <c r="E2709" s="27" t="s">
        <v>31</v>
      </c>
      <c r="F2709" s="27" t="s">
        <v>105</v>
      </c>
      <c r="G2709" s="27" t="s">
        <v>106</v>
      </c>
      <c r="H2709" s="27" t="s">
        <v>27</v>
      </c>
      <c r="I2709" s="29">
        <v>0.45</v>
      </c>
      <c r="J2709" s="30">
        <v>3250</v>
      </c>
      <c r="K2709" s="31">
        <f t="shared" si="20"/>
        <v>1462.5</v>
      </c>
      <c r="L2709" s="31">
        <f t="shared" si="21"/>
        <v>585</v>
      </c>
      <c r="M2709" s="32">
        <v>0.4</v>
      </c>
      <c r="O2709" s="37"/>
      <c r="P2709" s="35"/>
      <c r="Q2709" s="33"/>
      <c r="R2709" s="34"/>
    </row>
    <row r="2710" spans="1:18" ht="15.75" customHeight="1" x14ac:dyDescent="0.2">
      <c r="A2710" s="22"/>
      <c r="B2710" s="27" t="s">
        <v>30</v>
      </c>
      <c r="C2710" s="27">
        <v>1197831</v>
      </c>
      <c r="D2710" s="28">
        <v>44396</v>
      </c>
      <c r="E2710" s="27" t="s">
        <v>31</v>
      </c>
      <c r="F2710" s="27" t="s">
        <v>105</v>
      </c>
      <c r="G2710" s="27" t="s">
        <v>106</v>
      </c>
      <c r="H2710" s="27" t="s">
        <v>28</v>
      </c>
      <c r="I2710" s="29">
        <v>0.6</v>
      </c>
      <c r="J2710" s="30">
        <v>3500</v>
      </c>
      <c r="K2710" s="31">
        <f t="shared" si="20"/>
        <v>2100</v>
      </c>
      <c r="L2710" s="31">
        <f t="shared" si="21"/>
        <v>735</v>
      </c>
      <c r="M2710" s="32">
        <v>0.35</v>
      </c>
      <c r="O2710" s="37"/>
      <c r="P2710" s="35"/>
      <c r="Q2710" s="33"/>
      <c r="R2710" s="34"/>
    </row>
    <row r="2711" spans="1:18" ht="15.75" customHeight="1" x14ac:dyDescent="0.2">
      <c r="A2711" s="22"/>
      <c r="B2711" s="27" t="s">
        <v>30</v>
      </c>
      <c r="C2711" s="27">
        <v>1197831</v>
      </c>
      <c r="D2711" s="28">
        <v>44396</v>
      </c>
      <c r="E2711" s="27" t="s">
        <v>31</v>
      </c>
      <c r="F2711" s="27" t="s">
        <v>105</v>
      </c>
      <c r="G2711" s="27" t="s">
        <v>106</v>
      </c>
      <c r="H2711" s="27" t="s">
        <v>29</v>
      </c>
      <c r="I2711" s="29">
        <v>0.65</v>
      </c>
      <c r="J2711" s="30">
        <v>5250</v>
      </c>
      <c r="K2711" s="31">
        <f t="shared" si="20"/>
        <v>3412.5</v>
      </c>
      <c r="L2711" s="31">
        <f t="shared" si="21"/>
        <v>1365</v>
      </c>
      <c r="M2711" s="32">
        <v>0.4</v>
      </c>
      <c r="O2711" s="37"/>
      <c r="P2711" s="35"/>
      <c r="Q2711" s="33"/>
      <c r="R2711" s="34"/>
    </row>
    <row r="2712" spans="1:18" ht="15.75" customHeight="1" x14ac:dyDescent="0.2">
      <c r="A2712" s="22"/>
      <c r="B2712" s="27" t="s">
        <v>30</v>
      </c>
      <c r="C2712" s="27">
        <v>1197831</v>
      </c>
      <c r="D2712" s="28">
        <v>44428</v>
      </c>
      <c r="E2712" s="27" t="s">
        <v>31</v>
      </c>
      <c r="F2712" s="27" t="s">
        <v>105</v>
      </c>
      <c r="G2712" s="27" t="s">
        <v>106</v>
      </c>
      <c r="H2712" s="27" t="s">
        <v>24</v>
      </c>
      <c r="I2712" s="29">
        <v>0.6</v>
      </c>
      <c r="J2712" s="30">
        <v>6750</v>
      </c>
      <c r="K2712" s="31">
        <f t="shared" si="20"/>
        <v>4050</v>
      </c>
      <c r="L2712" s="31">
        <f t="shared" si="21"/>
        <v>1620</v>
      </c>
      <c r="M2712" s="32">
        <v>0.4</v>
      </c>
      <c r="O2712" s="37"/>
      <c r="P2712" s="35"/>
      <c r="Q2712" s="33"/>
      <c r="R2712" s="34"/>
    </row>
    <row r="2713" spans="1:18" ht="15.75" customHeight="1" x14ac:dyDescent="0.2">
      <c r="A2713" s="22"/>
      <c r="B2713" s="27" t="s">
        <v>30</v>
      </c>
      <c r="C2713" s="27">
        <v>1197831</v>
      </c>
      <c r="D2713" s="28">
        <v>44428</v>
      </c>
      <c r="E2713" s="27" t="s">
        <v>31</v>
      </c>
      <c r="F2713" s="27" t="s">
        <v>105</v>
      </c>
      <c r="G2713" s="27" t="s">
        <v>106</v>
      </c>
      <c r="H2713" s="27" t="s">
        <v>25</v>
      </c>
      <c r="I2713" s="29">
        <v>0.55000000000000004</v>
      </c>
      <c r="J2713" s="30">
        <v>4500</v>
      </c>
      <c r="K2713" s="31">
        <f t="shared" si="20"/>
        <v>2475</v>
      </c>
      <c r="L2713" s="31">
        <f t="shared" si="21"/>
        <v>866.25</v>
      </c>
      <c r="M2713" s="32">
        <v>0.35</v>
      </c>
      <c r="O2713" s="37"/>
      <c r="P2713" s="35"/>
      <c r="Q2713" s="33"/>
      <c r="R2713" s="34"/>
    </row>
    <row r="2714" spans="1:18" ht="15.75" customHeight="1" x14ac:dyDescent="0.2">
      <c r="A2714" s="22"/>
      <c r="B2714" s="27" t="s">
        <v>30</v>
      </c>
      <c r="C2714" s="27">
        <v>1197831</v>
      </c>
      <c r="D2714" s="28">
        <v>44428</v>
      </c>
      <c r="E2714" s="27" t="s">
        <v>31</v>
      </c>
      <c r="F2714" s="27" t="s">
        <v>105</v>
      </c>
      <c r="G2714" s="27" t="s">
        <v>106</v>
      </c>
      <c r="H2714" s="27" t="s">
        <v>26</v>
      </c>
      <c r="I2714" s="29">
        <v>0.5</v>
      </c>
      <c r="J2714" s="30">
        <v>3750</v>
      </c>
      <c r="K2714" s="31">
        <f t="shared" si="20"/>
        <v>1875</v>
      </c>
      <c r="L2714" s="31">
        <f t="shared" si="21"/>
        <v>750</v>
      </c>
      <c r="M2714" s="32">
        <v>0.4</v>
      </c>
      <c r="O2714" s="37"/>
      <c r="P2714" s="35"/>
      <c r="Q2714" s="33"/>
      <c r="R2714" s="34"/>
    </row>
    <row r="2715" spans="1:18" ht="15.75" customHeight="1" x14ac:dyDescent="0.2">
      <c r="A2715" s="22"/>
      <c r="B2715" s="27" t="s">
        <v>30</v>
      </c>
      <c r="C2715" s="27">
        <v>1197831</v>
      </c>
      <c r="D2715" s="28">
        <v>44428</v>
      </c>
      <c r="E2715" s="27" t="s">
        <v>31</v>
      </c>
      <c r="F2715" s="27" t="s">
        <v>105</v>
      </c>
      <c r="G2715" s="27" t="s">
        <v>106</v>
      </c>
      <c r="H2715" s="27" t="s">
        <v>27</v>
      </c>
      <c r="I2715" s="29">
        <v>0.4</v>
      </c>
      <c r="J2715" s="30">
        <v>3250</v>
      </c>
      <c r="K2715" s="31">
        <f t="shared" si="20"/>
        <v>1300</v>
      </c>
      <c r="L2715" s="31">
        <f t="shared" si="21"/>
        <v>520</v>
      </c>
      <c r="M2715" s="32">
        <v>0.4</v>
      </c>
      <c r="O2715" s="37"/>
      <c r="P2715" s="35"/>
      <c r="Q2715" s="33"/>
      <c r="R2715" s="34"/>
    </row>
    <row r="2716" spans="1:18" ht="15.75" customHeight="1" x14ac:dyDescent="0.2">
      <c r="A2716" s="22"/>
      <c r="B2716" s="27" t="s">
        <v>30</v>
      </c>
      <c r="C2716" s="27">
        <v>1197831</v>
      </c>
      <c r="D2716" s="28">
        <v>44428</v>
      </c>
      <c r="E2716" s="27" t="s">
        <v>31</v>
      </c>
      <c r="F2716" s="27" t="s">
        <v>105</v>
      </c>
      <c r="G2716" s="27" t="s">
        <v>106</v>
      </c>
      <c r="H2716" s="27" t="s">
        <v>28</v>
      </c>
      <c r="I2716" s="29">
        <v>0.5</v>
      </c>
      <c r="J2716" s="30">
        <v>3000</v>
      </c>
      <c r="K2716" s="31">
        <f t="shared" si="20"/>
        <v>1500</v>
      </c>
      <c r="L2716" s="31">
        <f t="shared" si="21"/>
        <v>525</v>
      </c>
      <c r="M2716" s="32">
        <v>0.35</v>
      </c>
      <c r="O2716" s="37"/>
      <c r="P2716" s="35"/>
      <c r="Q2716" s="33"/>
      <c r="R2716" s="34"/>
    </row>
    <row r="2717" spans="1:18" ht="15.75" customHeight="1" x14ac:dyDescent="0.2">
      <c r="A2717" s="22"/>
      <c r="B2717" s="27" t="s">
        <v>30</v>
      </c>
      <c r="C2717" s="27">
        <v>1197831</v>
      </c>
      <c r="D2717" s="28">
        <v>44428</v>
      </c>
      <c r="E2717" s="27" t="s">
        <v>31</v>
      </c>
      <c r="F2717" s="27" t="s">
        <v>105</v>
      </c>
      <c r="G2717" s="27" t="s">
        <v>106</v>
      </c>
      <c r="H2717" s="27" t="s">
        <v>29</v>
      </c>
      <c r="I2717" s="29">
        <v>0.55000000000000004</v>
      </c>
      <c r="J2717" s="30">
        <v>4750</v>
      </c>
      <c r="K2717" s="31">
        <f t="shared" si="20"/>
        <v>2612.5</v>
      </c>
      <c r="L2717" s="31">
        <f t="shared" si="21"/>
        <v>1045</v>
      </c>
      <c r="M2717" s="32">
        <v>0.4</v>
      </c>
      <c r="O2717" s="37"/>
      <c r="P2717" s="35"/>
      <c r="Q2717" s="33"/>
      <c r="R2717" s="34"/>
    </row>
    <row r="2718" spans="1:18" ht="15.75" customHeight="1" x14ac:dyDescent="0.2">
      <c r="A2718" s="22"/>
      <c r="B2718" s="27" t="s">
        <v>30</v>
      </c>
      <c r="C2718" s="27">
        <v>1197831</v>
      </c>
      <c r="D2718" s="28">
        <v>44458</v>
      </c>
      <c r="E2718" s="27" t="s">
        <v>31</v>
      </c>
      <c r="F2718" s="27" t="s">
        <v>105</v>
      </c>
      <c r="G2718" s="27" t="s">
        <v>106</v>
      </c>
      <c r="H2718" s="27" t="s">
        <v>24</v>
      </c>
      <c r="I2718" s="29">
        <v>0.5</v>
      </c>
      <c r="J2718" s="30">
        <v>5750</v>
      </c>
      <c r="K2718" s="31">
        <f t="shared" si="20"/>
        <v>2875</v>
      </c>
      <c r="L2718" s="31">
        <f t="shared" si="21"/>
        <v>1150</v>
      </c>
      <c r="M2718" s="32">
        <v>0.4</v>
      </c>
      <c r="O2718" s="37"/>
      <c r="P2718" s="35"/>
      <c r="Q2718" s="33"/>
      <c r="R2718" s="34"/>
    </row>
    <row r="2719" spans="1:18" ht="15.75" customHeight="1" x14ac:dyDescent="0.2">
      <c r="A2719" s="22"/>
      <c r="B2719" s="27" t="s">
        <v>30</v>
      </c>
      <c r="C2719" s="27">
        <v>1197831</v>
      </c>
      <c r="D2719" s="28">
        <v>44458</v>
      </c>
      <c r="E2719" s="27" t="s">
        <v>31</v>
      </c>
      <c r="F2719" s="27" t="s">
        <v>105</v>
      </c>
      <c r="G2719" s="27" t="s">
        <v>106</v>
      </c>
      <c r="H2719" s="27" t="s">
        <v>25</v>
      </c>
      <c r="I2719" s="29">
        <v>0.40000000000000013</v>
      </c>
      <c r="J2719" s="30">
        <v>3750</v>
      </c>
      <c r="K2719" s="31">
        <f t="shared" si="20"/>
        <v>1500.0000000000005</v>
      </c>
      <c r="L2719" s="31">
        <f t="shared" si="21"/>
        <v>525.00000000000011</v>
      </c>
      <c r="M2719" s="32">
        <v>0.35</v>
      </c>
      <c r="O2719" s="37"/>
      <c r="P2719" s="35"/>
      <c r="Q2719" s="33"/>
      <c r="R2719" s="34"/>
    </row>
    <row r="2720" spans="1:18" ht="15.75" customHeight="1" x14ac:dyDescent="0.2">
      <c r="A2720" s="22"/>
      <c r="B2720" s="27" t="s">
        <v>30</v>
      </c>
      <c r="C2720" s="27">
        <v>1197831</v>
      </c>
      <c r="D2720" s="28">
        <v>44458</v>
      </c>
      <c r="E2720" s="27" t="s">
        <v>31</v>
      </c>
      <c r="F2720" s="27" t="s">
        <v>105</v>
      </c>
      <c r="G2720" s="27" t="s">
        <v>106</v>
      </c>
      <c r="H2720" s="27" t="s">
        <v>26</v>
      </c>
      <c r="I2720" s="29">
        <v>0.15000000000000008</v>
      </c>
      <c r="J2720" s="30">
        <v>2750</v>
      </c>
      <c r="K2720" s="31">
        <f t="shared" si="20"/>
        <v>412.50000000000023</v>
      </c>
      <c r="L2720" s="31">
        <f t="shared" si="21"/>
        <v>165.00000000000011</v>
      </c>
      <c r="M2720" s="32">
        <v>0.4</v>
      </c>
      <c r="O2720" s="37"/>
      <c r="P2720" s="35"/>
      <c r="Q2720" s="33"/>
      <c r="R2720" s="34"/>
    </row>
    <row r="2721" spans="1:18" ht="15.75" customHeight="1" x14ac:dyDescent="0.2">
      <c r="A2721" s="22"/>
      <c r="B2721" s="27" t="s">
        <v>30</v>
      </c>
      <c r="C2721" s="27">
        <v>1197831</v>
      </c>
      <c r="D2721" s="28">
        <v>44458</v>
      </c>
      <c r="E2721" s="27" t="s">
        <v>31</v>
      </c>
      <c r="F2721" s="27" t="s">
        <v>105</v>
      </c>
      <c r="G2721" s="27" t="s">
        <v>106</v>
      </c>
      <c r="H2721" s="27" t="s">
        <v>27</v>
      </c>
      <c r="I2721" s="29">
        <v>0.15000000000000008</v>
      </c>
      <c r="J2721" s="30">
        <v>2500</v>
      </c>
      <c r="K2721" s="31">
        <f t="shared" si="20"/>
        <v>375.00000000000017</v>
      </c>
      <c r="L2721" s="31">
        <f t="shared" si="21"/>
        <v>150.00000000000009</v>
      </c>
      <c r="M2721" s="32">
        <v>0.4</v>
      </c>
      <c r="O2721" s="37"/>
      <c r="P2721" s="35"/>
      <c r="Q2721" s="33"/>
      <c r="R2721" s="34"/>
    </row>
    <row r="2722" spans="1:18" ht="15.75" customHeight="1" x14ac:dyDescent="0.2">
      <c r="A2722" s="22"/>
      <c r="B2722" s="27" t="s">
        <v>30</v>
      </c>
      <c r="C2722" s="27">
        <v>1197831</v>
      </c>
      <c r="D2722" s="28">
        <v>44458</v>
      </c>
      <c r="E2722" s="27" t="s">
        <v>31</v>
      </c>
      <c r="F2722" s="27" t="s">
        <v>105</v>
      </c>
      <c r="G2722" s="27" t="s">
        <v>106</v>
      </c>
      <c r="H2722" s="27" t="s">
        <v>28</v>
      </c>
      <c r="I2722" s="29">
        <v>0.25000000000000006</v>
      </c>
      <c r="J2722" s="30">
        <v>2500</v>
      </c>
      <c r="K2722" s="31">
        <f t="shared" si="20"/>
        <v>625.00000000000011</v>
      </c>
      <c r="L2722" s="31">
        <f t="shared" si="21"/>
        <v>218.75000000000003</v>
      </c>
      <c r="M2722" s="32">
        <v>0.35</v>
      </c>
      <c r="O2722" s="37"/>
      <c r="P2722" s="35"/>
      <c r="Q2722" s="33"/>
      <c r="R2722" s="34"/>
    </row>
    <row r="2723" spans="1:18" ht="15.75" customHeight="1" x14ac:dyDescent="0.2">
      <c r="A2723" s="22"/>
      <c r="B2723" s="27" t="s">
        <v>30</v>
      </c>
      <c r="C2723" s="27">
        <v>1197831</v>
      </c>
      <c r="D2723" s="28">
        <v>44458</v>
      </c>
      <c r="E2723" s="27" t="s">
        <v>31</v>
      </c>
      <c r="F2723" s="27" t="s">
        <v>105</v>
      </c>
      <c r="G2723" s="27" t="s">
        <v>106</v>
      </c>
      <c r="H2723" s="27" t="s">
        <v>29</v>
      </c>
      <c r="I2723" s="29">
        <v>0.3000000000000001</v>
      </c>
      <c r="J2723" s="30">
        <v>3500</v>
      </c>
      <c r="K2723" s="31">
        <f t="shared" si="20"/>
        <v>1050.0000000000005</v>
      </c>
      <c r="L2723" s="31">
        <f t="shared" si="21"/>
        <v>420.00000000000023</v>
      </c>
      <c r="M2723" s="32">
        <v>0.4</v>
      </c>
      <c r="O2723" s="37"/>
      <c r="P2723" s="35"/>
      <c r="Q2723" s="33"/>
      <c r="R2723" s="34"/>
    </row>
    <row r="2724" spans="1:18" ht="15.75" customHeight="1" x14ac:dyDescent="0.2">
      <c r="A2724" s="22"/>
      <c r="B2724" s="27" t="s">
        <v>30</v>
      </c>
      <c r="C2724" s="27">
        <v>1197831</v>
      </c>
      <c r="D2724" s="28">
        <v>44490</v>
      </c>
      <c r="E2724" s="27" t="s">
        <v>31</v>
      </c>
      <c r="F2724" s="27" t="s">
        <v>105</v>
      </c>
      <c r="G2724" s="27" t="s">
        <v>106</v>
      </c>
      <c r="H2724" s="27" t="s">
        <v>24</v>
      </c>
      <c r="I2724" s="29">
        <v>0.3000000000000001</v>
      </c>
      <c r="J2724" s="30">
        <v>5250</v>
      </c>
      <c r="K2724" s="31">
        <f t="shared" si="20"/>
        <v>1575.0000000000005</v>
      </c>
      <c r="L2724" s="31">
        <f t="shared" si="21"/>
        <v>630.00000000000023</v>
      </c>
      <c r="M2724" s="32">
        <v>0.4</v>
      </c>
      <c r="O2724" s="37"/>
      <c r="P2724" s="35"/>
      <c r="Q2724" s="33"/>
      <c r="R2724" s="34"/>
    </row>
    <row r="2725" spans="1:18" ht="15.75" customHeight="1" x14ac:dyDescent="0.2">
      <c r="A2725" s="22"/>
      <c r="B2725" s="27" t="s">
        <v>30</v>
      </c>
      <c r="C2725" s="27">
        <v>1197831</v>
      </c>
      <c r="D2725" s="28">
        <v>44490</v>
      </c>
      <c r="E2725" s="27" t="s">
        <v>31</v>
      </c>
      <c r="F2725" s="27" t="s">
        <v>105</v>
      </c>
      <c r="G2725" s="27" t="s">
        <v>106</v>
      </c>
      <c r="H2725" s="27" t="s">
        <v>25</v>
      </c>
      <c r="I2725" s="29">
        <v>0.20000000000000012</v>
      </c>
      <c r="J2725" s="30">
        <v>3500</v>
      </c>
      <c r="K2725" s="31">
        <f t="shared" si="20"/>
        <v>700.00000000000045</v>
      </c>
      <c r="L2725" s="31">
        <f t="shared" si="21"/>
        <v>245.00000000000014</v>
      </c>
      <c r="M2725" s="32">
        <v>0.35</v>
      </c>
      <c r="O2725" s="37"/>
      <c r="P2725" s="35"/>
      <c r="Q2725" s="33"/>
      <c r="R2725" s="34"/>
    </row>
    <row r="2726" spans="1:18" ht="15.75" customHeight="1" x14ac:dyDescent="0.2">
      <c r="A2726" s="22"/>
      <c r="B2726" s="27" t="s">
        <v>30</v>
      </c>
      <c r="C2726" s="27">
        <v>1197831</v>
      </c>
      <c r="D2726" s="28">
        <v>44490</v>
      </c>
      <c r="E2726" s="27" t="s">
        <v>31</v>
      </c>
      <c r="F2726" s="27" t="s">
        <v>105</v>
      </c>
      <c r="G2726" s="27" t="s">
        <v>106</v>
      </c>
      <c r="H2726" s="27" t="s">
        <v>26</v>
      </c>
      <c r="I2726" s="29">
        <v>0.20000000000000012</v>
      </c>
      <c r="J2726" s="30">
        <v>2250</v>
      </c>
      <c r="K2726" s="31">
        <f t="shared" si="20"/>
        <v>450.00000000000028</v>
      </c>
      <c r="L2726" s="31">
        <f t="shared" si="21"/>
        <v>180.00000000000011</v>
      </c>
      <c r="M2726" s="32">
        <v>0.4</v>
      </c>
      <c r="O2726" s="37"/>
      <c r="P2726" s="35"/>
      <c r="Q2726" s="33"/>
      <c r="R2726" s="34"/>
    </row>
    <row r="2727" spans="1:18" ht="15.75" customHeight="1" x14ac:dyDescent="0.2">
      <c r="A2727" s="22"/>
      <c r="B2727" s="27" t="s">
        <v>30</v>
      </c>
      <c r="C2727" s="27">
        <v>1197831</v>
      </c>
      <c r="D2727" s="28">
        <v>44490</v>
      </c>
      <c r="E2727" s="27" t="s">
        <v>31</v>
      </c>
      <c r="F2727" s="27" t="s">
        <v>105</v>
      </c>
      <c r="G2727" s="27" t="s">
        <v>106</v>
      </c>
      <c r="H2727" s="27" t="s">
        <v>27</v>
      </c>
      <c r="I2727" s="29">
        <v>0.20000000000000012</v>
      </c>
      <c r="J2727" s="30">
        <v>2000</v>
      </c>
      <c r="K2727" s="31">
        <f t="shared" si="20"/>
        <v>400.00000000000023</v>
      </c>
      <c r="L2727" s="31">
        <f t="shared" si="21"/>
        <v>160.00000000000011</v>
      </c>
      <c r="M2727" s="32">
        <v>0.4</v>
      </c>
      <c r="O2727" s="37"/>
      <c r="P2727" s="35"/>
      <c r="Q2727" s="33"/>
      <c r="R2727" s="34"/>
    </row>
    <row r="2728" spans="1:18" ht="15.75" customHeight="1" x14ac:dyDescent="0.2">
      <c r="A2728" s="22"/>
      <c r="B2728" s="27" t="s">
        <v>30</v>
      </c>
      <c r="C2728" s="27">
        <v>1197831</v>
      </c>
      <c r="D2728" s="28">
        <v>44490</v>
      </c>
      <c r="E2728" s="27" t="s">
        <v>31</v>
      </c>
      <c r="F2728" s="27" t="s">
        <v>105</v>
      </c>
      <c r="G2728" s="27" t="s">
        <v>106</v>
      </c>
      <c r="H2728" s="27" t="s">
        <v>28</v>
      </c>
      <c r="I2728" s="29">
        <v>0.3000000000000001</v>
      </c>
      <c r="J2728" s="30">
        <v>2000</v>
      </c>
      <c r="K2728" s="31">
        <f t="shared" si="20"/>
        <v>600.00000000000023</v>
      </c>
      <c r="L2728" s="31">
        <f t="shared" si="21"/>
        <v>210.00000000000006</v>
      </c>
      <c r="M2728" s="32">
        <v>0.35</v>
      </c>
      <c r="O2728" s="37"/>
      <c r="P2728" s="35"/>
      <c r="Q2728" s="33"/>
      <c r="R2728" s="34"/>
    </row>
    <row r="2729" spans="1:18" ht="15.75" customHeight="1" x14ac:dyDescent="0.2">
      <c r="A2729" s="22"/>
      <c r="B2729" s="27" t="s">
        <v>30</v>
      </c>
      <c r="C2729" s="27">
        <v>1197831</v>
      </c>
      <c r="D2729" s="28">
        <v>44490</v>
      </c>
      <c r="E2729" s="27" t="s">
        <v>31</v>
      </c>
      <c r="F2729" s="27" t="s">
        <v>105</v>
      </c>
      <c r="G2729" s="27" t="s">
        <v>106</v>
      </c>
      <c r="H2729" s="27" t="s">
        <v>29</v>
      </c>
      <c r="I2729" s="29">
        <v>0.30000000000000004</v>
      </c>
      <c r="J2729" s="30">
        <v>3250</v>
      </c>
      <c r="K2729" s="31">
        <f t="shared" si="20"/>
        <v>975.00000000000011</v>
      </c>
      <c r="L2729" s="31">
        <f t="shared" si="21"/>
        <v>390.00000000000006</v>
      </c>
      <c r="M2729" s="32">
        <v>0.4</v>
      </c>
      <c r="O2729" s="37"/>
      <c r="P2729" s="35"/>
      <c r="Q2729" s="33"/>
      <c r="R2729" s="34"/>
    </row>
    <row r="2730" spans="1:18" ht="15.75" customHeight="1" x14ac:dyDescent="0.2">
      <c r="A2730" s="22"/>
      <c r="B2730" s="27" t="s">
        <v>30</v>
      </c>
      <c r="C2730" s="27">
        <v>1197831</v>
      </c>
      <c r="D2730" s="28">
        <v>44520</v>
      </c>
      <c r="E2730" s="27" t="s">
        <v>31</v>
      </c>
      <c r="F2730" s="27" t="s">
        <v>105</v>
      </c>
      <c r="G2730" s="27" t="s">
        <v>106</v>
      </c>
      <c r="H2730" s="27" t="s">
        <v>24</v>
      </c>
      <c r="I2730" s="29">
        <v>0.25000000000000011</v>
      </c>
      <c r="J2730" s="30">
        <v>4750</v>
      </c>
      <c r="K2730" s="31">
        <f t="shared" si="20"/>
        <v>1187.5000000000005</v>
      </c>
      <c r="L2730" s="31">
        <f t="shared" si="21"/>
        <v>475.00000000000023</v>
      </c>
      <c r="M2730" s="32">
        <v>0.4</v>
      </c>
      <c r="O2730" s="37"/>
      <c r="P2730" s="35"/>
      <c r="Q2730" s="33"/>
      <c r="R2730" s="34"/>
    </row>
    <row r="2731" spans="1:18" ht="15.75" customHeight="1" x14ac:dyDescent="0.2">
      <c r="A2731" s="22"/>
      <c r="B2731" s="27" t="s">
        <v>30</v>
      </c>
      <c r="C2731" s="27">
        <v>1197831</v>
      </c>
      <c r="D2731" s="28">
        <v>44520</v>
      </c>
      <c r="E2731" s="27" t="s">
        <v>31</v>
      </c>
      <c r="F2731" s="27" t="s">
        <v>105</v>
      </c>
      <c r="G2731" s="27" t="s">
        <v>106</v>
      </c>
      <c r="H2731" s="27" t="s">
        <v>25</v>
      </c>
      <c r="I2731" s="29">
        <v>0.15000000000000013</v>
      </c>
      <c r="J2731" s="30">
        <v>3000</v>
      </c>
      <c r="K2731" s="31">
        <f t="shared" si="20"/>
        <v>450.0000000000004</v>
      </c>
      <c r="L2731" s="31">
        <f t="shared" si="21"/>
        <v>157.50000000000014</v>
      </c>
      <c r="M2731" s="32">
        <v>0.35</v>
      </c>
      <c r="O2731" s="37"/>
      <c r="P2731" s="35"/>
      <c r="Q2731" s="33"/>
      <c r="R2731" s="34"/>
    </row>
    <row r="2732" spans="1:18" ht="15.75" customHeight="1" x14ac:dyDescent="0.2">
      <c r="A2732" s="22"/>
      <c r="B2732" s="27" t="s">
        <v>30</v>
      </c>
      <c r="C2732" s="27">
        <v>1197831</v>
      </c>
      <c r="D2732" s="28">
        <v>44520</v>
      </c>
      <c r="E2732" s="27" t="s">
        <v>31</v>
      </c>
      <c r="F2732" s="27" t="s">
        <v>105</v>
      </c>
      <c r="G2732" s="27" t="s">
        <v>106</v>
      </c>
      <c r="H2732" s="27" t="s">
        <v>26</v>
      </c>
      <c r="I2732" s="29">
        <v>0.25000000000000017</v>
      </c>
      <c r="J2732" s="30">
        <v>2450</v>
      </c>
      <c r="K2732" s="31">
        <f t="shared" si="20"/>
        <v>612.50000000000045</v>
      </c>
      <c r="L2732" s="31">
        <f t="shared" si="21"/>
        <v>245.0000000000002</v>
      </c>
      <c r="M2732" s="32">
        <v>0.4</v>
      </c>
      <c r="O2732" s="37"/>
      <c r="P2732" s="35"/>
      <c r="Q2732" s="33"/>
      <c r="R2732" s="34"/>
    </row>
    <row r="2733" spans="1:18" ht="15.75" customHeight="1" x14ac:dyDescent="0.2">
      <c r="A2733" s="22"/>
      <c r="B2733" s="27" t="s">
        <v>30</v>
      </c>
      <c r="C2733" s="27">
        <v>1197831</v>
      </c>
      <c r="D2733" s="28">
        <v>44520</v>
      </c>
      <c r="E2733" s="27" t="s">
        <v>31</v>
      </c>
      <c r="F2733" s="27" t="s">
        <v>105</v>
      </c>
      <c r="G2733" s="27" t="s">
        <v>106</v>
      </c>
      <c r="H2733" s="27" t="s">
        <v>27</v>
      </c>
      <c r="I2733" s="29">
        <v>0.55000000000000016</v>
      </c>
      <c r="J2733" s="30">
        <v>3000</v>
      </c>
      <c r="K2733" s="31">
        <f t="shared" si="20"/>
        <v>1650.0000000000005</v>
      </c>
      <c r="L2733" s="31">
        <f t="shared" si="21"/>
        <v>660.00000000000023</v>
      </c>
      <c r="M2733" s="32">
        <v>0.4</v>
      </c>
      <c r="O2733" s="37"/>
      <c r="P2733" s="35"/>
      <c r="Q2733" s="33"/>
      <c r="R2733" s="34"/>
    </row>
    <row r="2734" spans="1:18" ht="15.75" customHeight="1" x14ac:dyDescent="0.2">
      <c r="A2734" s="22"/>
      <c r="B2734" s="27" t="s">
        <v>30</v>
      </c>
      <c r="C2734" s="27">
        <v>1197831</v>
      </c>
      <c r="D2734" s="28">
        <v>44520</v>
      </c>
      <c r="E2734" s="27" t="s">
        <v>31</v>
      </c>
      <c r="F2734" s="27" t="s">
        <v>105</v>
      </c>
      <c r="G2734" s="27" t="s">
        <v>106</v>
      </c>
      <c r="H2734" s="27" t="s">
        <v>28</v>
      </c>
      <c r="I2734" s="29">
        <v>0.75000000000000011</v>
      </c>
      <c r="J2734" s="30">
        <v>2750</v>
      </c>
      <c r="K2734" s="31">
        <f t="shared" si="20"/>
        <v>2062.5000000000005</v>
      </c>
      <c r="L2734" s="31">
        <f t="shared" si="21"/>
        <v>721.87500000000011</v>
      </c>
      <c r="M2734" s="32">
        <v>0.35</v>
      </c>
      <c r="O2734" s="37"/>
      <c r="P2734" s="35"/>
      <c r="Q2734" s="33"/>
      <c r="R2734" s="34"/>
    </row>
    <row r="2735" spans="1:18" ht="15.75" customHeight="1" x14ac:dyDescent="0.2">
      <c r="A2735" s="22"/>
      <c r="B2735" s="27" t="s">
        <v>30</v>
      </c>
      <c r="C2735" s="27">
        <v>1197831</v>
      </c>
      <c r="D2735" s="28">
        <v>44520</v>
      </c>
      <c r="E2735" s="27" t="s">
        <v>31</v>
      </c>
      <c r="F2735" s="27" t="s">
        <v>105</v>
      </c>
      <c r="G2735" s="27" t="s">
        <v>106</v>
      </c>
      <c r="H2735" s="27" t="s">
        <v>29</v>
      </c>
      <c r="I2735" s="29">
        <v>0.75</v>
      </c>
      <c r="J2735" s="30">
        <v>3750</v>
      </c>
      <c r="K2735" s="31">
        <f t="shared" si="20"/>
        <v>2812.5</v>
      </c>
      <c r="L2735" s="31">
        <f t="shared" si="21"/>
        <v>1125</v>
      </c>
      <c r="M2735" s="32">
        <v>0.4</v>
      </c>
      <c r="O2735" s="37"/>
      <c r="P2735" s="35"/>
      <c r="Q2735" s="33"/>
      <c r="R2735" s="34"/>
    </row>
    <row r="2736" spans="1:18" ht="15.75" customHeight="1" x14ac:dyDescent="0.2">
      <c r="A2736" s="22"/>
      <c r="B2736" s="27" t="s">
        <v>30</v>
      </c>
      <c r="C2736" s="27">
        <v>1197831</v>
      </c>
      <c r="D2736" s="28">
        <v>44549</v>
      </c>
      <c r="E2736" s="27" t="s">
        <v>31</v>
      </c>
      <c r="F2736" s="27" t="s">
        <v>105</v>
      </c>
      <c r="G2736" s="27" t="s">
        <v>106</v>
      </c>
      <c r="H2736" s="27" t="s">
        <v>24</v>
      </c>
      <c r="I2736" s="29">
        <v>0.70000000000000007</v>
      </c>
      <c r="J2736" s="30">
        <v>6250</v>
      </c>
      <c r="K2736" s="31">
        <f t="shared" si="20"/>
        <v>4375</v>
      </c>
      <c r="L2736" s="31">
        <f t="shared" si="21"/>
        <v>1750</v>
      </c>
      <c r="M2736" s="32">
        <v>0.4</v>
      </c>
      <c r="O2736" s="37"/>
      <c r="P2736" s="35"/>
      <c r="Q2736" s="33"/>
      <c r="R2736" s="34"/>
    </row>
    <row r="2737" spans="1:18" ht="15.75" customHeight="1" x14ac:dyDescent="0.2">
      <c r="A2737" s="22"/>
      <c r="B2737" s="27" t="s">
        <v>30</v>
      </c>
      <c r="C2737" s="27">
        <v>1197831</v>
      </c>
      <c r="D2737" s="28">
        <v>44549</v>
      </c>
      <c r="E2737" s="27" t="s">
        <v>31</v>
      </c>
      <c r="F2737" s="27" t="s">
        <v>105</v>
      </c>
      <c r="G2737" s="27" t="s">
        <v>106</v>
      </c>
      <c r="H2737" s="27" t="s">
        <v>25</v>
      </c>
      <c r="I2737" s="29">
        <v>0.60000000000000009</v>
      </c>
      <c r="J2737" s="30">
        <v>4250</v>
      </c>
      <c r="K2737" s="31">
        <f t="shared" si="20"/>
        <v>2550.0000000000005</v>
      </c>
      <c r="L2737" s="31">
        <f t="shared" si="21"/>
        <v>892.50000000000011</v>
      </c>
      <c r="M2737" s="32">
        <v>0.35</v>
      </c>
      <c r="O2737" s="37"/>
      <c r="P2737" s="35"/>
      <c r="Q2737" s="33"/>
      <c r="R2737" s="34"/>
    </row>
    <row r="2738" spans="1:18" ht="15.75" customHeight="1" x14ac:dyDescent="0.2">
      <c r="A2738" s="22"/>
      <c r="B2738" s="27" t="s">
        <v>30</v>
      </c>
      <c r="C2738" s="27">
        <v>1197831</v>
      </c>
      <c r="D2738" s="28">
        <v>44549</v>
      </c>
      <c r="E2738" s="27" t="s">
        <v>31</v>
      </c>
      <c r="F2738" s="27" t="s">
        <v>105</v>
      </c>
      <c r="G2738" s="27" t="s">
        <v>106</v>
      </c>
      <c r="H2738" s="27" t="s">
        <v>26</v>
      </c>
      <c r="I2738" s="29">
        <v>0.60000000000000009</v>
      </c>
      <c r="J2738" s="30">
        <v>3750</v>
      </c>
      <c r="K2738" s="31">
        <f t="shared" si="20"/>
        <v>2250.0000000000005</v>
      </c>
      <c r="L2738" s="31">
        <f t="shared" si="21"/>
        <v>900.00000000000023</v>
      </c>
      <c r="M2738" s="32">
        <v>0.4</v>
      </c>
      <c r="O2738" s="37"/>
      <c r="P2738" s="35"/>
      <c r="Q2738" s="33"/>
      <c r="R2738" s="34"/>
    </row>
    <row r="2739" spans="1:18" ht="15.75" customHeight="1" x14ac:dyDescent="0.2">
      <c r="A2739" s="22"/>
      <c r="B2739" s="27" t="s">
        <v>30</v>
      </c>
      <c r="C2739" s="27">
        <v>1197831</v>
      </c>
      <c r="D2739" s="28">
        <v>44549</v>
      </c>
      <c r="E2739" s="27" t="s">
        <v>31</v>
      </c>
      <c r="F2739" s="27" t="s">
        <v>105</v>
      </c>
      <c r="G2739" s="27" t="s">
        <v>106</v>
      </c>
      <c r="H2739" s="27" t="s">
        <v>27</v>
      </c>
      <c r="I2739" s="29">
        <v>0.60000000000000009</v>
      </c>
      <c r="J2739" s="30">
        <v>3250</v>
      </c>
      <c r="K2739" s="31">
        <f t="shared" si="20"/>
        <v>1950.0000000000002</v>
      </c>
      <c r="L2739" s="31">
        <f t="shared" si="21"/>
        <v>780.00000000000011</v>
      </c>
      <c r="M2739" s="32">
        <v>0.4</v>
      </c>
      <c r="O2739" s="37"/>
      <c r="P2739" s="35"/>
      <c r="Q2739" s="33"/>
      <c r="R2739" s="34"/>
    </row>
    <row r="2740" spans="1:18" ht="15.75" customHeight="1" x14ac:dyDescent="0.2">
      <c r="A2740" s="22"/>
      <c r="B2740" s="27" t="s">
        <v>30</v>
      </c>
      <c r="C2740" s="27">
        <v>1197831</v>
      </c>
      <c r="D2740" s="28">
        <v>44549</v>
      </c>
      <c r="E2740" s="27" t="s">
        <v>31</v>
      </c>
      <c r="F2740" s="27" t="s">
        <v>105</v>
      </c>
      <c r="G2740" s="27" t="s">
        <v>106</v>
      </c>
      <c r="H2740" s="27" t="s">
        <v>28</v>
      </c>
      <c r="I2740" s="29">
        <v>0.70000000000000007</v>
      </c>
      <c r="J2740" s="30">
        <v>3250</v>
      </c>
      <c r="K2740" s="31">
        <f t="shared" si="20"/>
        <v>2275</v>
      </c>
      <c r="L2740" s="31">
        <f t="shared" si="21"/>
        <v>796.25</v>
      </c>
      <c r="M2740" s="32">
        <v>0.35</v>
      </c>
      <c r="O2740" s="37"/>
      <c r="P2740" s="35"/>
      <c r="Q2740" s="33"/>
      <c r="R2740" s="34"/>
    </row>
    <row r="2741" spans="1:18" ht="15.75" customHeight="1" x14ac:dyDescent="0.2">
      <c r="A2741" s="22"/>
      <c r="B2741" s="27" t="s">
        <v>30</v>
      </c>
      <c r="C2741" s="27">
        <v>1197831</v>
      </c>
      <c r="D2741" s="28">
        <v>44549</v>
      </c>
      <c r="E2741" s="27" t="s">
        <v>31</v>
      </c>
      <c r="F2741" s="27" t="s">
        <v>105</v>
      </c>
      <c r="G2741" s="27" t="s">
        <v>106</v>
      </c>
      <c r="H2741" s="27" t="s">
        <v>29</v>
      </c>
      <c r="I2741" s="29">
        <v>0.75</v>
      </c>
      <c r="J2741" s="30">
        <v>4250</v>
      </c>
      <c r="K2741" s="31">
        <f t="shared" si="20"/>
        <v>3187.5</v>
      </c>
      <c r="L2741" s="31">
        <f t="shared" si="21"/>
        <v>1275</v>
      </c>
      <c r="M2741" s="32">
        <v>0.4</v>
      </c>
      <c r="O2741" s="37"/>
      <c r="P2741" s="35"/>
      <c r="Q2741" s="33"/>
      <c r="R2741" s="34"/>
    </row>
    <row r="2742" spans="1:18" ht="15.75" customHeight="1" x14ac:dyDescent="0.2">
      <c r="A2742" s="22" t="s">
        <v>46</v>
      </c>
      <c r="B2742" s="27" t="s">
        <v>30</v>
      </c>
      <c r="C2742" s="27">
        <v>1197831</v>
      </c>
      <c r="D2742" s="28">
        <v>44212</v>
      </c>
      <c r="E2742" s="27" t="s">
        <v>31</v>
      </c>
      <c r="F2742" s="27" t="s">
        <v>107</v>
      </c>
      <c r="G2742" s="27" t="s">
        <v>108</v>
      </c>
      <c r="H2742" s="27" t="s">
        <v>24</v>
      </c>
      <c r="I2742" s="29">
        <v>0.25000000000000006</v>
      </c>
      <c r="J2742" s="30">
        <v>5500</v>
      </c>
      <c r="K2742" s="31">
        <f t="shared" si="20"/>
        <v>1375.0000000000002</v>
      </c>
      <c r="L2742" s="31">
        <f t="shared" si="21"/>
        <v>481.25000000000006</v>
      </c>
      <c r="M2742" s="32">
        <v>0.35</v>
      </c>
      <c r="O2742" s="37"/>
      <c r="P2742" s="35"/>
      <c r="Q2742" s="33"/>
      <c r="R2742" s="34"/>
    </row>
    <row r="2743" spans="1:18" ht="15.75" customHeight="1" x14ac:dyDescent="0.2">
      <c r="A2743" s="22"/>
      <c r="B2743" s="27" t="s">
        <v>30</v>
      </c>
      <c r="C2743" s="27">
        <v>1197831</v>
      </c>
      <c r="D2743" s="28">
        <v>44212</v>
      </c>
      <c r="E2743" s="27" t="s">
        <v>31</v>
      </c>
      <c r="F2743" s="27" t="s">
        <v>107</v>
      </c>
      <c r="G2743" s="27" t="s">
        <v>108</v>
      </c>
      <c r="H2743" s="27" t="s">
        <v>25</v>
      </c>
      <c r="I2743" s="29">
        <v>0.25000000000000006</v>
      </c>
      <c r="J2743" s="30">
        <v>3500</v>
      </c>
      <c r="K2743" s="31">
        <f t="shared" si="20"/>
        <v>875.00000000000023</v>
      </c>
      <c r="L2743" s="31">
        <f t="shared" si="21"/>
        <v>306.25000000000006</v>
      </c>
      <c r="M2743" s="32">
        <v>0.35</v>
      </c>
      <c r="O2743" s="37"/>
      <c r="P2743" s="35"/>
      <c r="Q2743" s="33"/>
      <c r="R2743" s="34"/>
    </row>
    <row r="2744" spans="1:18" ht="15.75" customHeight="1" x14ac:dyDescent="0.2">
      <c r="A2744" s="22"/>
      <c r="B2744" s="27" t="s">
        <v>30</v>
      </c>
      <c r="C2744" s="27">
        <v>1197831</v>
      </c>
      <c r="D2744" s="28">
        <v>44212</v>
      </c>
      <c r="E2744" s="27" t="s">
        <v>31</v>
      </c>
      <c r="F2744" s="27" t="s">
        <v>107</v>
      </c>
      <c r="G2744" s="27" t="s">
        <v>108</v>
      </c>
      <c r="H2744" s="27" t="s">
        <v>26</v>
      </c>
      <c r="I2744" s="29">
        <v>0.15000000000000008</v>
      </c>
      <c r="J2744" s="30">
        <v>3500</v>
      </c>
      <c r="K2744" s="31">
        <f t="shared" si="20"/>
        <v>525.00000000000023</v>
      </c>
      <c r="L2744" s="31">
        <f t="shared" si="21"/>
        <v>183.75000000000006</v>
      </c>
      <c r="M2744" s="32">
        <v>0.35</v>
      </c>
      <c r="O2744" s="37"/>
      <c r="P2744" s="35"/>
      <c r="Q2744" s="33"/>
      <c r="R2744" s="34"/>
    </row>
    <row r="2745" spans="1:18" ht="15.75" customHeight="1" x14ac:dyDescent="0.2">
      <c r="A2745" s="22"/>
      <c r="B2745" s="27" t="s">
        <v>30</v>
      </c>
      <c r="C2745" s="27">
        <v>1197831</v>
      </c>
      <c r="D2745" s="28">
        <v>44212</v>
      </c>
      <c r="E2745" s="27" t="s">
        <v>31</v>
      </c>
      <c r="F2745" s="27" t="s">
        <v>107</v>
      </c>
      <c r="G2745" s="27" t="s">
        <v>108</v>
      </c>
      <c r="H2745" s="27" t="s">
        <v>27</v>
      </c>
      <c r="I2745" s="29">
        <v>0.2</v>
      </c>
      <c r="J2745" s="30">
        <v>2000</v>
      </c>
      <c r="K2745" s="31">
        <f t="shared" si="20"/>
        <v>400</v>
      </c>
      <c r="L2745" s="31">
        <f t="shared" si="21"/>
        <v>140</v>
      </c>
      <c r="M2745" s="32">
        <v>0.35</v>
      </c>
      <c r="O2745" s="37"/>
      <c r="P2745" s="35"/>
      <c r="Q2745" s="33"/>
      <c r="R2745" s="34"/>
    </row>
    <row r="2746" spans="1:18" ht="15.75" customHeight="1" x14ac:dyDescent="0.2">
      <c r="A2746" s="22"/>
      <c r="B2746" s="27" t="s">
        <v>30</v>
      </c>
      <c r="C2746" s="27">
        <v>1197831</v>
      </c>
      <c r="D2746" s="28">
        <v>44212</v>
      </c>
      <c r="E2746" s="27" t="s">
        <v>31</v>
      </c>
      <c r="F2746" s="27" t="s">
        <v>107</v>
      </c>
      <c r="G2746" s="27" t="s">
        <v>108</v>
      </c>
      <c r="H2746" s="27" t="s">
        <v>28</v>
      </c>
      <c r="I2746" s="29">
        <v>0.35000000000000003</v>
      </c>
      <c r="J2746" s="30">
        <v>2500</v>
      </c>
      <c r="K2746" s="31">
        <f t="shared" si="20"/>
        <v>875.00000000000011</v>
      </c>
      <c r="L2746" s="31">
        <f t="shared" si="21"/>
        <v>306.25</v>
      </c>
      <c r="M2746" s="32">
        <v>0.35</v>
      </c>
      <c r="O2746" s="37"/>
      <c r="P2746" s="35"/>
      <c r="Q2746" s="33"/>
      <c r="R2746" s="34"/>
    </row>
    <row r="2747" spans="1:18" ht="15.75" customHeight="1" x14ac:dyDescent="0.2">
      <c r="A2747" s="22"/>
      <c r="B2747" s="27" t="s">
        <v>30</v>
      </c>
      <c r="C2747" s="27">
        <v>1197831</v>
      </c>
      <c r="D2747" s="28">
        <v>44212</v>
      </c>
      <c r="E2747" s="27" t="s">
        <v>31</v>
      </c>
      <c r="F2747" s="27" t="s">
        <v>107</v>
      </c>
      <c r="G2747" s="27" t="s">
        <v>108</v>
      </c>
      <c r="H2747" s="27" t="s">
        <v>29</v>
      </c>
      <c r="I2747" s="29">
        <v>0.25000000000000006</v>
      </c>
      <c r="J2747" s="30">
        <v>3500</v>
      </c>
      <c r="K2747" s="31">
        <f t="shared" si="20"/>
        <v>875.00000000000023</v>
      </c>
      <c r="L2747" s="31">
        <f t="shared" si="21"/>
        <v>306.25000000000006</v>
      </c>
      <c r="M2747" s="32">
        <v>0.35</v>
      </c>
      <c r="O2747" s="37"/>
      <c r="P2747" s="35"/>
      <c r="Q2747" s="33"/>
      <c r="R2747" s="34"/>
    </row>
    <row r="2748" spans="1:18" ht="15.75" customHeight="1" x14ac:dyDescent="0.2">
      <c r="A2748" s="22"/>
      <c r="B2748" s="27" t="s">
        <v>30</v>
      </c>
      <c r="C2748" s="27">
        <v>1197831</v>
      </c>
      <c r="D2748" s="28">
        <v>44241</v>
      </c>
      <c r="E2748" s="27" t="s">
        <v>31</v>
      </c>
      <c r="F2748" s="27" t="s">
        <v>107</v>
      </c>
      <c r="G2748" s="27" t="s">
        <v>108</v>
      </c>
      <c r="H2748" s="27" t="s">
        <v>24</v>
      </c>
      <c r="I2748" s="29">
        <v>0.25000000000000006</v>
      </c>
      <c r="J2748" s="30">
        <v>6000</v>
      </c>
      <c r="K2748" s="31">
        <f t="shared" si="20"/>
        <v>1500.0000000000002</v>
      </c>
      <c r="L2748" s="31">
        <f t="shared" si="21"/>
        <v>525</v>
      </c>
      <c r="M2748" s="32">
        <v>0.35</v>
      </c>
      <c r="O2748" s="37"/>
      <c r="P2748" s="35"/>
      <c r="Q2748" s="33"/>
      <c r="R2748" s="34"/>
    </row>
    <row r="2749" spans="1:18" ht="15.75" customHeight="1" x14ac:dyDescent="0.2">
      <c r="A2749" s="22"/>
      <c r="B2749" s="27" t="s">
        <v>30</v>
      </c>
      <c r="C2749" s="27">
        <v>1197831</v>
      </c>
      <c r="D2749" s="28">
        <v>44241</v>
      </c>
      <c r="E2749" s="27" t="s">
        <v>31</v>
      </c>
      <c r="F2749" s="27" t="s">
        <v>107</v>
      </c>
      <c r="G2749" s="27" t="s">
        <v>108</v>
      </c>
      <c r="H2749" s="27" t="s">
        <v>25</v>
      </c>
      <c r="I2749" s="29">
        <v>0.25000000000000006</v>
      </c>
      <c r="J2749" s="30">
        <v>2500</v>
      </c>
      <c r="K2749" s="31">
        <f t="shared" si="20"/>
        <v>625.00000000000011</v>
      </c>
      <c r="L2749" s="31">
        <f t="shared" si="21"/>
        <v>218.75000000000003</v>
      </c>
      <c r="M2749" s="32">
        <v>0.35</v>
      </c>
      <c r="O2749" s="37"/>
      <c r="P2749" s="35"/>
      <c r="Q2749" s="33"/>
      <c r="R2749" s="34"/>
    </row>
    <row r="2750" spans="1:18" ht="15.75" customHeight="1" x14ac:dyDescent="0.2">
      <c r="A2750" s="22"/>
      <c r="B2750" s="27" t="s">
        <v>30</v>
      </c>
      <c r="C2750" s="27">
        <v>1197831</v>
      </c>
      <c r="D2750" s="28">
        <v>44241</v>
      </c>
      <c r="E2750" s="27" t="s">
        <v>31</v>
      </c>
      <c r="F2750" s="27" t="s">
        <v>107</v>
      </c>
      <c r="G2750" s="27" t="s">
        <v>108</v>
      </c>
      <c r="H2750" s="27" t="s">
        <v>26</v>
      </c>
      <c r="I2750" s="29">
        <v>0.15000000000000008</v>
      </c>
      <c r="J2750" s="30">
        <v>3000</v>
      </c>
      <c r="K2750" s="31">
        <f t="shared" si="20"/>
        <v>450.00000000000023</v>
      </c>
      <c r="L2750" s="31">
        <f t="shared" si="21"/>
        <v>157.50000000000006</v>
      </c>
      <c r="M2750" s="32">
        <v>0.35</v>
      </c>
      <c r="O2750" s="37"/>
      <c r="P2750" s="35"/>
      <c r="Q2750" s="33"/>
      <c r="R2750" s="34"/>
    </row>
    <row r="2751" spans="1:18" ht="15.75" customHeight="1" x14ac:dyDescent="0.2">
      <c r="A2751" s="22"/>
      <c r="B2751" s="27" t="s">
        <v>30</v>
      </c>
      <c r="C2751" s="27">
        <v>1197831</v>
      </c>
      <c r="D2751" s="28">
        <v>44241</v>
      </c>
      <c r="E2751" s="27" t="s">
        <v>31</v>
      </c>
      <c r="F2751" s="27" t="s">
        <v>107</v>
      </c>
      <c r="G2751" s="27" t="s">
        <v>108</v>
      </c>
      <c r="H2751" s="27" t="s">
        <v>27</v>
      </c>
      <c r="I2751" s="29">
        <v>0.2</v>
      </c>
      <c r="J2751" s="30">
        <v>1500</v>
      </c>
      <c r="K2751" s="31">
        <f t="shared" si="20"/>
        <v>300</v>
      </c>
      <c r="L2751" s="31">
        <f t="shared" si="21"/>
        <v>105</v>
      </c>
      <c r="M2751" s="32">
        <v>0.35</v>
      </c>
      <c r="O2751" s="37"/>
      <c r="P2751" s="35"/>
      <c r="Q2751" s="33"/>
      <c r="R2751" s="34"/>
    </row>
    <row r="2752" spans="1:18" ht="15.75" customHeight="1" x14ac:dyDescent="0.2">
      <c r="A2752" s="22"/>
      <c r="B2752" s="27" t="s">
        <v>30</v>
      </c>
      <c r="C2752" s="27">
        <v>1197831</v>
      </c>
      <c r="D2752" s="28">
        <v>44241</v>
      </c>
      <c r="E2752" s="27" t="s">
        <v>31</v>
      </c>
      <c r="F2752" s="27" t="s">
        <v>107</v>
      </c>
      <c r="G2752" s="27" t="s">
        <v>108</v>
      </c>
      <c r="H2752" s="27" t="s">
        <v>28</v>
      </c>
      <c r="I2752" s="29">
        <v>0.35000000000000003</v>
      </c>
      <c r="J2752" s="30">
        <v>2250</v>
      </c>
      <c r="K2752" s="31">
        <f t="shared" si="20"/>
        <v>787.50000000000011</v>
      </c>
      <c r="L2752" s="31">
        <f t="shared" si="21"/>
        <v>275.625</v>
      </c>
      <c r="M2752" s="32">
        <v>0.35</v>
      </c>
      <c r="O2752" s="37"/>
      <c r="P2752" s="35"/>
      <c r="Q2752" s="33"/>
      <c r="R2752" s="34"/>
    </row>
    <row r="2753" spans="1:18" ht="15.75" customHeight="1" x14ac:dyDescent="0.2">
      <c r="A2753" s="22"/>
      <c r="B2753" s="27" t="s">
        <v>30</v>
      </c>
      <c r="C2753" s="27">
        <v>1197831</v>
      </c>
      <c r="D2753" s="28">
        <v>44241</v>
      </c>
      <c r="E2753" s="27" t="s">
        <v>31</v>
      </c>
      <c r="F2753" s="27" t="s">
        <v>107</v>
      </c>
      <c r="G2753" s="27" t="s">
        <v>108</v>
      </c>
      <c r="H2753" s="27" t="s">
        <v>29</v>
      </c>
      <c r="I2753" s="29">
        <v>0.2</v>
      </c>
      <c r="J2753" s="30">
        <v>3250</v>
      </c>
      <c r="K2753" s="31">
        <f t="shared" si="20"/>
        <v>650</v>
      </c>
      <c r="L2753" s="31">
        <f t="shared" si="21"/>
        <v>227.49999999999997</v>
      </c>
      <c r="M2753" s="32">
        <v>0.35</v>
      </c>
      <c r="O2753" s="37"/>
      <c r="P2753" s="35"/>
      <c r="Q2753" s="33"/>
      <c r="R2753" s="34"/>
    </row>
    <row r="2754" spans="1:18" ht="15.75" customHeight="1" x14ac:dyDescent="0.2">
      <c r="A2754" s="22"/>
      <c r="B2754" s="27" t="s">
        <v>30</v>
      </c>
      <c r="C2754" s="27">
        <v>1197831</v>
      </c>
      <c r="D2754" s="28">
        <v>44267</v>
      </c>
      <c r="E2754" s="27" t="s">
        <v>31</v>
      </c>
      <c r="F2754" s="27" t="s">
        <v>107</v>
      </c>
      <c r="G2754" s="27" t="s">
        <v>108</v>
      </c>
      <c r="H2754" s="27" t="s">
        <v>24</v>
      </c>
      <c r="I2754" s="29">
        <v>0.2</v>
      </c>
      <c r="J2754" s="30">
        <v>5450</v>
      </c>
      <c r="K2754" s="31">
        <f t="shared" si="20"/>
        <v>1090</v>
      </c>
      <c r="L2754" s="31">
        <f t="shared" si="21"/>
        <v>381.5</v>
      </c>
      <c r="M2754" s="32">
        <v>0.35</v>
      </c>
      <c r="O2754" s="37"/>
      <c r="P2754" s="35"/>
      <c r="Q2754" s="33"/>
      <c r="R2754" s="34"/>
    </row>
    <row r="2755" spans="1:18" ht="15.75" customHeight="1" x14ac:dyDescent="0.2">
      <c r="A2755" s="22"/>
      <c r="B2755" s="27" t="s">
        <v>30</v>
      </c>
      <c r="C2755" s="27">
        <v>1197831</v>
      </c>
      <c r="D2755" s="28">
        <v>44267</v>
      </c>
      <c r="E2755" s="27" t="s">
        <v>31</v>
      </c>
      <c r="F2755" s="27" t="s">
        <v>107</v>
      </c>
      <c r="G2755" s="27" t="s">
        <v>108</v>
      </c>
      <c r="H2755" s="27" t="s">
        <v>25</v>
      </c>
      <c r="I2755" s="29">
        <v>0.2</v>
      </c>
      <c r="J2755" s="30">
        <v>2250</v>
      </c>
      <c r="K2755" s="31">
        <f t="shared" si="20"/>
        <v>450</v>
      </c>
      <c r="L2755" s="31">
        <f t="shared" si="21"/>
        <v>157.5</v>
      </c>
      <c r="M2755" s="32">
        <v>0.35</v>
      </c>
      <c r="O2755" s="37"/>
      <c r="P2755" s="35"/>
      <c r="Q2755" s="33"/>
      <c r="R2755" s="34"/>
    </row>
    <row r="2756" spans="1:18" ht="15.75" customHeight="1" x14ac:dyDescent="0.2">
      <c r="A2756" s="22"/>
      <c r="B2756" s="27" t="s">
        <v>30</v>
      </c>
      <c r="C2756" s="27">
        <v>1197831</v>
      </c>
      <c r="D2756" s="28">
        <v>44267</v>
      </c>
      <c r="E2756" s="27" t="s">
        <v>31</v>
      </c>
      <c r="F2756" s="27" t="s">
        <v>107</v>
      </c>
      <c r="G2756" s="27" t="s">
        <v>108</v>
      </c>
      <c r="H2756" s="27" t="s">
        <v>26</v>
      </c>
      <c r="I2756" s="29">
        <v>0.10000000000000002</v>
      </c>
      <c r="J2756" s="30">
        <v>2500</v>
      </c>
      <c r="K2756" s="31">
        <f t="shared" si="20"/>
        <v>250.00000000000006</v>
      </c>
      <c r="L2756" s="31">
        <f t="shared" si="21"/>
        <v>87.500000000000014</v>
      </c>
      <c r="M2756" s="32">
        <v>0.35</v>
      </c>
      <c r="O2756" s="37"/>
      <c r="P2756" s="35"/>
      <c r="Q2756" s="33"/>
      <c r="R2756" s="34"/>
    </row>
    <row r="2757" spans="1:18" ht="15.75" customHeight="1" x14ac:dyDescent="0.2">
      <c r="A2757" s="22"/>
      <c r="B2757" s="27" t="s">
        <v>30</v>
      </c>
      <c r="C2757" s="27">
        <v>1197831</v>
      </c>
      <c r="D2757" s="28">
        <v>44267</v>
      </c>
      <c r="E2757" s="27" t="s">
        <v>31</v>
      </c>
      <c r="F2757" s="27" t="s">
        <v>107</v>
      </c>
      <c r="G2757" s="27" t="s">
        <v>108</v>
      </c>
      <c r="H2757" s="27" t="s">
        <v>27</v>
      </c>
      <c r="I2757" s="29">
        <v>0.19999999999999996</v>
      </c>
      <c r="J2757" s="30">
        <v>1000</v>
      </c>
      <c r="K2757" s="31">
        <f t="shared" si="20"/>
        <v>199.99999999999994</v>
      </c>
      <c r="L2757" s="31">
        <f t="shared" si="21"/>
        <v>69.999999999999972</v>
      </c>
      <c r="M2757" s="32">
        <v>0.35</v>
      </c>
      <c r="O2757" s="37"/>
      <c r="P2757" s="35"/>
      <c r="Q2757" s="33"/>
      <c r="R2757" s="34"/>
    </row>
    <row r="2758" spans="1:18" ht="15.75" customHeight="1" x14ac:dyDescent="0.2">
      <c r="A2758" s="22"/>
      <c r="B2758" s="27" t="s">
        <v>30</v>
      </c>
      <c r="C2758" s="27">
        <v>1197831</v>
      </c>
      <c r="D2758" s="28">
        <v>44267</v>
      </c>
      <c r="E2758" s="27" t="s">
        <v>31</v>
      </c>
      <c r="F2758" s="27" t="s">
        <v>107</v>
      </c>
      <c r="G2758" s="27" t="s">
        <v>108</v>
      </c>
      <c r="H2758" s="27" t="s">
        <v>28</v>
      </c>
      <c r="I2758" s="29">
        <v>0.35000000000000009</v>
      </c>
      <c r="J2758" s="30">
        <v>1500</v>
      </c>
      <c r="K2758" s="31">
        <f t="shared" si="20"/>
        <v>525.00000000000011</v>
      </c>
      <c r="L2758" s="31">
        <f t="shared" si="21"/>
        <v>183.75000000000003</v>
      </c>
      <c r="M2758" s="32">
        <v>0.35</v>
      </c>
      <c r="O2758" s="37"/>
      <c r="P2758" s="35"/>
      <c r="Q2758" s="33"/>
      <c r="R2758" s="34"/>
    </row>
    <row r="2759" spans="1:18" ht="15.75" customHeight="1" x14ac:dyDescent="0.2">
      <c r="A2759" s="22"/>
      <c r="B2759" s="27" t="s">
        <v>30</v>
      </c>
      <c r="C2759" s="27">
        <v>1197831</v>
      </c>
      <c r="D2759" s="28">
        <v>44267</v>
      </c>
      <c r="E2759" s="27" t="s">
        <v>31</v>
      </c>
      <c r="F2759" s="27" t="s">
        <v>107</v>
      </c>
      <c r="G2759" s="27" t="s">
        <v>108</v>
      </c>
      <c r="H2759" s="27" t="s">
        <v>29</v>
      </c>
      <c r="I2759" s="29">
        <v>0.25</v>
      </c>
      <c r="J2759" s="30">
        <v>2500</v>
      </c>
      <c r="K2759" s="31">
        <f t="shared" si="20"/>
        <v>625</v>
      </c>
      <c r="L2759" s="31">
        <f t="shared" si="21"/>
        <v>218.75</v>
      </c>
      <c r="M2759" s="32">
        <v>0.35</v>
      </c>
      <c r="O2759" s="37"/>
      <c r="P2759" s="35"/>
      <c r="Q2759" s="33"/>
      <c r="R2759" s="34"/>
    </row>
    <row r="2760" spans="1:18" ht="15.75" customHeight="1" x14ac:dyDescent="0.2">
      <c r="A2760" s="22"/>
      <c r="B2760" s="27" t="s">
        <v>30</v>
      </c>
      <c r="C2760" s="27">
        <v>1197831</v>
      </c>
      <c r="D2760" s="28">
        <v>44299</v>
      </c>
      <c r="E2760" s="27" t="s">
        <v>31</v>
      </c>
      <c r="F2760" s="27" t="s">
        <v>107</v>
      </c>
      <c r="G2760" s="27" t="s">
        <v>108</v>
      </c>
      <c r="H2760" s="27" t="s">
        <v>24</v>
      </c>
      <c r="I2760" s="29">
        <v>0.25</v>
      </c>
      <c r="J2760" s="30">
        <v>5000</v>
      </c>
      <c r="K2760" s="31">
        <f t="shared" si="20"/>
        <v>1250</v>
      </c>
      <c r="L2760" s="31">
        <f t="shared" si="21"/>
        <v>437.5</v>
      </c>
      <c r="M2760" s="32">
        <v>0.35</v>
      </c>
      <c r="O2760" s="37"/>
      <c r="P2760" s="35"/>
      <c r="Q2760" s="33"/>
      <c r="R2760" s="34"/>
    </row>
    <row r="2761" spans="1:18" ht="15.75" customHeight="1" x14ac:dyDescent="0.2">
      <c r="A2761" s="22"/>
      <c r="B2761" s="27" t="s">
        <v>30</v>
      </c>
      <c r="C2761" s="27">
        <v>1197831</v>
      </c>
      <c r="D2761" s="28">
        <v>44299</v>
      </c>
      <c r="E2761" s="27" t="s">
        <v>31</v>
      </c>
      <c r="F2761" s="27" t="s">
        <v>107</v>
      </c>
      <c r="G2761" s="27" t="s">
        <v>108</v>
      </c>
      <c r="H2761" s="27" t="s">
        <v>25</v>
      </c>
      <c r="I2761" s="29">
        <v>0.25</v>
      </c>
      <c r="J2761" s="30">
        <v>2000</v>
      </c>
      <c r="K2761" s="31">
        <f t="shared" si="20"/>
        <v>500</v>
      </c>
      <c r="L2761" s="31">
        <f t="shared" si="21"/>
        <v>175</v>
      </c>
      <c r="M2761" s="32">
        <v>0.35</v>
      </c>
      <c r="O2761" s="37"/>
      <c r="P2761" s="35"/>
      <c r="Q2761" s="33"/>
      <c r="R2761" s="34"/>
    </row>
    <row r="2762" spans="1:18" ht="15.75" customHeight="1" x14ac:dyDescent="0.2">
      <c r="A2762" s="22"/>
      <c r="B2762" s="27" t="s">
        <v>30</v>
      </c>
      <c r="C2762" s="27">
        <v>1197831</v>
      </c>
      <c r="D2762" s="28">
        <v>44299</v>
      </c>
      <c r="E2762" s="27" t="s">
        <v>31</v>
      </c>
      <c r="F2762" s="27" t="s">
        <v>107</v>
      </c>
      <c r="G2762" s="27" t="s">
        <v>108</v>
      </c>
      <c r="H2762" s="27" t="s">
        <v>26</v>
      </c>
      <c r="I2762" s="29">
        <v>0.15000000000000002</v>
      </c>
      <c r="J2762" s="30">
        <v>2000</v>
      </c>
      <c r="K2762" s="31">
        <f t="shared" si="20"/>
        <v>300.00000000000006</v>
      </c>
      <c r="L2762" s="31">
        <f t="shared" si="21"/>
        <v>105.00000000000001</v>
      </c>
      <c r="M2762" s="32">
        <v>0.35</v>
      </c>
      <c r="O2762" s="37"/>
      <c r="P2762" s="35"/>
      <c r="Q2762" s="33"/>
      <c r="R2762" s="34"/>
    </row>
    <row r="2763" spans="1:18" ht="15.75" customHeight="1" x14ac:dyDescent="0.2">
      <c r="A2763" s="22"/>
      <c r="B2763" s="27" t="s">
        <v>30</v>
      </c>
      <c r="C2763" s="27">
        <v>1197831</v>
      </c>
      <c r="D2763" s="28">
        <v>44299</v>
      </c>
      <c r="E2763" s="27" t="s">
        <v>31</v>
      </c>
      <c r="F2763" s="27" t="s">
        <v>107</v>
      </c>
      <c r="G2763" s="27" t="s">
        <v>108</v>
      </c>
      <c r="H2763" s="27" t="s">
        <v>27</v>
      </c>
      <c r="I2763" s="29">
        <v>0.19999999999999996</v>
      </c>
      <c r="J2763" s="30">
        <v>1250</v>
      </c>
      <c r="K2763" s="31">
        <f t="shared" si="20"/>
        <v>249.99999999999994</v>
      </c>
      <c r="L2763" s="31">
        <f t="shared" si="21"/>
        <v>87.499999999999972</v>
      </c>
      <c r="M2763" s="32">
        <v>0.35</v>
      </c>
      <c r="O2763" s="37"/>
      <c r="P2763" s="35"/>
      <c r="Q2763" s="33"/>
      <c r="R2763" s="34"/>
    </row>
    <row r="2764" spans="1:18" ht="15.75" customHeight="1" x14ac:dyDescent="0.2">
      <c r="A2764" s="22"/>
      <c r="B2764" s="27" t="s">
        <v>30</v>
      </c>
      <c r="C2764" s="27">
        <v>1197831</v>
      </c>
      <c r="D2764" s="28">
        <v>44299</v>
      </c>
      <c r="E2764" s="27" t="s">
        <v>31</v>
      </c>
      <c r="F2764" s="27" t="s">
        <v>107</v>
      </c>
      <c r="G2764" s="27" t="s">
        <v>108</v>
      </c>
      <c r="H2764" s="27" t="s">
        <v>28</v>
      </c>
      <c r="I2764" s="29">
        <v>0.4</v>
      </c>
      <c r="J2764" s="30">
        <v>1500</v>
      </c>
      <c r="K2764" s="31">
        <f t="shared" si="20"/>
        <v>600</v>
      </c>
      <c r="L2764" s="31">
        <f t="shared" si="21"/>
        <v>210</v>
      </c>
      <c r="M2764" s="32">
        <v>0.35</v>
      </c>
      <c r="O2764" s="37"/>
      <c r="P2764" s="35"/>
      <c r="Q2764" s="33"/>
      <c r="R2764" s="34"/>
    </row>
    <row r="2765" spans="1:18" ht="15.75" customHeight="1" x14ac:dyDescent="0.2">
      <c r="A2765" s="22"/>
      <c r="B2765" s="27" t="s">
        <v>30</v>
      </c>
      <c r="C2765" s="27">
        <v>1197831</v>
      </c>
      <c r="D2765" s="28">
        <v>44299</v>
      </c>
      <c r="E2765" s="27" t="s">
        <v>31</v>
      </c>
      <c r="F2765" s="27" t="s">
        <v>107</v>
      </c>
      <c r="G2765" s="27" t="s">
        <v>108</v>
      </c>
      <c r="H2765" s="27" t="s">
        <v>29</v>
      </c>
      <c r="I2765" s="29">
        <v>0.30000000000000004</v>
      </c>
      <c r="J2765" s="30">
        <v>3000</v>
      </c>
      <c r="K2765" s="31">
        <f t="shared" si="20"/>
        <v>900.00000000000011</v>
      </c>
      <c r="L2765" s="31">
        <f t="shared" si="21"/>
        <v>315</v>
      </c>
      <c r="M2765" s="32">
        <v>0.35</v>
      </c>
      <c r="O2765" s="37"/>
      <c r="P2765" s="35"/>
      <c r="Q2765" s="33"/>
      <c r="R2765" s="34"/>
    </row>
    <row r="2766" spans="1:18" ht="15.75" customHeight="1" x14ac:dyDescent="0.2">
      <c r="A2766" s="22"/>
      <c r="B2766" s="27" t="s">
        <v>30</v>
      </c>
      <c r="C2766" s="27">
        <v>1197831</v>
      </c>
      <c r="D2766" s="28">
        <v>44328</v>
      </c>
      <c r="E2766" s="27" t="s">
        <v>31</v>
      </c>
      <c r="F2766" s="27" t="s">
        <v>107</v>
      </c>
      <c r="G2766" s="27" t="s">
        <v>108</v>
      </c>
      <c r="H2766" s="27" t="s">
        <v>24</v>
      </c>
      <c r="I2766" s="29">
        <v>0.4</v>
      </c>
      <c r="J2766" s="30">
        <v>5700</v>
      </c>
      <c r="K2766" s="31">
        <f t="shared" si="20"/>
        <v>2280</v>
      </c>
      <c r="L2766" s="31">
        <f t="shared" si="21"/>
        <v>798</v>
      </c>
      <c r="M2766" s="32">
        <v>0.35</v>
      </c>
      <c r="O2766" s="37"/>
      <c r="P2766" s="35"/>
      <c r="Q2766" s="33"/>
      <c r="R2766" s="34"/>
    </row>
    <row r="2767" spans="1:18" ht="15.75" customHeight="1" x14ac:dyDescent="0.2">
      <c r="A2767" s="22"/>
      <c r="B2767" s="27" t="s">
        <v>30</v>
      </c>
      <c r="C2767" s="27">
        <v>1197831</v>
      </c>
      <c r="D2767" s="28">
        <v>44328</v>
      </c>
      <c r="E2767" s="27" t="s">
        <v>31</v>
      </c>
      <c r="F2767" s="27" t="s">
        <v>107</v>
      </c>
      <c r="G2767" s="27" t="s">
        <v>108</v>
      </c>
      <c r="H2767" s="27" t="s">
        <v>25</v>
      </c>
      <c r="I2767" s="29">
        <v>0.4</v>
      </c>
      <c r="J2767" s="30">
        <v>2750</v>
      </c>
      <c r="K2767" s="31">
        <f t="shared" si="20"/>
        <v>1100</v>
      </c>
      <c r="L2767" s="31">
        <f t="shared" si="21"/>
        <v>385</v>
      </c>
      <c r="M2767" s="32">
        <v>0.35</v>
      </c>
      <c r="O2767" s="37"/>
      <c r="P2767" s="35"/>
      <c r="Q2767" s="33"/>
      <c r="R2767" s="34"/>
    </row>
    <row r="2768" spans="1:18" ht="15.75" customHeight="1" x14ac:dyDescent="0.2">
      <c r="A2768" s="22"/>
      <c r="B2768" s="27" t="s">
        <v>30</v>
      </c>
      <c r="C2768" s="27">
        <v>1197831</v>
      </c>
      <c r="D2768" s="28">
        <v>44328</v>
      </c>
      <c r="E2768" s="27" t="s">
        <v>31</v>
      </c>
      <c r="F2768" s="27" t="s">
        <v>107</v>
      </c>
      <c r="G2768" s="27" t="s">
        <v>108</v>
      </c>
      <c r="H2768" s="27" t="s">
        <v>26</v>
      </c>
      <c r="I2768" s="29">
        <v>0.35000000000000003</v>
      </c>
      <c r="J2768" s="30">
        <v>2500</v>
      </c>
      <c r="K2768" s="31">
        <f t="shared" si="20"/>
        <v>875.00000000000011</v>
      </c>
      <c r="L2768" s="31">
        <f t="shared" si="21"/>
        <v>306.25</v>
      </c>
      <c r="M2768" s="32">
        <v>0.35</v>
      </c>
      <c r="O2768" s="37"/>
      <c r="P2768" s="35"/>
      <c r="Q2768" s="33"/>
      <c r="R2768" s="34"/>
    </row>
    <row r="2769" spans="1:18" ht="15.75" customHeight="1" x14ac:dyDescent="0.2">
      <c r="A2769" s="22"/>
      <c r="B2769" s="27" t="s">
        <v>30</v>
      </c>
      <c r="C2769" s="27">
        <v>1197831</v>
      </c>
      <c r="D2769" s="28">
        <v>44328</v>
      </c>
      <c r="E2769" s="27" t="s">
        <v>31</v>
      </c>
      <c r="F2769" s="27" t="s">
        <v>107</v>
      </c>
      <c r="G2769" s="27" t="s">
        <v>108</v>
      </c>
      <c r="H2769" s="27" t="s">
        <v>27</v>
      </c>
      <c r="I2769" s="29">
        <v>0.35000000000000003</v>
      </c>
      <c r="J2769" s="30">
        <v>2000</v>
      </c>
      <c r="K2769" s="31">
        <f t="shared" si="20"/>
        <v>700.00000000000011</v>
      </c>
      <c r="L2769" s="31">
        <f t="shared" si="21"/>
        <v>245.00000000000003</v>
      </c>
      <c r="M2769" s="32">
        <v>0.35</v>
      </c>
      <c r="O2769" s="37"/>
      <c r="P2769" s="35"/>
      <c r="Q2769" s="33"/>
      <c r="R2769" s="34"/>
    </row>
    <row r="2770" spans="1:18" ht="15.75" customHeight="1" x14ac:dyDescent="0.2">
      <c r="A2770" s="22"/>
      <c r="B2770" s="27" t="s">
        <v>30</v>
      </c>
      <c r="C2770" s="27">
        <v>1197831</v>
      </c>
      <c r="D2770" s="28">
        <v>44328</v>
      </c>
      <c r="E2770" s="27" t="s">
        <v>31</v>
      </c>
      <c r="F2770" s="27" t="s">
        <v>107</v>
      </c>
      <c r="G2770" s="27" t="s">
        <v>108</v>
      </c>
      <c r="H2770" s="27" t="s">
        <v>28</v>
      </c>
      <c r="I2770" s="29">
        <v>0.44999999999999996</v>
      </c>
      <c r="J2770" s="30">
        <v>2250</v>
      </c>
      <c r="K2770" s="31">
        <f t="shared" si="20"/>
        <v>1012.4999999999999</v>
      </c>
      <c r="L2770" s="31">
        <f t="shared" si="21"/>
        <v>354.37499999999994</v>
      </c>
      <c r="M2770" s="32">
        <v>0.35</v>
      </c>
      <c r="O2770" s="37"/>
      <c r="P2770" s="35"/>
      <c r="Q2770" s="33"/>
      <c r="R2770" s="34"/>
    </row>
    <row r="2771" spans="1:18" ht="15.75" customHeight="1" x14ac:dyDescent="0.2">
      <c r="A2771" s="22"/>
      <c r="B2771" s="27" t="s">
        <v>30</v>
      </c>
      <c r="C2771" s="27">
        <v>1197831</v>
      </c>
      <c r="D2771" s="28">
        <v>44328</v>
      </c>
      <c r="E2771" s="27" t="s">
        <v>31</v>
      </c>
      <c r="F2771" s="27" t="s">
        <v>107</v>
      </c>
      <c r="G2771" s="27" t="s">
        <v>108</v>
      </c>
      <c r="H2771" s="27" t="s">
        <v>29</v>
      </c>
      <c r="I2771" s="29">
        <v>0.44999999999999996</v>
      </c>
      <c r="J2771" s="30">
        <v>3250</v>
      </c>
      <c r="K2771" s="31">
        <f t="shared" si="20"/>
        <v>1462.4999999999998</v>
      </c>
      <c r="L2771" s="31">
        <f t="shared" si="21"/>
        <v>511.87499999999989</v>
      </c>
      <c r="M2771" s="32">
        <v>0.35</v>
      </c>
      <c r="O2771" s="37"/>
      <c r="P2771" s="35"/>
      <c r="Q2771" s="33"/>
      <c r="R2771" s="34"/>
    </row>
    <row r="2772" spans="1:18" ht="15.75" customHeight="1" x14ac:dyDescent="0.2">
      <c r="A2772" s="22"/>
      <c r="B2772" s="27" t="s">
        <v>30</v>
      </c>
      <c r="C2772" s="27">
        <v>1197831</v>
      </c>
      <c r="D2772" s="28">
        <v>44361</v>
      </c>
      <c r="E2772" s="27" t="s">
        <v>31</v>
      </c>
      <c r="F2772" s="27" t="s">
        <v>107</v>
      </c>
      <c r="G2772" s="27" t="s">
        <v>108</v>
      </c>
      <c r="H2772" s="27" t="s">
        <v>24</v>
      </c>
      <c r="I2772" s="29">
        <v>0.39999999999999997</v>
      </c>
      <c r="J2772" s="30">
        <v>5750</v>
      </c>
      <c r="K2772" s="31">
        <f t="shared" si="20"/>
        <v>2300</v>
      </c>
      <c r="L2772" s="31">
        <f t="shared" si="21"/>
        <v>805</v>
      </c>
      <c r="M2772" s="32">
        <v>0.35</v>
      </c>
      <c r="O2772" s="37"/>
      <c r="P2772" s="35"/>
      <c r="Q2772" s="33"/>
      <c r="R2772" s="34"/>
    </row>
    <row r="2773" spans="1:18" ht="15.75" customHeight="1" x14ac:dyDescent="0.2">
      <c r="A2773" s="22"/>
      <c r="B2773" s="27" t="s">
        <v>30</v>
      </c>
      <c r="C2773" s="27">
        <v>1197831</v>
      </c>
      <c r="D2773" s="28">
        <v>44361</v>
      </c>
      <c r="E2773" s="27" t="s">
        <v>31</v>
      </c>
      <c r="F2773" s="27" t="s">
        <v>107</v>
      </c>
      <c r="G2773" s="27" t="s">
        <v>108</v>
      </c>
      <c r="H2773" s="27" t="s">
        <v>25</v>
      </c>
      <c r="I2773" s="29">
        <v>0.35000000000000003</v>
      </c>
      <c r="J2773" s="30">
        <v>3250</v>
      </c>
      <c r="K2773" s="31">
        <f t="shared" si="20"/>
        <v>1137.5</v>
      </c>
      <c r="L2773" s="31">
        <f t="shared" si="21"/>
        <v>398.125</v>
      </c>
      <c r="M2773" s="32">
        <v>0.35</v>
      </c>
      <c r="O2773" s="37"/>
      <c r="P2773" s="35"/>
      <c r="Q2773" s="33"/>
      <c r="R2773" s="34"/>
    </row>
    <row r="2774" spans="1:18" ht="15.75" customHeight="1" x14ac:dyDescent="0.2">
      <c r="A2774" s="22"/>
      <c r="B2774" s="27" t="s">
        <v>30</v>
      </c>
      <c r="C2774" s="27">
        <v>1197831</v>
      </c>
      <c r="D2774" s="28">
        <v>44361</v>
      </c>
      <c r="E2774" s="27" t="s">
        <v>31</v>
      </c>
      <c r="F2774" s="27" t="s">
        <v>107</v>
      </c>
      <c r="G2774" s="27" t="s">
        <v>108</v>
      </c>
      <c r="H2774" s="27" t="s">
        <v>26</v>
      </c>
      <c r="I2774" s="29">
        <v>0.4</v>
      </c>
      <c r="J2774" s="30">
        <v>3000</v>
      </c>
      <c r="K2774" s="31">
        <f t="shared" si="20"/>
        <v>1200</v>
      </c>
      <c r="L2774" s="31">
        <f t="shared" si="21"/>
        <v>420</v>
      </c>
      <c r="M2774" s="32">
        <v>0.35</v>
      </c>
      <c r="O2774" s="37"/>
      <c r="P2774" s="35"/>
      <c r="Q2774" s="33"/>
      <c r="R2774" s="34"/>
    </row>
    <row r="2775" spans="1:18" ht="15.75" customHeight="1" x14ac:dyDescent="0.2">
      <c r="A2775" s="22"/>
      <c r="B2775" s="27" t="s">
        <v>30</v>
      </c>
      <c r="C2775" s="27">
        <v>1197831</v>
      </c>
      <c r="D2775" s="28">
        <v>44361</v>
      </c>
      <c r="E2775" s="27" t="s">
        <v>31</v>
      </c>
      <c r="F2775" s="27" t="s">
        <v>107</v>
      </c>
      <c r="G2775" s="27" t="s">
        <v>108</v>
      </c>
      <c r="H2775" s="27" t="s">
        <v>27</v>
      </c>
      <c r="I2775" s="29">
        <v>0.4</v>
      </c>
      <c r="J2775" s="30">
        <v>2750</v>
      </c>
      <c r="K2775" s="31">
        <f t="shared" si="20"/>
        <v>1100</v>
      </c>
      <c r="L2775" s="31">
        <f t="shared" si="21"/>
        <v>385</v>
      </c>
      <c r="M2775" s="32">
        <v>0.35</v>
      </c>
      <c r="O2775" s="37"/>
      <c r="P2775" s="35"/>
      <c r="Q2775" s="33"/>
      <c r="R2775" s="34"/>
    </row>
    <row r="2776" spans="1:18" ht="15.75" customHeight="1" x14ac:dyDescent="0.2">
      <c r="A2776" s="22"/>
      <c r="B2776" s="27" t="s">
        <v>30</v>
      </c>
      <c r="C2776" s="27">
        <v>1197831</v>
      </c>
      <c r="D2776" s="28">
        <v>44361</v>
      </c>
      <c r="E2776" s="27" t="s">
        <v>31</v>
      </c>
      <c r="F2776" s="27" t="s">
        <v>107</v>
      </c>
      <c r="G2776" s="27" t="s">
        <v>108</v>
      </c>
      <c r="H2776" s="27" t="s">
        <v>28</v>
      </c>
      <c r="I2776" s="29">
        <v>0.54999999999999993</v>
      </c>
      <c r="J2776" s="30">
        <v>2750</v>
      </c>
      <c r="K2776" s="31">
        <f t="shared" si="20"/>
        <v>1512.4999999999998</v>
      </c>
      <c r="L2776" s="31">
        <f t="shared" si="21"/>
        <v>529.37499999999989</v>
      </c>
      <c r="M2776" s="32">
        <v>0.35</v>
      </c>
      <c r="O2776" s="37"/>
      <c r="P2776" s="35"/>
      <c r="Q2776" s="33"/>
      <c r="R2776" s="34"/>
    </row>
    <row r="2777" spans="1:18" ht="15.75" customHeight="1" x14ac:dyDescent="0.2">
      <c r="A2777" s="22"/>
      <c r="B2777" s="27" t="s">
        <v>30</v>
      </c>
      <c r="C2777" s="27">
        <v>1197831</v>
      </c>
      <c r="D2777" s="28">
        <v>44361</v>
      </c>
      <c r="E2777" s="27" t="s">
        <v>31</v>
      </c>
      <c r="F2777" s="27" t="s">
        <v>107</v>
      </c>
      <c r="G2777" s="27" t="s">
        <v>108</v>
      </c>
      <c r="H2777" s="27" t="s">
        <v>29</v>
      </c>
      <c r="I2777" s="29">
        <v>0.6</v>
      </c>
      <c r="J2777" s="30">
        <v>4500</v>
      </c>
      <c r="K2777" s="31">
        <f t="shared" si="20"/>
        <v>2700</v>
      </c>
      <c r="L2777" s="31">
        <f t="shared" si="21"/>
        <v>944.99999999999989</v>
      </c>
      <c r="M2777" s="32">
        <v>0.35</v>
      </c>
      <c r="O2777" s="37"/>
      <c r="P2777" s="35"/>
      <c r="Q2777" s="33"/>
      <c r="R2777" s="34"/>
    </row>
    <row r="2778" spans="1:18" ht="15.75" customHeight="1" x14ac:dyDescent="0.2">
      <c r="A2778" s="22"/>
      <c r="B2778" s="27" t="s">
        <v>30</v>
      </c>
      <c r="C2778" s="27">
        <v>1197831</v>
      </c>
      <c r="D2778" s="28">
        <v>44389</v>
      </c>
      <c r="E2778" s="27" t="s">
        <v>31</v>
      </c>
      <c r="F2778" s="27" t="s">
        <v>107</v>
      </c>
      <c r="G2778" s="27" t="s">
        <v>108</v>
      </c>
      <c r="H2778" s="27" t="s">
        <v>24</v>
      </c>
      <c r="I2778" s="29">
        <v>0.54999999999999993</v>
      </c>
      <c r="J2778" s="30">
        <v>6750</v>
      </c>
      <c r="K2778" s="31">
        <f t="shared" si="20"/>
        <v>3712.4999999999995</v>
      </c>
      <c r="L2778" s="31">
        <f t="shared" si="21"/>
        <v>1299.3749999999998</v>
      </c>
      <c r="M2778" s="32">
        <v>0.35</v>
      </c>
      <c r="O2778" s="37"/>
      <c r="P2778" s="35"/>
      <c r="Q2778" s="33"/>
      <c r="R2778" s="34"/>
    </row>
    <row r="2779" spans="1:18" ht="15.75" customHeight="1" x14ac:dyDescent="0.2">
      <c r="A2779" s="22"/>
      <c r="B2779" s="27" t="s">
        <v>30</v>
      </c>
      <c r="C2779" s="27">
        <v>1197831</v>
      </c>
      <c r="D2779" s="28">
        <v>44389</v>
      </c>
      <c r="E2779" s="27" t="s">
        <v>31</v>
      </c>
      <c r="F2779" s="27" t="s">
        <v>107</v>
      </c>
      <c r="G2779" s="27" t="s">
        <v>108</v>
      </c>
      <c r="H2779" s="27" t="s">
        <v>25</v>
      </c>
      <c r="I2779" s="29">
        <v>0.5</v>
      </c>
      <c r="J2779" s="30">
        <v>4250</v>
      </c>
      <c r="K2779" s="31">
        <f t="shared" si="20"/>
        <v>2125</v>
      </c>
      <c r="L2779" s="31">
        <f t="shared" si="21"/>
        <v>743.75</v>
      </c>
      <c r="M2779" s="32">
        <v>0.35</v>
      </c>
      <c r="O2779" s="37"/>
      <c r="P2779" s="35"/>
      <c r="Q2779" s="33"/>
      <c r="R2779" s="34"/>
    </row>
    <row r="2780" spans="1:18" ht="15.75" customHeight="1" x14ac:dyDescent="0.2">
      <c r="A2780" s="22"/>
      <c r="B2780" s="27" t="s">
        <v>30</v>
      </c>
      <c r="C2780" s="27">
        <v>1197831</v>
      </c>
      <c r="D2780" s="28">
        <v>44389</v>
      </c>
      <c r="E2780" s="27" t="s">
        <v>31</v>
      </c>
      <c r="F2780" s="27" t="s">
        <v>107</v>
      </c>
      <c r="G2780" s="27" t="s">
        <v>108</v>
      </c>
      <c r="H2780" s="27" t="s">
        <v>26</v>
      </c>
      <c r="I2780" s="29">
        <v>0.45</v>
      </c>
      <c r="J2780" s="30">
        <v>3500</v>
      </c>
      <c r="K2780" s="31">
        <f t="shared" si="20"/>
        <v>1575</v>
      </c>
      <c r="L2780" s="31">
        <f t="shared" si="21"/>
        <v>551.25</v>
      </c>
      <c r="M2780" s="32">
        <v>0.35</v>
      </c>
      <c r="O2780" s="37"/>
      <c r="P2780" s="35"/>
      <c r="Q2780" s="33"/>
      <c r="R2780" s="34"/>
    </row>
    <row r="2781" spans="1:18" ht="15.75" customHeight="1" x14ac:dyDescent="0.2">
      <c r="A2781" s="22"/>
      <c r="B2781" s="27" t="s">
        <v>30</v>
      </c>
      <c r="C2781" s="27">
        <v>1197831</v>
      </c>
      <c r="D2781" s="28">
        <v>44389</v>
      </c>
      <c r="E2781" s="27" t="s">
        <v>31</v>
      </c>
      <c r="F2781" s="27" t="s">
        <v>107</v>
      </c>
      <c r="G2781" s="27" t="s">
        <v>108</v>
      </c>
      <c r="H2781" s="27" t="s">
        <v>27</v>
      </c>
      <c r="I2781" s="29">
        <v>0.45</v>
      </c>
      <c r="J2781" s="30">
        <v>3000</v>
      </c>
      <c r="K2781" s="31">
        <f t="shared" si="20"/>
        <v>1350</v>
      </c>
      <c r="L2781" s="31">
        <f t="shared" si="21"/>
        <v>472.49999999999994</v>
      </c>
      <c r="M2781" s="32">
        <v>0.35</v>
      </c>
      <c r="O2781" s="37"/>
      <c r="P2781" s="35"/>
      <c r="Q2781" s="33"/>
      <c r="R2781" s="34"/>
    </row>
    <row r="2782" spans="1:18" ht="15.75" customHeight="1" x14ac:dyDescent="0.2">
      <c r="A2782" s="22"/>
      <c r="B2782" s="27" t="s">
        <v>30</v>
      </c>
      <c r="C2782" s="27">
        <v>1197831</v>
      </c>
      <c r="D2782" s="28">
        <v>44389</v>
      </c>
      <c r="E2782" s="27" t="s">
        <v>31</v>
      </c>
      <c r="F2782" s="27" t="s">
        <v>107</v>
      </c>
      <c r="G2782" s="27" t="s">
        <v>108</v>
      </c>
      <c r="H2782" s="27" t="s">
        <v>28</v>
      </c>
      <c r="I2782" s="29">
        <v>0.6</v>
      </c>
      <c r="J2782" s="30">
        <v>3250</v>
      </c>
      <c r="K2782" s="31">
        <f t="shared" si="20"/>
        <v>1950</v>
      </c>
      <c r="L2782" s="31">
        <f t="shared" si="21"/>
        <v>682.5</v>
      </c>
      <c r="M2782" s="32">
        <v>0.35</v>
      </c>
      <c r="O2782" s="37"/>
      <c r="P2782" s="35"/>
      <c r="Q2782" s="33"/>
      <c r="R2782" s="34"/>
    </row>
    <row r="2783" spans="1:18" ht="15.75" customHeight="1" x14ac:dyDescent="0.2">
      <c r="A2783" s="22"/>
      <c r="B2783" s="27" t="s">
        <v>30</v>
      </c>
      <c r="C2783" s="27">
        <v>1197831</v>
      </c>
      <c r="D2783" s="28">
        <v>44389</v>
      </c>
      <c r="E2783" s="27" t="s">
        <v>31</v>
      </c>
      <c r="F2783" s="27" t="s">
        <v>107</v>
      </c>
      <c r="G2783" s="27" t="s">
        <v>108</v>
      </c>
      <c r="H2783" s="27" t="s">
        <v>29</v>
      </c>
      <c r="I2783" s="29">
        <v>0.65</v>
      </c>
      <c r="J2783" s="30">
        <v>5000</v>
      </c>
      <c r="K2783" s="31">
        <f t="shared" si="20"/>
        <v>3250</v>
      </c>
      <c r="L2783" s="31">
        <f t="shared" si="21"/>
        <v>1137.5</v>
      </c>
      <c r="M2783" s="32">
        <v>0.35</v>
      </c>
      <c r="O2783" s="37"/>
      <c r="P2783" s="35"/>
      <c r="Q2783" s="33"/>
      <c r="R2783" s="34"/>
    </row>
    <row r="2784" spans="1:18" ht="15.75" customHeight="1" x14ac:dyDescent="0.2">
      <c r="A2784" s="22"/>
      <c r="B2784" s="27" t="s">
        <v>30</v>
      </c>
      <c r="C2784" s="27">
        <v>1197831</v>
      </c>
      <c r="D2784" s="28">
        <v>44421</v>
      </c>
      <c r="E2784" s="27" t="s">
        <v>31</v>
      </c>
      <c r="F2784" s="27" t="s">
        <v>107</v>
      </c>
      <c r="G2784" s="27" t="s">
        <v>108</v>
      </c>
      <c r="H2784" s="27" t="s">
        <v>24</v>
      </c>
      <c r="I2784" s="29">
        <v>0.6</v>
      </c>
      <c r="J2784" s="30">
        <v>6500</v>
      </c>
      <c r="K2784" s="31">
        <f t="shared" si="20"/>
        <v>3900</v>
      </c>
      <c r="L2784" s="31">
        <f t="shared" si="21"/>
        <v>1365</v>
      </c>
      <c r="M2784" s="32">
        <v>0.35</v>
      </c>
      <c r="O2784" s="37"/>
      <c r="P2784" s="35"/>
      <c r="Q2784" s="33"/>
      <c r="R2784" s="34"/>
    </row>
    <row r="2785" spans="1:18" ht="15.75" customHeight="1" x14ac:dyDescent="0.2">
      <c r="A2785" s="22"/>
      <c r="B2785" s="27" t="s">
        <v>30</v>
      </c>
      <c r="C2785" s="27">
        <v>1197831</v>
      </c>
      <c r="D2785" s="28">
        <v>44421</v>
      </c>
      <c r="E2785" s="27" t="s">
        <v>31</v>
      </c>
      <c r="F2785" s="27" t="s">
        <v>107</v>
      </c>
      <c r="G2785" s="27" t="s">
        <v>108</v>
      </c>
      <c r="H2785" s="27" t="s">
        <v>25</v>
      </c>
      <c r="I2785" s="29">
        <v>0.55000000000000004</v>
      </c>
      <c r="J2785" s="30">
        <v>4250</v>
      </c>
      <c r="K2785" s="31">
        <f t="shared" si="20"/>
        <v>2337.5</v>
      </c>
      <c r="L2785" s="31">
        <f t="shared" si="21"/>
        <v>818.125</v>
      </c>
      <c r="M2785" s="32">
        <v>0.35</v>
      </c>
      <c r="O2785" s="37"/>
      <c r="P2785" s="35"/>
      <c r="Q2785" s="33"/>
      <c r="R2785" s="34"/>
    </row>
    <row r="2786" spans="1:18" ht="15.75" customHeight="1" x14ac:dyDescent="0.2">
      <c r="A2786" s="22"/>
      <c r="B2786" s="27" t="s">
        <v>30</v>
      </c>
      <c r="C2786" s="27">
        <v>1197831</v>
      </c>
      <c r="D2786" s="28">
        <v>44421</v>
      </c>
      <c r="E2786" s="27" t="s">
        <v>31</v>
      </c>
      <c r="F2786" s="27" t="s">
        <v>107</v>
      </c>
      <c r="G2786" s="27" t="s">
        <v>108</v>
      </c>
      <c r="H2786" s="27" t="s">
        <v>26</v>
      </c>
      <c r="I2786" s="29">
        <v>0.5</v>
      </c>
      <c r="J2786" s="30">
        <v>3500</v>
      </c>
      <c r="K2786" s="31">
        <f t="shared" si="20"/>
        <v>1750</v>
      </c>
      <c r="L2786" s="31">
        <f t="shared" si="21"/>
        <v>612.5</v>
      </c>
      <c r="M2786" s="32">
        <v>0.35</v>
      </c>
      <c r="O2786" s="37"/>
      <c r="P2786" s="35"/>
      <c r="Q2786" s="33"/>
      <c r="R2786" s="34"/>
    </row>
    <row r="2787" spans="1:18" ht="15.75" customHeight="1" x14ac:dyDescent="0.2">
      <c r="A2787" s="22"/>
      <c r="B2787" s="27" t="s">
        <v>30</v>
      </c>
      <c r="C2787" s="27">
        <v>1197831</v>
      </c>
      <c r="D2787" s="28">
        <v>44421</v>
      </c>
      <c r="E2787" s="27" t="s">
        <v>31</v>
      </c>
      <c r="F2787" s="27" t="s">
        <v>107</v>
      </c>
      <c r="G2787" s="27" t="s">
        <v>108</v>
      </c>
      <c r="H2787" s="27" t="s">
        <v>27</v>
      </c>
      <c r="I2787" s="29">
        <v>0.4</v>
      </c>
      <c r="J2787" s="30">
        <v>3000</v>
      </c>
      <c r="K2787" s="31">
        <f t="shared" si="20"/>
        <v>1200</v>
      </c>
      <c r="L2787" s="31">
        <f t="shared" si="21"/>
        <v>420</v>
      </c>
      <c r="M2787" s="32">
        <v>0.35</v>
      </c>
      <c r="O2787" s="37"/>
      <c r="P2787" s="35"/>
      <c r="Q2787" s="33"/>
      <c r="R2787" s="34"/>
    </row>
    <row r="2788" spans="1:18" ht="15.75" customHeight="1" x14ac:dyDescent="0.2">
      <c r="A2788" s="22"/>
      <c r="B2788" s="27" t="s">
        <v>30</v>
      </c>
      <c r="C2788" s="27">
        <v>1197831</v>
      </c>
      <c r="D2788" s="28">
        <v>44421</v>
      </c>
      <c r="E2788" s="27" t="s">
        <v>31</v>
      </c>
      <c r="F2788" s="27" t="s">
        <v>107</v>
      </c>
      <c r="G2788" s="27" t="s">
        <v>108</v>
      </c>
      <c r="H2788" s="27" t="s">
        <v>28</v>
      </c>
      <c r="I2788" s="29">
        <v>0.5</v>
      </c>
      <c r="J2788" s="30">
        <v>2750</v>
      </c>
      <c r="K2788" s="31">
        <f t="shared" si="20"/>
        <v>1375</v>
      </c>
      <c r="L2788" s="31">
        <f t="shared" si="21"/>
        <v>481.24999999999994</v>
      </c>
      <c r="M2788" s="32">
        <v>0.35</v>
      </c>
      <c r="O2788" s="37"/>
      <c r="P2788" s="35"/>
      <c r="Q2788" s="33"/>
      <c r="R2788" s="34"/>
    </row>
    <row r="2789" spans="1:18" ht="15.75" customHeight="1" x14ac:dyDescent="0.2">
      <c r="A2789" s="22"/>
      <c r="B2789" s="27" t="s">
        <v>30</v>
      </c>
      <c r="C2789" s="27">
        <v>1197831</v>
      </c>
      <c r="D2789" s="28">
        <v>44421</v>
      </c>
      <c r="E2789" s="27" t="s">
        <v>31</v>
      </c>
      <c r="F2789" s="27" t="s">
        <v>107</v>
      </c>
      <c r="G2789" s="27" t="s">
        <v>108</v>
      </c>
      <c r="H2789" s="27" t="s">
        <v>29</v>
      </c>
      <c r="I2789" s="29">
        <v>0.55000000000000004</v>
      </c>
      <c r="J2789" s="30">
        <v>4500</v>
      </c>
      <c r="K2789" s="31">
        <f t="shared" si="20"/>
        <v>2475</v>
      </c>
      <c r="L2789" s="31">
        <f t="shared" si="21"/>
        <v>866.25</v>
      </c>
      <c r="M2789" s="32">
        <v>0.35</v>
      </c>
      <c r="O2789" s="37"/>
      <c r="P2789" s="35"/>
      <c r="Q2789" s="33"/>
      <c r="R2789" s="34"/>
    </row>
    <row r="2790" spans="1:18" ht="15.75" customHeight="1" x14ac:dyDescent="0.2">
      <c r="A2790" s="22"/>
      <c r="B2790" s="27" t="s">
        <v>30</v>
      </c>
      <c r="C2790" s="27">
        <v>1197831</v>
      </c>
      <c r="D2790" s="28">
        <v>44451</v>
      </c>
      <c r="E2790" s="27" t="s">
        <v>31</v>
      </c>
      <c r="F2790" s="27" t="s">
        <v>107</v>
      </c>
      <c r="G2790" s="27" t="s">
        <v>108</v>
      </c>
      <c r="H2790" s="27" t="s">
        <v>24</v>
      </c>
      <c r="I2790" s="29">
        <v>0.5</v>
      </c>
      <c r="J2790" s="30">
        <v>5500</v>
      </c>
      <c r="K2790" s="31">
        <f t="shared" si="20"/>
        <v>2750</v>
      </c>
      <c r="L2790" s="31">
        <f t="shared" si="21"/>
        <v>962.49999999999989</v>
      </c>
      <c r="M2790" s="32">
        <v>0.35</v>
      </c>
      <c r="O2790" s="37"/>
      <c r="P2790" s="35"/>
      <c r="Q2790" s="33"/>
      <c r="R2790" s="34"/>
    </row>
    <row r="2791" spans="1:18" ht="15.75" customHeight="1" x14ac:dyDescent="0.2">
      <c r="A2791" s="22"/>
      <c r="B2791" s="27" t="s">
        <v>30</v>
      </c>
      <c r="C2791" s="27">
        <v>1197831</v>
      </c>
      <c r="D2791" s="28">
        <v>44451</v>
      </c>
      <c r="E2791" s="27" t="s">
        <v>31</v>
      </c>
      <c r="F2791" s="27" t="s">
        <v>107</v>
      </c>
      <c r="G2791" s="27" t="s">
        <v>108</v>
      </c>
      <c r="H2791" s="27" t="s">
        <v>25</v>
      </c>
      <c r="I2791" s="29">
        <v>0.40000000000000013</v>
      </c>
      <c r="J2791" s="30">
        <v>3500</v>
      </c>
      <c r="K2791" s="31">
        <f t="shared" si="20"/>
        <v>1400.0000000000005</v>
      </c>
      <c r="L2791" s="31">
        <f t="shared" si="21"/>
        <v>490.00000000000011</v>
      </c>
      <c r="M2791" s="32">
        <v>0.35</v>
      </c>
      <c r="O2791" s="37"/>
      <c r="P2791" s="35"/>
      <c r="Q2791" s="33"/>
      <c r="R2791" s="34"/>
    </row>
    <row r="2792" spans="1:18" ht="15.75" customHeight="1" x14ac:dyDescent="0.2">
      <c r="A2792" s="22"/>
      <c r="B2792" s="27" t="s">
        <v>30</v>
      </c>
      <c r="C2792" s="27">
        <v>1197831</v>
      </c>
      <c r="D2792" s="28">
        <v>44451</v>
      </c>
      <c r="E2792" s="27" t="s">
        <v>31</v>
      </c>
      <c r="F2792" s="27" t="s">
        <v>107</v>
      </c>
      <c r="G2792" s="27" t="s">
        <v>108</v>
      </c>
      <c r="H2792" s="27" t="s">
        <v>26</v>
      </c>
      <c r="I2792" s="29">
        <v>0.15000000000000008</v>
      </c>
      <c r="J2792" s="30">
        <v>2500</v>
      </c>
      <c r="K2792" s="31">
        <f t="shared" si="20"/>
        <v>375.00000000000017</v>
      </c>
      <c r="L2792" s="31">
        <f t="shared" si="21"/>
        <v>131.25000000000006</v>
      </c>
      <c r="M2792" s="32">
        <v>0.35</v>
      </c>
      <c r="O2792" s="37"/>
      <c r="P2792" s="35"/>
      <c r="Q2792" s="33"/>
      <c r="R2792" s="34"/>
    </row>
    <row r="2793" spans="1:18" ht="15.75" customHeight="1" x14ac:dyDescent="0.2">
      <c r="A2793" s="22"/>
      <c r="B2793" s="27" t="s">
        <v>30</v>
      </c>
      <c r="C2793" s="27">
        <v>1197831</v>
      </c>
      <c r="D2793" s="28">
        <v>44451</v>
      </c>
      <c r="E2793" s="27" t="s">
        <v>31</v>
      </c>
      <c r="F2793" s="27" t="s">
        <v>107</v>
      </c>
      <c r="G2793" s="27" t="s">
        <v>108</v>
      </c>
      <c r="H2793" s="27" t="s">
        <v>27</v>
      </c>
      <c r="I2793" s="29">
        <v>0.15000000000000008</v>
      </c>
      <c r="J2793" s="30">
        <v>2250</v>
      </c>
      <c r="K2793" s="31">
        <f t="shared" si="20"/>
        <v>337.50000000000017</v>
      </c>
      <c r="L2793" s="31">
        <f t="shared" si="21"/>
        <v>118.12500000000006</v>
      </c>
      <c r="M2793" s="32">
        <v>0.35</v>
      </c>
      <c r="O2793" s="37"/>
      <c r="P2793" s="35"/>
      <c r="Q2793" s="33"/>
      <c r="R2793" s="34"/>
    </row>
    <row r="2794" spans="1:18" ht="15.75" customHeight="1" x14ac:dyDescent="0.2">
      <c r="A2794" s="22"/>
      <c r="B2794" s="27" t="s">
        <v>30</v>
      </c>
      <c r="C2794" s="27">
        <v>1197831</v>
      </c>
      <c r="D2794" s="28">
        <v>44451</v>
      </c>
      <c r="E2794" s="27" t="s">
        <v>31</v>
      </c>
      <c r="F2794" s="27" t="s">
        <v>107</v>
      </c>
      <c r="G2794" s="27" t="s">
        <v>108</v>
      </c>
      <c r="H2794" s="27" t="s">
        <v>28</v>
      </c>
      <c r="I2794" s="29">
        <v>0.25000000000000006</v>
      </c>
      <c r="J2794" s="30">
        <v>2250</v>
      </c>
      <c r="K2794" s="31">
        <f t="shared" si="20"/>
        <v>562.50000000000011</v>
      </c>
      <c r="L2794" s="31">
        <f t="shared" si="21"/>
        <v>196.87500000000003</v>
      </c>
      <c r="M2794" s="32">
        <v>0.35</v>
      </c>
      <c r="O2794" s="37"/>
      <c r="P2794" s="35"/>
      <c r="Q2794" s="33"/>
      <c r="R2794" s="34"/>
    </row>
    <row r="2795" spans="1:18" ht="15.75" customHeight="1" x14ac:dyDescent="0.2">
      <c r="A2795" s="22"/>
      <c r="B2795" s="27" t="s">
        <v>30</v>
      </c>
      <c r="C2795" s="27">
        <v>1197831</v>
      </c>
      <c r="D2795" s="28">
        <v>44451</v>
      </c>
      <c r="E2795" s="27" t="s">
        <v>31</v>
      </c>
      <c r="F2795" s="27" t="s">
        <v>107</v>
      </c>
      <c r="G2795" s="27" t="s">
        <v>108</v>
      </c>
      <c r="H2795" s="27" t="s">
        <v>29</v>
      </c>
      <c r="I2795" s="29">
        <v>0.3000000000000001</v>
      </c>
      <c r="J2795" s="30">
        <v>3250</v>
      </c>
      <c r="K2795" s="31">
        <f t="shared" si="20"/>
        <v>975.00000000000034</v>
      </c>
      <c r="L2795" s="31">
        <f t="shared" si="21"/>
        <v>341.25000000000011</v>
      </c>
      <c r="M2795" s="32">
        <v>0.35</v>
      </c>
      <c r="O2795" s="37"/>
      <c r="P2795" s="35"/>
      <c r="Q2795" s="33"/>
      <c r="R2795" s="34"/>
    </row>
    <row r="2796" spans="1:18" ht="15.75" customHeight="1" x14ac:dyDescent="0.2">
      <c r="A2796" s="22"/>
      <c r="B2796" s="27" t="s">
        <v>30</v>
      </c>
      <c r="C2796" s="27">
        <v>1197831</v>
      </c>
      <c r="D2796" s="28">
        <v>44483</v>
      </c>
      <c r="E2796" s="27" t="s">
        <v>31</v>
      </c>
      <c r="F2796" s="27" t="s">
        <v>107</v>
      </c>
      <c r="G2796" s="27" t="s">
        <v>108</v>
      </c>
      <c r="H2796" s="27" t="s">
        <v>24</v>
      </c>
      <c r="I2796" s="29">
        <v>0.3000000000000001</v>
      </c>
      <c r="J2796" s="30">
        <v>5000</v>
      </c>
      <c r="K2796" s="31">
        <f t="shared" si="20"/>
        <v>1500.0000000000005</v>
      </c>
      <c r="L2796" s="31">
        <f t="shared" si="21"/>
        <v>525.00000000000011</v>
      </c>
      <c r="M2796" s="32">
        <v>0.35</v>
      </c>
      <c r="O2796" s="37"/>
      <c r="P2796" s="35"/>
      <c r="Q2796" s="33"/>
      <c r="R2796" s="34"/>
    </row>
    <row r="2797" spans="1:18" ht="15.75" customHeight="1" x14ac:dyDescent="0.2">
      <c r="A2797" s="22"/>
      <c r="B2797" s="27" t="s">
        <v>30</v>
      </c>
      <c r="C2797" s="27">
        <v>1197831</v>
      </c>
      <c r="D2797" s="28">
        <v>44483</v>
      </c>
      <c r="E2797" s="27" t="s">
        <v>31</v>
      </c>
      <c r="F2797" s="27" t="s">
        <v>107</v>
      </c>
      <c r="G2797" s="27" t="s">
        <v>108</v>
      </c>
      <c r="H2797" s="27" t="s">
        <v>25</v>
      </c>
      <c r="I2797" s="29">
        <v>0.20000000000000012</v>
      </c>
      <c r="J2797" s="30">
        <v>3250</v>
      </c>
      <c r="K2797" s="31">
        <f t="shared" si="20"/>
        <v>650.00000000000034</v>
      </c>
      <c r="L2797" s="31">
        <f t="shared" si="21"/>
        <v>227.50000000000011</v>
      </c>
      <c r="M2797" s="32">
        <v>0.35</v>
      </c>
      <c r="O2797" s="37"/>
      <c r="P2797" s="35"/>
      <c r="Q2797" s="33"/>
      <c r="R2797" s="34"/>
    </row>
    <row r="2798" spans="1:18" ht="15.75" customHeight="1" x14ac:dyDescent="0.2">
      <c r="A2798" s="22"/>
      <c r="B2798" s="27" t="s">
        <v>30</v>
      </c>
      <c r="C2798" s="27">
        <v>1197831</v>
      </c>
      <c r="D2798" s="28">
        <v>44483</v>
      </c>
      <c r="E2798" s="27" t="s">
        <v>31</v>
      </c>
      <c r="F2798" s="27" t="s">
        <v>107</v>
      </c>
      <c r="G2798" s="27" t="s">
        <v>108</v>
      </c>
      <c r="H2798" s="27" t="s">
        <v>26</v>
      </c>
      <c r="I2798" s="29">
        <v>0.20000000000000012</v>
      </c>
      <c r="J2798" s="30">
        <v>2000</v>
      </c>
      <c r="K2798" s="31">
        <f t="shared" si="20"/>
        <v>400.00000000000023</v>
      </c>
      <c r="L2798" s="31">
        <f t="shared" si="21"/>
        <v>140.00000000000006</v>
      </c>
      <c r="M2798" s="32">
        <v>0.35</v>
      </c>
      <c r="O2798" s="37"/>
      <c r="P2798" s="35"/>
      <c r="Q2798" s="33"/>
      <c r="R2798" s="34"/>
    </row>
    <row r="2799" spans="1:18" ht="15.75" customHeight="1" x14ac:dyDescent="0.2">
      <c r="A2799" s="22"/>
      <c r="B2799" s="27" t="s">
        <v>30</v>
      </c>
      <c r="C2799" s="27">
        <v>1197831</v>
      </c>
      <c r="D2799" s="28">
        <v>44483</v>
      </c>
      <c r="E2799" s="27" t="s">
        <v>31</v>
      </c>
      <c r="F2799" s="27" t="s">
        <v>107</v>
      </c>
      <c r="G2799" s="27" t="s">
        <v>108</v>
      </c>
      <c r="H2799" s="27" t="s">
        <v>27</v>
      </c>
      <c r="I2799" s="29">
        <v>0.20000000000000012</v>
      </c>
      <c r="J2799" s="30">
        <v>1750</v>
      </c>
      <c r="K2799" s="31">
        <f t="shared" si="20"/>
        <v>350.00000000000023</v>
      </c>
      <c r="L2799" s="31">
        <f t="shared" si="21"/>
        <v>122.50000000000007</v>
      </c>
      <c r="M2799" s="32">
        <v>0.35</v>
      </c>
      <c r="O2799" s="37"/>
      <c r="P2799" s="35"/>
      <c r="Q2799" s="33"/>
      <c r="R2799" s="34"/>
    </row>
    <row r="2800" spans="1:18" ht="15.75" customHeight="1" x14ac:dyDescent="0.2">
      <c r="A2800" s="22"/>
      <c r="B2800" s="27" t="s">
        <v>30</v>
      </c>
      <c r="C2800" s="27">
        <v>1197831</v>
      </c>
      <c r="D2800" s="28">
        <v>44483</v>
      </c>
      <c r="E2800" s="27" t="s">
        <v>31</v>
      </c>
      <c r="F2800" s="27" t="s">
        <v>107</v>
      </c>
      <c r="G2800" s="27" t="s">
        <v>108</v>
      </c>
      <c r="H2800" s="27" t="s">
        <v>28</v>
      </c>
      <c r="I2800" s="29">
        <v>0.3000000000000001</v>
      </c>
      <c r="J2800" s="30">
        <v>1750</v>
      </c>
      <c r="K2800" s="31">
        <f t="shared" si="20"/>
        <v>525.00000000000023</v>
      </c>
      <c r="L2800" s="31">
        <f t="shared" si="21"/>
        <v>183.75000000000006</v>
      </c>
      <c r="M2800" s="32">
        <v>0.35</v>
      </c>
      <c r="O2800" s="37"/>
      <c r="P2800" s="35"/>
      <c r="Q2800" s="33"/>
      <c r="R2800" s="34"/>
    </row>
    <row r="2801" spans="1:18" ht="15.75" customHeight="1" x14ac:dyDescent="0.2">
      <c r="A2801" s="22"/>
      <c r="B2801" s="27" t="s">
        <v>30</v>
      </c>
      <c r="C2801" s="27">
        <v>1197831</v>
      </c>
      <c r="D2801" s="28">
        <v>44483</v>
      </c>
      <c r="E2801" s="27" t="s">
        <v>31</v>
      </c>
      <c r="F2801" s="27" t="s">
        <v>107</v>
      </c>
      <c r="G2801" s="27" t="s">
        <v>108</v>
      </c>
      <c r="H2801" s="27" t="s">
        <v>29</v>
      </c>
      <c r="I2801" s="29">
        <v>0.30000000000000004</v>
      </c>
      <c r="J2801" s="30">
        <v>3000</v>
      </c>
      <c r="K2801" s="31">
        <f t="shared" si="20"/>
        <v>900.00000000000011</v>
      </c>
      <c r="L2801" s="31">
        <f t="shared" si="21"/>
        <v>315</v>
      </c>
      <c r="M2801" s="32">
        <v>0.35</v>
      </c>
      <c r="O2801" s="37"/>
      <c r="P2801" s="35"/>
      <c r="Q2801" s="33"/>
      <c r="R2801" s="34"/>
    </row>
    <row r="2802" spans="1:18" ht="15.75" customHeight="1" x14ac:dyDescent="0.2">
      <c r="A2802" s="22"/>
      <c r="B2802" s="27" t="s">
        <v>30</v>
      </c>
      <c r="C2802" s="27">
        <v>1197831</v>
      </c>
      <c r="D2802" s="28">
        <v>44513</v>
      </c>
      <c r="E2802" s="27" t="s">
        <v>31</v>
      </c>
      <c r="F2802" s="27" t="s">
        <v>107</v>
      </c>
      <c r="G2802" s="27" t="s">
        <v>108</v>
      </c>
      <c r="H2802" s="27" t="s">
        <v>24</v>
      </c>
      <c r="I2802" s="29">
        <v>0.25000000000000011</v>
      </c>
      <c r="J2802" s="30">
        <v>4500</v>
      </c>
      <c r="K2802" s="31">
        <f t="shared" si="20"/>
        <v>1125.0000000000005</v>
      </c>
      <c r="L2802" s="31">
        <f t="shared" si="21"/>
        <v>393.75000000000011</v>
      </c>
      <c r="M2802" s="32">
        <v>0.35</v>
      </c>
      <c r="O2802" s="37"/>
      <c r="P2802" s="35"/>
      <c r="Q2802" s="33"/>
      <c r="R2802" s="34"/>
    </row>
    <row r="2803" spans="1:18" ht="15.75" customHeight="1" x14ac:dyDescent="0.2">
      <c r="A2803" s="22"/>
      <c r="B2803" s="27" t="s">
        <v>30</v>
      </c>
      <c r="C2803" s="27">
        <v>1197831</v>
      </c>
      <c r="D2803" s="28">
        <v>44513</v>
      </c>
      <c r="E2803" s="27" t="s">
        <v>31</v>
      </c>
      <c r="F2803" s="27" t="s">
        <v>107</v>
      </c>
      <c r="G2803" s="27" t="s">
        <v>108</v>
      </c>
      <c r="H2803" s="27" t="s">
        <v>25</v>
      </c>
      <c r="I2803" s="29">
        <v>0.15000000000000013</v>
      </c>
      <c r="J2803" s="30">
        <v>2750</v>
      </c>
      <c r="K2803" s="31">
        <f t="shared" si="20"/>
        <v>412.50000000000034</v>
      </c>
      <c r="L2803" s="31">
        <f t="shared" si="21"/>
        <v>144.37500000000011</v>
      </c>
      <c r="M2803" s="32">
        <v>0.35</v>
      </c>
      <c r="O2803" s="37"/>
      <c r="P2803" s="35"/>
      <c r="Q2803" s="33"/>
      <c r="R2803" s="34"/>
    </row>
    <row r="2804" spans="1:18" ht="15.75" customHeight="1" x14ac:dyDescent="0.2">
      <c r="A2804" s="22"/>
      <c r="B2804" s="27" t="s">
        <v>30</v>
      </c>
      <c r="C2804" s="27">
        <v>1197831</v>
      </c>
      <c r="D2804" s="28">
        <v>44513</v>
      </c>
      <c r="E2804" s="27" t="s">
        <v>31</v>
      </c>
      <c r="F2804" s="27" t="s">
        <v>107</v>
      </c>
      <c r="G2804" s="27" t="s">
        <v>108</v>
      </c>
      <c r="H2804" s="27" t="s">
        <v>26</v>
      </c>
      <c r="I2804" s="29">
        <v>0.25000000000000017</v>
      </c>
      <c r="J2804" s="30">
        <v>2200</v>
      </c>
      <c r="K2804" s="31">
        <f t="shared" si="20"/>
        <v>550.00000000000034</v>
      </c>
      <c r="L2804" s="31">
        <f t="shared" si="21"/>
        <v>192.50000000000011</v>
      </c>
      <c r="M2804" s="32">
        <v>0.35</v>
      </c>
      <c r="O2804" s="37"/>
      <c r="P2804" s="35"/>
      <c r="Q2804" s="33"/>
      <c r="R2804" s="34"/>
    </row>
    <row r="2805" spans="1:18" ht="15.75" customHeight="1" x14ac:dyDescent="0.2">
      <c r="A2805" s="22"/>
      <c r="B2805" s="27" t="s">
        <v>30</v>
      </c>
      <c r="C2805" s="27">
        <v>1197831</v>
      </c>
      <c r="D2805" s="28">
        <v>44513</v>
      </c>
      <c r="E2805" s="27" t="s">
        <v>31</v>
      </c>
      <c r="F2805" s="27" t="s">
        <v>107</v>
      </c>
      <c r="G2805" s="27" t="s">
        <v>108</v>
      </c>
      <c r="H2805" s="27" t="s">
        <v>27</v>
      </c>
      <c r="I2805" s="29">
        <v>0.55000000000000016</v>
      </c>
      <c r="J2805" s="30">
        <v>2750</v>
      </c>
      <c r="K2805" s="31">
        <f t="shared" si="20"/>
        <v>1512.5000000000005</v>
      </c>
      <c r="L2805" s="31">
        <f t="shared" si="21"/>
        <v>529.37500000000011</v>
      </c>
      <c r="M2805" s="32">
        <v>0.35</v>
      </c>
      <c r="O2805" s="37"/>
      <c r="P2805" s="35"/>
      <c r="Q2805" s="33"/>
      <c r="R2805" s="34"/>
    </row>
    <row r="2806" spans="1:18" ht="15.75" customHeight="1" x14ac:dyDescent="0.2">
      <c r="A2806" s="22"/>
      <c r="B2806" s="27" t="s">
        <v>30</v>
      </c>
      <c r="C2806" s="27">
        <v>1197831</v>
      </c>
      <c r="D2806" s="28">
        <v>44513</v>
      </c>
      <c r="E2806" s="27" t="s">
        <v>31</v>
      </c>
      <c r="F2806" s="27" t="s">
        <v>107</v>
      </c>
      <c r="G2806" s="27" t="s">
        <v>108</v>
      </c>
      <c r="H2806" s="27" t="s">
        <v>28</v>
      </c>
      <c r="I2806" s="29">
        <v>0.75000000000000011</v>
      </c>
      <c r="J2806" s="30">
        <v>2500</v>
      </c>
      <c r="K2806" s="31">
        <f t="shared" si="20"/>
        <v>1875.0000000000002</v>
      </c>
      <c r="L2806" s="31">
        <f t="shared" si="21"/>
        <v>656.25</v>
      </c>
      <c r="M2806" s="32">
        <v>0.35</v>
      </c>
      <c r="O2806" s="37"/>
      <c r="P2806" s="35"/>
      <c r="Q2806" s="33"/>
      <c r="R2806" s="34"/>
    </row>
    <row r="2807" spans="1:18" ht="15.75" customHeight="1" x14ac:dyDescent="0.2">
      <c r="A2807" s="22"/>
      <c r="B2807" s="27" t="s">
        <v>30</v>
      </c>
      <c r="C2807" s="27">
        <v>1197831</v>
      </c>
      <c r="D2807" s="28">
        <v>44513</v>
      </c>
      <c r="E2807" s="27" t="s">
        <v>31</v>
      </c>
      <c r="F2807" s="27" t="s">
        <v>107</v>
      </c>
      <c r="G2807" s="27" t="s">
        <v>108</v>
      </c>
      <c r="H2807" s="27" t="s">
        <v>29</v>
      </c>
      <c r="I2807" s="29">
        <v>0.75</v>
      </c>
      <c r="J2807" s="30">
        <v>3500</v>
      </c>
      <c r="K2807" s="31">
        <f t="shared" si="20"/>
        <v>2625</v>
      </c>
      <c r="L2807" s="31">
        <f t="shared" si="21"/>
        <v>918.74999999999989</v>
      </c>
      <c r="M2807" s="32">
        <v>0.35</v>
      </c>
      <c r="O2807" s="37"/>
      <c r="P2807" s="35"/>
      <c r="Q2807" s="33"/>
      <c r="R2807" s="34"/>
    </row>
    <row r="2808" spans="1:18" ht="15.75" customHeight="1" x14ac:dyDescent="0.2">
      <c r="A2808" s="22"/>
      <c r="B2808" s="27" t="s">
        <v>30</v>
      </c>
      <c r="C2808" s="27">
        <v>1197831</v>
      </c>
      <c r="D2808" s="28">
        <v>44542</v>
      </c>
      <c r="E2808" s="27" t="s">
        <v>31</v>
      </c>
      <c r="F2808" s="27" t="s">
        <v>107</v>
      </c>
      <c r="G2808" s="27" t="s">
        <v>108</v>
      </c>
      <c r="H2808" s="27" t="s">
        <v>24</v>
      </c>
      <c r="I2808" s="29">
        <v>0.70000000000000007</v>
      </c>
      <c r="J2808" s="30">
        <v>6000</v>
      </c>
      <c r="K2808" s="31">
        <f t="shared" si="20"/>
        <v>4200</v>
      </c>
      <c r="L2808" s="31">
        <f t="shared" si="21"/>
        <v>1470</v>
      </c>
      <c r="M2808" s="32">
        <v>0.35</v>
      </c>
      <c r="O2808" s="37"/>
      <c r="P2808" s="35"/>
      <c r="Q2808" s="33"/>
      <c r="R2808" s="34"/>
    </row>
    <row r="2809" spans="1:18" ht="15.75" customHeight="1" x14ac:dyDescent="0.2">
      <c r="A2809" s="22"/>
      <c r="B2809" s="27" t="s">
        <v>30</v>
      </c>
      <c r="C2809" s="27">
        <v>1197831</v>
      </c>
      <c r="D2809" s="28">
        <v>44542</v>
      </c>
      <c r="E2809" s="27" t="s">
        <v>31</v>
      </c>
      <c r="F2809" s="27" t="s">
        <v>107</v>
      </c>
      <c r="G2809" s="27" t="s">
        <v>108</v>
      </c>
      <c r="H2809" s="27" t="s">
        <v>25</v>
      </c>
      <c r="I2809" s="29">
        <v>0.60000000000000009</v>
      </c>
      <c r="J2809" s="30">
        <v>4000</v>
      </c>
      <c r="K2809" s="31">
        <f t="shared" si="20"/>
        <v>2400.0000000000005</v>
      </c>
      <c r="L2809" s="31">
        <f t="shared" si="21"/>
        <v>840.00000000000011</v>
      </c>
      <c r="M2809" s="32">
        <v>0.35</v>
      </c>
      <c r="O2809" s="37"/>
      <c r="P2809" s="35"/>
      <c r="Q2809" s="33"/>
      <c r="R2809" s="34"/>
    </row>
    <row r="2810" spans="1:18" ht="15.75" customHeight="1" x14ac:dyDescent="0.2">
      <c r="A2810" s="22"/>
      <c r="B2810" s="27" t="s">
        <v>30</v>
      </c>
      <c r="C2810" s="27">
        <v>1197831</v>
      </c>
      <c r="D2810" s="28">
        <v>44542</v>
      </c>
      <c r="E2810" s="27" t="s">
        <v>31</v>
      </c>
      <c r="F2810" s="27" t="s">
        <v>107</v>
      </c>
      <c r="G2810" s="27" t="s">
        <v>108</v>
      </c>
      <c r="H2810" s="27" t="s">
        <v>26</v>
      </c>
      <c r="I2810" s="29">
        <v>0.60000000000000009</v>
      </c>
      <c r="J2810" s="30">
        <v>3500</v>
      </c>
      <c r="K2810" s="31">
        <f t="shared" si="20"/>
        <v>2100.0000000000005</v>
      </c>
      <c r="L2810" s="31">
        <f t="shared" si="21"/>
        <v>735.00000000000011</v>
      </c>
      <c r="M2810" s="32">
        <v>0.35</v>
      </c>
      <c r="O2810" s="37"/>
      <c r="P2810" s="35"/>
      <c r="Q2810" s="33"/>
      <c r="R2810" s="34"/>
    </row>
    <row r="2811" spans="1:18" ht="15.75" customHeight="1" x14ac:dyDescent="0.2">
      <c r="A2811" s="22"/>
      <c r="B2811" s="27" t="s">
        <v>30</v>
      </c>
      <c r="C2811" s="27">
        <v>1197831</v>
      </c>
      <c r="D2811" s="28">
        <v>44542</v>
      </c>
      <c r="E2811" s="27" t="s">
        <v>31</v>
      </c>
      <c r="F2811" s="27" t="s">
        <v>107</v>
      </c>
      <c r="G2811" s="27" t="s">
        <v>108</v>
      </c>
      <c r="H2811" s="27" t="s">
        <v>27</v>
      </c>
      <c r="I2811" s="29">
        <v>0.60000000000000009</v>
      </c>
      <c r="J2811" s="30">
        <v>3000</v>
      </c>
      <c r="K2811" s="31">
        <f t="shared" ref="K2811:K3065" si="22">I2811*J2811</f>
        <v>1800.0000000000002</v>
      </c>
      <c r="L2811" s="31">
        <f t="shared" ref="L2811:L3065" si="23">K2811*M2811</f>
        <v>630</v>
      </c>
      <c r="M2811" s="32">
        <v>0.35</v>
      </c>
      <c r="O2811" s="37"/>
      <c r="P2811" s="35"/>
      <c r="Q2811" s="33"/>
      <c r="R2811" s="34"/>
    </row>
    <row r="2812" spans="1:18" ht="15.75" customHeight="1" x14ac:dyDescent="0.2">
      <c r="A2812" s="22"/>
      <c r="B2812" s="27" t="s">
        <v>30</v>
      </c>
      <c r="C2812" s="27">
        <v>1197831</v>
      </c>
      <c r="D2812" s="28">
        <v>44542</v>
      </c>
      <c r="E2812" s="27" t="s">
        <v>31</v>
      </c>
      <c r="F2812" s="27" t="s">
        <v>107</v>
      </c>
      <c r="G2812" s="27" t="s">
        <v>108</v>
      </c>
      <c r="H2812" s="27" t="s">
        <v>28</v>
      </c>
      <c r="I2812" s="29">
        <v>0.70000000000000007</v>
      </c>
      <c r="J2812" s="30">
        <v>3000</v>
      </c>
      <c r="K2812" s="31">
        <f t="shared" si="22"/>
        <v>2100</v>
      </c>
      <c r="L2812" s="31">
        <f t="shared" si="23"/>
        <v>735</v>
      </c>
      <c r="M2812" s="32">
        <v>0.35</v>
      </c>
      <c r="O2812" s="37"/>
      <c r="P2812" s="35"/>
      <c r="Q2812" s="33"/>
      <c r="R2812" s="34"/>
    </row>
    <row r="2813" spans="1:18" ht="15.75" customHeight="1" x14ac:dyDescent="0.2">
      <c r="A2813" s="22"/>
      <c r="B2813" s="27" t="s">
        <v>30</v>
      </c>
      <c r="C2813" s="27">
        <v>1197831</v>
      </c>
      <c r="D2813" s="28">
        <v>44542</v>
      </c>
      <c r="E2813" s="27" t="s">
        <v>31</v>
      </c>
      <c r="F2813" s="27" t="s">
        <v>107</v>
      </c>
      <c r="G2813" s="27" t="s">
        <v>108</v>
      </c>
      <c r="H2813" s="27" t="s">
        <v>29</v>
      </c>
      <c r="I2813" s="29">
        <v>0.75</v>
      </c>
      <c r="J2813" s="30">
        <v>4000</v>
      </c>
      <c r="K2813" s="31">
        <f t="shared" si="22"/>
        <v>3000</v>
      </c>
      <c r="L2813" s="31">
        <f t="shared" si="23"/>
        <v>1050</v>
      </c>
      <c r="M2813" s="32">
        <v>0.35</v>
      </c>
      <c r="O2813" s="37"/>
      <c r="P2813" s="35"/>
      <c r="Q2813" s="33"/>
      <c r="R2813" s="34"/>
    </row>
    <row r="2814" spans="1:18" ht="15.75" customHeight="1" x14ac:dyDescent="0.2">
      <c r="A2814" s="22" t="s">
        <v>46</v>
      </c>
      <c r="B2814" s="27" t="s">
        <v>21</v>
      </c>
      <c r="C2814" s="27">
        <v>1185732</v>
      </c>
      <c r="D2814" s="28">
        <v>44208</v>
      </c>
      <c r="E2814" s="27" t="s">
        <v>40</v>
      </c>
      <c r="F2814" s="27" t="s">
        <v>109</v>
      </c>
      <c r="G2814" s="27" t="s">
        <v>110</v>
      </c>
      <c r="H2814" s="27" t="s">
        <v>24</v>
      </c>
      <c r="I2814" s="29">
        <v>0.4</v>
      </c>
      <c r="J2814" s="30">
        <v>4750</v>
      </c>
      <c r="K2814" s="31">
        <f t="shared" si="22"/>
        <v>1900</v>
      </c>
      <c r="L2814" s="31">
        <f t="shared" si="23"/>
        <v>665</v>
      </c>
      <c r="M2814" s="32">
        <v>0.35</v>
      </c>
      <c r="O2814" s="37"/>
      <c r="P2814" s="35"/>
      <c r="Q2814" s="33"/>
      <c r="R2814" s="34"/>
    </row>
    <row r="2815" spans="1:18" ht="15.75" customHeight="1" x14ac:dyDescent="0.2">
      <c r="A2815" s="22"/>
      <c r="B2815" s="27" t="s">
        <v>21</v>
      </c>
      <c r="C2815" s="27">
        <v>1185732</v>
      </c>
      <c r="D2815" s="28">
        <v>44208</v>
      </c>
      <c r="E2815" s="27" t="s">
        <v>40</v>
      </c>
      <c r="F2815" s="27" t="s">
        <v>109</v>
      </c>
      <c r="G2815" s="27" t="s">
        <v>110</v>
      </c>
      <c r="H2815" s="27" t="s">
        <v>25</v>
      </c>
      <c r="I2815" s="29">
        <v>0.4</v>
      </c>
      <c r="J2815" s="30">
        <v>2750</v>
      </c>
      <c r="K2815" s="31">
        <f t="shared" si="22"/>
        <v>1100</v>
      </c>
      <c r="L2815" s="31">
        <f t="shared" si="23"/>
        <v>330</v>
      </c>
      <c r="M2815" s="32">
        <v>0.3</v>
      </c>
      <c r="O2815" s="37"/>
      <c r="P2815" s="35"/>
      <c r="Q2815" s="33"/>
      <c r="R2815" s="34"/>
    </row>
    <row r="2816" spans="1:18" ht="15.75" customHeight="1" x14ac:dyDescent="0.2">
      <c r="A2816" s="22"/>
      <c r="B2816" s="27" t="s">
        <v>21</v>
      </c>
      <c r="C2816" s="27">
        <v>1185732</v>
      </c>
      <c r="D2816" s="28">
        <v>44208</v>
      </c>
      <c r="E2816" s="27" t="s">
        <v>40</v>
      </c>
      <c r="F2816" s="27" t="s">
        <v>109</v>
      </c>
      <c r="G2816" s="27" t="s">
        <v>110</v>
      </c>
      <c r="H2816" s="27" t="s">
        <v>26</v>
      </c>
      <c r="I2816" s="29">
        <v>0.30000000000000004</v>
      </c>
      <c r="J2816" s="30">
        <v>2750</v>
      </c>
      <c r="K2816" s="31">
        <f t="shared" si="22"/>
        <v>825.00000000000011</v>
      </c>
      <c r="L2816" s="31">
        <f t="shared" si="23"/>
        <v>247.50000000000003</v>
      </c>
      <c r="M2816" s="32">
        <v>0.3</v>
      </c>
      <c r="O2816" s="37"/>
      <c r="P2816" s="35"/>
      <c r="Q2816" s="33"/>
      <c r="R2816" s="34"/>
    </row>
    <row r="2817" spans="1:18" ht="15.75" customHeight="1" x14ac:dyDescent="0.2">
      <c r="A2817" s="22"/>
      <c r="B2817" s="27" t="s">
        <v>21</v>
      </c>
      <c r="C2817" s="27">
        <v>1185732</v>
      </c>
      <c r="D2817" s="28">
        <v>44208</v>
      </c>
      <c r="E2817" s="27" t="s">
        <v>40</v>
      </c>
      <c r="F2817" s="27" t="s">
        <v>109</v>
      </c>
      <c r="G2817" s="27" t="s">
        <v>110</v>
      </c>
      <c r="H2817" s="27" t="s">
        <v>27</v>
      </c>
      <c r="I2817" s="29">
        <v>0.35000000000000003</v>
      </c>
      <c r="J2817" s="30">
        <v>1250</v>
      </c>
      <c r="K2817" s="31">
        <f t="shared" si="22"/>
        <v>437.50000000000006</v>
      </c>
      <c r="L2817" s="31">
        <f t="shared" si="23"/>
        <v>131.25</v>
      </c>
      <c r="M2817" s="32">
        <v>0.3</v>
      </c>
      <c r="O2817" s="37"/>
      <c r="P2817" s="35"/>
      <c r="Q2817" s="33"/>
      <c r="R2817" s="34"/>
    </row>
    <row r="2818" spans="1:18" ht="15.75" customHeight="1" x14ac:dyDescent="0.2">
      <c r="A2818" s="22"/>
      <c r="B2818" s="27" t="s">
        <v>21</v>
      </c>
      <c r="C2818" s="27">
        <v>1185732</v>
      </c>
      <c r="D2818" s="28">
        <v>44208</v>
      </c>
      <c r="E2818" s="27" t="s">
        <v>40</v>
      </c>
      <c r="F2818" s="27" t="s">
        <v>109</v>
      </c>
      <c r="G2818" s="27" t="s">
        <v>110</v>
      </c>
      <c r="H2818" s="27" t="s">
        <v>28</v>
      </c>
      <c r="I2818" s="29">
        <v>0.49999999999999994</v>
      </c>
      <c r="J2818" s="30">
        <v>1750</v>
      </c>
      <c r="K2818" s="31">
        <f t="shared" si="22"/>
        <v>874.99999999999989</v>
      </c>
      <c r="L2818" s="31">
        <f t="shared" si="23"/>
        <v>306.24999999999994</v>
      </c>
      <c r="M2818" s="32">
        <v>0.35</v>
      </c>
      <c r="O2818" s="37"/>
      <c r="P2818" s="35"/>
      <c r="Q2818" s="33"/>
      <c r="R2818" s="34"/>
    </row>
    <row r="2819" spans="1:18" ht="15.75" customHeight="1" x14ac:dyDescent="0.2">
      <c r="A2819" s="22"/>
      <c r="B2819" s="27" t="s">
        <v>21</v>
      </c>
      <c r="C2819" s="27">
        <v>1185732</v>
      </c>
      <c r="D2819" s="28">
        <v>44208</v>
      </c>
      <c r="E2819" s="27" t="s">
        <v>40</v>
      </c>
      <c r="F2819" s="27" t="s">
        <v>109</v>
      </c>
      <c r="G2819" s="27" t="s">
        <v>110</v>
      </c>
      <c r="H2819" s="27" t="s">
        <v>29</v>
      </c>
      <c r="I2819" s="29">
        <v>0.4</v>
      </c>
      <c r="J2819" s="30">
        <v>2750</v>
      </c>
      <c r="K2819" s="31">
        <f t="shared" si="22"/>
        <v>1100</v>
      </c>
      <c r="L2819" s="31">
        <f t="shared" si="23"/>
        <v>440</v>
      </c>
      <c r="M2819" s="32">
        <v>0.4</v>
      </c>
      <c r="O2819" s="37"/>
      <c r="P2819" s="35"/>
      <c r="Q2819" s="33"/>
      <c r="R2819" s="34"/>
    </row>
    <row r="2820" spans="1:18" ht="15.75" customHeight="1" x14ac:dyDescent="0.2">
      <c r="A2820" s="22"/>
      <c r="B2820" s="27" t="s">
        <v>21</v>
      </c>
      <c r="C2820" s="27">
        <v>1185732</v>
      </c>
      <c r="D2820" s="28">
        <v>44239</v>
      </c>
      <c r="E2820" s="27" t="s">
        <v>40</v>
      </c>
      <c r="F2820" s="27" t="s">
        <v>109</v>
      </c>
      <c r="G2820" s="27" t="s">
        <v>110</v>
      </c>
      <c r="H2820" s="27" t="s">
        <v>24</v>
      </c>
      <c r="I2820" s="29">
        <v>0.4</v>
      </c>
      <c r="J2820" s="30">
        <v>5250</v>
      </c>
      <c r="K2820" s="31">
        <f t="shared" si="22"/>
        <v>2100</v>
      </c>
      <c r="L2820" s="31">
        <f t="shared" si="23"/>
        <v>735</v>
      </c>
      <c r="M2820" s="32">
        <v>0.35</v>
      </c>
      <c r="O2820" s="37"/>
      <c r="P2820" s="35"/>
      <c r="Q2820" s="33"/>
      <c r="R2820" s="34"/>
    </row>
    <row r="2821" spans="1:18" ht="15.75" customHeight="1" x14ac:dyDescent="0.2">
      <c r="A2821" s="22"/>
      <c r="B2821" s="27" t="s">
        <v>21</v>
      </c>
      <c r="C2821" s="27">
        <v>1185732</v>
      </c>
      <c r="D2821" s="28">
        <v>44239</v>
      </c>
      <c r="E2821" s="27" t="s">
        <v>40</v>
      </c>
      <c r="F2821" s="27" t="s">
        <v>109</v>
      </c>
      <c r="G2821" s="27" t="s">
        <v>110</v>
      </c>
      <c r="H2821" s="27" t="s">
        <v>25</v>
      </c>
      <c r="I2821" s="29">
        <v>0.4</v>
      </c>
      <c r="J2821" s="30">
        <v>1750</v>
      </c>
      <c r="K2821" s="31">
        <f t="shared" si="22"/>
        <v>700</v>
      </c>
      <c r="L2821" s="31">
        <f t="shared" si="23"/>
        <v>210</v>
      </c>
      <c r="M2821" s="32">
        <v>0.3</v>
      </c>
      <c r="O2821" s="37"/>
      <c r="P2821" s="35"/>
      <c r="Q2821" s="33"/>
      <c r="R2821" s="34"/>
    </row>
    <row r="2822" spans="1:18" ht="15.75" customHeight="1" x14ac:dyDescent="0.2">
      <c r="A2822" s="22"/>
      <c r="B2822" s="27" t="s">
        <v>21</v>
      </c>
      <c r="C2822" s="27">
        <v>1185732</v>
      </c>
      <c r="D2822" s="28">
        <v>44239</v>
      </c>
      <c r="E2822" s="27" t="s">
        <v>40</v>
      </c>
      <c r="F2822" s="27" t="s">
        <v>109</v>
      </c>
      <c r="G2822" s="27" t="s">
        <v>110</v>
      </c>
      <c r="H2822" s="27" t="s">
        <v>26</v>
      </c>
      <c r="I2822" s="29">
        <v>0.30000000000000004</v>
      </c>
      <c r="J2822" s="30">
        <v>2250</v>
      </c>
      <c r="K2822" s="31">
        <f t="shared" si="22"/>
        <v>675.00000000000011</v>
      </c>
      <c r="L2822" s="31">
        <f t="shared" si="23"/>
        <v>202.50000000000003</v>
      </c>
      <c r="M2822" s="32">
        <v>0.3</v>
      </c>
      <c r="O2822" s="37"/>
      <c r="P2822" s="35"/>
      <c r="Q2822" s="33"/>
      <c r="R2822" s="34"/>
    </row>
    <row r="2823" spans="1:18" ht="15.75" customHeight="1" x14ac:dyDescent="0.2">
      <c r="A2823" s="22"/>
      <c r="B2823" s="27" t="s">
        <v>21</v>
      </c>
      <c r="C2823" s="27">
        <v>1185732</v>
      </c>
      <c r="D2823" s="28">
        <v>44239</v>
      </c>
      <c r="E2823" s="27" t="s">
        <v>40</v>
      </c>
      <c r="F2823" s="27" t="s">
        <v>109</v>
      </c>
      <c r="G2823" s="27" t="s">
        <v>110</v>
      </c>
      <c r="H2823" s="27" t="s">
        <v>27</v>
      </c>
      <c r="I2823" s="29">
        <v>0.35000000000000003</v>
      </c>
      <c r="J2823" s="30">
        <v>1000</v>
      </c>
      <c r="K2823" s="31">
        <f t="shared" si="22"/>
        <v>350.00000000000006</v>
      </c>
      <c r="L2823" s="31">
        <f t="shared" si="23"/>
        <v>105.00000000000001</v>
      </c>
      <c r="M2823" s="32">
        <v>0.3</v>
      </c>
      <c r="O2823" s="37"/>
      <c r="P2823" s="35"/>
      <c r="Q2823" s="33"/>
      <c r="R2823" s="34"/>
    </row>
    <row r="2824" spans="1:18" ht="15.75" customHeight="1" x14ac:dyDescent="0.2">
      <c r="A2824" s="22"/>
      <c r="B2824" s="27" t="s">
        <v>21</v>
      </c>
      <c r="C2824" s="27">
        <v>1185732</v>
      </c>
      <c r="D2824" s="28">
        <v>44239</v>
      </c>
      <c r="E2824" s="27" t="s">
        <v>40</v>
      </c>
      <c r="F2824" s="27" t="s">
        <v>109</v>
      </c>
      <c r="G2824" s="27" t="s">
        <v>110</v>
      </c>
      <c r="H2824" s="27" t="s">
        <v>28</v>
      </c>
      <c r="I2824" s="29">
        <v>0.49999999999999994</v>
      </c>
      <c r="J2824" s="30">
        <v>1750</v>
      </c>
      <c r="K2824" s="31">
        <f t="shared" si="22"/>
        <v>874.99999999999989</v>
      </c>
      <c r="L2824" s="31">
        <f t="shared" si="23"/>
        <v>306.24999999999994</v>
      </c>
      <c r="M2824" s="32">
        <v>0.35</v>
      </c>
      <c r="O2824" s="37"/>
      <c r="P2824" s="35"/>
      <c r="Q2824" s="33"/>
      <c r="R2824" s="34"/>
    </row>
    <row r="2825" spans="1:18" ht="15.75" customHeight="1" x14ac:dyDescent="0.2">
      <c r="A2825" s="22"/>
      <c r="B2825" s="27" t="s">
        <v>21</v>
      </c>
      <c r="C2825" s="27">
        <v>1185732</v>
      </c>
      <c r="D2825" s="28">
        <v>44239</v>
      </c>
      <c r="E2825" s="27" t="s">
        <v>40</v>
      </c>
      <c r="F2825" s="27" t="s">
        <v>109</v>
      </c>
      <c r="G2825" s="27" t="s">
        <v>110</v>
      </c>
      <c r="H2825" s="27" t="s">
        <v>29</v>
      </c>
      <c r="I2825" s="29">
        <v>0.35</v>
      </c>
      <c r="J2825" s="30">
        <v>2750</v>
      </c>
      <c r="K2825" s="31">
        <f t="shared" si="22"/>
        <v>962.49999999999989</v>
      </c>
      <c r="L2825" s="31">
        <f t="shared" si="23"/>
        <v>385</v>
      </c>
      <c r="M2825" s="32">
        <v>0.4</v>
      </c>
      <c r="O2825" s="37"/>
      <c r="P2825" s="35"/>
      <c r="Q2825" s="33"/>
      <c r="R2825" s="34"/>
    </row>
    <row r="2826" spans="1:18" ht="15.75" customHeight="1" x14ac:dyDescent="0.2">
      <c r="A2826" s="22"/>
      <c r="B2826" s="27" t="s">
        <v>21</v>
      </c>
      <c r="C2826" s="27">
        <v>1185732</v>
      </c>
      <c r="D2826" s="28">
        <v>44266</v>
      </c>
      <c r="E2826" s="27" t="s">
        <v>40</v>
      </c>
      <c r="F2826" s="27" t="s">
        <v>109</v>
      </c>
      <c r="G2826" s="27" t="s">
        <v>110</v>
      </c>
      <c r="H2826" s="27" t="s">
        <v>24</v>
      </c>
      <c r="I2826" s="29">
        <v>0.4</v>
      </c>
      <c r="J2826" s="30">
        <v>4950</v>
      </c>
      <c r="K2826" s="31">
        <f t="shared" si="22"/>
        <v>1980</v>
      </c>
      <c r="L2826" s="31">
        <f t="shared" si="23"/>
        <v>693</v>
      </c>
      <c r="M2826" s="32">
        <v>0.35</v>
      </c>
      <c r="O2826" s="37"/>
      <c r="P2826" s="35"/>
      <c r="Q2826" s="33"/>
      <c r="R2826" s="34"/>
    </row>
    <row r="2827" spans="1:18" ht="15.75" customHeight="1" x14ac:dyDescent="0.2">
      <c r="A2827" s="22"/>
      <c r="B2827" s="27" t="s">
        <v>21</v>
      </c>
      <c r="C2827" s="27">
        <v>1185732</v>
      </c>
      <c r="D2827" s="28">
        <v>44266</v>
      </c>
      <c r="E2827" s="27" t="s">
        <v>40</v>
      </c>
      <c r="F2827" s="27" t="s">
        <v>109</v>
      </c>
      <c r="G2827" s="27" t="s">
        <v>110</v>
      </c>
      <c r="H2827" s="27" t="s">
        <v>25</v>
      </c>
      <c r="I2827" s="29">
        <v>0.4</v>
      </c>
      <c r="J2827" s="30">
        <v>2000</v>
      </c>
      <c r="K2827" s="31">
        <f t="shared" si="22"/>
        <v>800</v>
      </c>
      <c r="L2827" s="31">
        <f t="shared" si="23"/>
        <v>240</v>
      </c>
      <c r="M2827" s="32">
        <v>0.3</v>
      </c>
      <c r="O2827" s="37"/>
      <c r="P2827" s="35"/>
      <c r="Q2827" s="33"/>
      <c r="R2827" s="34"/>
    </row>
    <row r="2828" spans="1:18" ht="15.75" customHeight="1" x14ac:dyDescent="0.2">
      <c r="A2828" s="22"/>
      <c r="B2828" s="27" t="s">
        <v>21</v>
      </c>
      <c r="C2828" s="27">
        <v>1185732</v>
      </c>
      <c r="D2828" s="28">
        <v>44266</v>
      </c>
      <c r="E2828" s="27" t="s">
        <v>40</v>
      </c>
      <c r="F2828" s="27" t="s">
        <v>109</v>
      </c>
      <c r="G2828" s="27" t="s">
        <v>110</v>
      </c>
      <c r="H2828" s="27" t="s">
        <v>26</v>
      </c>
      <c r="I2828" s="29">
        <v>0.30000000000000004</v>
      </c>
      <c r="J2828" s="30">
        <v>2250</v>
      </c>
      <c r="K2828" s="31">
        <f t="shared" si="22"/>
        <v>675.00000000000011</v>
      </c>
      <c r="L2828" s="31">
        <f t="shared" si="23"/>
        <v>202.50000000000003</v>
      </c>
      <c r="M2828" s="32">
        <v>0.3</v>
      </c>
      <c r="O2828" s="37"/>
      <c r="P2828" s="35"/>
      <c r="Q2828" s="33"/>
      <c r="R2828" s="34"/>
    </row>
    <row r="2829" spans="1:18" ht="15.75" customHeight="1" x14ac:dyDescent="0.2">
      <c r="A2829" s="22"/>
      <c r="B2829" s="27" t="s">
        <v>21</v>
      </c>
      <c r="C2829" s="27">
        <v>1185732</v>
      </c>
      <c r="D2829" s="28">
        <v>44266</v>
      </c>
      <c r="E2829" s="27" t="s">
        <v>40</v>
      </c>
      <c r="F2829" s="27" t="s">
        <v>109</v>
      </c>
      <c r="G2829" s="27" t="s">
        <v>110</v>
      </c>
      <c r="H2829" s="27" t="s">
        <v>27</v>
      </c>
      <c r="I2829" s="29">
        <v>0.35</v>
      </c>
      <c r="J2829" s="30">
        <v>750</v>
      </c>
      <c r="K2829" s="31">
        <f t="shared" si="22"/>
        <v>262.5</v>
      </c>
      <c r="L2829" s="31">
        <f t="shared" si="23"/>
        <v>78.75</v>
      </c>
      <c r="M2829" s="32">
        <v>0.3</v>
      </c>
      <c r="O2829" s="37"/>
      <c r="P2829" s="35"/>
      <c r="Q2829" s="33"/>
      <c r="R2829" s="34"/>
    </row>
    <row r="2830" spans="1:18" ht="15.75" customHeight="1" x14ac:dyDescent="0.2">
      <c r="A2830" s="22"/>
      <c r="B2830" s="27" t="s">
        <v>21</v>
      </c>
      <c r="C2830" s="27">
        <v>1185732</v>
      </c>
      <c r="D2830" s="28">
        <v>44266</v>
      </c>
      <c r="E2830" s="27" t="s">
        <v>40</v>
      </c>
      <c r="F2830" s="27" t="s">
        <v>109</v>
      </c>
      <c r="G2830" s="27" t="s">
        <v>110</v>
      </c>
      <c r="H2830" s="27" t="s">
        <v>28</v>
      </c>
      <c r="I2830" s="29">
        <v>0.5</v>
      </c>
      <c r="J2830" s="30">
        <v>1250</v>
      </c>
      <c r="K2830" s="31">
        <f t="shared" si="22"/>
        <v>625</v>
      </c>
      <c r="L2830" s="31">
        <f t="shared" si="23"/>
        <v>218.75</v>
      </c>
      <c r="M2830" s="32">
        <v>0.35</v>
      </c>
      <c r="O2830" s="37"/>
      <c r="P2830" s="35"/>
      <c r="Q2830" s="33"/>
      <c r="R2830" s="34"/>
    </row>
    <row r="2831" spans="1:18" ht="15.75" customHeight="1" x14ac:dyDescent="0.2">
      <c r="A2831" s="22"/>
      <c r="B2831" s="27" t="s">
        <v>21</v>
      </c>
      <c r="C2831" s="27">
        <v>1185732</v>
      </c>
      <c r="D2831" s="28">
        <v>44266</v>
      </c>
      <c r="E2831" s="27" t="s">
        <v>40</v>
      </c>
      <c r="F2831" s="27" t="s">
        <v>109</v>
      </c>
      <c r="G2831" s="27" t="s">
        <v>110</v>
      </c>
      <c r="H2831" s="27" t="s">
        <v>29</v>
      </c>
      <c r="I2831" s="29">
        <v>0.4</v>
      </c>
      <c r="J2831" s="30">
        <v>2250</v>
      </c>
      <c r="K2831" s="31">
        <f t="shared" si="22"/>
        <v>900</v>
      </c>
      <c r="L2831" s="31">
        <f t="shared" si="23"/>
        <v>360</v>
      </c>
      <c r="M2831" s="32">
        <v>0.4</v>
      </c>
      <c r="O2831" s="37"/>
      <c r="P2831" s="35"/>
      <c r="Q2831" s="33"/>
      <c r="R2831" s="34"/>
    </row>
    <row r="2832" spans="1:18" ht="15.75" customHeight="1" x14ac:dyDescent="0.2">
      <c r="A2832" s="22"/>
      <c r="B2832" s="27" t="s">
        <v>21</v>
      </c>
      <c r="C2832" s="27">
        <v>1185732</v>
      </c>
      <c r="D2832" s="28">
        <v>44298</v>
      </c>
      <c r="E2832" s="27" t="s">
        <v>40</v>
      </c>
      <c r="F2832" s="27" t="s">
        <v>109</v>
      </c>
      <c r="G2832" s="27" t="s">
        <v>110</v>
      </c>
      <c r="H2832" s="27" t="s">
        <v>24</v>
      </c>
      <c r="I2832" s="29">
        <v>0.4</v>
      </c>
      <c r="J2832" s="30">
        <v>4500</v>
      </c>
      <c r="K2832" s="31">
        <f t="shared" si="22"/>
        <v>1800</v>
      </c>
      <c r="L2832" s="31">
        <f t="shared" si="23"/>
        <v>630</v>
      </c>
      <c r="M2832" s="32">
        <v>0.35</v>
      </c>
      <c r="O2832" s="37"/>
      <c r="P2832" s="35"/>
      <c r="Q2832" s="33"/>
      <c r="R2832" s="34"/>
    </row>
    <row r="2833" spans="1:18" ht="15.75" customHeight="1" x14ac:dyDescent="0.2">
      <c r="A2833" s="22"/>
      <c r="B2833" s="27" t="s">
        <v>21</v>
      </c>
      <c r="C2833" s="27">
        <v>1185732</v>
      </c>
      <c r="D2833" s="28">
        <v>44298</v>
      </c>
      <c r="E2833" s="27" t="s">
        <v>40</v>
      </c>
      <c r="F2833" s="27" t="s">
        <v>109</v>
      </c>
      <c r="G2833" s="27" t="s">
        <v>110</v>
      </c>
      <c r="H2833" s="27" t="s">
        <v>25</v>
      </c>
      <c r="I2833" s="29">
        <v>0.4</v>
      </c>
      <c r="J2833" s="30">
        <v>1500</v>
      </c>
      <c r="K2833" s="31">
        <f t="shared" si="22"/>
        <v>600</v>
      </c>
      <c r="L2833" s="31">
        <f t="shared" si="23"/>
        <v>180</v>
      </c>
      <c r="M2833" s="32">
        <v>0.3</v>
      </c>
      <c r="O2833" s="37"/>
      <c r="P2833" s="35"/>
      <c r="Q2833" s="33"/>
      <c r="R2833" s="34"/>
    </row>
    <row r="2834" spans="1:18" ht="15.75" customHeight="1" x14ac:dyDescent="0.2">
      <c r="A2834" s="22"/>
      <c r="B2834" s="27" t="s">
        <v>21</v>
      </c>
      <c r="C2834" s="27">
        <v>1185732</v>
      </c>
      <c r="D2834" s="28">
        <v>44298</v>
      </c>
      <c r="E2834" s="27" t="s">
        <v>40</v>
      </c>
      <c r="F2834" s="27" t="s">
        <v>109</v>
      </c>
      <c r="G2834" s="27" t="s">
        <v>110</v>
      </c>
      <c r="H2834" s="27" t="s">
        <v>26</v>
      </c>
      <c r="I2834" s="29">
        <v>0.30000000000000004</v>
      </c>
      <c r="J2834" s="30">
        <v>1500</v>
      </c>
      <c r="K2834" s="31">
        <f t="shared" si="22"/>
        <v>450.00000000000006</v>
      </c>
      <c r="L2834" s="31">
        <f t="shared" si="23"/>
        <v>135</v>
      </c>
      <c r="M2834" s="32">
        <v>0.3</v>
      </c>
      <c r="O2834" s="37"/>
      <c r="P2834" s="35"/>
      <c r="Q2834" s="33"/>
      <c r="R2834" s="34"/>
    </row>
    <row r="2835" spans="1:18" ht="15.75" customHeight="1" x14ac:dyDescent="0.2">
      <c r="A2835" s="22"/>
      <c r="B2835" s="27" t="s">
        <v>21</v>
      </c>
      <c r="C2835" s="27">
        <v>1185732</v>
      </c>
      <c r="D2835" s="28">
        <v>44298</v>
      </c>
      <c r="E2835" s="27" t="s">
        <v>40</v>
      </c>
      <c r="F2835" s="27" t="s">
        <v>109</v>
      </c>
      <c r="G2835" s="27" t="s">
        <v>110</v>
      </c>
      <c r="H2835" s="27" t="s">
        <v>27</v>
      </c>
      <c r="I2835" s="29">
        <v>0.35</v>
      </c>
      <c r="J2835" s="30">
        <v>750</v>
      </c>
      <c r="K2835" s="31">
        <f t="shared" si="22"/>
        <v>262.5</v>
      </c>
      <c r="L2835" s="31">
        <f t="shared" si="23"/>
        <v>78.75</v>
      </c>
      <c r="M2835" s="32">
        <v>0.3</v>
      </c>
      <c r="O2835" s="37"/>
      <c r="P2835" s="35"/>
      <c r="Q2835" s="33"/>
      <c r="R2835" s="34"/>
    </row>
    <row r="2836" spans="1:18" ht="15.75" customHeight="1" x14ac:dyDescent="0.2">
      <c r="A2836" s="22"/>
      <c r="B2836" s="27" t="s">
        <v>21</v>
      </c>
      <c r="C2836" s="27">
        <v>1185732</v>
      </c>
      <c r="D2836" s="28">
        <v>44298</v>
      </c>
      <c r="E2836" s="27" t="s">
        <v>40</v>
      </c>
      <c r="F2836" s="27" t="s">
        <v>109</v>
      </c>
      <c r="G2836" s="27" t="s">
        <v>110</v>
      </c>
      <c r="H2836" s="27" t="s">
        <v>28</v>
      </c>
      <c r="I2836" s="29">
        <v>0.6</v>
      </c>
      <c r="J2836" s="30">
        <v>1000</v>
      </c>
      <c r="K2836" s="31">
        <f t="shared" si="22"/>
        <v>600</v>
      </c>
      <c r="L2836" s="31">
        <f t="shared" si="23"/>
        <v>210</v>
      </c>
      <c r="M2836" s="32">
        <v>0.35</v>
      </c>
      <c r="O2836" s="37"/>
      <c r="P2836" s="35"/>
      <c r="Q2836" s="33"/>
      <c r="R2836" s="34"/>
    </row>
    <row r="2837" spans="1:18" ht="15.75" customHeight="1" x14ac:dyDescent="0.2">
      <c r="A2837" s="22"/>
      <c r="B2837" s="27" t="s">
        <v>21</v>
      </c>
      <c r="C2837" s="27">
        <v>1185732</v>
      </c>
      <c r="D2837" s="28">
        <v>44298</v>
      </c>
      <c r="E2837" s="27" t="s">
        <v>40</v>
      </c>
      <c r="F2837" s="27" t="s">
        <v>109</v>
      </c>
      <c r="G2837" s="27" t="s">
        <v>110</v>
      </c>
      <c r="H2837" s="27" t="s">
        <v>29</v>
      </c>
      <c r="I2837" s="29">
        <v>0.5</v>
      </c>
      <c r="J2837" s="30">
        <v>2250</v>
      </c>
      <c r="K2837" s="31">
        <f t="shared" si="22"/>
        <v>1125</v>
      </c>
      <c r="L2837" s="31">
        <f t="shared" si="23"/>
        <v>450</v>
      </c>
      <c r="M2837" s="32">
        <v>0.4</v>
      </c>
      <c r="O2837" s="37"/>
      <c r="P2837" s="35"/>
      <c r="Q2837" s="33"/>
      <c r="R2837" s="34"/>
    </row>
    <row r="2838" spans="1:18" ht="15.75" customHeight="1" x14ac:dyDescent="0.2">
      <c r="A2838" s="22"/>
      <c r="B2838" s="27" t="s">
        <v>21</v>
      </c>
      <c r="C2838" s="27">
        <v>1185732</v>
      </c>
      <c r="D2838" s="28">
        <v>44329</v>
      </c>
      <c r="E2838" s="27" t="s">
        <v>40</v>
      </c>
      <c r="F2838" s="27" t="s">
        <v>109</v>
      </c>
      <c r="G2838" s="27" t="s">
        <v>110</v>
      </c>
      <c r="H2838" s="27" t="s">
        <v>24</v>
      </c>
      <c r="I2838" s="29">
        <v>0.6</v>
      </c>
      <c r="J2838" s="30">
        <v>4950</v>
      </c>
      <c r="K2838" s="31">
        <f t="shared" si="22"/>
        <v>2970</v>
      </c>
      <c r="L2838" s="31">
        <f t="shared" si="23"/>
        <v>1039.5</v>
      </c>
      <c r="M2838" s="32">
        <v>0.35</v>
      </c>
      <c r="O2838" s="37"/>
      <c r="P2838" s="35"/>
      <c r="Q2838" s="33"/>
      <c r="R2838" s="34"/>
    </row>
    <row r="2839" spans="1:18" ht="15.75" customHeight="1" x14ac:dyDescent="0.2">
      <c r="A2839" s="22"/>
      <c r="B2839" s="27" t="s">
        <v>21</v>
      </c>
      <c r="C2839" s="27">
        <v>1185732</v>
      </c>
      <c r="D2839" s="28">
        <v>44329</v>
      </c>
      <c r="E2839" s="27" t="s">
        <v>40</v>
      </c>
      <c r="F2839" s="27" t="s">
        <v>109</v>
      </c>
      <c r="G2839" s="27" t="s">
        <v>110</v>
      </c>
      <c r="H2839" s="27" t="s">
        <v>25</v>
      </c>
      <c r="I2839" s="29">
        <v>0.5</v>
      </c>
      <c r="J2839" s="30">
        <v>2000</v>
      </c>
      <c r="K2839" s="31">
        <f t="shared" si="22"/>
        <v>1000</v>
      </c>
      <c r="L2839" s="31">
        <f t="shared" si="23"/>
        <v>300</v>
      </c>
      <c r="M2839" s="32">
        <v>0.3</v>
      </c>
      <c r="O2839" s="37"/>
      <c r="P2839" s="35"/>
      <c r="Q2839" s="33"/>
      <c r="R2839" s="34"/>
    </row>
    <row r="2840" spans="1:18" ht="15.75" customHeight="1" x14ac:dyDescent="0.2">
      <c r="A2840" s="22"/>
      <c r="B2840" s="27" t="s">
        <v>21</v>
      </c>
      <c r="C2840" s="27">
        <v>1185732</v>
      </c>
      <c r="D2840" s="28">
        <v>44329</v>
      </c>
      <c r="E2840" s="27" t="s">
        <v>40</v>
      </c>
      <c r="F2840" s="27" t="s">
        <v>109</v>
      </c>
      <c r="G2840" s="27" t="s">
        <v>110</v>
      </c>
      <c r="H2840" s="27" t="s">
        <v>26</v>
      </c>
      <c r="I2840" s="29">
        <v>0.45</v>
      </c>
      <c r="J2840" s="30">
        <v>1750</v>
      </c>
      <c r="K2840" s="31">
        <f t="shared" si="22"/>
        <v>787.5</v>
      </c>
      <c r="L2840" s="31">
        <f t="shared" si="23"/>
        <v>236.25</v>
      </c>
      <c r="M2840" s="32">
        <v>0.3</v>
      </c>
      <c r="O2840" s="37"/>
      <c r="P2840" s="35"/>
      <c r="Q2840" s="33"/>
      <c r="R2840" s="34"/>
    </row>
    <row r="2841" spans="1:18" ht="15.75" customHeight="1" x14ac:dyDescent="0.2">
      <c r="A2841" s="22"/>
      <c r="B2841" s="27" t="s">
        <v>21</v>
      </c>
      <c r="C2841" s="27">
        <v>1185732</v>
      </c>
      <c r="D2841" s="28">
        <v>44329</v>
      </c>
      <c r="E2841" s="27" t="s">
        <v>40</v>
      </c>
      <c r="F2841" s="27" t="s">
        <v>109</v>
      </c>
      <c r="G2841" s="27" t="s">
        <v>110</v>
      </c>
      <c r="H2841" s="27" t="s">
        <v>27</v>
      </c>
      <c r="I2841" s="29">
        <v>0.45</v>
      </c>
      <c r="J2841" s="30">
        <v>1000</v>
      </c>
      <c r="K2841" s="31">
        <f t="shared" si="22"/>
        <v>450</v>
      </c>
      <c r="L2841" s="31">
        <f t="shared" si="23"/>
        <v>135</v>
      </c>
      <c r="M2841" s="32">
        <v>0.3</v>
      </c>
      <c r="O2841" s="37"/>
      <c r="P2841" s="35"/>
      <c r="Q2841" s="33"/>
      <c r="R2841" s="34"/>
    </row>
    <row r="2842" spans="1:18" ht="15.75" customHeight="1" x14ac:dyDescent="0.2">
      <c r="A2842" s="22"/>
      <c r="B2842" s="27" t="s">
        <v>21</v>
      </c>
      <c r="C2842" s="27">
        <v>1185732</v>
      </c>
      <c r="D2842" s="28">
        <v>44329</v>
      </c>
      <c r="E2842" s="27" t="s">
        <v>40</v>
      </c>
      <c r="F2842" s="27" t="s">
        <v>109</v>
      </c>
      <c r="G2842" s="27" t="s">
        <v>110</v>
      </c>
      <c r="H2842" s="27" t="s">
        <v>28</v>
      </c>
      <c r="I2842" s="29">
        <v>0.54999999999999993</v>
      </c>
      <c r="J2842" s="30">
        <v>1250</v>
      </c>
      <c r="K2842" s="31">
        <f t="shared" si="22"/>
        <v>687.49999999999989</v>
      </c>
      <c r="L2842" s="31">
        <f t="shared" si="23"/>
        <v>240.62499999999994</v>
      </c>
      <c r="M2842" s="32">
        <v>0.35</v>
      </c>
      <c r="O2842" s="37"/>
      <c r="P2842" s="35"/>
      <c r="Q2842" s="33"/>
      <c r="R2842" s="34"/>
    </row>
    <row r="2843" spans="1:18" ht="15.75" customHeight="1" x14ac:dyDescent="0.2">
      <c r="A2843" s="22"/>
      <c r="B2843" s="27" t="s">
        <v>21</v>
      </c>
      <c r="C2843" s="27">
        <v>1185732</v>
      </c>
      <c r="D2843" s="28">
        <v>44329</v>
      </c>
      <c r="E2843" s="27" t="s">
        <v>40</v>
      </c>
      <c r="F2843" s="27" t="s">
        <v>109</v>
      </c>
      <c r="G2843" s="27" t="s">
        <v>110</v>
      </c>
      <c r="H2843" s="27" t="s">
        <v>29</v>
      </c>
      <c r="I2843" s="29">
        <v>0.6</v>
      </c>
      <c r="J2843" s="30">
        <v>2500</v>
      </c>
      <c r="K2843" s="31">
        <f t="shared" si="22"/>
        <v>1500</v>
      </c>
      <c r="L2843" s="31">
        <f t="shared" si="23"/>
        <v>600</v>
      </c>
      <c r="M2843" s="32">
        <v>0.4</v>
      </c>
      <c r="O2843" s="37"/>
      <c r="P2843" s="35"/>
      <c r="Q2843" s="33"/>
      <c r="R2843" s="34"/>
    </row>
    <row r="2844" spans="1:18" ht="15.75" customHeight="1" x14ac:dyDescent="0.2">
      <c r="A2844" s="22"/>
      <c r="B2844" s="27" t="s">
        <v>21</v>
      </c>
      <c r="C2844" s="27">
        <v>1185732</v>
      </c>
      <c r="D2844" s="28">
        <v>44359</v>
      </c>
      <c r="E2844" s="27" t="s">
        <v>40</v>
      </c>
      <c r="F2844" s="27" t="s">
        <v>109</v>
      </c>
      <c r="G2844" s="27" t="s">
        <v>110</v>
      </c>
      <c r="H2844" s="27" t="s">
        <v>24</v>
      </c>
      <c r="I2844" s="29">
        <v>0.45</v>
      </c>
      <c r="J2844" s="30">
        <v>5000</v>
      </c>
      <c r="K2844" s="31">
        <f t="shared" si="22"/>
        <v>2250</v>
      </c>
      <c r="L2844" s="31">
        <f t="shared" si="23"/>
        <v>787.5</v>
      </c>
      <c r="M2844" s="32">
        <v>0.35</v>
      </c>
      <c r="O2844" s="37"/>
      <c r="P2844" s="35"/>
      <c r="Q2844" s="33"/>
      <c r="R2844" s="34"/>
    </row>
    <row r="2845" spans="1:18" ht="15.75" customHeight="1" x14ac:dyDescent="0.2">
      <c r="A2845" s="22"/>
      <c r="B2845" s="27" t="s">
        <v>21</v>
      </c>
      <c r="C2845" s="27">
        <v>1185732</v>
      </c>
      <c r="D2845" s="28">
        <v>44359</v>
      </c>
      <c r="E2845" s="27" t="s">
        <v>40</v>
      </c>
      <c r="F2845" s="27" t="s">
        <v>109</v>
      </c>
      <c r="G2845" s="27" t="s">
        <v>110</v>
      </c>
      <c r="H2845" s="27" t="s">
        <v>25</v>
      </c>
      <c r="I2845" s="29">
        <v>0.40000000000000008</v>
      </c>
      <c r="J2845" s="30">
        <v>2500</v>
      </c>
      <c r="K2845" s="31">
        <f t="shared" si="22"/>
        <v>1000.0000000000002</v>
      </c>
      <c r="L2845" s="31">
        <f t="shared" si="23"/>
        <v>300.00000000000006</v>
      </c>
      <c r="M2845" s="32">
        <v>0.3</v>
      </c>
      <c r="O2845" s="37"/>
      <c r="P2845" s="35"/>
      <c r="Q2845" s="33"/>
      <c r="R2845" s="34"/>
    </row>
    <row r="2846" spans="1:18" ht="15.75" customHeight="1" x14ac:dyDescent="0.2">
      <c r="A2846" s="22"/>
      <c r="B2846" s="27" t="s">
        <v>21</v>
      </c>
      <c r="C2846" s="27">
        <v>1185732</v>
      </c>
      <c r="D2846" s="28">
        <v>44359</v>
      </c>
      <c r="E2846" s="27" t="s">
        <v>40</v>
      </c>
      <c r="F2846" s="27" t="s">
        <v>109</v>
      </c>
      <c r="G2846" s="27" t="s">
        <v>110</v>
      </c>
      <c r="H2846" s="27" t="s">
        <v>26</v>
      </c>
      <c r="I2846" s="29">
        <v>0.35000000000000003</v>
      </c>
      <c r="J2846" s="30">
        <v>2000</v>
      </c>
      <c r="K2846" s="31">
        <f t="shared" si="22"/>
        <v>700.00000000000011</v>
      </c>
      <c r="L2846" s="31">
        <f t="shared" si="23"/>
        <v>210.00000000000003</v>
      </c>
      <c r="M2846" s="32">
        <v>0.3</v>
      </c>
      <c r="O2846" s="37"/>
      <c r="P2846" s="35"/>
      <c r="Q2846" s="33"/>
      <c r="R2846" s="34"/>
    </row>
    <row r="2847" spans="1:18" ht="15.75" customHeight="1" x14ac:dyDescent="0.2">
      <c r="A2847" s="22"/>
      <c r="B2847" s="27" t="s">
        <v>21</v>
      </c>
      <c r="C2847" s="27">
        <v>1185732</v>
      </c>
      <c r="D2847" s="28">
        <v>44359</v>
      </c>
      <c r="E2847" s="27" t="s">
        <v>40</v>
      </c>
      <c r="F2847" s="27" t="s">
        <v>109</v>
      </c>
      <c r="G2847" s="27" t="s">
        <v>110</v>
      </c>
      <c r="H2847" s="27" t="s">
        <v>27</v>
      </c>
      <c r="I2847" s="29">
        <v>0.35000000000000003</v>
      </c>
      <c r="J2847" s="30">
        <v>1750</v>
      </c>
      <c r="K2847" s="31">
        <f t="shared" si="22"/>
        <v>612.50000000000011</v>
      </c>
      <c r="L2847" s="31">
        <f t="shared" si="23"/>
        <v>183.75000000000003</v>
      </c>
      <c r="M2847" s="32">
        <v>0.3</v>
      </c>
      <c r="O2847" s="37"/>
      <c r="P2847" s="35"/>
      <c r="Q2847" s="33"/>
      <c r="R2847" s="34"/>
    </row>
    <row r="2848" spans="1:18" ht="15.75" customHeight="1" x14ac:dyDescent="0.2">
      <c r="A2848" s="22"/>
      <c r="B2848" s="27" t="s">
        <v>21</v>
      </c>
      <c r="C2848" s="27">
        <v>1185732</v>
      </c>
      <c r="D2848" s="28">
        <v>44359</v>
      </c>
      <c r="E2848" s="27" t="s">
        <v>40</v>
      </c>
      <c r="F2848" s="27" t="s">
        <v>109</v>
      </c>
      <c r="G2848" s="27" t="s">
        <v>110</v>
      </c>
      <c r="H2848" s="27" t="s">
        <v>28</v>
      </c>
      <c r="I2848" s="29">
        <v>0.45</v>
      </c>
      <c r="J2848" s="30">
        <v>1750</v>
      </c>
      <c r="K2848" s="31">
        <f t="shared" si="22"/>
        <v>787.5</v>
      </c>
      <c r="L2848" s="31">
        <f t="shared" si="23"/>
        <v>275.625</v>
      </c>
      <c r="M2848" s="32">
        <v>0.35</v>
      </c>
      <c r="O2848" s="37"/>
      <c r="P2848" s="35"/>
      <c r="Q2848" s="33"/>
      <c r="R2848" s="34"/>
    </row>
    <row r="2849" spans="1:18" ht="15.75" customHeight="1" x14ac:dyDescent="0.2">
      <c r="A2849" s="22"/>
      <c r="B2849" s="27" t="s">
        <v>21</v>
      </c>
      <c r="C2849" s="27">
        <v>1185732</v>
      </c>
      <c r="D2849" s="28">
        <v>44359</v>
      </c>
      <c r="E2849" s="27" t="s">
        <v>40</v>
      </c>
      <c r="F2849" s="27" t="s">
        <v>109</v>
      </c>
      <c r="G2849" s="27" t="s">
        <v>110</v>
      </c>
      <c r="H2849" s="27" t="s">
        <v>29</v>
      </c>
      <c r="I2849" s="29">
        <v>0.55000000000000004</v>
      </c>
      <c r="J2849" s="30">
        <v>3250</v>
      </c>
      <c r="K2849" s="31">
        <f t="shared" si="22"/>
        <v>1787.5000000000002</v>
      </c>
      <c r="L2849" s="31">
        <f t="shared" si="23"/>
        <v>715.00000000000011</v>
      </c>
      <c r="M2849" s="32">
        <v>0.4</v>
      </c>
      <c r="O2849" s="37"/>
      <c r="P2849" s="35"/>
      <c r="Q2849" s="33"/>
      <c r="R2849" s="34"/>
    </row>
    <row r="2850" spans="1:18" ht="15.75" customHeight="1" x14ac:dyDescent="0.2">
      <c r="A2850" s="22"/>
      <c r="B2850" s="27" t="s">
        <v>21</v>
      </c>
      <c r="C2850" s="27">
        <v>1185732</v>
      </c>
      <c r="D2850" s="28">
        <v>44388</v>
      </c>
      <c r="E2850" s="27" t="s">
        <v>40</v>
      </c>
      <c r="F2850" s="27" t="s">
        <v>109</v>
      </c>
      <c r="G2850" s="27" t="s">
        <v>110</v>
      </c>
      <c r="H2850" s="27" t="s">
        <v>24</v>
      </c>
      <c r="I2850" s="29">
        <v>0.5</v>
      </c>
      <c r="J2850" s="30">
        <v>5500</v>
      </c>
      <c r="K2850" s="31">
        <f t="shared" si="22"/>
        <v>2750</v>
      </c>
      <c r="L2850" s="31">
        <f t="shared" si="23"/>
        <v>962.49999999999989</v>
      </c>
      <c r="M2850" s="32">
        <v>0.35</v>
      </c>
      <c r="O2850" s="37"/>
      <c r="P2850" s="35"/>
      <c r="Q2850" s="33"/>
      <c r="R2850" s="34"/>
    </row>
    <row r="2851" spans="1:18" ht="15.75" customHeight="1" x14ac:dyDescent="0.2">
      <c r="A2851" s="22"/>
      <c r="B2851" s="27" t="s">
        <v>21</v>
      </c>
      <c r="C2851" s="27">
        <v>1185732</v>
      </c>
      <c r="D2851" s="28">
        <v>44388</v>
      </c>
      <c r="E2851" s="27" t="s">
        <v>40</v>
      </c>
      <c r="F2851" s="27" t="s">
        <v>109</v>
      </c>
      <c r="G2851" s="27" t="s">
        <v>110</v>
      </c>
      <c r="H2851" s="27" t="s">
        <v>25</v>
      </c>
      <c r="I2851" s="29">
        <v>0.45000000000000007</v>
      </c>
      <c r="J2851" s="30">
        <v>3000</v>
      </c>
      <c r="K2851" s="31">
        <f t="shared" si="22"/>
        <v>1350.0000000000002</v>
      </c>
      <c r="L2851" s="31">
        <f t="shared" si="23"/>
        <v>405.00000000000006</v>
      </c>
      <c r="M2851" s="32">
        <v>0.3</v>
      </c>
      <c r="O2851" s="37"/>
      <c r="P2851" s="35"/>
      <c r="Q2851" s="33"/>
      <c r="R2851" s="34"/>
    </row>
    <row r="2852" spans="1:18" ht="15.75" customHeight="1" x14ac:dyDescent="0.2">
      <c r="A2852" s="22"/>
      <c r="B2852" s="27" t="s">
        <v>21</v>
      </c>
      <c r="C2852" s="27">
        <v>1185732</v>
      </c>
      <c r="D2852" s="28">
        <v>44388</v>
      </c>
      <c r="E2852" s="27" t="s">
        <v>40</v>
      </c>
      <c r="F2852" s="27" t="s">
        <v>109</v>
      </c>
      <c r="G2852" s="27" t="s">
        <v>110</v>
      </c>
      <c r="H2852" s="27" t="s">
        <v>26</v>
      </c>
      <c r="I2852" s="29">
        <v>0.4</v>
      </c>
      <c r="J2852" s="30">
        <v>2250</v>
      </c>
      <c r="K2852" s="31">
        <f t="shared" si="22"/>
        <v>900</v>
      </c>
      <c r="L2852" s="31">
        <f t="shared" si="23"/>
        <v>270</v>
      </c>
      <c r="M2852" s="32">
        <v>0.3</v>
      </c>
      <c r="O2852" s="37"/>
      <c r="P2852" s="35"/>
      <c r="Q2852" s="33"/>
      <c r="R2852" s="34"/>
    </row>
    <row r="2853" spans="1:18" ht="15.75" customHeight="1" x14ac:dyDescent="0.2">
      <c r="A2853" s="22"/>
      <c r="B2853" s="27" t="s">
        <v>21</v>
      </c>
      <c r="C2853" s="27">
        <v>1185732</v>
      </c>
      <c r="D2853" s="28">
        <v>44388</v>
      </c>
      <c r="E2853" s="27" t="s">
        <v>40</v>
      </c>
      <c r="F2853" s="27" t="s">
        <v>109</v>
      </c>
      <c r="G2853" s="27" t="s">
        <v>110</v>
      </c>
      <c r="H2853" s="27" t="s">
        <v>27</v>
      </c>
      <c r="I2853" s="29">
        <v>0.4</v>
      </c>
      <c r="J2853" s="30">
        <v>1750</v>
      </c>
      <c r="K2853" s="31">
        <f t="shared" si="22"/>
        <v>700</v>
      </c>
      <c r="L2853" s="31">
        <f t="shared" si="23"/>
        <v>210</v>
      </c>
      <c r="M2853" s="32">
        <v>0.3</v>
      </c>
      <c r="O2853" s="37"/>
      <c r="P2853" s="35"/>
      <c r="Q2853" s="33"/>
      <c r="R2853" s="34"/>
    </row>
    <row r="2854" spans="1:18" ht="15.75" customHeight="1" x14ac:dyDescent="0.2">
      <c r="A2854" s="22"/>
      <c r="B2854" s="27" t="s">
        <v>21</v>
      </c>
      <c r="C2854" s="27">
        <v>1185732</v>
      </c>
      <c r="D2854" s="28">
        <v>44388</v>
      </c>
      <c r="E2854" s="27" t="s">
        <v>40</v>
      </c>
      <c r="F2854" s="27" t="s">
        <v>109</v>
      </c>
      <c r="G2854" s="27" t="s">
        <v>110</v>
      </c>
      <c r="H2854" s="27" t="s">
        <v>28</v>
      </c>
      <c r="I2854" s="29">
        <v>0.5</v>
      </c>
      <c r="J2854" s="30">
        <v>2000</v>
      </c>
      <c r="K2854" s="31">
        <f t="shared" si="22"/>
        <v>1000</v>
      </c>
      <c r="L2854" s="31">
        <f t="shared" si="23"/>
        <v>350</v>
      </c>
      <c r="M2854" s="32">
        <v>0.35</v>
      </c>
      <c r="O2854" s="37"/>
      <c r="P2854" s="35"/>
      <c r="Q2854" s="33"/>
      <c r="R2854" s="34"/>
    </row>
    <row r="2855" spans="1:18" ht="15.75" customHeight="1" x14ac:dyDescent="0.2">
      <c r="A2855" s="22"/>
      <c r="B2855" s="27" t="s">
        <v>21</v>
      </c>
      <c r="C2855" s="27">
        <v>1185732</v>
      </c>
      <c r="D2855" s="28">
        <v>44388</v>
      </c>
      <c r="E2855" s="27" t="s">
        <v>40</v>
      </c>
      <c r="F2855" s="27" t="s">
        <v>109</v>
      </c>
      <c r="G2855" s="27" t="s">
        <v>110</v>
      </c>
      <c r="H2855" s="27" t="s">
        <v>29</v>
      </c>
      <c r="I2855" s="29">
        <v>0.55000000000000004</v>
      </c>
      <c r="J2855" s="30">
        <v>3750</v>
      </c>
      <c r="K2855" s="31">
        <f t="shared" si="22"/>
        <v>2062.5</v>
      </c>
      <c r="L2855" s="31">
        <f t="shared" si="23"/>
        <v>825</v>
      </c>
      <c r="M2855" s="32">
        <v>0.4</v>
      </c>
      <c r="O2855" s="37"/>
      <c r="P2855" s="35"/>
      <c r="Q2855" s="33"/>
      <c r="R2855" s="34"/>
    </row>
    <row r="2856" spans="1:18" ht="15.75" customHeight="1" x14ac:dyDescent="0.2">
      <c r="A2856" s="22"/>
      <c r="B2856" s="27" t="s">
        <v>21</v>
      </c>
      <c r="C2856" s="27">
        <v>1185732</v>
      </c>
      <c r="D2856" s="28">
        <v>44420</v>
      </c>
      <c r="E2856" s="27" t="s">
        <v>40</v>
      </c>
      <c r="F2856" s="27" t="s">
        <v>109</v>
      </c>
      <c r="G2856" s="27" t="s">
        <v>110</v>
      </c>
      <c r="H2856" s="27" t="s">
        <v>24</v>
      </c>
      <c r="I2856" s="29">
        <v>0.5</v>
      </c>
      <c r="J2856" s="30">
        <v>5250</v>
      </c>
      <c r="K2856" s="31">
        <f t="shared" si="22"/>
        <v>2625</v>
      </c>
      <c r="L2856" s="31">
        <f t="shared" si="23"/>
        <v>918.74999999999989</v>
      </c>
      <c r="M2856" s="32">
        <v>0.35</v>
      </c>
      <c r="O2856" s="37"/>
      <c r="P2856" s="35"/>
      <c r="Q2856" s="33"/>
      <c r="R2856" s="34"/>
    </row>
    <row r="2857" spans="1:18" ht="15.75" customHeight="1" x14ac:dyDescent="0.2">
      <c r="A2857" s="22"/>
      <c r="B2857" s="27" t="s">
        <v>21</v>
      </c>
      <c r="C2857" s="27">
        <v>1185732</v>
      </c>
      <c r="D2857" s="28">
        <v>44420</v>
      </c>
      <c r="E2857" s="27" t="s">
        <v>40</v>
      </c>
      <c r="F2857" s="27" t="s">
        <v>109</v>
      </c>
      <c r="G2857" s="27" t="s">
        <v>110</v>
      </c>
      <c r="H2857" s="27" t="s">
        <v>25</v>
      </c>
      <c r="I2857" s="29">
        <v>0.45000000000000007</v>
      </c>
      <c r="J2857" s="30">
        <v>3000</v>
      </c>
      <c r="K2857" s="31">
        <f t="shared" si="22"/>
        <v>1350.0000000000002</v>
      </c>
      <c r="L2857" s="31">
        <f t="shared" si="23"/>
        <v>405.00000000000006</v>
      </c>
      <c r="M2857" s="32">
        <v>0.3</v>
      </c>
      <c r="O2857" s="37"/>
      <c r="P2857" s="35"/>
      <c r="Q2857" s="33"/>
      <c r="R2857" s="34"/>
    </row>
    <row r="2858" spans="1:18" ht="15.75" customHeight="1" x14ac:dyDescent="0.2">
      <c r="A2858" s="22"/>
      <c r="B2858" s="27" t="s">
        <v>21</v>
      </c>
      <c r="C2858" s="27">
        <v>1185732</v>
      </c>
      <c r="D2858" s="28">
        <v>44420</v>
      </c>
      <c r="E2858" s="27" t="s">
        <v>40</v>
      </c>
      <c r="F2858" s="27" t="s">
        <v>109</v>
      </c>
      <c r="G2858" s="27" t="s">
        <v>110</v>
      </c>
      <c r="H2858" s="27" t="s">
        <v>26</v>
      </c>
      <c r="I2858" s="29">
        <v>0.4</v>
      </c>
      <c r="J2858" s="30">
        <v>2250</v>
      </c>
      <c r="K2858" s="31">
        <f t="shared" si="22"/>
        <v>900</v>
      </c>
      <c r="L2858" s="31">
        <f t="shared" si="23"/>
        <v>270</v>
      </c>
      <c r="M2858" s="32">
        <v>0.3</v>
      </c>
      <c r="O2858" s="37"/>
      <c r="P2858" s="35"/>
      <c r="Q2858" s="33"/>
      <c r="R2858" s="34"/>
    </row>
    <row r="2859" spans="1:18" ht="15.75" customHeight="1" x14ac:dyDescent="0.2">
      <c r="A2859" s="22"/>
      <c r="B2859" s="27" t="s">
        <v>21</v>
      </c>
      <c r="C2859" s="27">
        <v>1185732</v>
      </c>
      <c r="D2859" s="28">
        <v>44420</v>
      </c>
      <c r="E2859" s="27" t="s">
        <v>40</v>
      </c>
      <c r="F2859" s="27" t="s">
        <v>109</v>
      </c>
      <c r="G2859" s="27" t="s">
        <v>110</v>
      </c>
      <c r="H2859" s="27" t="s">
        <v>27</v>
      </c>
      <c r="I2859" s="29">
        <v>0.4</v>
      </c>
      <c r="J2859" s="30">
        <v>2000</v>
      </c>
      <c r="K2859" s="31">
        <f t="shared" si="22"/>
        <v>800</v>
      </c>
      <c r="L2859" s="31">
        <f t="shared" si="23"/>
        <v>240</v>
      </c>
      <c r="M2859" s="32">
        <v>0.3</v>
      </c>
      <c r="O2859" s="37"/>
      <c r="P2859" s="35"/>
      <c r="Q2859" s="33"/>
      <c r="R2859" s="34"/>
    </row>
    <row r="2860" spans="1:18" ht="15.75" customHeight="1" x14ac:dyDescent="0.2">
      <c r="A2860" s="22"/>
      <c r="B2860" s="27" t="s">
        <v>21</v>
      </c>
      <c r="C2860" s="27">
        <v>1185732</v>
      </c>
      <c r="D2860" s="28">
        <v>44420</v>
      </c>
      <c r="E2860" s="27" t="s">
        <v>40</v>
      </c>
      <c r="F2860" s="27" t="s">
        <v>109</v>
      </c>
      <c r="G2860" s="27" t="s">
        <v>110</v>
      </c>
      <c r="H2860" s="27" t="s">
        <v>28</v>
      </c>
      <c r="I2860" s="29">
        <v>0.5</v>
      </c>
      <c r="J2860" s="30">
        <v>1750</v>
      </c>
      <c r="K2860" s="31">
        <f t="shared" si="22"/>
        <v>875</v>
      </c>
      <c r="L2860" s="31">
        <f t="shared" si="23"/>
        <v>306.25</v>
      </c>
      <c r="M2860" s="32">
        <v>0.35</v>
      </c>
      <c r="O2860" s="37"/>
      <c r="P2860" s="35"/>
      <c r="Q2860" s="33"/>
      <c r="R2860" s="34"/>
    </row>
    <row r="2861" spans="1:18" ht="15.75" customHeight="1" x14ac:dyDescent="0.2">
      <c r="A2861" s="22"/>
      <c r="B2861" s="27" t="s">
        <v>21</v>
      </c>
      <c r="C2861" s="27">
        <v>1185732</v>
      </c>
      <c r="D2861" s="28">
        <v>44420</v>
      </c>
      <c r="E2861" s="27" t="s">
        <v>40</v>
      </c>
      <c r="F2861" s="27" t="s">
        <v>109</v>
      </c>
      <c r="G2861" s="27" t="s">
        <v>110</v>
      </c>
      <c r="H2861" s="27" t="s">
        <v>29</v>
      </c>
      <c r="I2861" s="29">
        <v>0.55000000000000004</v>
      </c>
      <c r="J2861" s="30">
        <v>3500</v>
      </c>
      <c r="K2861" s="31">
        <f t="shared" si="22"/>
        <v>1925.0000000000002</v>
      </c>
      <c r="L2861" s="31">
        <f t="shared" si="23"/>
        <v>770.00000000000011</v>
      </c>
      <c r="M2861" s="32">
        <v>0.4</v>
      </c>
      <c r="O2861" s="37"/>
      <c r="P2861" s="35"/>
      <c r="Q2861" s="33"/>
      <c r="R2861" s="34"/>
    </row>
    <row r="2862" spans="1:18" ht="15.75" customHeight="1" x14ac:dyDescent="0.2">
      <c r="A2862" s="22"/>
      <c r="B2862" s="27" t="s">
        <v>21</v>
      </c>
      <c r="C2862" s="27">
        <v>1185732</v>
      </c>
      <c r="D2862" s="28">
        <v>44452</v>
      </c>
      <c r="E2862" s="27" t="s">
        <v>40</v>
      </c>
      <c r="F2862" s="27" t="s">
        <v>109</v>
      </c>
      <c r="G2862" s="27" t="s">
        <v>110</v>
      </c>
      <c r="H2862" s="27" t="s">
        <v>24</v>
      </c>
      <c r="I2862" s="29">
        <v>0.45</v>
      </c>
      <c r="J2862" s="30">
        <v>4750</v>
      </c>
      <c r="K2862" s="31">
        <f t="shared" si="22"/>
        <v>2137.5</v>
      </c>
      <c r="L2862" s="31">
        <f t="shared" si="23"/>
        <v>748.125</v>
      </c>
      <c r="M2862" s="32">
        <v>0.35</v>
      </c>
      <c r="O2862" s="37"/>
      <c r="P2862" s="35"/>
      <c r="Q2862" s="33"/>
      <c r="R2862" s="34"/>
    </row>
    <row r="2863" spans="1:18" ht="15.75" customHeight="1" x14ac:dyDescent="0.2">
      <c r="A2863" s="22"/>
      <c r="B2863" s="27" t="s">
        <v>21</v>
      </c>
      <c r="C2863" s="27">
        <v>1185732</v>
      </c>
      <c r="D2863" s="28">
        <v>44452</v>
      </c>
      <c r="E2863" s="27" t="s">
        <v>40</v>
      </c>
      <c r="F2863" s="27" t="s">
        <v>109</v>
      </c>
      <c r="G2863" s="27" t="s">
        <v>110</v>
      </c>
      <c r="H2863" s="27" t="s">
        <v>25</v>
      </c>
      <c r="I2863" s="29">
        <v>0.40000000000000008</v>
      </c>
      <c r="J2863" s="30">
        <v>2750</v>
      </c>
      <c r="K2863" s="31">
        <f t="shared" si="22"/>
        <v>1100.0000000000002</v>
      </c>
      <c r="L2863" s="31">
        <f t="shared" si="23"/>
        <v>330.00000000000006</v>
      </c>
      <c r="M2863" s="32">
        <v>0.3</v>
      </c>
      <c r="O2863" s="37"/>
      <c r="P2863" s="35"/>
      <c r="Q2863" s="33"/>
      <c r="R2863" s="34"/>
    </row>
    <row r="2864" spans="1:18" ht="15.75" customHeight="1" x14ac:dyDescent="0.2">
      <c r="A2864" s="22"/>
      <c r="B2864" s="27" t="s">
        <v>21</v>
      </c>
      <c r="C2864" s="27">
        <v>1185732</v>
      </c>
      <c r="D2864" s="28">
        <v>44452</v>
      </c>
      <c r="E2864" s="27" t="s">
        <v>40</v>
      </c>
      <c r="F2864" s="27" t="s">
        <v>109</v>
      </c>
      <c r="G2864" s="27" t="s">
        <v>110</v>
      </c>
      <c r="H2864" s="27" t="s">
        <v>26</v>
      </c>
      <c r="I2864" s="29">
        <v>0.35000000000000003</v>
      </c>
      <c r="J2864" s="30">
        <v>1750</v>
      </c>
      <c r="K2864" s="31">
        <f t="shared" si="22"/>
        <v>612.50000000000011</v>
      </c>
      <c r="L2864" s="31">
        <f t="shared" si="23"/>
        <v>183.75000000000003</v>
      </c>
      <c r="M2864" s="32">
        <v>0.3</v>
      </c>
      <c r="O2864" s="37"/>
      <c r="P2864" s="35"/>
      <c r="Q2864" s="33"/>
      <c r="R2864" s="34"/>
    </row>
    <row r="2865" spans="1:18" ht="15.75" customHeight="1" x14ac:dyDescent="0.2">
      <c r="A2865" s="22"/>
      <c r="B2865" s="27" t="s">
        <v>21</v>
      </c>
      <c r="C2865" s="27">
        <v>1185732</v>
      </c>
      <c r="D2865" s="28">
        <v>44452</v>
      </c>
      <c r="E2865" s="27" t="s">
        <v>40</v>
      </c>
      <c r="F2865" s="27" t="s">
        <v>109</v>
      </c>
      <c r="G2865" s="27" t="s">
        <v>110</v>
      </c>
      <c r="H2865" s="27" t="s">
        <v>27</v>
      </c>
      <c r="I2865" s="29">
        <v>0.35000000000000003</v>
      </c>
      <c r="J2865" s="30">
        <v>1500</v>
      </c>
      <c r="K2865" s="31">
        <f t="shared" si="22"/>
        <v>525</v>
      </c>
      <c r="L2865" s="31">
        <f t="shared" si="23"/>
        <v>157.5</v>
      </c>
      <c r="M2865" s="32">
        <v>0.3</v>
      </c>
      <c r="O2865" s="37"/>
      <c r="P2865" s="35"/>
      <c r="Q2865" s="33"/>
      <c r="R2865" s="34"/>
    </row>
    <row r="2866" spans="1:18" ht="15.75" customHeight="1" x14ac:dyDescent="0.2">
      <c r="A2866" s="22"/>
      <c r="B2866" s="27" t="s">
        <v>21</v>
      </c>
      <c r="C2866" s="27">
        <v>1185732</v>
      </c>
      <c r="D2866" s="28">
        <v>44452</v>
      </c>
      <c r="E2866" s="27" t="s">
        <v>40</v>
      </c>
      <c r="F2866" s="27" t="s">
        <v>109</v>
      </c>
      <c r="G2866" s="27" t="s">
        <v>110</v>
      </c>
      <c r="H2866" s="27" t="s">
        <v>28</v>
      </c>
      <c r="I2866" s="29">
        <v>0.45</v>
      </c>
      <c r="J2866" s="30">
        <v>1500</v>
      </c>
      <c r="K2866" s="31">
        <f t="shared" si="22"/>
        <v>675</v>
      </c>
      <c r="L2866" s="31">
        <f t="shared" si="23"/>
        <v>236.24999999999997</v>
      </c>
      <c r="M2866" s="32">
        <v>0.35</v>
      </c>
      <c r="O2866" s="37"/>
      <c r="P2866" s="35"/>
      <c r="Q2866" s="33"/>
      <c r="R2866" s="34"/>
    </row>
    <row r="2867" spans="1:18" ht="15.75" customHeight="1" x14ac:dyDescent="0.2">
      <c r="A2867" s="22"/>
      <c r="B2867" s="27" t="s">
        <v>21</v>
      </c>
      <c r="C2867" s="27">
        <v>1185732</v>
      </c>
      <c r="D2867" s="28">
        <v>44452</v>
      </c>
      <c r="E2867" s="27" t="s">
        <v>40</v>
      </c>
      <c r="F2867" s="27" t="s">
        <v>109</v>
      </c>
      <c r="G2867" s="27" t="s">
        <v>110</v>
      </c>
      <c r="H2867" s="27" t="s">
        <v>29</v>
      </c>
      <c r="I2867" s="29">
        <v>0.5</v>
      </c>
      <c r="J2867" s="30">
        <v>2250</v>
      </c>
      <c r="K2867" s="31">
        <f t="shared" si="22"/>
        <v>1125</v>
      </c>
      <c r="L2867" s="31">
        <f t="shared" si="23"/>
        <v>450</v>
      </c>
      <c r="M2867" s="32">
        <v>0.4</v>
      </c>
      <c r="O2867" s="37"/>
      <c r="P2867" s="35"/>
      <c r="Q2867" s="33"/>
      <c r="R2867" s="34"/>
    </row>
    <row r="2868" spans="1:18" ht="15.75" customHeight="1" x14ac:dyDescent="0.2">
      <c r="A2868" s="22"/>
      <c r="B2868" s="27" t="s">
        <v>21</v>
      </c>
      <c r="C2868" s="27">
        <v>1185732</v>
      </c>
      <c r="D2868" s="28">
        <v>44481</v>
      </c>
      <c r="E2868" s="27" t="s">
        <v>40</v>
      </c>
      <c r="F2868" s="27" t="s">
        <v>109</v>
      </c>
      <c r="G2868" s="27" t="s">
        <v>110</v>
      </c>
      <c r="H2868" s="27" t="s">
        <v>24</v>
      </c>
      <c r="I2868" s="29">
        <v>0.54999999999999993</v>
      </c>
      <c r="J2868" s="30">
        <v>4000</v>
      </c>
      <c r="K2868" s="31">
        <f t="shared" si="22"/>
        <v>2199.9999999999995</v>
      </c>
      <c r="L2868" s="31">
        <f t="shared" si="23"/>
        <v>769.99999999999977</v>
      </c>
      <c r="M2868" s="32">
        <v>0.35</v>
      </c>
      <c r="O2868" s="37"/>
      <c r="P2868" s="35"/>
      <c r="Q2868" s="33"/>
      <c r="R2868" s="34"/>
    </row>
    <row r="2869" spans="1:18" ht="15.75" customHeight="1" x14ac:dyDescent="0.2">
      <c r="A2869" s="22"/>
      <c r="B2869" s="27" t="s">
        <v>21</v>
      </c>
      <c r="C2869" s="27">
        <v>1185732</v>
      </c>
      <c r="D2869" s="28">
        <v>44481</v>
      </c>
      <c r="E2869" s="27" t="s">
        <v>40</v>
      </c>
      <c r="F2869" s="27" t="s">
        <v>109</v>
      </c>
      <c r="G2869" s="27" t="s">
        <v>110</v>
      </c>
      <c r="H2869" s="27" t="s">
        <v>25</v>
      </c>
      <c r="I2869" s="29">
        <v>0.45</v>
      </c>
      <c r="J2869" s="30">
        <v>2500</v>
      </c>
      <c r="K2869" s="31">
        <f t="shared" si="22"/>
        <v>1125</v>
      </c>
      <c r="L2869" s="31">
        <f t="shared" si="23"/>
        <v>337.5</v>
      </c>
      <c r="M2869" s="32">
        <v>0.3</v>
      </c>
      <c r="O2869" s="37"/>
      <c r="P2869" s="35"/>
      <c r="Q2869" s="33"/>
      <c r="R2869" s="34"/>
    </row>
    <row r="2870" spans="1:18" ht="15.75" customHeight="1" x14ac:dyDescent="0.2">
      <c r="A2870" s="22"/>
      <c r="B2870" s="27" t="s">
        <v>21</v>
      </c>
      <c r="C2870" s="27">
        <v>1185732</v>
      </c>
      <c r="D2870" s="28">
        <v>44481</v>
      </c>
      <c r="E2870" s="27" t="s">
        <v>40</v>
      </c>
      <c r="F2870" s="27" t="s">
        <v>109</v>
      </c>
      <c r="G2870" s="27" t="s">
        <v>110</v>
      </c>
      <c r="H2870" s="27" t="s">
        <v>26</v>
      </c>
      <c r="I2870" s="29">
        <v>0.45</v>
      </c>
      <c r="J2870" s="30">
        <v>1500</v>
      </c>
      <c r="K2870" s="31">
        <f t="shared" si="22"/>
        <v>675</v>
      </c>
      <c r="L2870" s="31">
        <f t="shared" si="23"/>
        <v>202.5</v>
      </c>
      <c r="M2870" s="32">
        <v>0.3</v>
      </c>
      <c r="O2870" s="37"/>
      <c r="P2870" s="35"/>
      <c r="Q2870" s="33"/>
      <c r="R2870" s="34"/>
    </row>
    <row r="2871" spans="1:18" ht="15.75" customHeight="1" x14ac:dyDescent="0.2">
      <c r="A2871" s="22"/>
      <c r="B2871" s="27" t="s">
        <v>21</v>
      </c>
      <c r="C2871" s="27">
        <v>1185732</v>
      </c>
      <c r="D2871" s="28">
        <v>44481</v>
      </c>
      <c r="E2871" s="27" t="s">
        <v>40</v>
      </c>
      <c r="F2871" s="27" t="s">
        <v>109</v>
      </c>
      <c r="G2871" s="27" t="s">
        <v>110</v>
      </c>
      <c r="H2871" s="27" t="s">
        <v>27</v>
      </c>
      <c r="I2871" s="29">
        <v>0.45</v>
      </c>
      <c r="J2871" s="30">
        <v>1250</v>
      </c>
      <c r="K2871" s="31">
        <f t="shared" si="22"/>
        <v>562.5</v>
      </c>
      <c r="L2871" s="31">
        <f t="shared" si="23"/>
        <v>168.75</v>
      </c>
      <c r="M2871" s="32">
        <v>0.3</v>
      </c>
      <c r="O2871" s="37"/>
      <c r="P2871" s="35"/>
      <c r="Q2871" s="33"/>
      <c r="R2871" s="34"/>
    </row>
    <row r="2872" spans="1:18" ht="15.75" customHeight="1" x14ac:dyDescent="0.2">
      <c r="A2872" s="22"/>
      <c r="B2872" s="27" t="s">
        <v>21</v>
      </c>
      <c r="C2872" s="27">
        <v>1185732</v>
      </c>
      <c r="D2872" s="28">
        <v>44481</v>
      </c>
      <c r="E2872" s="27" t="s">
        <v>40</v>
      </c>
      <c r="F2872" s="27" t="s">
        <v>109</v>
      </c>
      <c r="G2872" s="27" t="s">
        <v>110</v>
      </c>
      <c r="H2872" s="27" t="s">
        <v>28</v>
      </c>
      <c r="I2872" s="29">
        <v>0.54999999999999993</v>
      </c>
      <c r="J2872" s="30">
        <v>1250</v>
      </c>
      <c r="K2872" s="31">
        <f t="shared" si="22"/>
        <v>687.49999999999989</v>
      </c>
      <c r="L2872" s="31">
        <f t="shared" si="23"/>
        <v>240.62499999999994</v>
      </c>
      <c r="M2872" s="32">
        <v>0.35</v>
      </c>
      <c r="O2872" s="37"/>
      <c r="P2872" s="35"/>
      <c r="Q2872" s="33"/>
      <c r="R2872" s="34"/>
    </row>
    <row r="2873" spans="1:18" ht="15.75" customHeight="1" x14ac:dyDescent="0.2">
      <c r="A2873" s="22"/>
      <c r="B2873" s="27" t="s">
        <v>21</v>
      </c>
      <c r="C2873" s="27">
        <v>1185732</v>
      </c>
      <c r="D2873" s="28">
        <v>44481</v>
      </c>
      <c r="E2873" s="27" t="s">
        <v>40</v>
      </c>
      <c r="F2873" s="27" t="s">
        <v>109</v>
      </c>
      <c r="G2873" s="27" t="s">
        <v>110</v>
      </c>
      <c r="H2873" s="27" t="s">
        <v>29</v>
      </c>
      <c r="I2873" s="29">
        <v>0.59999999999999987</v>
      </c>
      <c r="J2873" s="30">
        <v>2500</v>
      </c>
      <c r="K2873" s="31">
        <f t="shared" si="22"/>
        <v>1499.9999999999998</v>
      </c>
      <c r="L2873" s="31">
        <f t="shared" si="23"/>
        <v>599.99999999999989</v>
      </c>
      <c r="M2873" s="32">
        <v>0.4</v>
      </c>
      <c r="O2873" s="37"/>
      <c r="P2873" s="35"/>
      <c r="Q2873" s="33"/>
      <c r="R2873" s="34"/>
    </row>
    <row r="2874" spans="1:18" ht="15.75" customHeight="1" x14ac:dyDescent="0.2">
      <c r="A2874" s="22"/>
      <c r="B2874" s="27" t="s">
        <v>21</v>
      </c>
      <c r="C2874" s="27">
        <v>1185732</v>
      </c>
      <c r="D2874" s="28">
        <v>44512</v>
      </c>
      <c r="E2874" s="27" t="s">
        <v>40</v>
      </c>
      <c r="F2874" s="27" t="s">
        <v>109</v>
      </c>
      <c r="G2874" s="27" t="s">
        <v>110</v>
      </c>
      <c r="H2874" s="27" t="s">
        <v>24</v>
      </c>
      <c r="I2874" s="29">
        <v>0.54999999999999993</v>
      </c>
      <c r="J2874" s="30">
        <v>4000</v>
      </c>
      <c r="K2874" s="31">
        <f t="shared" si="22"/>
        <v>2199.9999999999995</v>
      </c>
      <c r="L2874" s="31">
        <f t="shared" si="23"/>
        <v>769.99999999999977</v>
      </c>
      <c r="M2874" s="32">
        <v>0.35</v>
      </c>
      <c r="O2874" s="37"/>
      <c r="P2874" s="35"/>
      <c r="Q2874" s="33"/>
      <c r="R2874" s="34"/>
    </row>
    <row r="2875" spans="1:18" ht="15.75" customHeight="1" x14ac:dyDescent="0.2">
      <c r="A2875" s="22"/>
      <c r="B2875" s="27" t="s">
        <v>21</v>
      </c>
      <c r="C2875" s="27">
        <v>1185732</v>
      </c>
      <c r="D2875" s="28">
        <v>44512</v>
      </c>
      <c r="E2875" s="27" t="s">
        <v>40</v>
      </c>
      <c r="F2875" s="27" t="s">
        <v>109</v>
      </c>
      <c r="G2875" s="27" t="s">
        <v>110</v>
      </c>
      <c r="H2875" s="27" t="s">
        <v>25</v>
      </c>
      <c r="I2875" s="29">
        <v>0.45</v>
      </c>
      <c r="J2875" s="30">
        <v>2500</v>
      </c>
      <c r="K2875" s="31">
        <f t="shared" si="22"/>
        <v>1125</v>
      </c>
      <c r="L2875" s="31">
        <f t="shared" si="23"/>
        <v>337.5</v>
      </c>
      <c r="M2875" s="32">
        <v>0.3</v>
      </c>
      <c r="O2875" s="37"/>
      <c r="P2875" s="35"/>
      <c r="Q2875" s="33"/>
      <c r="R2875" s="34"/>
    </row>
    <row r="2876" spans="1:18" ht="15.75" customHeight="1" x14ac:dyDescent="0.2">
      <c r="A2876" s="22"/>
      <c r="B2876" s="27" t="s">
        <v>21</v>
      </c>
      <c r="C2876" s="27">
        <v>1185732</v>
      </c>
      <c r="D2876" s="28">
        <v>44512</v>
      </c>
      <c r="E2876" s="27" t="s">
        <v>40</v>
      </c>
      <c r="F2876" s="27" t="s">
        <v>109</v>
      </c>
      <c r="G2876" s="27" t="s">
        <v>110</v>
      </c>
      <c r="H2876" s="27" t="s">
        <v>26</v>
      </c>
      <c r="I2876" s="29">
        <v>0.45</v>
      </c>
      <c r="J2876" s="30">
        <v>1950</v>
      </c>
      <c r="K2876" s="31">
        <f t="shared" si="22"/>
        <v>877.5</v>
      </c>
      <c r="L2876" s="31">
        <f t="shared" si="23"/>
        <v>263.25</v>
      </c>
      <c r="M2876" s="32">
        <v>0.3</v>
      </c>
      <c r="O2876" s="37"/>
      <c r="P2876" s="35"/>
      <c r="Q2876" s="33"/>
      <c r="R2876" s="34"/>
    </row>
    <row r="2877" spans="1:18" ht="15.75" customHeight="1" x14ac:dyDescent="0.2">
      <c r="A2877" s="22"/>
      <c r="B2877" s="27" t="s">
        <v>21</v>
      </c>
      <c r="C2877" s="27">
        <v>1185732</v>
      </c>
      <c r="D2877" s="28">
        <v>44512</v>
      </c>
      <c r="E2877" s="27" t="s">
        <v>40</v>
      </c>
      <c r="F2877" s="27" t="s">
        <v>109</v>
      </c>
      <c r="G2877" s="27" t="s">
        <v>110</v>
      </c>
      <c r="H2877" s="27" t="s">
        <v>27</v>
      </c>
      <c r="I2877" s="29">
        <v>0.45</v>
      </c>
      <c r="J2877" s="30">
        <v>1750</v>
      </c>
      <c r="K2877" s="31">
        <f t="shared" si="22"/>
        <v>787.5</v>
      </c>
      <c r="L2877" s="31">
        <f t="shared" si="23"/>
        <v>236.25</v>
      </c>
      <c r="M2877" s="32">
        <v>0.3</v>
      </c>
      <c r="O2877" s="37"/>
      <c r="P2877" s="35"/>
      <c r="Q2877" s="33"/>
      <c r="R2877" s="34"/>
    </row>
    <row r="2878" spans="1:18" ht="15.75" customHeight="1" x14ac:dyDescent="0.2">
      <c r="A2878" s="22"/>
      <c r="B2878" s="27" t="s">
        <v>21</v>
      </c>
      <c r="C2878" s="27">
        <v>1185732</v>
      </c>
      <c r="D2878" s="28">
        <v>44512</v>
      </c>
      <c r="E2878" s="27" t="s">
        <v>40</v>
      </c>
      <c r="F2878" s="27" t="s">
        <v>109</v>
      </c>
      <c r="G2878" s="27" t="s">
        <v>110</v>
      </c>
      <c r="H2878" s="27" t="s">
        <v>28</v>
      </c>
      <c r="I2878" s="29">
        <v>0.6</v>
      </c>
      <c r="J2878" s="30">
        <v>1500</v>
      </c>
      <c r="K2878" s="31">
        <f t="shared" si="22"/>
        <v>900</v>
      </c>
      <c r="L2878" s="31">
        <f t="shared" si="23"/>
        <v>315</v>
      </c>
      <c r="M2878" s="32">
        <v>0.35</v>
      </c>
      <c r="O2878" s="37"/>
      <c r="P2878" s="35"/>
      <c r="Q2878" s="33"/>
      <c r="R2878" s="34"/>
    </row>
    <row r="2879" spans="1:18" ht="15.75" customHeight="1" x14ac:dyDescent="0.2">
      <c r="A2879" s="22"/>
      <c r="B2879" s="27" t="s">
        <v>21</v>
      </c>
      <c r="C2879" s="27">
        <v>1185732</v>
      </c>
      <c r="D2879" s="28">
        <v>44512</v>
      </c>
      <c r="E2879" s="27" t="s">
        <v>40</v>
      </c>
      <c r="F2879" s="27" t="s">
        <v>109</v>
      </c>
      <c r="G2879" s="27" t="s">
        <v>110</v>
      </c>
      <c r="H2879" s="27" t="s">
        <v>29</v>
      </c>
      <c r="I2879" s="29">
        <v>0.64999999999999991</v>
      </c>
      <c r="J2879" s="30">
        <v>2500</v>
      </c>
      <c r="K2879" s="31">
        <f t="shared" si="22"/>
        <v>1624.9999999999998</v>
      </c>
      <c r="L2879" s="31">
        <f t="shared" si="23"/>
        <v>650</v>
      </c>
      <c r="M2879" s="32">
        <v>0.4</v>
      </c>
      <c r="O2879" s="37"/>
      <c r="P2879" s="35"/>
      <c r="Q2879" s="33"/>
      <c r="R2879" s="34"/>
    </row>
    <row r="2880" spans="1:18" ht="15.75" customHeight="1" x14ac:dyDescent="0.2">
      <c r="A2880" s="22"/>
      <c r="B2880" s="27" t="s">
        <v>21</v>
      </c>
      <c r="C2880" s="27">
        <v>1185732</v>
      </c>
      <c r="D2880" s="28">
        <v>44541</v>
      </c>
      <c r="E2880" s="27" t="s">
        <v>40</v>
      </c>
      <c r="F2880" s="27" t="s">
        <v>109</v>
      </c>
      <c r="G2880" s="27" t="s">
        <v>110</v>
      </c>
      <c r="H2880" s="27" t="s">
        <v>24</v>
      </c>
      <c r="I2880" s="29">
        <v>0.6</v>
      </c>
      <c r="J2880" s="30">
        <v>5000</v>
      </c>
      <c r="K2880" s="31">
        <f t="shared" si="22"/>
        <v>3000</v>
      </c>
      <c r="L2880" s="31">
        <f t="shared" si="23"/>
        <v>1050</v>
      </c>
      <c r="M2880" s="32">
        <v>0.35</v>
      </c>
      <c r="O2880" s="37"/>
      <c r="P2880" s="35"/>
      <c r="Q2880" s="33"/>
      <c r="R2880" s="34"/>
    </row>
    <row r="2881" spans="1:18" ht="15.75" customHeight="1" x14ac:dyDescent="0.2">
      <c r="A2881" s="22"/>
      <c r="B2881" s="27" t="s">
        <v>21</v>
      </c>
      <c r="C2881" s="27">
        <v>1185732</v>
      </c>
      <c r="D2881" s="28">
        <v>44541</v>
      </c>
      <c r="E2881" s="27" t="s">
        <v>40</v>
      </c>
      <c r="F2881" s="27" t="s">
        <v>109</v>
      </c>
      <c r="G2881" s="27" t="s">
        <v>110</v>
      </c>
      <c r="H2881" s="27" t="s">
        <v>25</v>
      </c>
      <c r="I2881" s="29">
        <v>0.5</v>
      </c>
      <c r="J2881" s="30">
        <v>3000</v>
      </c>
      <c r="K2881" s="31">
        <f t="shared" si="22"/>
        <v>1500</v>
      </c>
      <c r="L2881" s="31">
        <f t="shared" si="23"/>
        <v>450</v>
      </c>
      <c r="M2881" s="32">
        <v>0.3</v>
      </c>
      <c r="O2881" s="37"/>
      <c r="P2881" s="35"/>
      <c r="Q2881" s="33"/>
      <c r="R2881" s="34"/>
    </row>
    <row r="2882" spans="1:18" ht="15.75" customHeight="1" x14ac:dyDescent="0.2">
      <c r="A2882" s="22"/>
      <c r="B2882" s="27" t="s">
        <v>21</v>
      </c>
      <c r="C2882" s="27">
        <v>1185732</v>
      </c>
      <c r="D2882" s="28">
        <v>44541</v>
      </c>
      <c r="E2882" s="27" t="s">
        <v>40</v>
      </c>
      <c r="F2882" s="27" t="s">
        <v>109</v>
      </c>
      <c r="G2882" s="27" t="s">
        <v>110</v>
      </c>
      <c r="H2882" s="27" t="s">
        <v>26</v>
      </c>
      <c r="I2882" s="29">
        <v>0.5</v>
      </c>
      <c r="J2882" s="30">
        <v>2500</v>
      </c>
      <c r="K2882" s="31">
        <f t="shared" si="22"/>
        <v>1250</v>
      </c>
      <c r="L2882" s="31">
        <f t="shared" si="23"/>
        <v>375</v>
      </c>
      <c r="M2882" s="32">
        <v>0.3</v>
      </c>
      <c r="O2882" s="37"/>
      <c r="P2882" s="35"/>
      <c r="Q2882" s="33"/>
      <c r="R2882" s="34"/>
    </row>
    <row r="2883" spans="1:18" ht="15.75" customHeight="1" x14ac:dyDescent="0.2">
      <c r="A2883" s="22"/>
      <c r="B2883" s="27" t="s">
        <v>21</v>
      </c>
      <c r="C2883" s="27">
        <v>1185732</v>
      </c>
      <c r="D2883" s="28">
        <v>44541</v>
      </c>
      <c r="E2883" s="27" t="s">
        <v>40</v>
      </c>
      <c r="F2883" s="27" t="s">
        <v>109</v>
      </c>
      <c r="G2883" s="27" t="s">
        <v>110</v>
      </c>
      <c r="H2883" s="27" t="s">
        <v>27</v>
      </c>
      <c r="I2883" s="29">
        <v>0.5</v>
      </c>
      <c r="J2883" s="30">
        <v>2000</v>
      </c>
      <c r="K2883" s="31">
        <f t="shared" si="22"/>
        <v>1000</v>
      </c>
      <c r="L2883" s="31">
        <f t="shared" si="23"/>
        <v>300</v>
      </c>
      <c r="M2883" s="32">
        <v>0.3</v>
      </c>
      <c r="O2883" s="37"/>
      <c r="P2883" s="35"/>
      <c r="Q2883" s="33"/>
      <c r="R2883" s="34"/>
    </row>
    <row r="2884" spans="1:18" ht="15.75" customHeight="1" x14ac:dyDescent="0.2">
      <c r="A2884" s="22"/>
      <c r="B2884" s="27" t="s">
        <v>21</v>
      </c>
      <c r="C2884" s="27">
        <v>1185732</v>
      </c>
      <c r="D2884" s="28">
        <v>44541</v>
      </c>
      <c r="E2884" s="27" t="s">
        <v>40</v>
      </c>
      <c r="F2884" s="27" t="s">
        <v>109</v>
      </c>
      <c r="G2884" s="27" t="s">
        <v>110</v>
      </c>
      <c r="H2884" s="27" t="s">
        <v>28</v>
      </c>
      <c r="I2884" s="29">
        <v>0.6</v>
      </c>
      <c r="J2884" s="30">
        <v>2000</v>
      </c>
      <c r="K2884" s="31">
        <f t="shared" si="22"/>
        <v>1200</v>
      </c>
      <c r="L2884" s="31">
        <f t="shared" si="23"/>
        <v>420</v>
      </c>
      <c r="M2884" s="32">
        <v>0.35</v>
      </c>
      <c r="O2884" s="37"/>
      <c r="P2884" s="35"/>
      <c r="Q2884" s="33"/>
      <c r="R2884" s="34"/>
    </row>
    <row r="2885" spans="1:18" ht="15.75" customHeight="1" x14ac:dyDescent="0.2">
      <c r="A2885" s="22"/>
      <c r="B2885" s="27" t="s">
        <v>21</v>
      </c>
      <c r="C2885" s="27">
        <v>1185732</v>
      </c>
      <c r="D2885" s="28">
        <v>44541</v>
      </c>
      <c r="E2885" s="27" t="s">
        <v>40</v>
      </c>
      <c r="F2885" s="27" t="s">
        <v>109</v>
      </c>
      <c r="G2885" s="27" t="s">
        <v>110</v>
      </c>
      <c r="H2885" s="27" t="s">
        <v>29</v>
      </c>
      <c r="I2885" s="29">
        <v>0.64999999999999991</v>
      </c>
      <c r="J2885" s="30">
        <v>3000</v>
      </c>
      <c r="K2885" s="31">
        <f t="shared" si="22"/>
        <v>1949.9999999999998</v>
      </c>
      <c r="L2885" s="31">
        <f t="shared" si="23"/>
        <v>780</v>
      </c>
      <c r="M2885" s="32">
        <v>0.4</v>
      </c>
      <c r="O2885" s="37"/>
      <c r="P2885" s="35"/>
      <c r="Q2885" s="33"/>
      <c r="R2885" s="34"/>
    </row>
    <row r="2886" spans="1:18" ht="15.75" customHeight="1" x14ac:dyDescent="0.2">
      <c r="A2886" s="22" t="s">
        <v>46</v>
      </c>
      <c r="B2886" s="27" t="s">
        <v>21</v>
      </c>
      <c r="C2886" s="27">
        <v>1185732</v>
      </c>
      <c r="D2886" s="28">
        <v>44205</v>
      </c>
      <c r="E2886" s="27" t="s">
        <v>40</v>
      </c>
      <c r="F2886" s="27" t="s">
        <v>111</v>
      </c>
      <c r="G2886" s="27" t="s">
        <v>112</v>
      </c>
      <c r="H2886" s="27" t="s">
        <v>24</v>
      </c>
      <c r="I2886" s="29">
        <v>0.35000000000000003</v>
      </c>
      <c r="J2886" s="30">
        <v>4750</v>
      </c>
      <c r="K2886" s="31">
        <f t="shared" si="22"/>
        <v>1662.5000000000002</v>
      </c>
      <c r="L2886" s="31">
        <f t="shared" si="23"/>
        <v>581.875</v>
      </c>
      <c r="M2886" s="32">
        <v>0.35</v>
      </c>
      <c r="O2886" s="37"/>
      <c r="P2886" s="35"/>
      <c r="Q2886" s="33"/>
      <c r="R2886" s="34"/>
    </row>
    <row r="2887" spans="1:18" ht="15.75" customHeight="1" x14ac:dyDescent="0.2">
      <c r="A2887" s="22"/>
      <c r="B2887" s="27" t="s">
        <v>21</v>
      </c>
      <c r="C2887" s="27">
        <v>1185732</v>
      </c>
      <c r="D2887" s="28">
        <v>44205</v>
      </c>
      <c r="E2887" s="27" t="s">
        <v>40</v>
      </c>
      <c r="F2887" s="27" t="s">
        <v>111</v>
      </c>
      <c r="G2887" s="27" t="s">
        <v>112</v>
      </c>
      <c r="H2887" s="27" t="s">
        <v>25</v>
      </c>
      <c r="I2887" s="29">
        <v>0.35000000000000003</v>
      </c>
      <c r="J2887" s="30">
        <v>2750</v>
      </c>
      <c r="K2887" s="31">
        <f t="shared" si="22"/>
        <v>962.50000000000011</v>
      </c>
      <c r="L2887" s="31">
        <f t="shared" si="23"/>
        <v>288.75</v>
      </c>
      <c r="M2887" s="32">
        <v>0.3</v>
      </c>
      <c r="O2887" s="37"/>
      <c r="P2887" s="35"/>
      <c r="Q2887" s="33"/>
      <c r="R2887" s="34"/>
    </row>
    <row r="2888" spans="1:18" ht="15.75" customHeight="1" x14ac:dyDescent="0.2">
      <c r="A2888" s="22"/>
      <c r="B2888" s="27" t="s">
        <v>21</v>
      </c>
      <c r="C2888" s="27">
        <v>1185732</v>
      </c>
      <c r="D2888" s="28">
        <v>44205</v>
      </c>
      <c r="E2888" s="27" t="s">
        <v>40</v>
      </c>
      <c r="F2888" s="27" t="s">
        <v>111</v>
      </c>
      <c r="G2888" s="27" t="s">
        <v>112</v>
      </c>
      <c r="H2888" s="27" t="s">
        <v>26</v>
      </c>
      <c r="I2888" s="29">
        <v>0.25000000000000006</v>
      </c>
      <c r="J2888" s="30">
        <v>2750</v>
      </c>
      <c r="K2888" s="31">
        <f t="shared" si="22"/>
        <v>687.50000000000011</v>
      </c>
      <c r="L2888" s="31">
        <f t="shared" si="23"/>
        <v>206.25000000000003</v>
      </c>
      <c r="M2888" s="32">
        <v>0.3</v>
      </c>
      <c r="O2888" s="37"/>
      <c r="P2888" s="35"/>
      <c r="Q2888" s="33"/>
      <c r="R2888" s="34"/>
    </row>
    <row r="2889" spans="1:18" ht="15.75" customHeight="1" x14ac:dyDescent="0.2">
      <c r="A2889" s="22"/>
      <c r="B2889" s="27" t="s">
        <v>21</v>
      </c>
      <c r="C2889" s="27">
        <v>1185732</v>
      </c>
      <c r="D2889" s="28">
        <v>44205</v>
      </c>
      <c r="E2889" s="27" t="s">
        <v>40</v>
      </c>
      <c r="F2889" s="27" t="s">
        <v>111</v>
      </c>
      <c r="G2889" s="27" t="s">
        <v>112</v>
      </c>
      <c r="H2889" s="27" t="s">
        <v>27</v>
      </c>
      <c r="I2889" s="29">
        <v>0.30000000000000004</v>
      </c>
      <c r="J2889" s="30">
        <v>1250</v>
      </c>
      <c r="K2889" s="31">
        <f t="shared" si="22"/>
        <v>375.00000000000006</v>
      </c>
      <c r="L2889" s="31">
        <f t="shared" si="23"/>
        <v>112.50000000000001</v>
      </c>
      <c r="M2889" s="32">
        <v>0.3</v>
      </c>
      <c r="O2889" s="37"/>
      <c r="P2889" s="35"/>
      <c r="Q2889" s="33"/>
      <c r="R2889" s="34"/>
    </row>
    <row r="2890" spans="1:18" ht="15.75" customHeight="1" x14ac:dyDescent="0.2">
      <c r="A2890" s="22"/>
      <c r="B2890" s="27" t="s">
        <v>21</v>
      </c>
      <c r="C2890" s="27">
        <v>1185732</v>
      </c>
      <c r="D2890" s="28">
        <v>44205</v>
      </c>
      <c r="E2890" s="27" t="s">
        <v>40</v>
      </c>
      <c r="F2890" s="27" t="s">
        <v>111</v>
      </c>
      <c r="G2890" s="27" t="s">
        <v>112</v>
      </c>
      <c r="H2890" s="27" t="s">
        <v>28</v>
      </c>
      <c r="I2890" s="29">
        <v>0.44999999999999996</v>
      </c>
      <c r="J2890" s="30">
        <v>1750</v>
      </c>
      <c r="K2890" s="31">
        <f t="shared" si="22"/>
        <v>787.49999999999989</v>
      </c>
      <c r="L2890" s="31">
        <f t="shared" si="23"/>
        <v>275.62499999999994</v>
      </c>
      <c r="M2890" s="32">
        <v>0.35</v>
      </c>
      <c r="O2890" s="37"/>
      <c r="P2890" s="35"/>
      <c r="Q2890" s="33"/>
      <c r="R2890" s="34"/>
    </row>
    <row r="2891" spans="1:18" ht="15.75" customHeight="1" x14ac:dyDescent="0.2">
      <c r="A2891" s="22"/>
      <c r="B2891" s="27" t="s">
        <v>21</v>
      </c>
      <c r="C2891" s="27">
        <v>1185732</v>
      </c>
      <c r="D2891" s="28">
        <v>44205</v>
      </c>
      <c r="E2891" s="27" t="s">
        <v>40</v>
      </c>
      <c r="F2891" s="27" t="s">
        <v>111</v>
      </c>
      <c r="G2891" s="27" t="s">
        <v>112</v>
      </c>
      <c r="H2891" s="27" t="s">
        <v>29</v>
      </c>
      <c r="I2891" s="29">
        <v>0.35000000000000003</v>
      </c>
      <c r="J2891" s="30">
        <v>2750</v>
      </c>
      <c r="K2891" s="31">
        <f t="shared" si="22"/>
        <v>962.50000000000011</v>
      </c>
      <c r="L2891" s="31">
        <f t="shared" si="23"/>
        <v>385.00000000000006</v>
      </c>
      <c r="M2891" s="32">
        <v>0.4</v>
      </c>
      <c r="O2891" s="37"/>
      <c r="P2891" s="35"/>
      <c r="Q2891" s="33"/>
      <c r="R2891" s="34"/>
    </row>
    <row r="2892" spans="1:18" ht="15.75" customHeight="1" x14ac:dyDescent="0.2">
      <c r="A2892" s="22"/>
      <c r="B2892" s="27" t="s">
        <v>21</v>
      </c>
      <c r="C2892" s="27">
        <v>1185732</v>
      </c>
      <c r="D2892" s="28">
        <v>44236</v>
      </c>
      <c r="E2892" s="27" t="s">
        <v>40</v>
      </c>
      <c r="F2892" s="27" t="s">
        <v>111</v>
      </c>
      <c r="G2892" s="27" t="s">
        <v>112</v>
      </c>
      <c r="H2892" s="27" t="s">
        <v>24</v>
      </c>
      <c r="I2892" s="29">
        <v>0.35000000000000003</v>
      </c>
      <c r="J2892" s="30">
        <v>5250</v>
      </c>
      <c r="K2892" s="31">
        <f t="shared" si="22"/>
        <v>1837.5000000000002</v>
      </c>
      <c r="L2892" s="31">
        <f t="shared" si="23"/>
        <v>643.125</v>
      </c>
      <c r="M2892" s="32">
        <v>0.35</v>
      </c>
      <c r="O2892" s="37"/>
      <c r="P2892" s="35"/>
      <c r="Q2892" s="33"/>
      <c r="R2892" s="34"/>
    </row>
    <row r="2893" spans="1:18" ht="15.75" customHeight="1" x14ac:dyDescent="0.2">
      <c r="A2893" s="22"/>
      <c r="B2893" s="27" t="s">
        <v>21</v>
      </c>
      <c r="C2893" s="27">
        <v>1185732</v>
      </c>
      <c r="D2893" s="28">
        <v>44236</v>
      </c>
      <c r="E2893" s="27" t="s">
        <v>40</v>
      </c>
      <c r="F2893" s="27" t="s">
        <v>111</v>
      </c>
      <c r="G2893" s="27" t="s">
        <v>112</v>
      </c>
      <c r="H2893" s="27" t="s">
        <v>25</v>
      </c>
      <c r="I2893" s="29">
        <v>0.35000000000000003</v>
      </c>
      <c r="J2893" s="30">
        <v>1750</v>
      </c>
      <c r="K2893" s="31">
        <f t="shared" si="22"/>
        <v>612.50000000000011</v>
      </c>
      <c r="L2893" s="31">
        <f t="shared" si="23"/>
        <v>183.75000000000003</v>
      </c>
      <c r="M2893" s="32">
        <v>0.3</v>
      </c>
      <c r="O2893" s="37"/>
      <c r="P2893" s="35"/>
      <c r="Q2893" s="33"/>
      <c r="R2893" s="34"/>
    </row>
    <row r="2894" spans="1:18" ht="15.75" customHeight="1" x14ac:dyDescent="0.2">
      <c r="A2894" s="22"/>
      <c r="B2894" s="27" t="s">
        <v>21</v>
      </c>
      <c r="C2894" s="27">
        <v>1185732</v>
      </c>
      <c r="D2894" s="28">
        <v>44236</v>
      </c>
      <c r="E2894" s="27" t="s">
        <v>40</v>
      </c>
      <c r="F2894" s="27" t="s">
        <v>111</v>
      </c>
      <c r="G2894" s="27" t="s">
        <v>112</v>
      </c>
      <c r="H2894" s="27" t="s">
        <v>26</v>
      </c>
      <c r="I2894" s="29">
        <v>0.25000000000000006</v>
      </c>
      <c r="J2894" s="30">
        <v>2250</v>
      </c>
      <c r="K2894" s="31">
        <f t="shared" si="22"/>
        <v>562.50000000000011</v>
      </c>
      <c r="L2894" s="31">
        <f t="shared" si="23"/>
        <v>168.75000000000003</v>
      </c>
      <c r="M2894" s="32">
        <v>0.3</v>
      </c>
      <c r="O2894" s="37"/>
      <c r="P2894" s="35"/>
      <c r="Q2894" s="33"/>
      <c r="R2894" s="34"/>
    </row>
    <row r="2895" spans="1:18" ht="15.75" customHeight="1" x14ac:dyDescent="0.2">
      <c r="A2895" s="22"/>
      <c r="B2895" s="27" t="s">
        <v>21</v>
      </c>
      <c r="C2895" s="27">
        <v>1185732</v>
      </c>
      <c r="D2895" s="28">
        <v>44236</v>
      </c>
      <c r="E2895" s="27" t="s">
        <v>40</v>
      </c>
      <c r="F2895" s="27" t="s">
        <v>111</v>
      </c>
      <c r="G2895" s="27" t="s">
        <v>112</v>
      </c>
      <c r="H2895" s="27" t="s">
        <v>27</v>
      </c>
      <c r="I2895" s="29">
        <v>0.30000000000000004</v>
      </c>
      <c r="J2895" s="30">
        <v>1000</v>
      </c>
      <c r="K2895" s="31">
        <f t="shared" si="22"/>
        <v>300.00000000000006</v>
      </c>
      <c r="L2895" s="31">
        <f t="shared" si="23"/>
        <v>90.000000000000014</v>
      </c>
      <c r="M2895" s="32">
        <v>0.3</v>
      </c>
      <c r="O2895" s="37"/>
      <c r="P2895" s="35"/>
      <c r="Q2895" s="33"/>
      <c r="R2895" s="34"/>
    </row>
    <row r="2896" spans="1:18" ht="15.75" customHeight="1" x14ac:dyDescent="0.2">
      <c r="A2896" s="22"/>
      <c r="B2896" s="27" t="s">
        <v>21</v>
      </c>
      <c r="C2896" s="27">
        <v>1185732</v>
      </c>
      <c r="D2896" s="28">
        <v>44236</v>
      </c>
      <c r="E2896" s="27" t="s">
        <v>40</v>
      </c>
      <c r="F2896" s="27" t="s">
        <v>111</v>
      </c>
      <c r="G2896" s="27" t="s">
        <v>112</v>
      </c>
      <c r="H2896" s="27" t="s">
        <v>28</v>
      </c>
      <c r="I2896" s="29">
        <v>0.44999999999999996</v>
      </c>
      <c r="J2896" s="30">
        <v>1750</v>
      </c>
      <c r="K2896" s="31">
        <f t="shared" si="22"/>
        <v>787.49999999999989</v>
      </c>
      <c r="L2896" s="31">
        <f t="shared" si="23"/>
        <v>275.62499999999994</v>
      </c>
      <c r="M2896" s="32">
        <v>0.35</v>
      </c>
      <c r="O2896" s="37"/>
      <c r="P2896" s="35"/>
      <c r="Q2896" s="33"/>
      <c r="R2896" s="34"/>
    </row>
    <row r="2897" spans="1:18" ht="15.75" customHeight="1" x14ac:dyDescent="0.2">
      <c r="A2897" s="22"/>
      <c r="B2897" s="27" t="s">
        <v>21</v>
      </c>
      <c r="C2897" s="27">
        <v>1185732</v>
      </c>
      <c r="D2897" s="28">
        <v>44236</v>
      </c>
      <c r="E2897" s="27" t="s">
        <v>40</v>
      </c>
      <c r="F2897" s="27" t="s">
        <v>111</v>
      </c>
      <c r="G2897" s="27" t="s">
        <v>112</v>
      </c>
      <c r="H2897" s="27" t="s">
        <v>29</v>
      </c>
      <c r="I2897" s="29">
        <v>0.24999999999999997</v>
      </c>
      <c r="J2897" s="30">
        <v>2750</v>
      </c>
      <c r="K2897" s="31">
        <f t="shared" si="22"/>
        <v>687.49999999999989</v>
      </c>
      <c r="L2897" s="31">
        <f t="shared" si="23"/>
        <v>274.99999999999994</v>
      </c>
      <c r="M2897" s="32">
        <v>0.4</v>
      </c>
      <c r="O2897" s="37"/>
      <c r="P2897" s="35"/>
      <c r="Q2897" s="33"/>
      <c r="R2897" s="34"/>
    </row>
    <row r="2898" spans="1:18" ht="15.75" customHeight="1" x14ac:dyDescent="0.2">
      <c r="A2898" s="22"/>
      <c r="B2898" s="27" t="s">
        <v>21</v>
      </c>
      <c r="C2898" s="27">
        <v>1185732</v>
      </c>
      <c r="D2898" s="28">
        <v>44263</v>
      </c>
      <c r="E2898" s="27" t="s">
        <v>40</v>
      </c>
      <c r="F2898" s="27" t="s">
        <v>111</v>
      </c>
      <c r="G2898" s="27" t="s">
        <v>112</v>
      </c>
      <c r="H2898" s="27" t="s">
        <v>24</v>
      </c>
      <c r="I2898" s="29">
        <v>0.30000000000000004</v>
      </c>
      <c r="J2898" s="30">
        <v>4950</v>
      </c>
      <c r="K2898" s="31">
        <f t="shared" si="22"/>
        <v>1485.0000000000002</v>
      </c>
      <c r="L2898" s="31">
        <f t="shared" si="23"/>
        <v>519.75</v>
      </c>
      <c r="M2898" s="32">
        <v>0.35</v>
      </c>
      <c r="O2898" s="37"/>
      <c r="P2898" s="35"/>
      <c r="Q2898" s="33"/>
      <c r="R2898" s="34"/>
    </row>
    <row r="2899" spans="1:18" ht="15.75" customHeight="1" x14ac:dyDescent="0.2">
      <c r="A2899" s="22"/>
      <c r="B2899" s="27" t="s">
        <v>21</v>
      </c>
      <c r="C2899" s="27">
        <v>1185732</v>
      </c>
      <c r="D2899" s="28">
        <v>44263</v>
      </c>
      <c r="E2899" s="27" t="s">
        <v>40</v>
      </c>
      <c r="F2899" s="27" t="s">
        <v>111</v>
      </c>
      <c r="G2899" s="27" t="s">
        <v>112</v>
      </c>
      <c r="H2899" s="27" t="s">
        <v>25</v>
      </c>
      <c r="I2899" s="29">
        <v>0.30000000000000004</v>
      </c>
      <c r="J2899" s="30">
        <v>2000</v>
      </c>
      <c r="K2899" s="31">
        <f t="shared" si="22"/>
        <v>600.00000000000011</v>
      </c>
      <c r="L2899" s="31">
        <f t="shared" si="23"/>
        <v>180.00000000000003</v>
      </c>
      <c r="M2899" s="32">
        <v>0.3</v>
      </c>
      <c r="O2899" s="37"/>
      <c r="P2899" s="35"/>
      <c r="Q2899" s="33"/>
      <c r="R2899" s="34"/>
    </row>
    <row r="2900" spans="1:18" ht="15.75" customHeight="1" x14ac:dyDescent="0.2">
      <c r="A2900" s="22"/>
      <c r="B2900" s="27" t="s">
        <v>21</v>
      </c>
      <c r="C2900" s="27">
        <v>1185732</v>
      </c>
      <c r="D2900" s="28">
        <v>44263</v>
      </c>
      <c r="E2900" s="27" t="s">
        <v>40</v>
      </c>
      <c r="F2900" s="27" t="s">
        <v>111</v>
      </c>
      <c r="G2900" s="27" t="s">
        <v>112</v>
      </c>
      <c r="H2900" s="27" t="s">
        <v>26</v>
      </c>
      <c r="I2900" s="29">
        <v>0.20000000000000004</v>
      </c>
      <c r="J2900" s="30">
        <v>2250</v>
      </c>
      <c r="K2900" s="31">
        <f t="shared" si="22"/>
        <v>450.00000000000011</v>
      </c>
      <c r="L2900" s="31">
        <f t="shared" si="23"/>
        <v>135.00000000000003</v>
      </c>
      <c r="M2900" s="32">
        <v>0.3</v>
      </c>
      <c r="O2900" s="37"/>
      <c r="P2900" s="35"/>
      <c r="Q2900" s="33"/>
      <c r="R2900" s="34"/>
    </row>
    <row r="2901" spans="1:18" ht="15.75" customHeight="1" x14ac:dyDescent="0.2">
      <c r="A2901" s="22"/>
      <c r="B2901" s="27" t="s">
        <v>21</v>
      </c>
      <c r="C2901" s="27">
        <v>1185732</v>
      </c>
      <c r="D2901" s="28">
        <v>44263</v>
      </c>
      <c r="E2901" s="27" t="s">
        <v>40</v>
      </c>
      <c r="F2901" s="27" t="s">
        <v>111</v>
      </c>
      <c r="G2901" s="27" t="s">
        <v>112</v>
      </c>
      <c r="H2901" s="27" t="s">
        <v>27</v>
      </c>
      <c r="I2901" s="29">
        <v>0.24999999999999997</v>
      </c>
      <c r="J2901" s="30">
        <v>750</v>
      </c>
      <c r="K2901" s="31">
        <f t="shared" si="22"/>
        <v>187.49999999999997</v>
      </c>
      <c r="L2901" s="31">
        <f t="shared" si="23"/>
        <v>56.249999999999993</v>
      </c>
      <c r="M2901" s="32">
        <v>0.3</v>
      </c>
      <c r="O2901" s="37"/>
      <c r="P2901" s="35"/>
      <c r="Q2901" s="33"/>
      <c r="R2901" s="34"/>
    </row>
    <row r="2902" spans="1:18" ht="15.75" customHeight="1" x14ac:dyDescent="0.2">
      <c r="A2902" s="22"/>
      <c r="B2902" s="27" t="s">
        <v>21</v>
      </c>
      <c r="C2902" s="27">
        <v>1185732</v>
      </c>
      <c r="D2902" s="28">
        <v>44263</v>
      </c>
      <c r="E2902" s="27" t="s">
        <v>40</v>
      </c>
      <c r="F2902" s="27" t="s">
        <v>111</v>
      </c>
      <c r="G2902" s="27" t="s">
        <v>112</v>
      </c>
      <c r="H2902" s="27" t="s">
        <v>28</v>
      </c>
      <c r="I2902" s="29">
        <v>0.4</v>
      </c>
      <c r="J2902" s="30">
        <v>1250</v>
      </c>
      <c r="K2902" s="31">
        <f t="shared" si="22"/>
        <v>500</v>
      </c>
      <c r="L2902" s="31">
        <f t="shared" si="23"/>
        <v>175</v>
      </c>
      <c r="M2902" s="32">
        <v>0.35</v>
      </c>
      <c r="O2902" s="37"/>
      <c r="P2902" s="35"/>
      <c r="Q2902" s="33"/>
      <c r="R2902" s="34"/>
    </row>
    <row r="2903" spans="1:18" ht="15.75" customHeight="1" x14ac:dyDescent="0.2">
      <c r="A2903" s="22"/>
      <c r="B2903" s="27" t="s">
        <v>21</v>
      </c>
      <c r="C2903" s="27">
        <v>1185732</v>
      </c>
      <c r="D2903" s="28">
        <v>44263</v>
      </c>
      <c r="E2903" s="27" t="s">
        <v>40</v>
      </c>
      <c r="F2903" s="27" t="s">
        <v>111</v>
      </c>
      <c r="G2903" s="27" t="s">
        <v>112</v>
      </c>
      <c r="H2903" s="27" t="s">
        <v>29</v>
      </c>
      <c r="I2903" s="29">
        <v>0.30000000000000004</v>
      </c>
      <c r="J2903" s="30">
        <v>2250</v>
      </c>
      <c r="K2903" s="31">
        <f t="shared" si="22"/>
        <v>675.00000000000011</v>
      </c>
      <c r="L2903" s="31">
        <f t="shared" si="23"/>
        <v>270.00000000000006</v>
      </c>
      <c r="M2903" s="32">
        <v>0.4</v>
      </c>
      <c r="O2903" s="37"/>
      <c r="P2903" s="35"/>
      <c r="Q2903" s="33"/>
      <c r="R2903" s="34"/>
    </row>
    <row r="2904" spans="1:18" ht="15.75" customHeight="1" x14ac:dyDescent="0.2">
      <c r="A2904" s="22"/>
      <c r="B2904" s="27" t="s">
        <v>21</v>
      </c>
      <c r="C2904" s="27">
        <v>1185732</v>
      </c>
      <c r="D2904" s="28">
        <v>44295</v>
      </c>
      <c r="E2904" s="27" t="s">
        <v>40</v>
      </c>
      <c r="F2904" s="27" t="s">
        <v>111</v>
      </c>
      <c r="G2904" s="27" t="s">
        <v>112</v>
      </c>
      <c r="H2904" s="27" t="s">
        <v>24</v>
      </c>
      <c r="I2904" s="29">
        <v>0.30000000000000004</v>
      </c>
      <c r="J2904" s="30">
        <v>4500</v>
      </c>
      <c r="K2904" s="31">
        <f t="shared" si="22"/>
        <v>1350.0000000000002</v>
      </c>
      <c r="L2904" s="31">
        <f t="shared" si="23"/>
        <v>472.50000000000006</v>
      </c>
      <c r="M2904" s="32">
        <v>0.35</v>
      </c>
      <c r="O2904" s="37"/>
      <c r="P2904" s="35"/>
      <c r="Q2904" s="33"/>
      <c r="R2904" s="34"/>
    </row>
    <row r="2905" spans="1:18" ht="15.75" customHeight="1" x14ac:dyDescent="0.2">
      <c r="A2905" s="22"/>
      <c r="B2905" s="27" t="s">
        <v>21</v>
      </c>
      <c r="C2905" s="27">
        <v>1185732</v>
      </c>
      <c r="D2905" s="28">
        <v>44295</v>
      </c>
      <c r="E2905" s="27" t="s">
        <v>40</v>
      </c>
      <c r="F2905" s="27" t="s">
        <v>111</v>
      </c>
      <c r="G2905" s="27" t="s">
        <v>112</v>
      </c>
      <c r="H2905" s="27" t="s">
        <v>25</v>
      </c>
      <c r="I2905" s="29">
        <v>0.30000000000000004</v>
      </c>
      <c r="J2905" s="30">
        <v>1500</v>
      </c>
      <c r="K2905" s="31">
        <f t="shared" si="22"/>
        <v>450.00000000000006</v>
      </c>
      <c r="L2905" s="31">
        <f t="shared" si="23"/>
        <v>135</v>
      </c>
      <c r="M2905" s="32">
        <v>0.3</v>
      </c>
      <c r="O2905" s="37"/>
      <c r="P2905" s="35"/>
      <c r="Q2905" s="33"/>
      <c r="R2905" s="34"/>
    </row>
    <row r="2906" spans="1:18" ht="15.75" customHeight="1" x14ac:dyDescent="0.2">
      <c r="A2906" s="22"/>
      <c r="B2906" s="27" t="s">
        <v>21</v>
      </c>
      <c r="C2906" s="27">
        <v>1185732</v>
      </c>
      <c r="D2906" s="28">
        <v>44295</v>
      </c>
      <c r="E2906" s="27" t="s">
        <v>40</v>
      </c>
      <c r="F2906" s="27" t="s">
        <v>111</v>
      </c>
      <c r="G2906" s="27" t="s">
        <v>112</v>
      </c>
      <c r="H2906" s="27" t="s">
        <v>26</v>
      </c>
      <c r="I2906" s="29">
        <v>0.20000000000000004</v>
      </c>
      <c r="J2906" s="30">
        <v>1500</v>
      </c>
      <c r="K2906" s="31">
        <f t="shared" si="22"/>
        <v>300.00000000000006</v>
      </c>
      <c r="L2906" s="31">
        <f t="shared" si="23"/>
        <v>90.000000000000014</v>
      </c>
      <c r="M2906" s="32">
        <v>0.3</v>
      </c>
      <c r="O2906" s="37"/>
      <c r="P2906" s="35"/>
      <c r="Q2906" s="33"/>
      <c r="R2906" s="34"/>
    </row>
    <row r="2907" spans="1:18" ht="15.75" customHeight="1" x14ac:dyDescent="0.2">
      <c r="A2907" s="22"/>
      <c r="B2907" s="27" t="s">
        <v>21</v>
      </c>
      <c r="C2907" s="27">
        <v>1185732</v>
      </c>
      <c r="D2907" s="28">
        <v>44295</v>
      </c>
      <c r="E2907" s="27" t="s">
        <v>40</v>
      </c>
      <c r="F2907" s="27" t="s">
        <v>111</v>
      </c>
      <c r="G2907" s="27" t="s">
        <v>112</v>
      </c>
      <c r="H2907" s="27" t="s">
        <v>27</v>
      </c>
      <c r="I2907" s="29">
        <v>0.24999999999999997</v>
      </c>
      <c r="J2907" s="30">
        <v>750</v>
      </c>
      <c r="K2907" s="31">
        <f t="shared" si="22"/>
        <v>187.49999999999997</v>
      </c>
      <c r="L2907" s="31">
        <f t="shared" si="23"/>
        <v>56.249999999999993</v>
      </c>
      <c r="M2907" s="32">
        <v>0.3</v>
      </c>
      <c r="O2907" s="37"/>
      <c r="P2907" s="35"/>
      <c r="Q2907" s="33"/>
      <c r="R2907" s="34"/>
    </row>
    <row r="2908" spans="1:18" ht="15.75" customHeight="1" x14ac:dyDescent="0.2">
      <c r="A2908" s="22"/>
      <c r="B2908" s="27" t="s">
        <v>21</v>
      </c>
      <c r="C2908" s="27">
        <v>1185732</v>
      </c>
      <c r="D2908" s="28">
        <v>44295</v>
      </c>
      <c r="E2908" s="27" t="s">
        <v>40</v>
      </c>
      <c r="F2908" s="27" t="s">
        <v>111</v>
      </c>
      <c r="G2908" s="27" t="s">
        <v>112</v>
      </c>
      <c r="H2908" s="27" t="s">
        <v>28</v>
      </c>
      <c r="I2908" s="29">
        <v>0.6</v>
      </c>
      <c r="J2908" s="30">
        <v>1000</v>
      </c>
      <c r="K2908" s="31">
        <f t="shared" si="22"/>
        <v>600</v>
      </c>
      <c r="L2908" s="31">
        <f t="shared" si="23"/>
        <v>210</v>
      </c>
      <c r="M2908" s="32">
        <v>0.35</v>
      </c>
      <c r="O2908" s="37"/>
      <c r="P2908" s="35"/>
      <c r="Q2908" s="33"/>
      <c r="R2908" s="34"/>
    </row>
    <row r="2909" spans="1:18" ht="15.75" customHeight="1" x14ac:dyDescent="0.2">
      <c r="A2909" s="22"/>
      <c r="B2909" s="27" t="s">
        <v>21</v>
      </c>
      <c r="C2909" s="27">
        <v>1185732</v>
      </c>
      <c r="D2909" s="28">
        <v>44295</v>
      </c>
      <c r="E2909" s="27" t="s">
        <v>40</v>
      </c>
      <c r="F2909" s="27" t="s">
        <v>111</v>
      </c>
      <c r="G2909" s="27" t="s">
        <v>112</v>
      </c>
      <c r="H2909" s="27" t="s">
        <v>29</v>
      </c>
      <c r="I2909" s="29">
        <v>0.5</v>
      </c>
      <c r="J2909" s="30">
        <v>2250</v>
      </c>
      <c r="K2909" s="31">
        <f t="shared" si="22"/>
        <v>1125</v>
      </c>
      <c r="L2909" s="31">
        <f t="shared" si="23"/>
        <v>450</v>
      </c>
      <c r="M2909" s="32">
        <v>0.4</v>
      </c>
      <c r="O2909" s="37"/>
      <c r="P2909" s="35"/>
      <c r="Q2909" s="33"/>
      <c r="R2909" s="34"/>
    </row>
    <row r="2910" spans="1:18" ht="15.75" customHeight="1" x14ac:dyDescent="0.2">
      <c r="A2910" s="22"/>
      <c r="B2910" s="27" t="s">
        <v>21</v>
      </c>
      <c r="C2910" s="27">
        <v>1185732</v>
      </c>
      <c r="D2910" s="28">
        <v>44326</v>
      </c>
      <c r="E2910" s="27" t="s">
        <v>40</v>
      </c>
      <c r="F2910" s="27" t="s">
        <v>111</v>
      </c>
      <c r="G2910" s="27" t="s">
        <v>112</v>
      </c>
      <c r="H2910" s="27" t="s">
        <v>24</v>
      </c>
      <c r="I2910" s="29">
        <v>0.6</v>
      </c>
      <c r="J2910" s="30">
        <v>4950</v>
      </c>
      <c r="K2910" s="31">
        <f t="shared" si="22"/>
        <v>2970</v>
      </c>
      <c r="L2910" s="31">
        <f t="shared" si="23"/>
        <v>1039.5</v>
      </c>
      <c r="M2910" s="32">
        <v>0.35</v>
      </c>
      <c r="O2910" s="37"/>
      <c r="P2910" s="35"/>
      <c r="Q2910" s="33"/>
      <c r="R2910" s="34"/>
    </row>
    <row r="2911" spans="1:18" ht="15.75" customHeight="1" x14ac:dyDescent="0.2">
      <c r="A2911" s="22"/>
      <c r="B2911" s="27" t="s">
        <v>21</v>
      </c>
      <c r="C2911" s="27">
        <v>1185732</v>
      </c>
      <c r="D2911" s="28">
        <v>44326</v>
      </c>
      <c r="E2911" s="27" t="s">
        <v>40</v>
      </c>
      <c r="F2911" s="27" t="s">
        <v>111</v>
      </c>
      <c r="G2911" s="27" t="s">
        <v>112</v>
      </c>
      <c r="H2911" s="27" t="s">
        <v>25</v>
      </c>
      <c r="I2911" s="29">
        <v>0.45</v>
      </c>
      <c r="J2911" s="30">
        <v>2000</v>
      </c>
      <c r="K2911" s="31">
        <f t="shared" si="22"/>
        <v>900</v>
      </c>
      <c r="L2911" s="31">
        <f t="shared" si="23"/>
        <v>270</v>
      </c>
      <c r="M2911" s="32">
        <v>0.3</v>
      </c>
      <c r="O2911" s="37"/>
      <c r="P2911" s="35"/>
      <c r="Q2911" s="33"/>
      <c r="R2911" s="34"/>
    </row>
    <row r="2912" spans="1:18" ht="15.75" customHeight="1" x14ac:dyDescent="0.2">
      <c r="A2912" s="22"/>
      <c r="B2912" s="27" t="s">
        <v>21</v>
      </c>
      <c r="C2912" s="27">
        <v>1185732</v>
      </c>
      <c r="D2912" s="28">
        <v>44326</v>
      </c>
      <c r="E2912" s="27" t="s">
        <v>40</v>
      </c>
      <c r="F2912" s="27" t="s">
        <v>111</v>
      </c>
      <c r="G2912" s="27" t="s">
        <v>112</v>
      </c>
      <c r="H2912" s="27" t="s">
        <v>26</v>
      </c>
      <c r="I2912" s="29">
        <v>0.4</v>
      </c>
      <c r="J2912" s="30">
        <v>1750</v>
      </c>
      <c r="K2912" s="31">
        <f t="shared" si="22"/>
        <v>700</v>
      </c>
      <c r="L2912" s="31">
        <f t="shared" si="23"/>
        <v>210</v>
      </c>
      <c r="M2912" s="32">
        <v>0.3</v>
      </c>
      <c r="O2912" s="37"/>
      <c r="P2912" s="35"/>
      <c r="Q2912" s="33"/>
      <c r="R2912" s="34"/>
    </row>
    <row r="2913" spans="1:18" ht="15.75" customHeight="1" x14ac:dyDescent="0.2">
      <c r="A2913" s="22"/>
      <c r="B2913" s="27" t="s">
        <v>21</v>
      </c>
      <c r="C2913" s="27">
        <v>1185732</v>
      </c>
      <c r="D2913" s="28">
        <v>44326</v>
      </c>
      <c r="E2913" s="27" t="s">
        <v>40</v>
      </c>
      <c r="F2913" s="27" t="s">
        <v>111</v>
      </c>
      <c r="G2913" s="27" t="s">
        <v>112</v>
      </c>
      <c r="H2913" s="27" t="s">
        <v>27</v>
      </c>
      <c r="I2913" s="29">
        <v>0.4</v>
      </c>
      <c r="J2913" s="30">
        <v>1000</v>
      </c>
      <c r="K2913" s="31">
        <f t="shared" si="22"/>
        <v>400</v>
      </c>
      <c r="L2913" s="31">
        <f t="shared" si="23"/>
        <v>120</v>
      </c>
      <c r="M2913" s="32">
        <v>0.3</v>
      </c>
      <c r="O2913" s="37"/>
      <c r="P2913" s="35"/>
      <c r="Q2913" s="33"/>
      <c r="R2913" s="34"/>
    </row>
    <row r="2914" spans="1:18" ht="15.75" customHeight="1" x14ac:dyDescent="0.2">
      <c r="A2914" s="22"/>
      <c r="B2914" s="27" t="s">
        <v>21</v>
      </c>
      <c r="C2914" s="27">
        <v>1185732</v>
      </c>
      <c r="D2914" s="28">
        <v>44326</v>
      </c>
      <c r="E2914" s="27" t="s">
        <v>40</v>
      </c>
      <c r="F2914" s="27" t="s">
        <v>111</v>
      </c>
      <c r="G2914" s="27" t="s">
        <v>112</v>
      </c>
      <c r="H2914" s="27" t="s">
        <v>28</v>
      </c>
      <c r="I2914" s="29">
        <v>0.49999999999999994</v>
      </c>
      <c r="J2914" s="30">
        <v>1250</v>
      </c>
      <c r="K2914" s="31">
        <f t="shared" si="22"/>
        <v>624.99999999999989</v>
      </c>
      <c r="L2914" s="31">
        <f t="shared" si="23"/>
        <v>218.74999999999994</v>
      </c>
      <c r="M2914" s="32">
        <v>0.35</v>
      </c>
      <c r="O2914" s="37"/>
      <c r="P2914" s="35"/>
      <c r="Q2914" s="33"/>
      <c r="R2914" s="34"/>
    </row>
    <row r="2915" spans="1:18" ht="15.75" customHeight="1" x14ac:dyDescent="0.2">
      <c r="A2915" s="22"/>
      <c r="B2915" s="27" t="s">
        <v>21</v>
      </c>
      <c r="C2915" s="27">
        <v>1185732</v>
      </c>
      <c r="D2915" s="28">
        <v>44326</v>
      </c>
      <c r="E2915" s="27" t="s">
        <v>40</v>
      </c>
      <c r="F2915" s="27" t="s">
        <v>111</v>
      </c>
      <c r="G2915" s="27" t="s">
        <v>112</v>
      </c>
      <c r="H2915" s="27" t="s">
        <v>29</v>
      </c>
      <c r="I2915" s="29">
        <v>0.54999999999999993</v>
      </c>
      <c r="J2915" s="30">
        <v>2500</v>
      </c>
      <c r="K2915" s="31">
        <f t="shared" si="22"/>
        <v>1374.9999999999998</v>
      </c>
      <c r="L2915" s="31">
        <f t="shared" si="23"/>
        <v>549.99999999999989</v>
      </c>
      <c r="M2915" s="32">
        <v>0.4</v>
      </c>
      <c r="O2915" s="37"/>
      <c r="P2915" s="35"/>
      <c r="Q2915" s="33"/>
      <c r="R2915" s="34"/>
    </row>
    <row r="2916" spans="1:18" ht="15.75" customHeight="1" x14ac:dyDescent="0.2">
      <c r="A2916" s="22"/>
      <c r="B2916" s="27" t="s">
        <v>21</v>
      </c>
      <c r="C2916" s="27">
        <v>1185732</v>
      </c>
      <c r="D2916" s="28">
        <v>44356</v>
      </c>
      <c r="E2916" s="27" t="s">
        <v>40</v>
      </c>
      <c r="F2916" s="27" t="s">
        <v>111</v>
      </c>
      <c r="G2916" s="27" t="s">
        <v>112</v>
      </c>
      <c r="H2916" s="27" t="s">
        <v>24</v>
      </c>
      <c r="I2916" s="29">
        <v>0.4</v>
      </c>
      <c r="J2916" s="30">
        <v>5000</v>
      </c>
      <c r="K2916" s="31">
        <f t="shared" si="22"/>
        <v>2000</v>
      </c>
      <c r="L2916" s="31">
        <f t="shared" si="23"/>
        <v>700</v>
      </c>
      <c r="M2916" s="32">
        <v>0.35</v>
      </c>
      <c r="O2916" s="37"/>
      <c r="P2916" s="35"/>
      <c r="Q2916" s="33"/>
      <c r="R2916" s="34"/>
    </row>
    <row r="2917" spans="1:18" ht="15.75" customHeight="1" x14ac:dyDescent="0.2">
      <c r="A2917" s="22"/>
      <c r="B2917" s="27" t="s">
        <v>21</v>
      </c>
      <c r="C2917" s="27">
        <v>1185732</v>
      </c>
      <c r="D2917" s="28">
        <v>44356</v>
      </c>
      <c r="E2917" s="27" t="s">
        <v>40</v>
      </c>
      <c r="F2917" s="27" t="s">
        <v>111</v>
      </c>
      <c r="G2917" s="27" t="s">
        <v>112</v>
      </c>
      <c r="H2917" s="27" t="s">
        <v>25</v>
      </c>
      <c r="I2917" s="29">
        <v>0.35000000000000009</v>
      </c>
      <c r="J2917" s="30">
        <v>2500</v>
      </c>
      <c r="K2917" s="31">
        <f t="shared" si="22"/>
        <v>875.00000000000023</v>
      </c>
      <c r="L2917" s="31">
        <f t="shared" si="23"/>
        <v>262.50000000000006</v>
      </c>
      <c r="M2917" s="32">
        <v>0.3</v>
      </c>
      <c r="O2917" s="37"/>
      <c r="P2917" s="35"/>
      <c r="Q2917" s="33"/>
      <c r="R2917" s="34"/>
    </row>
    <row r="2918" spans="1:18" ht="15.75" customHeight="1" x14ac:dyDescent="0.2">
      <c r="A2918" s="22"/>
      <c r="B2918" s="27" t="s">
        <v>21</v>
      </c>
      <c r="C2918" s="27">
        <v>1185732</v>
      </c>
      <c r="D2918" s="28">
        <v>44356</v>
      </c>
      <c r="E2918" s="27" t="s">
        <v>40</v>
      </c>
      <c r="F2918" s="27" t="s">
        <v>111</v>
      </c>
      <c r="G2918" s="27" t="s">
        <v>112</v>
      </c>
      <c r="H2918" s="27" t="s">
        <v>26</v>
      </c>
      <c r="I2918" s="29">
        <v>0.30000000000000004</v>
      </c>
      <c r="J2918" s="30">
        <v>2000</v>
      </c>
      <c r="K2918" s="31">
        <f t="shared" si="22"/>
        <v>600.00000000000011</v>
      </c>
      <c r="L2918" s="31">
        <f t="shared" si="23"/>
        <v>180.00000000000003</v>
      </c>
      <c r="M2918" s="32">
        <v>0.3</v>
      </c>
      <c r="O2918" s="37"/>
      <c r="P2918" s="35"/>
      <c r="Q2918" s="33"/>
      <c r="R2918" s="34"/>
    </row>
    <row r="2919" spans="1:18" ht="15.75" customHeight="1" x14ac:dyDescent="0.2">
      <c r="A2919" s="22"/>
      <c r="B2919" s="27" t="s">
        <v>21</v>
      </c>
      <c r="C2919" s="27">
        <v>1185732</v>
      </c>
      <c r="D2919" s="28">
        <v>44356</v>
      </c>
      <c r="E2919" s="27" t="s">
        <v>40</v>
      </c>
      <c r="F2919" s="27" t="s">
        <v>111</v>
      </c>
      <c r="G2919" s="27" t="s">
        <v>112</v>
      </c>
      <c r="H2919" s="27" t="s">
        <v>27</v>
      </c>
      <c r="I2919" s="29">
        <v>0.30000000000000004</v>
      </c>
      <c r="J2919" s="30">
        <v>1750</v>
      </c>
      <c r="K2919" s="31">
        <f t="shared" si="22"/>
        <v>525.00000000000011</v>
      </c>
      <c r="L2919" s="31">
        <f t="shared" si="23"/>
        <v>157.50000000000003</v>
      </c>
      <c r="M2919" s="32">
        <v>0.3</v>
      </c>
      <c r="O2919" s="37"/>
      <c r="P2919" s="35"/>
      <c r="Q2919" s="33"/>
      <c r="R2919" s="34"/>
    </row>
    <row r="2920" spans="1:18" ht="15.75" customHeight="1" x14ac:dyDescent="0.2">
      <c r="A2920" s="22"/>
      <c r="B2920" s="27" t="s">
        <v>21</v>
      </c>
      <c r="C2920" s="27">
        <v>1185732</v>
      </c>
      <c r="D2920" s="28">
        <v>44356</v>
      </c>
      <c r="E2920" s="27" t="s">
        <v>40</v>
      </c>
      <c r="F2920" s="27" t="s">
        <v>111</v>
      </c>
      <c r="G2920" s="27" t="s">
        <v>112</v>
      </c>
      <c r="H2920" s="27" t="s">
        <v>28</v>
      </c>
      <c r="I2920" s="29">
        <v>0.4</v>
      </c>
      <c r="J2920" s="30">
        <v>1750</v>
      </c>
      <c r="K2920" s="31">
        <f t="shared" si="22"/>
        <v>700</v>
      </c>
      <c r="L2920" s="31">
        <f t="shared" si="23"/>
        <v>244.99999999999997</v>
      </c>
      <c r="M2920" s="32">
        <v>0.35</v>
      </c>
      <c r="O2920" s="37"/>
      <c r="P2920" s="35"/>
      <c r="Q2920" s="33"/>
      <c r="R2920" s="34"/>
    </row>
    <row r="2921" spans="1:18" ht="15.75" customHeight="1" x14ac:dyDescent="0.2">
      <c r="A2921" s="22"/>
      <c r="B2921" s="27" t="s">
        <v>21</v>
      </c>
      <c r="C2921" s="27">
        <v>1185732</v>
      </c>
      <c r="D2921" s="28">
        <v>44356</v>
      </c>
      <c r="E2921" s="27" t="s">
        <v>40</v>
      </c>
      <c r="F2921" s="27" t="s">
        <v>111</v>
      </c>
      <c r="G2921" s="27" t="s">
        <v>112</v>
      </c>
      <c r="H2921" s="27" t="s">
        <v>29</v>
      </c>
      <c r="I2921" s="29">
        <v>0.55000000000000004</v>
      </c>
      <c r="J2921" s="30">
        <v>3250</v>
      </c>
      <c r="K2921" s="31">
        <f t="shared" si="22"/>
        <v>1787.5000000000002</v>
      </c>
      <c r="L2921" s="31">
        <f t="shared" si="23"/>
        <v>715.00000000000011</v>
      </c>
      <c r="M2921" s="32">
        <v>0.4</v>
      </c>
      <c r="O2921" s="37"/>
      <c r="P2921" s="35"/>
      <c r="Q2921" s="33"/>
      <c r="R2921" s="34"/>
    </row>
    <row r="2922" spans="1:18" ht="15.75" customHeight="1" x14ac:dyDescent="0.2">
      <c r="A2922" s="22"/>
      <c r="B2922" s="27" t="s">
        <v>21</v>
      </c>
      <c r="C2922" s="27">
        <v>1185732</v>
      </c>
      <c r="D2922" s="28">
        <v>44385</v>
      </c>
      <c r="E2922" s="27" t="s">
        <v>40</v>
      </c>
      <c r="F2922" s="27" t="s">
        <v>111</v>
      </c>
      <c r="G2922" s="27" t="s">
        <v>112</v>
      </c>
      <c r="H2922" s="27" t="s">
        <v>24</v>
      </c>
      <c r="I2922" s="29">
        <v>0.5</v>
      </c>
      <c r="J2922" s="30">
        <v>5500</v>
      </c>
      <c r="K2922" s="31">
        <f t="shared" si="22"/>
        <v>2750</v>
      </c>
      <c r="L2922" s="31">
        <f t="shared" si="23"/>
        <v>962.49999999999989</v>
      </c>
      <c r="M2922" s="32">
        <v>0.35</v>
      </c>
      <c r="O2922" s="37"/>
      <c r="P2922" s="35"/>
      <c r="Q2922" s="33"/>
      <c r="R2922" s="34"/>
    </row>
    <row r="2923" spans="1:18" ht="15.75" customHeight="1" x14ac:dyDescent="0.2">
      <c r="A2923" s="22"/>
      <c r="B2923" s="27" t="s">
        <v>21</v>
      </c>
      <c r="C2923" s="27">
        <v>1185732</v>
      </c>
      <c r="D2923" s="28">
        <v>44385</v>
      </c>
      <c r="E2923" s="27" t="s">
        <v>40</v>
      </c>
      <c r="F2923" s="27" t="s">
        <v>111</v>
      </c>
      <c r="G2923" s="27" t="s">
        <v>112</v>
      </c>
      <c r="H2923" s="27" t="s">
        <v>25</v>
      </c>
      <c r="I2923" s="29">
        <v>0.45000000000000007</v>
      </c>
      <c r="J2923" s="30">
        <v>3000</v>
      </c>
      <c r="K2923" s="31">
        <f t="shared" si="22"/>
        <v>1350.0000000000002</v>
      </c>
      <c r="L2923" s="31">
        <f t="shared" si="23"/>
        <v>405.00000000000006</v>
      </c>
      <c r="M2923" s="32">
        <v>0.3</v>
      </c>
      <c r="O2923" s="37"/>
      <c r="P2923" s="35"/>
      <c r="Q2923" s="33"/>
      <c r="R2923" s="34"/>
    </row>
    <row r="2924" spans="1:18" ht="15.75" customHeight="1" x14ac:dyDescent="0.2">
      <c r="A2924" s="22"/>
      <c r="B2924" s="27" t="s">
        <v>21</v>
      </c>
      <c r="C2924" s="27">
        <v>1185732</v>
      </c>
      <c r="D2924" s="28">
        <v>44385</v>
      </c>
      <c r="E2924" s="27" t="s">
        <v>40</v>
      </c>
      <c r="F2924" s="27" t="s">
        <v>111</v>
      </c>
      <c r="G2924" s="27" t="s">
        <v>112</v>
      </c>
      <c r="H2924" s="27" t="s">
        <v>26</v>
      </c>
      <c r="I2924" s="29">
        <v>0.4</v>
      </c>
      <c r="J2924" s="30">
        <v>2250</v>
      </c>
      <c r="K2924" s="31">
        <f t="shared" si="22"/>
        <v>900</v>
      </c>
      <c r="L2924" s="31">
        <f t="shared" si="23"/>
        <v>270</v>
      </c>
      <c r="M2924" s="32">
        <v>0.3</v>
      </c>
      <c r="O2924" s="37"/>
      <c r="P2924" s="35"/>
      <c r="Q2924" s="33"/>
      <c r="R2924" s="34"/>
    </row>
    <row r="2925" spans="1:18" ht="15.75" customHeight="1" x14ac:dyDescent="0.2">
      <c r="A2925" s="22"/>
      <c r="B2925" s="27" t="s">
        <v>21</v>
      </c>
      <c r="C2925" s="27">
        <v>1185732</v>
      </c>
      <c r="D2925" s="28">
        <v>44385</v>
      </c>
      <c r="E2925" s="27" t="s">
        <v>40</v>
      </c>
      <c r="F2925" s="27" t="s">
        <v>111</v>
      </c>
      <c r="G2925" s="27" t="s">
        <v>112</v>
      </c>
      <c r="H2925" s="27" t="s">
        <v>27</v>
      </c>
      <c r="I2925" s="29">
        <v>0.4</v>
      </c>
      <c r="J2925" s="30">
        <v>1750</v>
      </c>
      <c r="K2925" s="31">
        <f t="shared" si="22"/>
        <v>700</v>
      </c>
      <c r="L2925" s="31">
        <f t="shared" si="23"/>
        <v>210</v>
      </c>
      <c r="M2925" s="32">
        <v>0.3</v>
      </c>
      <c r="O2925" s="37"/>
      <c r="P2925" s="35"/>
      <c r="Q2925" s="33"/>
      <c r="R2925" s="34"/>
    </row>
    <row r="2926" spans="1:18" ht="15.75" customHeight="1" x14ac:dyDescent="0.2">
      <c r="A2926" s="22"/>
      <c r="B2926" s="27" t="s">
        <v>21</v>
      </c>
      <c r="C2926" s="27">
        <v>1185732</v>
      </c>
      <c r="D2926" s="28">
        <v>44385</v>
      </c>
      <c r="E2926" s="27" t="s">
        <v>40</v>
      </c>
      <c r="F2926" s="27" t="s">
        <v>111</v>
      </c>
      <c r="G2926" s="27" t="s">
        <v>112</v>
      </c>
      <c r="H2926" s="27" t="s">
        <v>28</v>
      </c>
      <c r="I2926" s="29">
        <v>0.5</v>
      </c>
      <c r="J2926" s="30">
        <v>2000</v>
      </c>
      <c r="K2926" s="31">
        <f t="shared" si="22"/>
        <v>1000</v>
      </c>
      <c r="L2926" s="31">
        <f t="shared" si="23"/>
        <v>350</v>
      </c>
      <c r="M2926" s="32">
        <v>0.35</v>
      </c>
      <c r="O2926" s="37"/>
      <c r="P2926" s="35"/>
      <c r="Q2926" s="33"/>
      <c r="R2926" s="34"/>
    </row>
    <row r="2927" spans="1:18" ht="15.75" customHeight="1" x14ac:dyDescent="0.2">
      <c r="A2927" s="22"/>
      <c r="B2927" s="27" t="s">
        <v>21</v>
      </c>
      <c r="C2927" s="27">
        <v>1185732</v>
      </c>
      <c r="D2927" s="28">
        <v>44385</v>
      </c>
      <c r="E2927" s="27" t="s">
        <v>40</v>
      </c>
      <c r="F2927" s="27" t="s">
        <v>111</v>
      </c>
      <c r="G2927" s="27" t="s">
        <v>112</v>
      </c>
      <c r="H2927" s="27" t="s">
        <v>29</v>
      </c>
      <c r="I2927" s="29">
        <v>0.55000000000000004</v>
      </c>
      <c r="J2927" s="30">
        <v>3750</v>
      </c>
      <c r="K2927" s="31">
        <f t="shared" si="22"/>
        <v>2062.5</v>
      </c>
      <c r="L2927" s="31">
        <f t="shared" si="23"/>
        <v>825</v>
      </c>
      <c r="M2927" s="32">
        <v>0.4</v>
      </c>
      <c r="O2927" s="37"/>
      <c r="P2927" s="35"/>
      <c r="Q2927" s="33"/>
      <c r="R2927" s="34"/>
    </row>
    <row r="2928" spans="1:18" ht="15.75" customHeight="1" x14ac:dyDescent="0.2">
      <c r="A2928" s="22"/>
      <c r="B2928" s="27" t="s">
        <v>21</v>
      </c>
      <c r="C2928" s="27">
        <v>1185732</v>
      </c>
      <c r="D2928" s="28">
        <v>44417</v>
      </c>
      <c r="E2928" s="27" t="s">
        <v>40</v>
      </c>
      <c r="F2928" s="27" t="s">
        <v>111</v>
      </c>
      <c r="G2928" s="27" t="s">
        <v>112</v>
      </c>
      <c r="H2928" s="27" t="s">
        <v>24</v>
      </c>
      <c r="I2928" s="29">
        <v>0.5</v>
      </c>
      <c r="J2928" s="30">
        <v>5250</v>
      </c>
      <c r="K2928" s="31">
        <f t="shared" si="22"/>
        <v>2625</v>
      </c>
      <c r="L2928" s="31">
        <f t="shared" si="23"/>
        <v>918.74999999999989</v>
      </c>
      <c r="M2928" s="32">
        <v>0.35</v>
      </c>
      <c r="O2928" s="37"/>
      <c r="P2928" s="35"/>
      <c r="Q2928" s="33"/>
      <c r="R2928" s="34"/>
    </row>
    <row r="2929" spans="1:18" ht="15.75" customHeight="1" x14ac:dyDescent="0.2">
      <c r="A2929" s="22"/>
      <c r="B2929" s="27" t="s">
        <v>21</v>
      </c>
      <c r="C2929" s="27">
        <v>1185732</v>
      </c>
      <c r="D2929" s="28">
        <v>44417</v>
      </c>
      <c r="E2929" s="27" t="s">
        <v>40</v>
      </c>
      <c r="F2929" s="27" t="s">
        <v>111</v>
      </c>
      <c r="G2929" s="27" t="s">
        <v>112</v>
      </c>
      <c r="H2929" s="27" t="s">
        <v>25</v>
      </c>
      <c r="I2929" s="29">
        <v>0.45000000000000007</v>
      </c>
      <c r="J2929" s="30">
        <v>3000</v>
      </c>
      <c r="K2929" s="31">
        <f t="shared" si="22"/>
        <v>1350.0000000000002</v>
      </c>
      <c r="L2929" s="31">
        <f t="shared" si="23"/>
        <v>405.00000000000006</v>
      </c>
      <c r="M2929" s="32">
        <v>0.3</v>
      </c>
      <c r="O2929" s="37"/>
      <c r="P2929" s="35"/>
      <c r="Q2929" s="33"/>
      <c r="R2929" s="34"/>
    </row>
    <row r="2930" spans="1:18" ht="15.75" customHeight="1" x14ac:dyDescent="0.2">
      <c r="A2930" s="22"/>
      <c r="B2930" s="27" t="s">
        <v>21</v>
      </c>
      <c r="C2930" s="27">
        <v>1185732</v>
      </c>
      <c r="D2930" s="28">
        <v>44417</v>
      </c>
      <c r="E2930" s="27" t="s">
        <v>40</v>
      </c>
      <c r="F2930" s="27" t="s">
        <v>111</v>
      </c>
      <c r="G2930" s="27" t="s">
        <v>112</v>
      </c>
      <c r="H2930" s="27" t="s">
        <v>26</v>
      </c>
      <c r="I2930" s="29">
        <v>0.4</v>
      </c>
      <c r="J2930" s="30">
        <v>2250</v>
      </c>
      <c r="K2930" s="31">
        <f t="shared" si="22"/>
        <v>900</v>
      </c>
      <c r="L2930" s="31">
        <f t="shared" si="23"/>
        <v>270</v>
      </c>
      <c r="M2930" s="32">
        <v>0.3</v>
      </c>
      <c r="O2930" s="37"/>
      <c r="P2930" s="35"/>
      <c r="Q2930" s="33"/>
      <c r="R2930" s="34"/>
    </row>
    <row r="2931" spans="1:18" ht="15.75" customHeight="1" x14ac:dyDescent="0.2">
      <c r="A2931" s="22"/>
      <c r="B2931" s="27" t="s">
        <v>21</v>
      </c>
      <c r="C2931" s="27">
        <v>1185732</v>
      </c>
      <c r="D2931" s="28">
        <v>44417</v>
      </c>
      <c r="E2931" s="27" t="s">
        <v>40</v>
      </c>
      <c r="F2931" s="27" t="s">
        <v>111</v>
      </c>
      <c r="G2931" s="27" t="s">
        <v>112</v>
      </c>
      <c r="H2931" s="27" t="s">
        <v>27</v>
      </c>
      <c r="I2931" s="29">
        <v>0.4</v>
      </c>
      <c r="J2931" s="30">
        <v>2000</v>
      </c>
      <c r="K2931" s="31">
        <f t="shared" si="22"/>
        <v>800</v>
      </c>
      <c r="L2931" s="31">
        <f t="shared" si="23"/>
        <v>240</v>
      </c>
      <c r="M2931" s="32">
        <v>0.3</v>
      </c>
      <c r="O2931" s="37"/>
      <c r="P2931" s="35"/>
      <c r="Q2931" s="33"/>
      <c r="R2931" s="34"/>
    </row>
    <row r="2932" spans="1:18" ht="15.75" customHeight="1" x14ac:dyDescent="0.2">
      <c r="A2932" s="22"/>
      <c r="B2932" s="27" t="s">
        <v>21</v>
      </c>
      <c r="C2932" s="27">
        <v>1185732</v>
      </c>
      <c r="D2932" s="28">
        <v>44417</v>
      </c>
      <c r="E2932" s="27" t="s">
        <v>40</v>
      </c>
      <c r="F2932" s="27" t="s">
        <v>111</v>
      </c>
      <c r="G2932" s="27" t="s">
        <v>112</v>
      </c>
      <c r="H2932" s="27" t="s">
        <v>28</v>
      </c>
      <c r="I2932" s="29">
        <v>0.5</v>
      </c>
      <c r="J2932" s="30">
        <v>1750</v>
      </c>
      <c r="K2932" s="31">
        <f t="shared" si="22"/>
        <v>875</v>
      </c>
      <c r="L2932" s="31">
        <f t="shared" si="23"/>
        <v>306.25</v>
      </c>
      <c r="M2932" s="32">
        <v>0.35</v>
      </c>
      <c r="O2932" s="37"/>
      <c r="P2932" s="35"/>
      <c r="Q2932" s="33"/>
      <c r="R2932" s="34"/>
    </row>
    <row r="2933" spans="1:18" ht="15.75" customHeight="1" x14ac:dyDescent="0.2">
      <c r="A2933" s="22"/>
      <c r="B2933" s="27" t="s">
        <v>21</v>
      </c>
      <c r="C2933" s="27">
        <v>1185732</v>
      </c>
      <c r="D2933" s="28">
        <v>44417</v>
      </c>
      <c r="E2933" s="27" t="s">
        <v>40</v>
      </c>
      <c r="F2933" s="27" t="s">
        <v>111</v>
      </c>
      <c r="G2933" s="27" t="s">
        <v>112</v>
      </c>
      <c r="H2933" s="27" t="s">
        <v>29</v>
      </c>
      <c r="I2933" s="29">
        <v>0.55000000000000004</v>
      </c>
      <c r="J2933" s="30">
        <v>3500</v>
      </c>
      <c r="K2933" s="31">
        <f t="shared" si="22"/>
        <v>1925.0000000000002</v>
      </c>
      <c r="L2933" s="31">
        <f t="shared" si="23"/>
        <v>770.00000000000011</v>
      </c>
      <c r="M2933" s="32">
        <v>0.4</v>
      </c>
      <c r="O2933" s="37"/>
      <c r="P2933" s="35"/>
      <c r="Q2933" s="33"/>
      <c r="R2933" s="34"/>
    </row>
    <row r="2934" spans="1:18" ht="15.75" customHeight="1" x14ac:dyDescent="0.2">
      <c r="A2934" s="22"/>
      <c r="B2934" s="27" t="s">
        <v>21</v>
      </c>
      <c r="C2934" s="27">
        <v>1185732</v>
      </c>
      <c r="D2934" s="28">
        <v>44449</v>
      </c>
      <c r="E2934" s="27" t="s">
        <v>40</v>
      </c>
      <c r="F2934" s="27" t="s">
        <v>111</v>
      </c>
      <c r="G2934" s="27" t="s">
        <v>112</v>
      </c>
      <c r="H2934" s="27" t="s">
        <v>24</v>
      </c>
      <c r="I2934" s="29">
        <v>0.4</v>
      </c>
      <c r="J2934" s="30">
        <v>4750</v>
      </c>
      <c r="K2934" s="31">
        <f t="shared" si="22"/>
        <v>1900</v>
      </c>
      <c r="L2934" s="31">
        <f t="shared" si="23"/>
        <v>665</v>
      </c>
      <c r="M2934" s="32">
        <v>0.35</v>
      </c>
      <c r="O2934" s="37"/>
      <c r="P2934" s="35"/>
      <c r="Q2934" s="33"/>
      <c r="R2934" s="34"/>
    </row>
    <row r="2935" spans="1:18" ht="15.75" customHeight="1" x14ac:dyDescent="0.2">
      <c r="A2935" s="22"/>
      <c r="B2935" s="27" t="s">
        <v>21</v>
      </c>
      <c r="C2935" s="27">
        <v>1185732</v>
      </c>
      <c r="D2935" s="28">
        <v>44449</v>
      </c>
      <c r="E2935" s="27" t="s">
        <v>40</v>
      </c>
      <c r="F2935" s="27" t="s">
        <v>111</v>
      </c>
      <c r="G2935" s="27" t="s">
        <v>112</v>
      </c>
      <c r="H2935" s="27" t="s">
        <v>25</v>
      </c>
      <c r="I2935" s="29">
        <v>0.35000000000000009</v>
      </c>
      <c r="J2935" s="30">
        <v>2750</v>
      </c>
      <c r="K2935" s="31">
        <f t="shared" si="22"/>
        <v>962.50000000000023</v>
      </c>
      <c r="L2935" s="31">
        <f t="shared" si="23"/>
        <v>288.75000000000006</v>
      </c>
      <c r="M2935" s="32">
        <v>0.3</v>
      </c>
      <c r="O2935" s="37"/>
      <c r="P2935" s="35"/>
      <c r="Q2935" s="33"/>
      <c r="R2935" s="34"/>
    </row>
    <row r="2936" spans="1:18" ht="15.75" customHeight="1" x14ac:dyDescent="0.2">
      <c r="A2936" s="22"/>
      <c r="B2936" s="27" t="s">
        <v>21</v>
      </c>
      <c r="C2936" s="27">
        <v>1185732</v>
      </c>
      <c r="D2936" s="28">
        <v>44449</v>
      </c>
      <c r="E2936" s="27" t="s">
        <v>40</v>
      </c>
      <c r="F2936" s="27" t="s">
        <v>111</v>
      </c>
      <c r="G2936" s="27" t="s">
        <v>112</v>
      </c>
      <c r="H2936" s="27" t="s">
        <v>26</v>
      </c>
      <c r="I2936" s="29">
        <v>0.30000000000000004</v>
      </c>
      <c r="J2936" s="30">
        <v>1750</v>
      </c>
      <c r="K2936" s="31">
        <f t="shared" si="22"/>
        <v>525.00000000000011</v>
      </c>
      <c r="L2936" s="31">
        <f t="shared" si="23"/>
        <v>157.50000000000003</v>
      </c>
      <c r="M2936" s="32">
        <v>0.3</v>
      </c>
      <c r="O2936" s="37"/>
      <c r="P2936" s="35"/>
      <c r="Q2936" s="33"/>
      <c r="R2936" s="34"/>
    </row>
    <row r="2937" spans="1:18" ht="15.75" customHeight="1" x14ac:dyDescent="0.2">
      <c r="A2937" s="22"/>
      <c r="B2937" s="27" t="s">
        <v>21</v>
      </c>
      <c r="C2937" s="27">
        <v>1185732</v>
      </c>
      <c r="D2937" s="28">
        <v>44449</v>
      </c>
      <c r="E2937" s="27" t="s">
        <v>40</v>
      </c>
      <c r="F2937" s="27" t="s">
        <v>111</v>
      </c>
      <c r="G2937" s="27" t="s">
        <v>112</v>
      </c>
      <c r="H2937" s="27" t="s">
        <v>27</v>
      </c>
      <c r="I2937" s="29">
        <v>0.30000000000000004</v>
      </c>
      <c r="J2937" s="30">
        <v>1500</v>
      </c>
      <c r="K2937" s="31">
        <f t="shared" si="22"/>
        <v>450.00000000000006</v>
      </c>
      <c r="L2937" s="31">
        <f t="shared" si="23"/>
        <v>135</v>
      </c>
      <c r="M2937" s="32">
        <v>0.3</v>
      </c>
      <c r="O2937" s="37"/>
      <c r="P2937" s="35"/>
      <c r="Q2937" s="33"/>
      <c r="R2937" s="34"/>
    </row>
    <row r="2938" spans="1:18" ht="15.75" customHeight="1" x14ac:dyDescent="0.2">
      <c r="A2938" s="22"/>
      <c r="B2938" s="27" t="s">
        <v>21</v>
      </c>
      <c r="C2938" s="27">
        <v>1185732</v>
      </c>
      <c r="D2938" s="28">
        <v>44449</v>
      </c>
      <c r="E2938" s="27" t="s">
        <v>40</v>
      </c>
      <c r="F2938" s="27" t="s">
        <v>111</v>
      </c>
      <c r="G2938" s="27" t="s">
        <v>112</v>
      </c>
      <c r="H2938" s="27" t="s">
        <v>28</v>
      </c>
      <c r="I2938" s="29">
        <v>0.4</v>
      </c>
      <c r="J2938" s="30">
        <v>1500</v>
      </c>
      <c r="K2938" s="31">
        <f t="shared" si="22"/>
        <v>600</v>
      </c>
      <c r="L2938" s="31">
        <f t="shared" si="23"/>
        <v>210</v>
      </c>
      <c r="M2938" s="32">
        <v>0.35</v>
      </c>
      <c r="O2938" s="37"/>
      <c r="P2938" s="35"/>
      <c r="Q2938" s="33"/>
      <c r="R2938" s="34"/>
    </row>
    <row r="2939" spans="1:18" ht="15.75" customHeight="1" x14ac:dyDescent="0.2">
      <c r="A2939" s="22"/>
      <c r="B2939" s="27" t="s">
        <v>21</v>
      </c>
      <c r="C2939" s="27">
        <v>1185732</v>
      </c>
      <c r="D2939" s="28">
        <v>44449</v>
      </c>
      <c r="E2939" s="27" t="s">
        <v>40</v>
      </c>
      <c r="F2939" s="27" t="s">
        <v>111</v>
      </c>
      <c r="G2939" s="27" t="s">
        <v>112</v>
      </c>
      <c r="H2939" s="27" t="s">
        <v>29</v>
      </c>
      <c r="I2939" s="29">
        <v>0.45</v>
      </c>
      <c r="J2939" s="30">
        <v>2250</v>
      </c>
      <c r="K2939" s="31">
        <f t="shared" si="22"/>
        <v>1012.5</v>
      </c>
      <c r="L2939" s="31">
        <f t="shared" si="23"/>
        <v>405</v>
      </c>
      <c r="M2939" s="32">
        <v>0.4</v>
      </c>
      <c r="O2939" s="37"/>
      <c r="P2939" s="35"/>
      <c r="Q2939" s="33"/>
      <c r="R2939" s="34"/>
    </row>
    <row r="2940" spans="1:18" ht="15.75" customHeight="1" x14ac:dyDescent="0.2">
      <c r="A2940" s="22"/>
      <c r="B2940" s="27" t="s">
        <v>21</v>
      </c>
      <c r="C2940" s="27">
        <v>1185732</v>
      </c>
      <c r="D2940" s="28">
        <v>44478</v>
      </c>
      <c r="E2940" s="27" t="s">
        <v>40</v>
      </c>
      <c r="F2940" s="27" t="s">
        <v>111</v>
      </c>
      <c r="G2940" s="27" t="s">
        <v>112</v>
      </c>
      <c r="H2940" s="27" t="s">
        <v>24</v>
      </c>
      <c r="I2940" s="29">
        <v>0.49999999999999994</v>
      </c>
      <c r="J2940" s="30">
        <v>4000</v>
      </c>
      <c r="K2940" s="31">
        <f t="shared" si="22"/>
        <v>1999.9999999999998</v>
      </c>
      <c r="L2940" s="31">
        <f t="shared" si="23"/>
        <v>699.99999999999989</v>
      </c>
      <c r="M2940" s="32">
        <v>0.35</v>
      </c>
      <c r="O2940" s="37"/>
      <c r="P2940" s="35"/>
      <c r="Q2940" s="33"/>
      <c r="R2940" s="34"/>
    </row>
    <row r="2941" spans="1:18" ht="15.75" customHeight="1" x14ac:dyDescent="0.2">
      <c r="A2941" s="22"/>
      <c r="B2941" s="27" t="s">
        <v>21</v>
      </c>
      <c r="C2941" s="27">
        <v>1185732</v>
      </c>
      <c r="D2941" s="28">
        <v>44478</v>
      </c>
      <c r="E2941" s="27" t="s">
        <v>40</v>
      </c>
      <c r="F2941" s="27" t="s">
        <v>111</v>
      </c>
      <c r="G2941" s="27" t="s">
        <v>112</v>
      </c>
      <c r="H2941" s="27" t="s">
        <v>25</v>
      </c>
      <c r="I2941" s="29">
        <v>0.4</v>
      </c>
      <c r="J2941" s="30">
        <v>2500</v>
      </c>
      <c r="K2941" s="31">
        <f t="shared" si="22"/>
        <v>1000</v>
      </c>
      <c r="L2941" s="31">
        <f t="shared" si="23"/>
        <v>300</v>
      </c>
      <c r="M2941" s="32">
        <v>0.3</v>
      </c>
      <c r="O2941" s="37"/>
      <c r="P2941" s="35"/>
      <c r="Q2941" s="33"/>
      <c r="R2941" s="34"/>
    </row>
    <row r="2942" spans="1:18" ht="15.75" customHeight="1" x14ac:dyDescent="0.2">
      <c r="A2942" s="22"/>
      <c r="B2942" s="27" t="s">
        <v>21</v>
      </c>
      <c r="C2942" s="27">
        <v>1185732</v>
      </c>
      <c r="D2942" s="28">
        <v>44478</v>
      </c>
      <c r="E2942" s="27" t="s">
        <v>40</v>
      </c>
      <c r="F2942" s="27" t="s">
        <v>111</v>
      </c>
      <c r="G2942" s="27" t="s">
        <v>112</v>
      </c>
      <c r="H2942" s="27" t="s">
        <v>26</v>
      </c>
      <c r="I2942" s="29">
        <v>0.4</v>
      </c>
      <c r="J2942" s="30">
        <v>1500</v>
      </c>
      <c r="K2942" s="31">
        <f t="shared" si="22"/>
        <v>600</v>
      </c>
      <c r="L2942" s="31">
        <f t="shared" si="23"/>
        <v>180</v>
      </c>
      <c r="M2942" s="32">
        <v>0.3</v>
      </c>
      <c r="O2942" s="37"/>
      <c r="P2942" s="35"/>
      <c r="Q2942" s="33"/>
      <c r="R2942" s="34"/>
    </row>
    <row r="2943" spans="1:18" ht="15.75" customHeight="1" x14ac:dyDescent="0.2">
      <c r="A2943" s="22"/>
      <c r="B2943" s="27" t="s">
        <v>21</v>
      </c>
      <c r="C2943" s="27">
        <v>1185732</v>
      </c>
      <c r="D2943" s="28">
        <v>44478</v>
      </c>
      <c r="E2943" s="27" t="s">
        <v>40</v>
      </c>
      <c r="F2943" s="27" t="s">
        <v>111</v>
      </c>
      <c r="G2943" s="27" t="s">
        <v>112</v>
      </c>
      <c r="H2943" s="27" t="s">
        <v>27</v>
      </c>
      <c r="I2943" s="29">
        <v>0.4</v>
      </c>
      <c r="J2943" s="30">
        <v>1250</v>
      </c>
      <c r="K2943" s="31">
        <f t="shared" si="22"/>
        <v>500</v>
      </c>
      <c r="L2943" s="31">
        <f t="shared" si="23"/>
        <v>150</v>
      </c>
      <c r="M2943" s="32">
        <v>0.3</v>
      </c>
      <c r="O2943" s="37"/>
      <c r="P2943" s="35"/>
      <c r="Q2943" s="33"/>
      <c r="R2943" s="34"/>
    </row>
    <row r="2944" spans="1:18" ht="15.75" customHeight="1" x14ac:dyDescent="0.2">
      <c r="A2944" s="22"/>
      <c r="B2944" s="27" t="s">
        <v>21</v>
      </c>
      <c r="C2944" s="27">
        <v>1185732</v>
      </c>
      <c r="D2944" s="28">
        <v>44478</v>
      </c>
      <c r="E2944" s="27" t="s">
        <v>40</v>
      </c>
      <c r="F2944" s="27" t="s">
        <v>111</v>
      </c>
      <c r="G2944" s="27" t="s">
        <v>112</v>
      </c>
      <c r="H2944" s="27" t="s">
        <v>28</v>
      </c>
      <c r="I2944" s="29">
        <v>0.49999999999999994</v>
      </c>
      <c r="J2944" s="30">
        <v>1250</v>
      </c>
      <c r="K2944" s="31">
        <f t="shared" si="22"/>
        <v>624.99999999999989</v>
      </c>
      <c r="L2944" s="31">
        <f t="shared" si="23"/>
        <v>218.74999999999994</v>
      </c>
      <c r="M2944" s="32">
        <v>0.35</v>
      </c>
      <c r="O2944" s="37"/>
      <c r="P2944" s="35"/>
      <c r="Q2944" s="33"/>
      <c r="R2944" s="34"/>
    </row>
    <row r="2945" spans="1:18" ht="15.75" customHeight="1" x14ac:dyDescent="0.2">
      <c r="A2945" s="22"/>
      <c r="B2945" s="27" t="s">
        <v>21</v>
      </c>
      <c r="C2945" s="27">
        <v>1185732</v>
      </c>
      <c r="D2945" s="28">
        <v>44478</v>
      </c>
      <c r="E2945" s="27" t="s">
        <v>40</v>
      </c>
      <c r="F2945" s="27" t="s">
        <v>111</v>
      </c>
      <c r="G2945" s="27" t="s">
        <v>112</v>
      </c>
      <c r="H2945" s="27" t="s">
        <v>29</v>
      </c>
      <c r="I2945" s="29">
        <v>0.54999999999999982</v>
      </c>
      <c r="J2945" s="30">
        <v>2500</v>
      </c>
      <c r="K2945" s="31">
        <f t="shared" si="22"/>
        <v>1374.9999999999995</v>
      </c>
      <c r="L2945" s="31">
        <f t="shared" si="23"/>
        <v>549.99999999999989</v>
      </c>
      <c r="M2945" s="32">
        <v>0.4</v>
      </c>
      <c r="O2945" s="37"/>
      <c r="P2945" s="35"/>
      <c r="Q2945" s="33"/>
      <c r="R2945" s="34"/>
    </row>
    <row r="2946" spans="1:18" ht="15.75" customHeight="1" x14ac:dyDescent="0.2">
      <c r="A2946" s="22"/>
      <c r="B2946" s="27" t="s">
        <v>21</v>
      </c>
      <c r="C2946" s="27">
        <v>1185732</v>
      </c>
      <c r="D2946" s="28">
        <v>44509</v>
      </c>
      <c r="E2946" s="27" t="s">
        <v>40</v>
      </c>
      <c r="F2946" s="27" t="s">
        <v>111</v>
      </c>
      <c r="G2946" s="27" t="s">
        <v>112</v>
      </c>
      <c r="H2946" s="27" t="s">
        <v>24</v>
      </c>
      <c r="I2946" s="29">
        <v>0.49999999999999994</v>
      </c>
      <c r="J2946" s="30">
        <v>4000</v>
      </c>
      <c r="K2946" s="31">
        <f t="shared" si="22"/>
        <v>1999.9999999999998</v>
      </c>
      <c r="L2946" s="31">
        <f t="shared" si="23"/>
        <v>699.99999999999989</v>
      </c>
      <c r="M2946" s="32">
        <v>0.35</v>
      </c>
      <c r="O2946" s="37"/>
      <c r="P2946" s="35"/>
      <c r="Q2946" s="33"/>
      <c r="R2946" s="34"/>
    </row>
    <row r="2947" spans="1:18" ht="15.75" customHeight="1" x14ac:dyDescent="0.2">
      <c r="A2947" s="22"/>
      <c r="B2947" s="27" t="s">
        <v>21</v>
      </c>
      <c r="C2947" s="27">
        <v>1185732</v>
      </c>
      <c r="D2947" s="28">
        <v>44509</v>
      </c>
      <c r="E2947" s="27" t="s">
        <v>40</v>
      </c>
      <c r="F2947" s="27" t="s">
        <v>111</v>
      </c>
      <c r="G2947" s="27" t="s">
        <v>112</v>
      </c>
      <c r="H2947" s="27" t="s">
        <v>25</v>
      </c>
      <c r="I2947" s="29">
        <v>0.4</v>
      </c>
      <c r="J2947" s="30">
        <v>2500</v>
      </c>
      <c r="K2947" s="31">
        <f t="shared" si="22"/>
        <v>1000</v>
      </c>
      <c r="L2947" s="31">
        <f t="shared" si="23"/>
        <v>300</v>
      </c>
      <c r="M2947" s="32">
        <v>0.3</v>
      </c>
      <c r="O2947" s="37"/>
      <c r="P2947" s="35"/>
      <c r="Q2947" s="33"/>
      <c r="R2947" s="34"/>
    </row>
    <row r="2948" spans="1:18" ht="15.75" customHeight="1" x14ac:dyDescent="0.2">
      <c r="A2948" s="22"/>
      <c r="B2948" s="27" t="s">
        <v>21</v>
      </c>
      <c r="C2948" s="27">
        <v>1185732</v>
      </c>
      <c r="D2948" s="28">
        <v>44509</v>
      </c>
      <c r="E2948" s="27" t="s">
        <v>40</v>
      </c>
      <c r="F2948" s="27" t="s">
        <v>111</v>
      </c>
      <c r="G2948" s="27" t="s">
        <v>112</v>
      </c>
      <c r="H2948" s="27" t="s">
        <v>26</v>
      </c>
      <c r="I2948" s="29">
        <v>0.4</v>
      </c>
      <c r="J2948" s="30">
        <v>1950</v>
      </c>
      <c r="K2948" s="31">
        <f t="shared" si="22"/>
        <v>780</v>
      </c>
      <c r="L2948" s="31">
        <f t="shared" si="23"/>
        <v>234</v>
      </c>
      <c r="M2948" s="32">
        <v>0.3</v>
      </c>
      <c r="O2948" s="37"/>
      <c r="P2948" s="35"/>
      <c r="Q2948" s="33"/>
      <c r="R2948" s="34"/>
    </row>
    <row r="2949" spans="1:18" ht="15.75" customHeight="1" x14ac:dyDescent="0.2">
      <c r="A2949" s="22"/>
      <c r="B2949" s="27" t="s">
        <v>21</v>
      </c>
      <c r="C2949" s="27">
        <v>1185732</v>
      </c>
      <c r="D2949" s="28">
        <v>44509</v>
      </c>
      <c r="E2949" s="27" t="s">
        <v>40</v>
      </c>
      <c r="F2949" s="27" t="s">
        <v>111</v>
      </c>
      <c r="G2949" s="27" t="s">
        <v>112</v>
      </c>
      <c r="H2949" s="27" t="s">
        <v>27</v>
      </c>
      <c r="I2949" s="29">
        <v>0.4</v>
      </c>
      <c r="J2949" s="30">
        <v>1750</v>
      </c>
      <c r="K2949" s="31">
        <f t="shared" si="22"/>
        <v>700</v>
      </c>
      <c r="L2949" s="31">
        <f t="shared" si="23"/>
        <v>210</v>
      </c>
      <c r="M2949" s="32">
        <v>0.3</v>
      </c>
      <c r="O2949" s="37"/>
      <c r="P2949" s="35"/>
      <c r="Q2949" s="33"/>
      <c r="R2949" s="34"/>
    </row>
    <row r="2950" spans="1:18" ht="15.75" customHeight="1" x14ac:dyDescent="0.2">
      <c r="A2950" s="22"/>
      <c r="B2950" s="27" t="s">
        <v>21</v>
      </c>
      <c r="C2950" s="27">
        <v>1185732</v>
      </c>
      <c r="D2950" s="28">
        <v>44509</v>
      </c>
      <c r="E2950" s="27" t="s">
        <v>40</v>
      </c>
      <c r="F2950" s="27" t="s">
        <v>111</v>
      </c>
      <c r="G2950" s="27" t="s">
        <v>112</v>
      </c>
      <c r="H2950" s="27" t="s">
        <v>28</v>
      </c>
      <c r="I2950" s="29">
        <v>0.6</v>
      </c>
      <c r="J2950" s="30">
        <v>1500</v>
      </c>
      <c r="K2950" s="31">
        <f t="shared" si="22"/>
        <v>900</v>
      </c>
      <c r="L2950" s="31">
        <f t="shared" si="23"/>
        <v>315</v>
      </c>
      <c r="M2950" s="32">
        <v>0.35</v>
      </c>
      <c r="O2950" s="37"/>
      <c r="P2950" s="35"/>
      <c r="Q2950" s="33"/>
      <c r="R2950" s="34"/>
    </row>
    <row r="2951" spans="1:18" ht="15.75" customHeight="1" x14ac:dyDescent="0.2">
      <c r="A2951" s="22"/>
      <c r="B2951" s="27" t="s">
        <v>21</v>
      </c>
      <c r="C2951" s="27">
        <v>1185732</v>
      </c>
      <c r="D2951" s="28">
        <v>44509</v>
      </c>
      <c r="E2951" s="27" t="s">
        <v>40</v>
      </c>
      <c r="F2951" s="27" t="s">
        <v>111</v>
      </c>
      <c r="G2951" s="27" t="s">
        <v>112</v>
      </c>
      <c r="H2951" s="27" t="s">
        <v>29</v>
      </c>
      <c r="I2951" s="29">
        <v>0.64999999999999991</v>
      </c>
      <c r="J2951" s="30">
        <v>2500</v>
      </c>
      <c r="K2951" s="31">
        <f t="shared" si="22"/>
        <v>1624.9999999999998</v>
      </c>
      <c r="L2951" s="31">
        <f t="shared" si="23"/>
        <v>650</v>
      </c>
      <c r="M2951" s="32">
        <v>0.4</v>
      </c>
      <c r="O2951" s="37"/>
      <c r="P2951" s="35"/>
      <c r="Q2951" s="33"/>
      <c r="R2951" s="34"/>
    </row>
    <row r="2952" spans="1:18" ht="15.75" customHeight="1" x14ac:dyDescent="0.2">
      <c r="A2952" s="22"/>
      <c r="B2952" s="27" t="s">
        <v>21</v>
      </c>
      <c r="C2952" s="27">
        <v>1185732</v>
      </c>
      <c r="D2952" s="28">
        <v>44538</v>
      </c>
      <c r="E2952" s="27" t="s">
        <v>40</v>
      </c>
      <c r="F2952" s="27" t="s">
        <v>111</v>
      </c>
      <c r="G2952" s="27" t="s">
        <v>112</v>
      </c>
      <c r="H2952" s="27" t="s">
        <v>24</v>
      </c>
      <c r="I2952" s="29">
        <v>0.6</v>
      </c>
      <c r="J2952" s="30">
        <v>5000</v>
      </c>
      <c r="K2952" s="31">
        <f t="shared" si="22"/>
        <v>3000</v>
      </c>
      <c r="L2952" s="31">
        <f t="shared" si="23"/>
        <v>1050</v>
      </c>
      <c r="M2952" s="32">
        <v>0.35</v>
      </c>
      <c r="O2952" s="37"/>
      <c r="P2952" s="35"/>
      <c r="Q2952" s="33"/>
      <c r="R2952" s="34"/>
    </row>
    <row r="2953" spans="1:18" ht="15.75" customHeight="1" x14ac:dyDescent="0.2">
      <c r="A2953" s="22"/>
      <c r="B2953" s="27" t="s">
        <v>21</v>
      </c>
      <c r="C2953" s="27">
        <v>1185732</v>
      </c>
      <c r="D2953" s="28">
        <v>44538</v>
      </c>
      <c r="E2953" s="27" t="s">
        <v>40</v>
      </c>
      <c r="F2953" s="27" t="s">
        <v>111</v>
      </c>
      <c r="G2953" s="27" t="s">
        <v>112</v>
      </c>
      <c r="H2953" s="27" t="s">
        <v>25</v>
      </c>
      <c r="I2953" s="29">
        <v>0.5</v>
      </c>
      <c r="J2953" s="30">
        <v>3000</v>
      </c>
      <c r="K2953" s="31">
        <f t="shared" si="22"/>
        <v>1500</v>
      </c>
      <c r="L2953" s="31">
        <f t="shared" si="23"/>
        <v>450</v>
      </c>
      <c r="M2953" s="32">
        <v>0.3</v>
      </c>
      <c r="O2953" s="37"/>
      <c r="P2953" s="35"/>
      <c r="Q2953" s="33"/>
      <c r="R2953" s="34"/>
    </row>
    <row r="2954" spans="1:18" ht="15.75" customHeight="1" x14ac:dyDescent="0.2">
      <c r="A2954" s="22"/>
      <c r="B2954" s="27" t="s">
        <v>21</v>
      </c>
      <c r="C2954" s="27">
        <v>1185732</v>
      </c>
      <c r="D2954" s="28">
        <v>44538</v>
      </c>
      <c r="E2954" s="27" t="s">
        <v>40</v>
      </c>
      <c r="F2954" s="27" t="s">
        <v>111</v>
      </c>
      <c r="G2954" s="27" t="s">
        <v>112</v>
      </c>
      <c r="H2954" s="27" t="s">
        <v>26</v>
      </c>
      <c r="I2954" s="29">
        <v>0.5</v>
      </c>
      <c r="J2954" s="30">
        <v>2500</v>
      </c>
      <c r="K2954" s="31">
        <f t="shared" si="22"/>
        <v>1250</v>
      </c>
      <c r="L2954" s="31">
        <f t="shared" si="23"/>
        <v>375</v>
      </c>
      <c r="M2954" s="32">
        <v>0.3</v>
      </c>
      <c r="O2954" s="37"/>
      <c r="P2954" s="35"/>
      <c r="Q2954" s="33"/>
      <c r="R2954" s="34"/>
    </row>
    <row r="2955" spans="1:18" ht="15.75" customHeight="1" x14ac:dyDescent="0.2">
      <c r="A2955" s="22"/>
      <c r="B2955" s="27" t="s">
        <v>21</v>
      </c>
      <c r="C2955" s="27">
        <v>1185732</v>
      </c>
      <c r="D2955" s="28">
        <v>44538</v>
      </c>
      <c r="E2955" s="27" t="s">
        <v>40</v>
      </c>
      <c r="F2955" s="27" t="s">
        <v>111</v>
      </c>
      <c r="G2955" s="27" t="s">
        <v>112</v>
      </c>
      <c r="H2955" s="27" t="s">
        <v>27</v>
      </c>
      <c r="I2955" s="29">
        <v>0.5</v>
      </c>
      <c r="J2955" s="30">
        <v>2000</v>
      </c>
      <c r="K2955" s="31">
        <f t="shared" si="22"/>
        <v>1000</v>
      </c>
      <c r="L2955" s="31">
        <f t="shared" si="23"/>
        <v>300</v>
      </c>
      <c r="M2955" s="32">
        <v>0.3</v>
      </c>
      <c r="O2955" s="37"/>
      <c r="P2955" s="35"/>
      <c r="Q2955" s="33"/>
      <c r="R2955" s="34"/>
    </row>
    <row r="2956" spans="1:18" ht="15.75" customHeight="1" x14ac:dyDescent="0.2">
      <c r="A2956" s="22"/>
      <c r="B2956" s="27" t="s">
        <v>21</v>
      </c>
      <c r="C2956" s="27">
        <v>1185732</v>
      </c>
      <c r="D2956" s="28">
        <v>44538</v>
      </c>
      <c r="E2956" s="27" t="s">
        <v>40</v>
      </c>
      <c r="F2956" s="27" t="s">
        <v>111</v>
      </c>
      <c r="G2956" s="27" t="s">
        <v>112</v>
      </c>
      <c r="H2956" s="27" t="s">
        <v>28</v>
      </c>
      <c r="I2956" s="29">
        <v>0.6</v>
      </c>
      <c r="J2956" s="30">
        <v>2000</v>
      </c>
      <c r="K2956" s="31">
        <f t="shared" si="22"/>
        <v>1200</v>
      </c>
      <c r="L2956" s="31">
        <f t="shared" si="23"/>
        <v>420</v>
      </c>
      <c r="M2956" s="32">
        <v>0.35</v>
      </c>
      <c r="O2956" s="37"/>
      <c r="P2956" s="35"/>
      <c r="Q2956" s="33"/>
      <c r="R2956" s="34"/>
    </row>
    <row r="2957" spans="1:18" ht="15.75" customHeight="1" x14ac:dyDescent="0.2">
      <c r="A2957" s="22"/>
      <c r="B2957" s="27" t="s">
        <v>21</v>
      </c>
      <c r="C2957" s="27">
        <v>1185732</v>
      </c>
      <c r="D2957" s="28">
        <v>44538</v>
      </c>
      <c r="E2957" s="27" t="s">
        <v>40</v>
      </c>
      <c r="F2957" s="27" t="s">
        <v>111</v>
      </c>
      <c r="G2957" s="27" t="s">
        <v>112</v>
      </c>
      <c r="H2957" s="27" t="s">
        <v>29</v>
      </c>
      <c r="I2957" s="29">
        <v>0.64999999999999991</v>
      </c>
      <c r="J2957" s="30">
        <v>3000</v>
      </c>
      <c r="K2957" s="31">
        <f t="shared" si="22"/>
        <v>1949.9999999999998</v>
      </c>
      <c r="L2957" s="31">
        <f t="shared" si="23"/>
        <v>780</v>
      </c>
      <c r="M2957" s="32">
        <v>0.4</v>
      </c>
      <c r="O2957" s="37"/>
      <c r="P2957" s="35"/>
      <c r="Q2957" s="33"/>
      <c r="R2957" s="34"/>
    </row>
    <row r="2958" spans="1:18" ht="15.75" customHeight="1" x14ac:dyDescent="0.2">
      <c r="A2958" s="22" t="s">
        <v>46</v>
      </c>
      <c r="B2958" s="27" t="s">
        <v>21</v>
      </c>
      <c r="C2958" s="27">
        <v>1185732</v>
      </c>
      <c r="D2958" s="28">
        <v>44202</v>
      </c>
      <c r="E2958" s="27" t="s">
        <v>40</v>
      </c>
      <c r="F2958" s="27" t="s">
        <v>113</v>
      </c>
      <c r="G2958" s="27" t="s">
        <v>114</v>
      </c>
      <c r="H2958" s="27" t="s">
        <v>24</v>
      </c>
      <c r="I2958" s="29">
        <v>0.30000000000000004</v>
      </c>
      <c r="J2958" s="30">
        <v>4500</v>
      </c>
      <c r="K2958" s="31">
        <f t="shared" si="22"/>
        <v>1350.0000000000002</v>
      </c>
      <c r="L2958" s="31">
        <f t="shared" si="23"/>
        <v>405.00000000000006</v>
      </c>
      <c r="M2958" s="32">
        <v>0.3</v>
      </c>
      <c r="O2958" s="37"/>
      <c r="P2958" s="35"/>
      <c r="Q2958" s="33"/>
      <c r="R2958" s="34"/>
    </row>
    <row r="2959" spans="1:18" ht="15.75" customHeight="1" x14ac:dyDescent="0.2">
      <c r="A2959" s="22"/>
      <c r="B2959" s="27" t="s">
        <v>21</v>
      </c>
      <c r="C2959" s="27">
        <v>1185732</v>
      </c>
      <c r="D2959" s="28">
        <v>44202</v>
      </c>
      <c r="E2959" s="27" t="s">
        <v>40</v>
      </c>
      <c r="F2959" s="27" t="s">
        <v>113</v>
      </c>
      <c r="G2959" s="27" t="s">
        <v>114</v>
      </c>
      <c r="H2959" s="27" t="s">
        <v>25</v>
      </c>
      <c r="I2959" s="29">
        <v>0.30000000000000004</v>
      </c>
      <c r="J2959" s="30">
        <v>2500</v>
      </c>
      <c r="K2959" s="31">
        <f t="shared" si="22"/>
        <v>750.00000000000011</v>
      </c>
      <c r="L2959" s="31">
        <f t="shared" si="23"/>
        <v>262.5</v>
      </c>
      <c r="M2959" s="32">
        <v>0.35</v>
      </c>
      <c r="O2959" s="37"/>
      <c r="P2959" s="35"/>
      <c r="Q2959" s="33"/>
      <c r="R2959" s="34"/>
    </row>
    <row r="2960" spans="1:18" ht="15.75" customHeight="1" x14ac:dyDescent="0.2">
      <c r="A2960" s="22"/>
      <c r="B2960" s="27" t="s">
        <v>21</v>
      </c>
      <c r="C2960" s="27">
        <v>1185732</v>
      </c>
      <c r="D2960" s="28">
        <v>44202</v>
      </c>
      <c r="E2960" s="27" t="s">
        <v>40</v>
      </c>
      <c r="F2960" s="27" t="s">
        <v>113</v>
      </c>
      <c r="G2960" s="27" t="s">
        <v>114</v>
      </c>
      <c r="H2960" s="27" t="s">
        <v>26</v>
      </c>
      <c r="I2960" s="29">
        <v>0.20000000000000007</v>
      </c>
      <c r="J2960" s="30">
        <v>2500</v>
      </c>
      <c r="K2960" s="31">
        <f t="shared" si="22"/>
        <v>500.00000000000017</v>
      </c>
      <c r="L2960" s="31">
        <f t="shared" si="23"/>
        <v>150.00000000000006</v>
      </c>
      <c r="M2960" s="32">
        <v>0.3</v>
      </c>
      <c r="O2960" s="37"/>
      <c r="P2960" s="35"/>
      <c r="Q2960" s="33"/>
      <c r="R2960" s="34"/>
    </row>
    <row r="2961" spans="1:18" ht="15.75" customHeight="1" x14ac:dyDescent="0.2">
      <c r="A2961" s="22"/>
      <c r="B2961" s="27" t="s">
        <v>21</v>
      </c>
      <c r="C2961" s="27">
        <v>1185732</v>
      </c>
      <c r="D2961" s="28">
        <v>44202</v>
      </c>
      <c r="E2961" s="27" t="s">
        <v>40</v>
      </c>
      <c r="F2961" s="27" t="s">
        <v>113</v>
      </c>
      <c r="G2961" s="27" t="s">
        <v>114</v>
      </c>
      <c r="H2961" s="27" t="s">
        <v>27</v>
      </c>
      <c r="I2961" s="29">
        <v>0.25000000000000006</v>
      </c>
      <c r="J2961" s="30">
        <v>1000</v>
      </c>
      <c r="K2961" s="31">
        <f t="shared" si="22"/>
        <v>250.00000000000006</v>
      </c>
      <c r="L2961" s="31">
        <f t="shared" si="23"/>
        <v>75.000000000000014</v>
      </c>
      <c r="M2961" s="32">
        <v>0.3</v>
      </c>
      <c r="O2961" s="37"/>
      <c r="P2961" s="35"/>
      <c r="Q2961" s="33"/>
      <c r="R2961" s="34"/>
    </row>
    <row r="2962" spans="1:18" ht="15.75" customHeight="1" x14ac:dyDescent="0.2">
      <c r="A2962" s="22"/>
      <c r="B2962" s="27" t="s">
        <v>21</v>
      </c>
      <c r="C2962" s="27">
        <v>1185732</v>
      </c>
      <c r="D2962" s="28">
        <v>44202</v>
      </c>
      <c r="E2962" s="27" t="s">
        <v>40</v>
      </c>
      <c r="F2962" s="27" t="s">
        <v>113</v>
      </c>
      <c r="G2962" s="27" t="s">
        <v>114</v>
      </c>
      <c r="H2962" s="27" t="s">
        <v>28</v>
      </c>
      <c r="I2962" s="29">
        <v>0.39999999999999997</v>
      </c>
      <c r="J2962" s="30">
        <v>1500</v>
      </c>
      <c r="K2962" s="31">
        <f t="shared" si="22"/>
        <v>600</v>
      </c>
      <c r="L2962" s="31">
        <f t="shared" si="23"/>
        <v>300</v>
      </c>
      <c r="M2962" s="32">
        <v>0.5</v>
      </c>
      <c r="O2962" s="37"/>
      <c r="P2962" s="35"/>
      <c r="Q2962" s="33"/>
      <c r="R2962" s="34"/>
    </row>
    <row r="2963" spans="1:18" ht="15.75" customHeight="1" x14ac:dyDescent="0.2">
      <c r="A2963" s="22"/>
      <c r="B2963" s="27" t="s">
        <v>21</v>
      </c>
      <c r="C2963" s="27">
        <v>1185732</v>
      </c>
      <c r="D2963" s="28">
        <v>44202</v>
      </c>
      <c r="E2963" s="27" t="s">
        <v>40</v>
      </c>
      <c r="F2963" s="27" t="s">
        <v>113</v>
      </c>
      <c r="G2963" s="27" t="s">
        <v>114</v>
      </c>
      <c r="H2963" s="27" t="s">
        <v>29</v>
      </c>
      <c r="I2963" s="29">
        <v>0.30000000000000004</v>
      </c>
      <c r="J2963" s="30">
        <v>2500</v>
      </c>
      <c r="K2963" s="31">
        <f t="shared" si="22"/>
        <v>750.00000000000011</v>
      </c>
      <c r="L2963" s="31">
        <f t="shared" si="23"/>
        <v>300.00000000000006</v>
      </c>
      <c r="M2963" s="32">
        <v>0.4</v>
      </c>
      <c r="O2963" s="37"/>
      <c r="P2963" s="35"/>
      <c r="Q2963" s="33"/>
      <c r="R2963" s="34"/>
    </row>
    <row r="2964" spans="1:18" ht="15.75" customHeight="1" x14ac:dyDescent="0.2">
      <c r="A2964" s="22"/>
      <c r="B2964" s="27" t="s">
        <v>21</v>
      </c>
      <c r="C2964" s="27">
        <v>1185732</v>
      </c>
      <c r="D2964" s="28">
        <v>44233</v>
      </c>
      <c r="E2964" s="27" t="s">
        <v>40</v>
      </c>
      <c r="F2964" s="27" t="s">
        <v>113</v>
      </c>
      <c r="G2964" s="27" t="s">
        <v>114</v>
      </c>
      <c r="H2964" s="27" t="s">
        <v>24</v>
      </c>
      <c r="I2964" s="29">
        <v>0.30000000000000004</v>
      </c>
      <c r="J2964" s="30">
        <v>5000</v>
      </c>
      <c r="K2964" s="31">
        <f t="shared" si="22"/>
        <v>1500.0000000000002</v>
      </c>
      <c r="L2964" s="31">
        <f t="shared" si="23"/>
        <v>450.00000000000006</v>
      </c>
      <c r="M2964" s="32">
        <v>0.3</v>
      </c>
      <c r="O2964" s="37"/>
      <c r="P2964" s="35"/>
      <c r="Q2964" s="33"/>
      <c r="R2964" s="34"/>
    </row>
    <row r="2965" spans="1:18" ht="15.75" customHeight="1" x14ac:dyDescent="0.2">
      <c r="A2965" s="22"/>
      <c r="B2965" s="27" t="s">
        <v>21</v>
      </c>
      <c r="C2965" s="27">
        <v>1185732</v>
      </c>
      <c r="D2965" s="28">
        <v>44233</v>
      </c>
      <c r="E2965" s="27" t="s">
        <v>40</v>
      </c>
      <c r="F2965" s="27" t="s">
        <v>113</v>
      </c>
      <c r="G2965" s="27" t="s">
        <v>114</v>
      </c>
      <c r="H2965" s="27" t="s">
        <v>25</v>
      </c>
      <c r="I2965" s="29">
        <v>0.30000000000000004</v>
      </c>
      <c r="J2965" s="30">
        <v>1500</v>
      </c>
      <c r="K2965" s="31">
        <f t="shared" si="22"/>
        <v>450.00000000000006</v>
      </c>
      <c r="L2965" s="31">
        <f t="shared" si="23"/>
        <v>157.5</v>
      </c>
      <c r="M2965" s="32">
        <v>0.35</v>
      </c>
      <c r="O2965" s="37"/>
      <c r="P2965" s="35"/>
      <c r="Q2965" s="33"/>
      <c r="R2965" s="34"/>
    </row>
    <row r="2966" spans="1:18" ht="15.75" customHeight="1" x14ac:dyDescent="0.2">
      <c r="A2966" s="22"/>
      <c r="B2966" s="27" t="s">
        <v>21</v>
      </c>
      <c r="C2966" s="27">
        <v>1185732</v>
      </c>
      <c r="D2966" s="28">
        <v>44233</v>
      </c>
      <c r="E2966" s="27" t="s">
        <v>40</v>
      </c>
      <c r="F2966" s="27" t="s">
        <v>113</v>
      </c>
      <c r="G2966" s="27" t="s">
        <v>114</v>
      </c>
      <c r="H2966" s="27" t="s">
        <v>26</v>
      </c>
      <c r="I2966" s="29">
        <v>0.20000000000000007</v>
      </c>
      <c r="J2966" s="30">
        <v>2000</v>
      </c>
      <c r="K2966" s="31">
        <f t="shared" si="22"/>
        <v>400.00000000000011</v>
      </c>
      <c r="L2966" s="31">
        <f t="shared" si="23"/>
        <v>120.00000000000003</v>
      </c>
      <c r="M2966" s="32">
        <v>0.3</v>
      </c>
      <c r="O2966" s="37"/>
      <c r="P2966" s="35"/>
      <c r="Q2966" s="33"/>
      <c r="R2966" s="34"/>
    </row>
    <row r="2967" spans="1:18" ht="15.75" customHeight="1" x14ac:dyDescent="0.2">
      <c r="A2967" s="22"/>
      <c r="B2967" s="27" t="s">
        <v>21</v>
      </c>
      <c r="C2967" s="27">
        <v>1185732</v>
      </c>
      <c r="D2967" s="28">
        <v>44233</v>
      </c>
      <c r="E2967" s="27" t="s">
        <v>40</v>
      </c>
      <c r="F2967" s="27" t="s">
        <v>113</v>
      </c>
      <c r="G2967" s="27" t="s">
        <v>114</v>
      </c>
      <c r="H2967" s="27" t="s">
        <v>27</v>
      </c>
      <c r="I2967" s="29">
        <v>0.25000000000000006</v>
      </c>
      <c r="J2967" s="30">
        <v>750</v>
      </c>
      <c r="K2967" s="31">
        <f t="shared" si="22"/>
        <v>187.50000000000003</v>
      </c>
      <c r="L2967" s="31">
        <f t="shared" si="23"/>
        <v>56.250000000000007</v>
      </c>
      <c r="M2967" s="32">
        <v>0.3</v>
      </c>
      <c r="O2967" s="37"/>
      <c r="P2967" s="35"/>
      <c r="Q2967" s="33"/>
      <c r="R2967" s="34"/>
    </row>
    <row r="2968" spans="1:18" ht="15.75" customHeight="1" x14ac:dyDescent="0.2">
      <c r="A2968" s="22"/>
      <c r="B2968" s="27" t="s">
        <v>21</v>
      </c>
      <c r="C2968" s="27">
        <v>1185732</v>
      </c>
      <c r="D2968" s="28">
        <v>44233</v>
      </c>
      <c r="E2968" s="27" t="s">
        <v>40</v>
      </c>
      <c r="F2968" s="27" t="s">
        <v>113</v>
      </c>
      <c r="G2968" s="27" t="s">
        <v>114</v>
      </c>
      <c r="H2968" s="27" t="s">
        <v>28</v>
      </c>
      <c r="I2968" s="29">
        <v>0.39999999999999997</v>
      </c>
      <c r="J2968" s="30">
        <v>1500</v>
      </c>
      <c r="K2968" s="31">
        <f t="shared" si="22"/>
        <v>600</v>
      </c>
      <c r="L2968" s="31">
        <f t="shared" si="23"/>
        <v>300</v>
      </c>
      <c r="M2968" s="32">
        <v>0.5</v>
      </c>
      <c r="O2968" s="37"/>
      <c r="P2968" s="35"/>
      <c r="Q2968" s="33"/>
      <c r="R2968" s="34"/>
    </row>
    <row r="2969" spans="1:18" ht="15.75" customHeight="1" x14ac:dyDescent="0.2">
      <c r="A2969" s="22"/>
      <c r="B2969" s="27" t="s">
        <v>21</v>
      </c>
      <c r="C2969" s="27">
        <v>1185732</v>
      </c>
      <c r="D2969" s="28">
        <v>44233</v>
      </c>
      <c r="E2969" s="27" t="s">
        <v>40</v>
      </c>
      <c r="F2969" s="27" t="s">
        <v>113</v>
      </c>
      <c r="G2969" s="27" t="s">
        <v>114</v>
      </c>
      <c r="H2969" s="27" t="s">
        <v>29</v>
      </c>
      <c r="I2969" s="29">
        <v>0.14999999999999997</v>
      </c>
      <c r="J2969" s="30">
        <v>2500</v>
      </c>
      <c r="K2969" s="31">
        <f t="shared" si="22"/>
        <v>374.99999999999994</v>
      </c>
      <c r="L2969" s="31">
        <f t="shared" si="23"/>
        <v>149.99999999999997</v>
      </c>
      <c r="M2969" s="32">
        <v>0.4</v>
      </c>
      <c r="O2969" s="37"/>
      <c r="P2969" s="35"/>
      <c r="Q2969" s="33"/>
      <c r="R2969" s="34"/>
    </row>
    <row r="2970" spans="1:18" ht="15.75" customHeight="1" x14ac:dyDescent="0.2">
      <c r="A2970" s="22"/>
      <c r="B2970" s="27" t="s">
        <v>21</v>
      </c>
      <c r="C2970" s="27">
        <v>1185732</v>
      </c>
      <c r="D2970" s="28">
        <v>44260</v>
      </c>
      <c r="E2970" s="27" t="s">
        <v>40</v>
      </c>
      <c r="F2970" s="27" t="s">
        <v>113</v>
      </c>
      <c r="G2970" s="27" t="s">
        <v>114</v>
      </c>
      <c r="H2970" s="27" t="s">
        <v>24</v>
      </c>
      <c r="I2970" s="29">
        <v>0.20000000000000004</v>
      </c>
      <c r="J2970" s="30">
        <v>4700</v>
      </c>
      <c r="K2970" s="31">
        <f t="shared" si="22"/>
        <v>940.00000000000023</v>
      </c>
      <c r="L2970" s="31">
        <f t="shared" si="23"/>
        <v>282.00000000000006</v>
      </c>
      <c r="M2970" s="32">
        <v>0.3</v>
      </c>
      <c r="O2970" s="37"/>
      <c r="P2970" s="35"/>
      <c r="Q2970" s="33"/>
      <c r="R2970" s="34"/>
    </row>
    <row r="2971" spans="1:18" ht="15.75" customHeight="1" x14ac:dyDescent="0.2">
      <c r="A2971" s="22"/>
      <c r="B2971" s="27" t="s">
        <v>21</v>
      </c>
      <c r="C2971" s="27">
        <v>1185732</v>
      </c>
      <c r="D2971" s="28">
        <v>44260</v>
      </c>
      <c r="E2971" s="27" t="s">
        <v>40</v>
      </c>
      <c r="F2971" s="27" t="s">
        <v>113</v>
      </c>
      <c r="G2971" s="27" t="s">
        <v>114</v>
      </c>
      <c r="H2971" s="27" t="s">
        <v>25</v>
      </c>
      <c r="I2971" s="29">
        <v>0.20000000000000004</v>
      </c>
      <c r="J2971" s="30">
        <v>1750</v>
      </c>
      <c r="K2971" s="31">
        <f t="shared" si="22"/>
        <v>350.00000000000006</v>
      </c>
      <c r="L2971" s="31">
        <f t="shared" si="23"/>
        <v>122.50000000000001</v>
      </c>
      <c r="M2971" s="32">
        <v>0.35</v>
      </c>
      <c r="O2971" s="37"/>
      <c r="P2971" s="35"/>
      <c r="Q2971" s="33"/>
      <c r="R2971" s="34"/>
    </row>
    <row r="2972" spans="1:18" ht="15.75" customHeight="1" x14ac:dyDescent="0.2">
      <c r="A2972" s="22"/>
      <c r="B2972" s="27" t="s">
        <v>21</v>
      </c>
      <c r="C2972" s="27">
        <v>1185732</v>
      </c>
      <c r="D2972" s="28">
        <v>44260</v>
      </c>
      <c r="E2972" s="27" t="s">
        <v>40</v>
      </c>
      <c r="F2972" s="27" t="s">
        <v>113</v>
      </c>
      <c r="G2972" s="27" t="s">
        <v>114</v>
      </c>
      <c r="H2972" s="27" t="s">
        <v>26</v>
      </c>
      <c r="I2972" s="29">
        <v>0.10000000000000003</v>
      </c>
      <c r="J2972" s="30">
        <v>2250</v>
      </c>
      <c r="K2972" s="31">
        <f t="shared" si="22"/>
        <v>225.00000000000009</v>
      </c>
      <c r="L2972" s="31">
        <f t="shared" si="23"/>
        <v>67.500000000000028</v>
      </c>
      <c r="M2972" s="32">
        <v>0.3</v>
      </c>
      <c r="O2972" s="37"/>
      <c r="P2972" s="35"/>
      <c r="Q2972" s="33"/>
      <c r="R2972" s="34"/>
    </row>
    <row r="2973" spans="1:18" ht="15.75" customHeight="1" x14ac:dyDescent="0.2">
      <c r="A2973" s="22"/>
      <c r="B2973" s="27" t="s">
        <v>21</v>
      </c>
      <c r="C2973" s="27">
        <v>1185732</v>
      </c>
      <c r="D2973" s="28">
        <v>44260</v>
      </c>
      <c r="E2973" s="27" t="s">
        <v>40</v>
      </c>
      <c r="F2973" s="27" t="s">
        <v>113</v>
      </c>
      <c r="G2973" s="27" t="s">
        <v>114</v>
      </c>
      <c r="H2973" s="27" t="s">
        <v>27</v>
      </c>
      <c r="I2973" s="29">
        <v>0.14999999999999997</v>
      </c>
      <c r="J2973" s="30">
        <v>1000</v>
      </c>
      <c r="K2973" s="31">
        <f t="shared" si="22"/>
        <v>149.99999999999997</v>
      </c>
      <c r="L2973" s="31">
        <f t="shared" si="23"/>
        <v>44.999999999999993</v>
      </c>
      <c r="M2973" s="32">
        <v>0.3</v>
      </c>
      <c r="O2973" s="37"/>
      <c r="P2973" s="35"/>
      <c r="Q2973" s="33"/>
      <c r="R2973" s="34"/>
    </row>
    <row r="2974" spans="1:18" ht="15.75" customHeight="1" x14ac:dyDescent="0.2">
      <c r="A2974" s="22"/>
      <c r="B2974" s="27" t="s">
        <v>21</v>
      </c>
      <c r="C2974" s="27">
        <v>1185732</v>
      </c>
      <c r="D2974" s="28">
        <v>44260</v>
      </c>
      <c r="E2974" s="27" t="s">
        <v>40</v>
      </c>
      <c r="F2974" s="27" t="s">
        <v>113</v>
      </c>
      <c r="G2974" s="27" t="s">
        <v>114</v>
      </c>
      <c r="H2974" s="27" t="s">
        <v>28</v>
      </c>
      <c r="I2974" s="29">
        <v>0.30000000000000004</v>
      </c>
      <c r="J2974" s="30">
        <v>1500</v>
      </c>
      <c r="K2974" s="31">
        <f t="shared" si="22"/>
        <v>450.00000000000006</v>
      </c>
      <c r="L2974" s="31">
        <f t="shared" si="23"/>
        <v>225.00000000000003</v>
      </c>
      <c r="M2974" s="32">
        <v>0.5</v>
      </c>
      <c r="O2974" s="37"/>
      <c r="P2974" s="35"/>
      <c r="Q2974" s="33"/>
      <c r="R2974" s="34"/>
    </row>
    <row r="2975" spans="1:18" ht="15.75" customHeight="1" x14ac:dyDescent="0.2">
      <c r="A2975" s="22"/>
      <c r="B2975" s="27" t="s">
        <v>21</v>
      </c>
      <c r="C2975" s="27">
        <v>1185732</v>
      </c>
      <c r="D2975" s="28">
        <v>44260</v>
      </c>
      <c r="E2975" s="27" t="s">
        <v>40</v>
      </c>
      <c r="F2975" s="27" t="s">
        <v>113</v>
      </c>
      <c r="G2975" s="27" t="s">
        <v>114</v>
      </c>
      <c r="H2975" s="27" t="s">
        <v>29</v>
      </c>
      <c r="I2975" s="29">
        <v>0.20000000000000004</v>
      </c>
      <c r="J2975" s="30">
        <v>2500</v>
      </c>
      <c r="K2975" s="31">
        <f t="shared" si="22"/>
        <v>500.00000000000011</v>
      </c>
      <c r="L2975" s="31">
        <f t="shared" si="23"/>
        <v>200.00000000000006</v>
      </c>
      <c r="M2975" s="32">
        <v>0.4</v>
      </c>
      <c r="O2975" s="37"/>
      <c r="P2975" s="35"/>
      <c r="Q2975" s="33"/>
      <c r="R2975" s="34"/>
    </row>
    <row r="2976" spans="1:18" ht="15.75" customHeight="1" x14ac:dyDescent="0.2">
      <c r="A2976" s="22"/>
      <c r="B2976" s="27" t="s">
        <v>21</v>
      </c>
      <c r="C2976" s="27">
        <v>1185732</v>
      </c>
      <c r="D2976" s="28">
        <v>44292</v>
      </c>
      <c r="E2976" s="27" t="s">
        <v>40</v>
      </c>
      <c r="F2976" s="27" t="s">
        <v>113</v>
      </c>
      <c r="G2976" s="27" t="s">
        <v>114</v>
      </c>
      <c r="H2976" s="27" t="s">
        <v>24</v>
      </c>
      <c r="I2976" s="29">
        <v>0.20000000000000004</v>
      </c>
      <c r="J2976" s="30">
        <v>4750</v>
      </c>
      <c r="K2976" s="31">
        <f t="shared" si="22"/>
        <v>950.00000000000023</v>
      </c>
      <c r="L2976" s="31">
        <f t="shared" si="23"/>
        <v>285.00000000000006</v>
      </c>
      <c r="M2976" s="32">
        <v>0.3</v>
      </c>
      <c r="O2976" s="37"/>
      <c r="P2976" s="35"/>
      <c r="Q2976" s="33"/>
      <c r="R2976" s="34"/>
    </row>
    <row r="2977" spans="1:18" ht="15.75" customHeight="1" x14ac:dyDescent="0.2">
      <c r="A2977" s="22"/>
      <c r="B2977" s="27" t="s">
        <v>21</v>
      </c>
      <c r="C2977" s="27">
        <v>1185732</v>
      </c>
      <c r="D2977" s="28">
        <v>44292</v>
      </c>
      <c r="E2977" s="27" t="s">
        <v>40</v>
      </c>
      <c r="F2977" s="27" t="s">
        <v>113</v>
      </c>
      <c r="G2977" s="27" t="s">
        <v>114</v>
      </c>
      <c r="H2977" s="27" t="s">
        <v>25</v>
      </c>
      <c r="I2977" s="29">
        <v>0.20000000000000004</v>
      </c>
      <c r="J2977" s="30">
        <v>1750</v>
      </c>
      <c r="K2977" s="31">
        <f t="shared" si="22"/>
        <v>350.00000000000006</v>
      </c>
      <c r="L2977" s="31">
        <f t="shared" si="23"/>
        <v>122.50000000000001</v>
      </c>
      <c r="M2977" s="32">
        <v>0.35</v>
      </c>
      <c r="O2977" s="37"/>
      <c r="P2977" s="35"/>
      <c r="Q2977" s="33"/>
      <c r="R2977" s="34"/>
    </row>
    <row r="2978" spans="1:18" ht="15.75" customHeight="1" x14ac:dyDescent="0.2">
      <c r="A2978" s="22"/>
      <c r="B2978" s="27" t="s">
        <v>21</v>
      </c>
      <c r="C2978" s="27">
        <v>1185732</v>
      </c>
      <c r="D2978" s="28">
        <v>44292</v>
      </c>
      <c r="E2978" s="27" t="s">
        <v>40</v>
      </c>
      <c r="F2978" s="27" t="s">
        <v>113</v>
      </c>
      <c r="G2978" s="27" t="s">
        <v>114</v>
      </c>
      <c r="H2978" s="27" t="s">
        <v>26</v>
      </c>
      <c r="I2978" s="29">
        <v>0.10000000000000003</v>
      </c>
      <c r="J2978" s="30">
        <v>1750</v>
      </c>
      <c r="K2978" s="31">
        <f t="shared" si="22"/>
        <v>175.00000000000006</v>
      </c>
      <c r="L2978" s="31">
        <f t="shared" si="23"/>
        <v>52.500000000000014</v>
      </c>
      <c r="M2978" s="32">
        <v>0.3</v>
      </c>
      <c r="O2978" s="37"/>
      <c r="P2978" s="35"/>
      <c r="Q2978" s="33"/>
      <c r="R2978" s="34"/>
    </row>
    <row r="2979" spans="1:18" ht="15.75" customHeight="1" x14ac:dyDescent="0.2">
      <c r="A2979" s="22"/>
      <c r="B2979" s="27" t="s">
        <v>21</v>
      </c>
      <c r="C2979" s="27">
        <v>1185732</v>
      </c>
      <c r="D2979" s="28">
        <v>44292</v>
      </c>
      <c r="E2979" s="27" t="s">
        <v>40</v>
      </c>
      <c r="F2979" s="27" t="s">
        <v>113</v>
      </c>
      <c r="G2979" s="27" t="s">
        <v>114</v>
      </c>
      <c r="H2979" s="27" t="s">
        <v>27</v>
      </c>
      <c r="I2979" s="29">
        <v>0.14999999999999997</v>
      </c>
      <c r="J2979" s="30">
        <v>1000</v>
      </c>
      <c r="K2979" s="31">
        <f t="shared" si="22"/>
        <v>149.99999999999997</v>
      </c>
      <c r="L2979" s="31">
        <f t="shared" si="23"/>
        <v>44.999999999999993</v>
      </c>
      <c r="M2979" s="32">
        <v>0.3</v>
      </c>
      <c r="O2979" s="37"/>
      <c r="P2979" s="35"/>
      <c r="Q2979" s="33"/>
      <c r="R2979" s="34"/>
    </row>
    <row r="2980" spans="1:18" ht="15.75" customHeight="1" x14ac:dyDescent="0.2">
      <c r="A2980" s="22"/>
      <c r="B2980" s="27" t="s">
        <v>21</v>
      </c>
      <c r="C2980" s="27">
        <v>1185732</v>
      </c>
      <c r="D2980" s="28">
        <v>44292</v>
      </c>
      <c r="E2980" s="27" t="s">
        <v>40</v>
      </c>
      <c r="F2980" s="27" t="s">
        <v>113</v>
      </c>
      <c r="G2980" s="27" t="s">
        <v>114</v>
      </c>
      <c r="H2980" s="27" t="s">
        <v>28</v>
      </c>
      <c r="I2980" s="29">
        <v>0.6</v>
      </c>
      <c r="J2980" s="30">
        <v>1250</v>
      </c>
      <c r="K2980" s="31">
        <f t="shared" si="22"/>
        <v>750</v>
      </c>
      <c r="L2980" s="31">
        <f t="shared" si="23"/>
        <v>375</v>
      </c>
      <c r="M2980" s="32">
        <v>0.5</v>
      </c>
      <c r="O2980" s="37"/>
      <c r="P2980" s="35"/>
      <c r="Q2980" s="33"/>
      <c r="R2980" s="34"/>
    </row>
    <row r="2981" spans="1:18" ht="15.75" customHeight="1" x14ac:dyDescent="0.2">
      <c r="A2981" s="22"/>
      <c r="B2981" s="27" t="s">
        <v>21</v>
      </c>
      <c r="C2981" s="27">
        <v>1185732</v>
      </c>
      <c r="D2981" s="28">
        <v>44292</v>
      </c>
      <c r="E2981" s="27" t="s">
        <v>40</v>
      </c>
      <c r="F2981" s="27" t="s">
        <v>113</v>
      </c>
      <c r="G2981" s="27" t="s">
        <v>114</v>
      </c>
      <c r="H2981" s="27" t="s">
        <v>29</v>
      </c>
      <c r="I2981" s="29">
        <v>0.5</v>
      </c>
      <c r="J2981" s="30">
        <v>2500</v>
      </c>
      <c r="K2981" s="31">
        <f t="shared" si="22"/>
        <v>1250</v>
      </c>
      <c r="L2981" s="31">
        <f t="shared" si="23"/>
        <v>500</v>
      </c>
      <c r="M2981" s="32">
        <v>0.4</v>
      </c>
      <c r="O2981" s="37"/>
      <c r="P2981" s="35"/>
      <c r="Q2981" s="33"/>
      <c r="R2981" s="34"/>
    </row>
    <row r="2982" spans="1:18" ht="15.75" customHeight="1" x14ac:dyDescent="0.2">
      <c r="A2982" s="22"/>
      <c r="B2982" s="27" t="s">
        <v>21</v>
      </c>
      <c r="C2982" s="27">
        <v>1185732</v>
      </c>
      <c r="D2982" s="28">
        <v>44323</v>
      </c>
      <c r="E2982" s="27" t="s">
        <v>40</v>
      </c>
      <c r="F2982" s="27" t="s">
        <v>113</v>
      </c>
      <c r="G2982" s="27" t="s">
        <v>114</v>
      </c>
      <c r="H2982" s="27" t="s">
        <v>24</v>
      </c>
      <c r="I2982" s="29">
        <v>0.6</v>
      </c>
      <c r="J2982" s="30">
        <v>5200</v>
      </c>
      <c r="K2982" s="31">
        <f t="shared" si="22"/>
        <v>3120</v>
      </c>
      <c r="L2982" s="31">
        <f t="shared" si="23"/>
        <v>936</v>
      </c>
      <c r="M2982" s="32">
        <v>0.3</v>
      </c>
      <c r="O2982" s="37"/>
      <c r="P2982" s="35"/>
      <c r="Q2982" s="33"/>
      <c r="R2982" s="34"/>
    </row>
    <row r="2983" spans="1:18" ht="15.75" customHeight="1" x14ac:dyDescent="0.2">
      <c r="A2983" s="22"/>
      <c r="B2983" s="27" t="s">
        <v>21</v>
      </c>
      <c r="C2983" s="27">
        <v>1185732</v>
      </c>
      <c r="D2983" s="28">
        <v>44323</v>
      </c>
      <c r="E2983" s="27" t="s">
        <v>40</v>
      </c>
      <c r="F2983" s="27" t="s">
        <v>113</v>
      </c>
      <c r="G2983" s="27" t="s">
        <v>114</v>
      </c>
      <c r="H2983" s="27" t="s">
        <v>25</v>
      </c>
      <c r="I2983" s="29">
        <v>0.4</v>
      </c>
      <c r="J2983" s="30">
        <v>2250</v>
      </c>
      <c r="K2983" s="31">
        <f t="shared" si="22"/>
        <v>900</v>
      </c>
      <c r="L2983" s="31">
        <f t="shared" si="23"/>
        <v>315</v>
      </c>
      <c r="M2983" s="32">
        <v>0.35</v>
      </c>
      <c r="O2983" s="37"/>
      <c r="P2983" s="35"/>
      <c r="Q2983" s="33"/>
      <c r="R2983" s="34"/>
    </row>
    <row r="2984" spans="1:18" ht="15.75" customHeight="1" x14ac:dyDescent="0.2">
      <c r="A2984" s="22"/>
      <c r="B2984" s="27" t="s">
        <v>21</v>
      </c>
      <c r="C2984" s="27">
        <v>1185732</v>
      </c>
      <c r="D2984" s="28">
        <v>44323</v>
      </c>
      <c r="E2984" s="27" t="s">
        <v>40</v>
      </c>
      <c r="F2984" s="27" t="s">
        <v>113</v>
      </c>
      <c r="G2984" s="27" t="s">
        <v>114</v>
      </c>
      <c r="H2984" s="27" t="s">
        <v>26</v>
      </c>
      <c r="I2984" s="29">
        <v>0.35000000000000003</v>
      </c>
      <c r="J2984" s="30">
        <v>2000</v>
      </c>
      <c r="K2984" s="31">
        <f t="shared" si="22"/>
        <v>700.00000000000011</v>
      </c>
      <c r="L2984" s="31">
        <f t="shared" si="23"/>
        <v>210.00000000000003</v>
      </c>
      <c r="M2984" s="32">
        <v>0.3</v>
      </c>
      <c r="O2984" s="37"/>
      <c r="P2984" s="35"/>
      <c r="Q2984" s="33"/>
      <c r="R2984" s="34"/>
    </row>
    <row r="2985" spans="1:18" ht="15.75" customHeight="1" x14ac:dyDescent="0.2">
      <c r="A2985" s="22"/>
      <c r="B2985" s="27" t="s">
        <v>21</v>
      </c>
      <c r="C2985" s="27">
        <v>1185732</v>
      </c>
      <c r="D2985" s="28">
        <v>44323</v>
      </c>
      <c r="E2985" s="27" t="s">
        <v>40</v>
      </c>
      <c r="F2985" s="27" t="s">
        <v>113</v>
      </c>
      <c r="G2985" s="27" t="s">
        <v>114</v>
      </c>
      <c r="H2985" s="27" t="s">
        <v>27</v>
      </c>
      <c r="I2985" s="29">
        <v>0.35000000000000003</v>
      </c>
      <c r="J2985" s="30">
        <v>1250</v>
      </c>
      <c r="K2985" s="31">
        <f t="shared" si="22"/>
        <v>437.50000000000006</v>
      </c>
      <c r="L2985" s="31">
        <f t="shared" si="23"/>
        <v>131.25</v>
      </c>
      <c r="M2985" s="32">
        <v>0.3</v>
      </c>
      <c r="O2985" s="37"/>
      <c r="P2985" s="35"/>
      <c r="Q2985" s="33"/>
      <c r="R2985" s="34"/>
    </row>
    <row r="2986" spans="1:18" ht="15.75" customHeight="1" x14ac:dyDescent="0.2">
      <c r="A2986" s="22"/>
      <c r="B2986" s="27" t="s">
        <v>21</v>
      </c>
      <c r="C2986" s="27">
        <v>1185732</v>
      </c>
      <c r="D2986" s="28">
        <v>44323</v>
      </c>
      <c r="E2986" s="27" t="s">
        <v>40</v>
      </c>
      <c r="F2986" s="27" t="s">
        <v>113</v>
      </c>
      <c r="G2986" s="27" t="s">
        <v>114</v>
      </c>
      <c r="H2986" s="27" t="s">
        <v>28</v>
      </c>
      <c r="I2986" s="29">
        <v>0.44999999999999996</v>
      </c>
      <c r="J2986" s="30">
        <v>1500</v>
      </c>
      <c r="K2986" s="31">
        <f t="shared" si="22"/>
        <v>674.99999999999989</v>
      </c>
      <c r="L2986" s="31">
        <f t="shared" si="23"/>
        <v>337.49999999999994</v>
      </c>
      <c r="M2986" s="32">
        <v>0.5</v>
      </c>
      <c r="O2986" s="37"/>
      <c r="P2986" s="35"/>
      <c r="Q2986" s="33"/>
      <c r="R2986" s="34"/>
    </row>
    <row r="2987" spans="1:18" ht="15.75" customHeight="1" x14ac:dyDescent="0.2">
      <c r="A2987" s="22"/>
      <c r="B2987" s="27" t="s">
        <v>21</v>
      </c>
      <c r="C2987" s="27">
        <v>1185732</v>
      </c>
      <c r="D2987" s="28">
        <v>44323</v>
      </c>
      <c r="E2987" s="27" t="s">
        <v>40</v>
      </c>
      <c r="F2987" s="27" t="s">
        <v>113</v>
      </c>
      <c r="G2987" s="27" t="s">
        <v>114</v>
      </c>
      <c r="H2987" s="27" t="s">
        <v>29</v>
      </c>
      <c r="I2987" s="29">
        <v>0.49999999999999994</v>
      </c>
      <c r="J2987" s="30">
        <v>2750</v>
      </c>
      <c r="K2987" s="31">
        <f t="shared" si="22"/>
        <v>1374.9999999999998</v>
      </c>
      <c r="L2987" s="31">
        <f t="shared" si="23"/>
        <v>549.99999999999989</v>
      </c>
      <c r="M2987" s="32">
        <v>0.4</v>
      </c>
      <c r="O2987" s="37"/>
      <c r="P2987" s="35"/>
      <c r="Q2987" s="33"/>
      <c r="R2987" s="34"/>
    </row>
    <row r="2988" spans="1:18" ht="15.75" customHeight="1" x14ac:dyDescent="0.2">
      <c r="A2988" s="22"/>
      <c r="B2988" s="27" t="s">
        <v>21</v>
      </c>
      <c r="C2988" s="27">
        <v>1185732</v>
      </c>
      <c r="D2988" s="28">
        <v>44353</v>
      </c>
      <c r="E2988" s="27" t="s">
        <v>40</v>
      </c>
      <c r="F2988" s="27" t="s">
        <v>113</v>
      </c>
      <c r="G2988" s="27" t="s">
        <v>114</v>
      </c>
      <c r="H2988" s="27" t="s">
        <v>24</v>
      </c>
      <c r="I2988" s="29">
        <v>0.35000000000000003</v>
      </c>
      <c r="J2988" s="30">
        <v>5250</v>
      </c>
      <c r="K2988" s="31">
        <f t="shared" si="22"/>
        <v>1837.5000000000002</v>
      </c>
      <c r="L2988" s="31">
        <f t="shared" si="23"/>
        <v>551.25</v>
      </c>
      <c r="M2988" s="32">
        <v>0.3</v>
      </c>
      <c r="O2988" s="37"/>
      <c r="P2988" s="35"/>
      <c r="Q2988" s="33"/>
      <c r="R2988" s="34"/>
    </row>
    <row r="2989" spans="1:18" ht="15.75" customHeight="1" x14ac:dyDescent="0.2">
      <c r="A2989" s="22"/>
      <c r="B2989" s="27" t="s">
        <v>21</v>
      </c>
      <c r="C2989" s="27">
        <v>1185732</v>
      </c>
      <c r="D2989" s="28">
        <v>44353</v>
      </c>
      <c r="E2989" s="27" t="s">
        <v>40</v>
      </c>
      <c r="F2989" s="27" t="s">
        <v>113</v>
      </c>
      <c r="G2989" s="27" t="s">
        <v>114</v>
      </c>
      <c r="H2989" s="27" t="s">
        <v>25</v>
      </c>
      <c r="I2989" s="29">
        <v>0.3000000000000001</v>
      </c>
      <c r="J2989" s="30">
        <v>2750</v>
      </c>
      <c r="K2989" s="31">
        <f t="shared" si="22"/>
        <v>825.00000000000023</v>
      </c>
      <c r="L2989" s="31">
        <f t="shared" si="23"/>
        <v>288.75000000000006</v>
      </c>
      <c r="M2989" s="32">
        <v>0.35</v>
      </c>
      <c r="O2989" s="37"/>
      <c r="P2989" s="35"/>
      <c r="Q2989" s="33"/>
      <c r="R2989" s="34"/>
    </row>
    <row r="2990" spans="1:18" ht="15.75" customHeight="1" x14ac:dyDescent="0.2">
      <c r="A2990" s="22"/>
      <c r="B2990" s="27" t="s">
        <v>21</v>
      </c>
      <c r="C2990" s="27">
        <v>1185732</v>
      </c>
      <c r="D2990" s="28">
        <v>44353</v>
      </c>
      <c r="E2990" s="27" t="s">
        <v>40</v>
      </c>
      <c r="F2990" s="27" t="s">
        <v>113</v>
      </c>
      <c r="G2990" s="27" t="s">
        <v>114</v>
      </c>
      <c r="H2990" s="27" t="s">
        <v>26</v>
      </c>
      <c r="I2990" s="29">
        <v>0.25000000000000006</v>
      </c>
      <c r="J2990" s="30">
        <v>2000</v>
      </c>
      <c r="K2990" s="31">
        <f t="shared" si="22"/>
        <v>500.00000000000011</v>
      </c>
      <c r="L2990" s="31">
        <f t="shared" si="23"/>
        <v>150.00000000000003</v>
      </c>
      <c r="M2990" s="32">
        <v>0.3</v>
      </c>
      <c r="O2990" s="37"/>
      <c r="P2990" s="35"/>
      <c r="Q2990" s="33"/>
      <c r="R2990" s="34"/>
    </row>
    <row r="2991" spans="1:18" ht="15.75" customHeight="1" x14ac:dyDescent="0.2">
      <c r="A2991" s="22"/>
      <c r="B2991" s="27" t="s">
        <v>21</v>
      </c>
      <c r="C2991" s="27">
        <v>1185732</v>
      </c>
      <c r="D2991" s="28">
        <v>44353</v>
      </c>
      <c r="E2991" s="27" t="s">
        <v>40</v>
      </c>
      <c r="F2991" s="27" t="s">
        <v>113</v>
      </c>
      <c r="G2991" s="27" t="s">
        <v>114</v>
      </c>
      <c r="H2991" s="27" t="s">
        <v>27</v>
      </c>
      <c r="I2991" s="29">
        <v>0.25000000000000006</v>
      </c>
      <c r="J2991" s="30">
        <v>1750</v>
      </c>
      <c r="K2991" s="31">
        <f t="shared" si="22"/>
        <v>437.50000000000011</v>
      </c>
      <c r="L2991" s="31">
        <f t="shared" si="23"/>
        <v>131.25000000000003</v>
      </c>
      <c r="M2991" s="32">
        <v>0.3</v>
      </c>
      <c r="O2991" s="37"/>
      <c r="P2991" s="35"/>
      <c r="Q2991" s="33"/>
      <c r="R2991" s="34"/>
    </row>
    <row r="2992" spans="1:18" ht="15.75" customHeight="1" x14ac:dyDescent="0.2">
      <c r="A2992" s="22"/>
      <c r="B2992" s="27" t="s">
        <v>21</v>
      </c>
      <c r="C2992" s="27">
        <v>1185732</v>
      </c>
      <c r="D2992" s="28">
        <v>44353</v>
      </c>
      <c r="E2992" s="27" t="s">
        <v>40</v>
      </c>
      <c r="F2992" s="27" t="s">
        <v>113</v>
      </c>
      <c r="G2992" s="27" t="s">
        <v>114</v>
      </c>
      <c r="H2992" s="27" t="s">
        <v>28</v>
      </c>
      <c r="I2992" s="29">
        <v>0.35000000000000003</v>
      </c>
      <c r="J2992" s="30">
        <v>1750</v>
      </c>
      <c r="K2992" s="31">
        <f t="shared" si="22"/>
        <v>612.50000000000011</v>
      </c>
      <c r="L2992" s="31">
        <f t="shared" si="23"/>
        <v>306.25000000000006</v>
      </c>
      <c r="M2992" s="32">
        <v>0.5</v>
      </c>
      <c r="O2992" s="37"/>
      <c r="P2992" s="35"/>
      <c r="Q2992" s="33"/>
      <c r="R2992" s="34"/>
    </row>
    <row r="2993" spans="1:18" ht="15.75" customHeight="1" x14ac:dyDescent="0.2">
      <c r="A2993" s="22"/>
      <c r="B2993" s="27" t="s">
        <v>21</v>
      </c>
      <c r="C2993" s="27">
        <v>1185732</v>
      </c>
      <c r="D2993" s="28">
        <v>44353</v>
      </c>
      <c r="E2993" s="27" t="s">
        <v>40</v>
      </c>
      <c r="F2993" s="27" t="s">
        <v>113</v>
      </c>
      <c r="G2993" s="27" t="s">
        <v>114</v>
      </c>
      <c r="H2993" s="27" t="s">
        <v>29</v>
      </c>
      <c r="I2993" s="29">
        <v>0.55000000000000004</v>
      </c>
      <c r="J2993" s="30">
        <v>3250</v>
      </c>
      <c r="K2993" s="31">
        <f t="shared" si="22"/>
        <v>1787.5000000000002</v>
      </c>
      <c r="L2993" s="31">
        <f t="shared" si="23"/>
        <v>715.00000000000011</v>
      </c>
      <c r="M2993" s="32">
        <v>0.4</v>
      </c>
      <c r="O2993" s="37"/>
      <c r="P2993" s="35"/>
      <c r="Q2993" s="33"/>
      <c r="R2993" s="34"/>
    </row>
    <row r="2994" spans="1:18" ht="15.75" customHeight="1" x14ac:dyDescent="0.2">
      <c r="A2994" s="22"/>
      <c r="B2994" s="27" t="s">
        <v>21</v>
      </c>
      <c r="C2994" s="27">
        <v>1185732</v>
      </c>
      <c r="D2994" s="28">
        <v>44382</v>
      </c>
      <c r="E2994" s="27" t="s">
        <v>40</v>
      </c>
      <c r="F2994" s="27" t="s">
        <v>113</v>
      </c>
      <c r="G2994" s="27" t="s">
        <v>114</v>
      </c>
      <c r="H2994" s="27" t="s">
        <v>24</v>
      </c>
      <c r="I2994" s="29">
        <v>0.5</v>
      </c>
      <c r="J2994" s="30">
        <v>5500</v>
      </c>
      <c r="K2994" s="31">
        <f t="shared" si="22"/>
        <v>2750</v>
      </c>
      <c r="L2994" s="31">
        <f t="shared" si="23"/>
        <v>825</v>
      </c>
      <c r="M2994" s="32">
        <v>0.3</v>
      </c>
      <c r="O2994" s="37"/>
      <c r="P2994" s="35"/>
      <c r="Q2994" s="33"/>
      <c r="R2994" s="34"/>
    </row>
    <row r="2995" spans="1:18" ht="15.75" customHeight="1" x14ac:dyDescent="0.2">
      <c r="A2995" s="22"/>
      <c r="B2995" s="27" t="s">
        <v>21</v>
      </c>
      <c r="C2995" s="27">
        <v>1185732</v>
      </c>
      <c r="D2995" s="28">
        <v>44382</v>
      </c>
      <c r="E2995" s="27" t="s">
        <v>40</v>
      </c>
      <c r="F2995" s="27" t="s">
        <v>113</v>
      </c>
      <c r="G2995" s="27" t="s">
        <v>114</v>
      </c>
      <c r="H2995" s="27" t="s">
        <v>25</v>
      </c>
      <c r="I2995" s="29">
        <v>0.45000000000000007</v>
      </c>
      <c r="J2995" s="30">
        <v>3000</v>
      </c>
      <c r="K2995" s="31">
        <f t="shared" si="22"/>
        <v>1350.0000000000002</v>
      </c>
      <c r="L2995" s="31">
        <f t="shared" si="23"/>
        <v>472.50000000000006</v>
      </c>
      <c r="M2995" s="32">
        <v>0.35</v>
      </c>
      <c r="O2995" s="37"/>
      <c r="P2995" s="35"/>
      <c r="Q2995" s="33"/>
      <c r="R2995" s="34"/>
    </row>
    <row r="2996" spans="1:18" ht="15.75" customHeight="1" x14ac:dyDescent="0.2">
      <c r="A2996" s="22"/>
      <c r="B2996" s="27" t="s">
        <v>21</v>
      </c>
      <c r="C2996" s="27">
        <v>1185732</v>
      </c>
      <c r="D2996" s="28">
        <v>44382</v>
      </c>
      <c r="E2996" s="27" t="s">
        <v>40</v>
      </c>
      <c r="F2996" s="27" t="s">
        <v>113</v>
      </c>
      <c r="G2996" s="27" t="s">
        <v>114</v>
      </c>
      <c r="H2996" s="27" t="s">
        <v>26</v>
      </c>
      <c r="I2996" s="29">
        <v>0.4</v>
      </c>
      <c r="J2996" s="30">
        <v>2250</v>
      </c>
      <c r="K2996" s="31">
        <f t="shared" si="22"/>
        <v>900</v>
      </c>
      <c r="L2996" s="31">
        <f t="shared" si="23"/>
        <v>270</v>
      </c>
      <c r="M2996" s="32">
        <v>0.3</v>
      </c>
      <c r="O2996" s="37"/>
      <c r="P2996" s="35"/>
      <c r="Q2996" s="33"/>
      <c r="R2996" s="34"/>
    </row>
    <row r="2997" spans="1:18" ht="15.75" customHeight="1" x14ac:dyDescent="0.2">
      <c r="A2997" s="22"/>
      <c r="B2997" s="27" t="s">
        <v>21</v>
      </c>
      <c r="C2997" s="27">
        <v>1185732</v>
      </c>
      <c r="D2997" s="28">
        <v>44382</v>
      </c>
      <c r="E2997" s="27" t="s">
        <v>40</v>
      </c>
      <c r="F2997" s="27" t="s">
        <v>113</v>
      </c>
      <c r="G2997" s="27" t="s">
        <v>114</v>
      </c>
      <c r="H2997" s="27" t="s">
        <v>27</v>
      </c>
      <c r="I2997" s="29">
        <v>0.4</v>
      </c>
      <c r="J2997" s="30">
        <v>1750</v>
      </c>
      <c r="K2997" s="31">
        <f t="shared" si="22"/>
        <v>700</v>
      </c>
      <c r="L2997" s="31">
        <f t="shared" si="23"/>
        <v>210</v>
      </c>
      <c r="M2997" s="32">
        <v>0.3</v>
      </c>
      <c r="O2997" s="37"/>
      <c r="P2997" s="35"/>
      <c r="Q2997" s="33"/>
      <c r="R2997" s="34"/>
    </row>
    <row r="2998" spans="1:18" ht="15.75" customHeight="1" x14ac:dyDescent="0.2">
      <c r="A2998" s="22"/>
      <c r="B2998" s="27" t="s">
        <v>21</v>
      </c>
      <c r="C2998" s="27">
        <v>1185732</v>
      </c>
      <c r="D2998" s="28">
        <v>44382</v>
      </c>
      <c r="E2998" s="27" t="s">
        <v>40</v>
      </c>
      <c r="F2998" s="27" t="s">
        <v>113</v>
      </c>
      <c r="G2998" s="27" t="s">
        <v>114</v>
      </c>
      <c r="H2998" s="27" t="s">
        <v>28</v>
      </c>
      <c r="I2998" s="29">
        <v>0.5</v>
      </c>
      <c r="J2998" s="30">
        <v>2000</v>
      </c>
      <c r="K2998" s="31">
        <f t="shared" si="22"/>
        <v>1000</v>
      </c>
      <c r="L2998" s="31">
        <f t="shared" si="23"/>
        <v>500</v>
      </c>
      <c r="M2998" s="32">
        <v>0.5</v>
      </c>
      <c r="O2998" s="37"/>
      <c r="P2998" s="35"/>
      <c r="Q2998" s="33"/>
      <c r="R2998" s="34"/>
    </row>
    <row r="2999" spans="1:18" ht="15.75" customHeight="1" x14ac:dyDescent="0.2">
      <c r="A2999" s="22"/>
      <c r="B2999" s="27" t="s">
        <v>21</v>
      </c>
      <c r="C2999" s="27">
        <v>1185732</v>
      </c>
      <c r="D2999" s="28">
        <v>44382</v>
      </c>
      <c r="E2999" s="27" t="s">
        <v>40</v>
      </c>
      <c r="F2999" s="27" t="s">
        <v>113</v>
      </c>
      <c r="G2999" s="27" t="s">
        <v>114</v>
      </c>
      <c r="H2999" s="27" t="s">
        <v>29</v>
      </c>
      <c r="I2999" s="29">
        <v>0.55000000000000004</v>
      </c>
      <c r="J2999" s="30">
        <v>3750</v>
      </c>
      <c r="K2999" s="31">
        <f t="shared" si="22"/>
        <v>2062.5</v>
      </c>
      <c r="L2999" s="31">
        <f t="shared" si="23"/>
        <v>825</v>
      </c>
      <c r="M2999" s="32">
        <v>0.4</v>
      </c>
      <c r="O2999" s="37"/>
      <c r="P2999" s="35"/>
      <c r="Q2999" s="33"/>
      <c r="R2999" s="34"/>
    </row>
    <row r="3000" spans="1:18" ht="15.75" customHeight="1" x14ac:dyDescent="0.2">
      <c r="A3000" s="22"/>
      <c r="B3000" s="27" t="s">
        <v>21</v>
      </c>
      <c r="C3000" s="27">
        <v>1185732</v>
      </c>
      <c r="D3000" s="28">
        <v>44414</v>
      </c>
      <c r="E3000" s="27" t="s">
        <v>40</v>
      </c>
      <c r="F3000" s="27" t="s">
        <v>113</v>
      </c>
      <c r="G3000" s="27" t="s">
        <v>114</v>
      </c>
      <c r="H3000" s="27" t="s">
        <v>24</v>
      </c>
      <c r="I3000" s="29">
        <v>0.5</v>
      </c>
      <c r="J3000" s="30">
        <v>5250</v>
      </c>
      <c r="K3000" s="31">
        <f t="shared" si="22"/>
        <v>2625</v>
      </c>
      <c r="L3000" s="31">
        <f t="shared" si="23"/>
        <v>787.5</v>
      </c>
      <c r="M3000" s="32">
        <v>0.3</v>
      </c>
      <c r="O3000" s="37"/>
      <c r="P3000" s="35"/>
      <c r="Q3000" s="33"/>
      <c r="R3000" s="34"/>
    </row>
    <row r="3001" spans="1:18" ht="15.75" customHeight="1" x14ac:dyDescent="0.2">
      <c r="A3001" s="22"/>
      <c r="B3001" s="27" t="s">
        <v>21</v>
      </c>
      <c r="C3001" s="27">
        <v>1185732</v>
      </c>
      <c r="D3001" s="28">
        <v>44414</v>
      </c>
      <c r="E3001" s="27" t="s">
        <v>40</v>
      </c>
      <c r="F3001" s="27" t="s">
        <v>113</v>
      </c>
      <c r="G3001" s="27" t="s">
        <v>114</v>
      </c>
      <c r="H3001" s="27" t="s">
        <v>25</v>
      </c>
      <c r="I3001" s="29">
        <v>0.45000000000000007</v>
      </c>
      <c r="J3001" s="30">
        <v>3000</v>
      </c>
      <c r="K3001" s="31">
        <f t="shared" si="22"/>
        <v>1350.0000000000002</v>
      </c>
      <c r="L3001" s="31">
        <f t="shared" si="23"/>
        <v>472.50000000000006</v>
      </c>
      <c r="M3001" s="32">
        <v>0.35</v>
      </c>
      <c r="O3001" s="37"/>
      <c r="P3001" s="35"/>
      <c r="Q3001" s="33"/>
      <c r="R3001" s="34"/>
    </row>
    <row r="3002" spans="1:18" ht="15.75" customHeight="1" x14ac:dyDescent="0.2">
      <c r="A3002" s="22"/>
      <c r="B3002" s="27" t="s">
        <v>21</v>
      </c>
      <c r="C3002" s="27">
        <v>1185732</v>
      </c>
      <c r="D3002" s="28">
        <v>44414</v>
      </c>
      <c r="E3002" s="27" t="s">
        <v>40</v>
      </c>
      <c r="F3002" s="27" t="s">
        <v>113</v>
      </c>
      <c r="G3002" s="27" t="s">
        <v>114</v>
      </c>
      <c r="H3002" s="27" t="s">
        <v>26</v>
      </c>
      <c r="I3002" s="29">
        <v>0.4</v>
      </c>
      <c r="J3002" s="30">
        <v>2250</v>
      </c>
      <c r="K3002" s="31">
        <f t="shared" si="22"/>
        <v>900</v>
      </c>
      <c r="L3002" s="31">
        <f t="shared" si="23"/>
        <v>270</v>
      </c>
      <c r="M3002" s="32">
        <v>0.3</v>
      </c>
      <c r="O3002" s="37"/>
      <c r="P3002" s="35"/>
      <c r="Q3002" s="33"/>
      <c r="R3002" s="34"/>
    </row>
    <row r="3003" spans="1:18" ht="15.75" customHeight="1" x14ac:dyDescent="0.2">
      <c r="A3003" s="22"/>
      <c r="B3003" s="27" t="s">
        <v>21</v>
      </c>
      <c r="C3003" s="27">
        <v>1185732</v>
      </c>
      <c r="D3003" s="28">
        <v>44414</v>
      </c>
      <c r="E3003" s="27" t="s">
        <v>40</v>
      </c>
      <c r="F3003" s="27" t="s">
        <v>113</v>
      </c>
      <c r="G3003" s="27" t="s">
        <v>114</v>
      </c>
      <c r="H3003" s="27" t="s">
        <v>27</v>
      </c>
      <c r="I3003" s="29">
        <v>0.4</v>
      </c>
      <c r="J3003" s="30">
        <v>2000</v>
      </c>
      <c r="K3003" s="31">
        <f t="shared" si="22"/>
        <v>800</v>
      </c>
      <c r="L3003" s="31">
        <f t="shared" si="23"/>
        <v>240</v>
      </c>
      <c r="M3003" s="32">
        <v>0.3</v>
      </c>
      <c r="O3003" s="37"/>
      <c r="P3003" s="35"/>
      <c r="Q3003" s="33"/>
      <c r="R3003" s="34"/>
    </row>
    <row r="3004" spans="1:18" ht="15.75" customHeight="1" x14ac:dyDescent="0.2">
      <c r="A3004" s="22"/>
      <c r="B3004" s="27" t="s">
        <v>21</v>
      </c>
      <c r="C3004" s="27">
        <v>1185732</v>
      </c>
      <c r="D3004" s="28">
        <v>44414</v>
      </c>
      <c r="E3004" s="27" t="s">
        <v>40</v>
      </c>
      <c r="F3004" s="27" t="s">
        <v>113</v>
      </c>
      <c r="G3004" s="27" t="s">
        <v>114</v>
      </c>
      <c r="H3004" s="27" t="s">
        <v>28</v>
      </c>
      <c r="I3004" s="29">
        <v>0.5</v>
      </c>
      <c r="J3004" s="30">
        <v>1750</v>
      </c>
      <c r="K3004" s="31">
        <f t="shared" si="22"/>
        <v>875</v>
      </c>
      <c r="L3004" s="31">
        <f t="shared" si="23"/>
        <v>437.5</v>
      </c>
      <c r="M3004" s="32">
        <v>0.5</v>
      </c>
      <c r="O3004" s="37"/>
      <c r="P3004" s="35"/>
      <c r="Q3004" s="33"/>
      <c r="R3004" s="34"/>
    </row>
    <row r="3005" spans="1:18" ht="15.75" customHeight="1" x14ac:dyDescent="0.2">
      <c r="A3005" s="22"/>
      <c r="B3005" s="27" t="s">
        <v>21</v>
      </c>
      <c r="C3005" s="27">
        <v>1185732</v>
      </c>
      <c r="D3005" s="28">
        <v>44414</v>
      </c>
      <c r="E3005" s="27" t="s">
        <v>40</v>
      </c>
      <c r="F3005" s="27" t="s">
        <v>113</v>
      </c>
      <c r="G3005" s="27" t="s">
        <v>114</v>
      </c>
      <c r="H3005" s="27" t="s">
        <v>29</v>
      </c>
      <c r="I3005" s="29">
        <v>0.55000000000000004</v>
      </c>
      <c r="J3005" s="30">
        <v>3500</v>
      </c>
      <c r="K3005" s="31">
        <f t="shared" si="22"/>
        <v>1925.0000000000002</v>
      </c>
      <c r="L3005" s="31">
        <f t="shared" si="23"/>
        <v>770.00000000000011</v>
      </c>
      <c r="M3005" s="32">
        <v>0.4</v>
      </c>
      <c r="O3005" s="37"/>
      <c r="P3005" s="35"/>
      <c r="Q3005" s="33"/>
      <c r="R3005" s="34"/>
    </row>
    <row r="3006" spans="1:18" ht="15.75" customHeight="1" x14ac:dyDescent="0.2">
      <c r="A3006" s="22"/>
      <c r="B3006" s="27" t="s">
        <v>21</v>
      </c>
      <c r="C3006" s="27">
        <v>1185732</v>
      </c>
      <c r="D3006" s="28">
        <v>44446</v>
      </c>
      <c r="E3006" s="27" t="s">
        <v>40</v>
      </c>
      <c r="F3006" s="27" t="s">
        <v>113</v>
      </c>
      <c r="G3006" s="27" t="s">
        <v>114</v>
      </c>
      <c r="H3006" s="27" t="s">
        <v>24</v>
      </c>
      <c r="I3006" s="29">
        <v>0.35000000000000003</v>
      </c>
      <c r="J3006" s="30">
        <v>4750</v>
      </c>
      <c r="K3006" s="31">
        <f t="shared" si="22"/>
        <v>1662.5000000000002</v>
      </c>
      <c r="L3006" s="31">
        <f t="shared" si="23"/>
        <v>498.75000000000006</v>
      </c>
      <c r="M3006" s="32">
        <v>0.3</v>
      </c>
      <c r="O3006" s="37"/>
      <c r="P3006" s="35"/>
      <c r="Q3006" s="33"/>
      <c r="R3006" s="34"/>
    </row>
    <row r="3007" spans="1:18" ht="15.75" customHeight="1" x14ac:dyDescent="0.2">
      <c r="A3007" s="22"/>
      <c r="B3007" s="27" t="s">
        <v>21</v>
      </c>
      <c r="C3007" s="27">
        <v>1185732</v>
      </c>
      <c r="D3007" s="28">
        <v>44446</v>
      </c>
      <c r="E3007" s="27" t="s">
        <v>40</v>
      </c>
      <c r="F3007" s="27" t="s">
        <v>113</v>
      </c>
      <c r="G3007" s="27" t="s">
        <v>114</v>
      </c>
      <c r="H3007" s="27" t="s">
        <v>25</v>
      </c>
      <c r="I3007" s="29">
        <v>0.3000000000000001</v>
      </c>
      <c r="J3007" s="30">
        <v>2750</v>
      </c>
      <c r="K3007" s="31">
        <f t="shared" si="22"/>
        <v>825.00000000000023</v>
      </c>
      <c r="L3007" s="31">
        <f t="shared" si="23"/>
        <v>288.75000000000006</v>
      </c>
      <c r="M3007" s="32">
        <v>0.35</v>
      </c>
      <c r="O3007" s="37"/>
      <c r="P3007" s="35"/>
      <c r="Q3007" s="33"/>
      <c r="R3007" s="34"/>
    </row>
    <row r="3008" spans="1:18" ht="15.75" customHeight="1" x14ac:dyDescent="0.2">
      <c r="A3008" s="22"/>
      <c r="B3008" s="27" t="s">
        <v>21</v>
      </c>
      <c r="C3008" s="27">
        <v>1185732</v>
      </c>
      <c r="D3008" s="28">
        <v>44446</v>
      </c>
      <c r="E3008" s="27" t="s">
        <v>40</v>
      </c>
      <c r="F3008" s="27" t="s">
        <v>113</v>
      </c>
      <c r="G3008" s="27" t="s">
        <v>114</v>
      </c>
      <c r="H3008" s="27" t="s">
        <v>26</v>
      </c>
      <c r="I3008" s="29">
        <v>0.25000000000000006</v>
      </c>
      <c r="J3008" s="30">
        <v>1750</v>
      </c>
      <c r="K3008" s="31">
        <f t="shared" si="22"/>
        <v>437.50000000000011</v>
      </c>
      <c r="L3008" s="31">
        <f t="shared" si="23"/>
        <v>131.25000000000003</v>
      </c>
      <c r="M3008" s="32">
        <v>0.3</v>
      </c>
      <c r="O3008" s="37"/>
      <c r="P3008" s="35"/>
      <c r="Q3008" s="33"/>
      <c r="R3008" s="34"/>
    </row>
    <row r="3009" spans="1:18" ht="15.75" customHeight="1" x14ac:dyDescent="0.2">
      <c r="A3009" s="22"/>
      <c r="B3009" s="27" t="s">
        <v>21</v>
      </c>
      <c r="C3009" s="27">
        <v>1185732</v>
      </c>
      <c r="D3009" s="28">
        <v>44446</v>
      </c>
      <c r="E3009" s="27" t="s">
        <v>40</v>
      </c>
      <c r="F3009" s="27" t="s">
        <v>113</v>
      </c>
      <c r="G3009" s="27" t="s">
        <v>114</v>
      </c>
      <c r="H3009" s="27" t="s">
        <v>27</v>
      </c>
      <c r="I3009" s="29">
        <v>0.25000000000000006</v>
      </c>
      <c r="J3009" s="30">
        <v>1500</v>
      </c>
      <c r="K3009" s="31">
        <f t="shared" si="22"/>
        <v>375.00000000000006</v>
      </c>
      <c r="L3009" s="31">
        <f t="shared" si="23"/>
        <v>112.50000000000001</v>
      </c>
      <c r="M3009" s="32">
        <v>0.3</v>
      </c>
      <c r="O3009" s="37"/>
      <c r="P3009" s="35"/>
      <c r="Q3009" s="33"/>
      <c r="R3009" s="34"/>
    </row>
    <row r="3010" spans="1:18" ht="15.75" customHeight="1" x14ac:dyDescent="0.2">
      <c r="A3010" s="22"/>
      <c r="B3010" s="27" t="s">
        <v>21</v>
      </c>
      <c r="C3010" s="27">
        <v>1185732</v>
      </c>
      <c r="D3010" s="28">
        <v>44446</v>
      </c>
      <c r="E3010" s="27" t="s">
        <v>40</v>
      </c>
      <c r="F3010" s="27" t="s">
        <v>113</v>
      </c>
      <c r="G3010" s="27" t="s">
        <v>114</v>
      </c>
      <c r="H3010" s="27" t="s">
        <v>28</v>
      </c>
      <c r="I3010" s="29">
        <v>0.35000000000000003</v>
      </c>
      <c r="J3010" s="30">
        <v>1500</v>
      </c>
      <c r="K3010" s="31">
        <f t="shared" si="22"/>
        <v>525</v>
      </c>
      <c r="L3010" s="31">
        <f t="shared" si="23"/>
        <v>262.5</v>
      </c>
      <c r="M3010" s="32">
        <v>0.5</v>
      </c>
      <c r="O3010" s="37"/>
      <c r="P3010" s="35"/>
      <c r="Q3010" s="33"/>
      <c r="R3010" s="34"/>
    </row>
    <row r="3011" spans="1:18" ht="15.75" customHeight="1" x14ac:dyDescent="0.2">
      <c r="A3011" s="22"/>
      <c r="B3011" s="27" t="s">
        <v>21</v>
      </c>
      <c r="C3011" s="27">
        <v>1185732</v>
      </c>
      <c r="D3011" s="28">
        <v>44446</v>
      </c>
      <c r="E3011" s="27" t="s">
        <v>40</v>
      </c>
      <c r="F3011" s="27" t="s">
        <v>113</v>
      </c>
      <c r="G3011" s="27" t="s">
        <v>114</v>
      </c>
      <c r="H3011" s="27" t="s">
        <v>29</v>
      </c>
      <c r="I3011" s="29">
        <v>0.4</v>
      </c>
      <c r="J3011" s="30">
        <v>2250</v>
      </c>
      <c r="K3011" s="31">
        <f t="shared" si="22"/>
        <v>900</v>
      </c>
      <c r="L3011" s="31">
        <f t="shared" si="23"/>
        <v>360</v>
      </c>
      <c r="M3011" s="32">
        <v>0.4</v>
      </c>
      <c r="O3011" s="37"/>
      <c r="P3011" s="35"/>
      <c r="Q3011" s="33"/>
      <c r="R3011" s="34"/>
    </row>
    <row r="3012" spans="1:18" ht="15.75" customHeight="1" x14ac:dyDescent="0.2">
      <c r="A3012" s="22"/>
      <c r="B3012" s="27" t="s">
        <v>21</v>
      </c>
      <c r="C3012" s="27">
        <v>1185732</v>
      </c>
      <c r="D3012" s="28">
        <v>44475</v>
      </c>
      <c r="E3012" s="27" t="s">
        <v>40</v>
      </c>
      <c r="F3012" s="27" t="s">
        <v>113</v>
      </c>
      <c r="G3012" s="27" t="s">
        <v>114</v>
      </c>
      <c r="H3012" s="27" t="s">
        <v>24</v>
      </c>
      <c r="I3012" s="29">
        <v>0.44999999999999996</v>
      </c>
      <c r="J3012" s="30">
        <v>4000</v>
      </c>
      <c r="K3012" s="31">
        <f t="shared" si="22"/>
        <v>1799.9999999999998</v>
      </c>
      <c r="L3012" s="31">
        <f t="shared" si="23"/>
        <v>539.99999999999989</v>
      </c>
      <c r="M3012" s="32">
        <v>0.3</v>
      </c>
      <c r="O3012" s="37"/>
      <c r="P3012" s="35"/>
      <c r="Q3012" s="33"/>
      <c r="R3012" s="34"/>
    </row>
    <row r="3013" spans="1:18" ht="15.75" customHeight="1" x14ac:dyDescent="0.2">
      <c r="A3013" s="22"/>
      <c r="B3013" s="27" t="s">
        <v>21</v>
      </c>
      <c r="C3013" s="27">
        <v>1185732</v>
      </c>
      <c r="D3013" s="28">
        <v>44475</v>
      </c>
      <c r="E3013" s="27" t="s">
        <v>40</v>
      </c>
      <c r="F3013" s="27" t="s">
        <v>113</v>
      </c>
      <c r="G3013" s="27" t="s">
        <v>114</v>
      </c>
      <c r="H3013" s="27" t="s">
        <v>25</v>
      </c>
      <c r="I3013" s="29">
        <v>0.35000000000000003</v>
      </c>
      <c r="J3013" s="30">
        <v>2500</v>
      </c>
      <c r="K3013" s="31">
        <f t="shared" si="22"/>
        <v>875.00000000000011</v>
      </c>
      <c r="L3013" s="31">
        <f t="shared" si="23"/>
        <v>306.25</v>
      </c>
      <c r="M3013" s="32">
        <v>0.35</v>
      </c>
      <c r="O3013" s="37"/>
      <c r="P3013" s="35"/>
      <c r="Q3013" s="33"/>
      <c r="R3013" s="34"/>
    </row>
    <row r="3014" spans="1:18" ht="15.75" customHeight="1" x14ac:dyDescent="0.2">
      <c r="A3014" s="22"/>
      <c r="B3014" s="27" t="s">
        <v>21</v>
      </c>
      <c r="C3014" s="27">
        <v>1185732</v>
      </c>
      <c r="D3014" s="28">
        <v>44475</v>
      </c>
      <c r="E3014" s="27" t="s">
        <v>40</v>
      </c>
      <c r="F3014" s="27" t="s">
        <v>113</v>
      </c>
      <c r="G3014" s="27" t="s">
        <v>114</v>
      </c>
      <c r="H3014" s="27" t="s">
        <v>26</v>
      </c>
      <c r="I3014" s="29">
        <v>0.35000000000000003</v>
      </c>
      <c r="J3014" s="30">
        <v>1500</v>
      </c>
      <c r="K3014" s="31">
        <f t="shared" si="22"/>
        <v>525</v>
      </c>
      <c r="L3014" s="31">
        <f t="shared" si="23"/>
        <v>157.5</v>
      </c>
      <c r="M3014" s="32">
        <v>0.3</v>
      </c>
      <c r="O3014" s="37"/>
      <c r="P3014" s="35"/>
      <c r="Q3014" s="33"/>
      <c r="R3014" s="34"/>
    </row>
    <row r="3015" spans="1:18" ht="15.75" customHeight="1" x14ac:dyDescent="0.2">
      <c r="A3015" s="22"/>
      <c r="B3015" s="27" t="s">
        <v>21</v>
      </c>
      <c r="C3015" s="27">
        <v>1185732</v>
      </c>
      <c r="D3015" s="28">
        <v>44475</v>
      </c>
      <c r="E3015" s="27" t="s">
        <v>40</v>
      </c>
      <c r="F3015" s="27" t="s">
        <v>113</v>
      </c>
      <c r="G3015" s="27" t="s">
        <v>114</v>
      </c>
      <c r="H3015" s="27" t="s">
        <v>27</v>
      </c>
      <c r="I3015" s="29">
        <v>0.35000000000000003</v>
      </c>
      <c r="J3015" s="30">
        <v>1250</v>
      </c>
      <c r="K3015" s="31">
        <f t="shared" si="22"/>
        <v>437.50000000000006</v>
      </c>
      <c r="L3015" s="31">
        <f t="shared" si="23"/>
        <v>131.25</v>
      </c>
      <c r="M3015" s="32">
        <v>0.3</v>
      </c>
      <c r="O3015" s="37"/>
      <c r="P3015" s="35"/>
      <c r="Q3015" s="33"/>
      <c r="R3015" s="34"/>
    </row>
    <row r="3016" spans="1:18" ht="15.75" customHeight="1" x14ac:dyDescent="0.2">
      <c r="A3016" s="22"/>
      <c r="B3016" s="27" t="s">
        <v>21</v>
      </c>
      <c r="C3016" s="27">
        <v>1185732</v>
      </c>
      <c r="D3016" s="28">
        <v>44475</v>
      </c>
      <c r="E3016" s="27" t="s">
        <v>40</v>
      </c>
      <c r="F3016" s="27" t="s">
        <v>113</v>
      </c>
      <c r="G3016" s="27" t="s">
        <v>114</v>
      </c>
      <c r="H3016" s="27" t="s">
        <v>28</v>
      </c>
      <c r="I3016" s="29">
        <v>0.44999999999999996</v>
      </c>
      <c r="J3016" s="30">
        <v>1250</v>
      </c>
      <c r="K3016" s="31">
        <f t="shared" si="22"/>
        <v>562.5</v>
      </c>
      <c r="L3016" s="31">
        <f t="shared" si="23"/>
        <v>281.25</v>
      </c>
      <c r="M3016" s="32">
        <v>0.5</v>
      </c>
      <c r="O3016" s="37"/>
      <c r="P3016" s="35"/>
      <c r="Q3016" s="33"/>
      <c r="R3016" s="34"/>
    </row>
    <row r="3017" spans="1:18" ht="15.75" customHeight="1" x14ac:dyDescent="0.2">
      <c r="A3017" s="22"/>
      <c r="B3017" s="27" t="s">
        <v>21</v>
      </c>
      <c r="C3017" s="27">
        <v>1185732</v>
      </c>
      <c r="D3017" s="28">
        <v>44475</v>
      </c>
      <c r="E3017" s="27" t="s">
        <v>40</v>
      </c>
      <c r="F3017" s="27" t="s">
        <v>113</v>
      </c>
      <c r="G3017" s="27" t="s">
        <v>114</v>
      </c>
      <c r="H3017" s="27" t="s">
        <v>29</v>
      </c>
      <c r="I3017" s="29">
        <v>0.49999999999999983</v>
      </c>
      <c r="J3017" s="30">
        <v>2500</v>
      </c>
      <c r="K3017" s="31">
        <f t="shared" si="22"/>
        <v>1249.9999999999995</v>
      </c>
      <c r="L3017" s="31">
        <f t="shared" si="23"/>
        <v>499.99999999999983</v>
      </c>
      <c r="M3017" s="32">
        <v>0.4</v>
      </c>
      <c r="O3017" s="37"/>
      <c r="P3017" s="35"/>
      <c r="Q3017" s="33"/>
      <c r="R3017" s="34"/>
    </row>
    <row r="3018" spans="1:18" ht="15.75" customHeight="1" x14ac:dyDescent="0.2">
      <c r="A3018" s="22"/>
      <c r="B3018" s="27" t="s">
        <v>21</v>
      </c>
      <c r="C3018" s="27">
        <v>1185732</v>
      </c>
      <c r="D3018" s="28">
        <v>44506</v>
      </c>
      <c r="E3018" s="27" t="s">
        <v>40</v>
      </c>
      <c r="F3018" s="27" t="s">
        <v>113</v>
      </c>
      <c r="G3018" s="27" t="s">
        <v>114</v>
      </c>
      <c r="H3018" s="27" t="s">
        <v>24</v>
      </c>
      <c r="I3018" s="29">
        <v>0.44999999999999996</v>
      </c>
      <c r="J3018" s="30">
        <v>4000</v>
      </c>
      <c r="K3018" s="31">
        <f t="shared" si="22"/>
        <v>1799.9999999999998</v>
      </c>
      <c r="L3018" s="31">
        <f t="shared" si="23"/>
        <v>539.99999999999989</v>
      </c>
      <c r="M3018" s="32">
        <v>0.3</v>
      </c>
      <c r="O3018" s="37"/>
      <c r="P3018" s="35"/>
      <c r="Q3018" s="33"/>
      <c r="R3018" s="34"/>
    </row>
    <row r="3019" spans="1:18" ht="15.75" customHeight="1" x14ac:dyDescent="0.2">
      <c r="A3019" s="22"/>
      <c r="B3019" s="27" t="s">
        <v>21</v>
      </c>
      <c r="C3019" s="27">
        <v>1185732</v>
      </c>
      <c r="D3019" s="28">
        <v>44506</v>
      </c>
      <c r="E3019" s="27" t="s">
        <v>40</v>
      </c>
      <c r="F3019" s="27" t="s">
        <v>113</v>
      </c>
      <c r="G3019" s="27" t="s">
        <v>114</v>
      </c>
      <c r="H3019" s="27" t="s">
        <v>25</v>
      </c>
      <c r="I3019" s="29">
        <v>0.35000000000000003</v>
      </c>
      <c r="J3019" s="30">
        <v>2750</v>
      </c>
      <c r="K3019" s="31">
        <f t="shared" si="22"/>
        <v>962.50000000000011</v>
      </c>
      <c r="L3019" s="31">
        <f t="shared" si="23"/>
        <v>336.875</v>
      </c>
      <c r="M3019" s="32">
        <v>0.35</v>
      </c>
      <c r="O3019" s="37"/>
      <c r="P3019" s="35"/>
      <c r="Q3019" s="33"/>
      <c r="R3019" s="34"/>
    </row>
    <row r="3020" spans="1:18" ht="15.75" customHeight="1" x14ac:dyDescent="0.2">
      <c r="A3020" s="22"/>
      <c r="B3020" s="27" t="s">
        <v>21</v>
      </c>
      <c r="C3020" s="27">
        <v>1185732</v>
      </c>
      <c r="D3020" s="28">
        <v>44506</v>
      </c>
      <c r="E3020" s="27" t="s">
        <v>40</v>
      </c>
      <c r="F3020" s="27" t="s">
        <v>113</v>
      </c>
      <c r="G3020" s="27" t="s">
        <v>114</v>
      </c>
      <c r="H3020" s="27" t="s">
        <v>26</v>
      </c>
      <c r="I3020" s="29">
        <v>0.35000000000000003</v>
      </c>
      <c r="J3020" s="30">
        <v>2200</v>
      </c>
      <c r="K3020" s="31">
        <f t="shared" si="22"/>
        <v>770.00000000000011</v>
      </c>
      <c r="L3020" s="31">
        <f t="shared" si="23"/>
        <v>231.00000000000003</v>
      </c>
      <c r="M3020" s="32">
        <v>0.3</v>
      </c>
      <c r="O3020" s="37"/>
      <c r="P3020" s="35"/>
      <c r="Q3020" s="33"/>
      <c r="R3020" s="34"/>
    </row>
    <row r="3021" spans="1:18" ht="15.75" customHeight="1" x14ac:dyDescent="0.2">
      <c r="A3021" s="22"/>
      <c r="B3021" s="27" t="s">
        <v>21</v>
      </c>
      <c r="C3021" s="27">
        <v>1185732</v>
      </c>
      <c r="D3021" s="28">
        <v>44506</v>
      </c>
      <c r="E3021" s="27" t="s">
        <v>40</v>
      </c>
      <c r="F3021" s="27" t="s">
        <v>113</v>
      </c>
      <c r="G3021" s="27" t="s">
        <v>114</v>
      </c>
      <c r="H3021" s="27" t="s">
        <v>27</v>
      </c>
      <c r="I3021" s="29">
        <v>0.35000000000000003</v>
      </c>
      <c r="J3021" s="30">
        <v>2000</v>
      </c>
      <c r="K3021" s="31">
        <f t="shared" si="22"/>
        <v>700.00000000000011</v>
      </c>
      <c r="L3021" s="31">
        <f t="shared" si="23"/>
        <v>210.00000000000003</v>
      </c>
      <c r="M3021" s="32">
        <v>0.3</v>
      </c>
      <c r="O3021" s="37"/>
      <c r="P3021" s="35"/>
      <c r="Q3021" s="33"/>
      <c r="R3021" s="34"/>
    </row>
    <row r="3022" spans="1:18" ht="15.75" customHeight="1" x14ac:dyDescent="0.2">
      <c r="A3022" s="22"/>
      <c r="B3022" s="27" t="s">
        <v>21</v>
      </c>
      <c r="C3022" s="27">
        <v>1185732</v>
      </c>
      <c r="D3022" s="28">
        <v>44506</v>
      </c>
      <c r="E3022" s="27" t="s">
        <v>40</v>
      </c>
      <c r="F3022" s="27" t="s">
        <v>113</v>
      </c>
      <c r="G3022" s="27" t="s">
        <v>114</v>
      </c>
      <c r="H3022" s="27" t="s">
        <v>28</v>
      </c>
      <c r="I3022" s="29">
        <v>0.6</v>
      </c>
      <c r="J3022" s="30">
        <v>1750</v>
      </c>
      <c r="K3022" s="31">
        <f t="shared" si="22"/>
        <v>1050</v>
      </c>
      <c r="L3022" s="31">
        <f t="shared" si="23"/>
        <v>525</v>
      </c>
      <c r="M3022" s="32">
        <v>0.5</v>
      </c>
      <c r="O3022" s="37"/>
      <c r="P3022" s="35"/>
      <c r="Q3022" s="33"/>
      <c r="R3022" s="34"/>
    </row>
    <row r="3023" spans="1:18" ht="15.75" customHeight="1" x14ac:dyDescent="0.2">
      <c r="A3023" s="22"/>
      <c r="B3023" s="27" t="s">
        <v>21</v>
      </c>
      <c r="C3023" s="27">
        <v>1185732</v>
      </c>
      <c r="D3023" s="28">
        <v>44506</v>
      </c>
      <c r="E3023" s="27" t="s">
        <v>40</v>
      </c>
      <c r="F3023" s="27" t="s">
        <v>113</v>
      </c>
      <c r="G3023" s="27" t="s">
        <v>114</v>
      </c>
      <c r="H3023" s="27" t="s">
        <v>29</v>
      </c>
      <c r="I3023" s="29">
        <v>0.64999999999999991</v>
      </c>
      <c r="J3023" s="30">
        <v>2750</v>
      </c>
      <c r="K3023" s="31">
        <f t="shared" si="22"/>
        <v>1787.4999999999998</v>
      </c>
      <c r="L3023" s="31">
        <f t="shared" si="23"/>
        <v>715</v>
      </c>
      <c r="M3023" s="32">
        <v>0.4</v>
      </c>
      <c r="O3023" s="37"/>
      <c r="P3023" s="35"/>
      <c r="Q3023" s="33"/>
      <c r="R3023" s="34"/>
    </row>
    <row r="3024" spans="1:18" ht="15.75" customHeight="1" x14ac:dyDescent="0.2">
      <c r="A3024" s="22"/>
      <c r="B3024" s="27" t="s">
        <v>21</v>
      </c>
      <c r="C3024" s="27">
        <v>1185732</v>
      </c>
      <c r="D3024" s="28">
        <v>44535</v>
      </c>
      <c r="E3024" s="27" t="s">
        <v>40</v>
      </c>
      <c r="F3024" s="27" t="s">
        <v>113</v>
      </c>
      <c r="G3024" s="27" t="s">
        <v>114</v>
      </c>
      <c r="H3024" s="27" t="s">
        <v>24</v>
      </c>
      <c r="I3024" s="29">
        <v>0.6</v>
      </c>
      <c r="J3024" s="30">
        <v>5250</v>
      </c>
      <c r="K3024" s="31">
        <f t="shared" si="22"/>
        <v>3150</v>
      </c>
      <c r="L3024" s="31">
        <f t="shared" si="23"/>
        <v>945</v>
      </c>
      <c r="M3024" s="32">
        <v>0.3</v>
      </c>
      <c r="O3024" s="37"/>
      <c r="P3024" s="35"/>
      <c r="Q3024" s="33"/>
      <c r="R3024" s="34"/>
    </row>
    <row r="3025" spans="1:18" ht="15.75" customHeight="1" x14ac:dyDescent="0.2">
      <c r="A3025" s="22"/>
      <c r="B3025" s="27" t="s">
        <v>21</v>
      </c>
      <c r="C3025" s="27">
        <v>1185732</v>
      </c>
      <c r="D3025" s="28">
        <v>44535</v>
      </c>
      <c r="E3025" s="27" t="s">
        <v>40</v>
      </c>
      <c r="F3025" s="27" t="s">
        <v>113</v>
      </c>
      <c r="G3025" s="27" t="s">
        <v>114</v>
      </c>
      <c r="H3025" s="27" t="s">
        <v>25</v>
      </c>
      <c r="I3025" s="29">
        <v>0.5</v>
      </c>
      <c r="J3025" s="30">
        <v>3250</v>
      </c>
      <c r="K3025" s="31">
        <f t="shared" si="22"/>
        <v>1625</v>
      </c>
      <c r="L3025" s="31">
        <f t="shared" si="23"/>
        <v>568.75</v>
      </c>
      <c r="M3025" s="32">
        <v>0.35</v>
      </c>
      <c r="O3025" s="37"/>
      <c r="P3025" s="35"/>
      <c r="Q3025" s="33"/>
      <c r="R3025" s="34"/>
    </row>
    <row r="3026" spans="1:18" ht="15.75" customHeight="1" x14ac:dyDescent="0.2">
      <c r="A3026" s="22"/>
      <c r="B3026" s="27" t="s">
        <v>21</v>
      </c>
      <c r="C3026" s="27">
        <v>1185732</v>
      </c>
      <c r="D3026" s="28">
        <v>44535</v>
      </c>
      <c r="E3026" s="27" t="s">
        <v>40</v>
      </c>
      <c r="F3026" s="27" t="s">
        <v>113</v>
      </c>
      <c r="G3026" s="27" t="s">
        <v>114</v>
      </c>
      <c r="H3026" s="27" t="s">
        <v>26</v>
      </c>
      <c r="I3026" s="29">
        <v>0.5</v>
      </c>
      <c r="J3026" s="30">
        <v>2750</v>
      </c>
      <c r="K3026" s="31">
        <f t="shared" si="22"/>
        <v>1375</v>
      </c>
      <c r="L3026" s="31">
        <f t="shared" si="23"/>
        <v>412.5</v>
      </c>
      <c r="M3026" s="32">
        <v>0.3</v>
      </c>
      <c r="O3026" s="37"/>
      <c r="P3026" s="35"/>
      <c r="Q3026" s="33"/>
      <c r="R3026" s="34"/>
    </row>
    <row r="3027" spans="1:18" ht="15.75" customHeight="1" x14ac:dyDescent="0.2">
      <c r="A3027" s="22"/>
      <c r="B3027" s="27" t="s">
        <v>21</v>
      </c>
      <c r="C3027" s="27">
        <v>1185732</v>
      </c>
      <c r="D3027" s="28">
        <v>44535</v>
      </c>
      <c r="E3027" s="27" t="s">
        <v>40</v>
      </c>
      <c r="F3027" s="27" t="s">
        <v>113</v>
      </c>
      <c r="G3027" s="27" t="s">
        <v>114</v>
      </c>
      <c r="H3027" s="27" t="s">
        <v>27</v>
      </c>
      <c r="I3027" s="29">
        <v>0.5</v>
      </c>
      <c r="J3027" s="30">
        <v>2250</v>
      </c>
      <c r="K3027" s="31">
        <f t="shared" si="22"/>
        <v>1125</v>
      </c>
      <c r="L3027" s="31">
        <f t="shared" si="23"/>
        <v>337.5</v>
      </c>
      <c r="M3027" s="32">
        <v>0.3</v>
      </c>
      <c r="O3027" s="37"/>
      <c r="P3027" s="35"/>
      <c r="Q3027" s="33"/>
      <c r="R3027" s="34"/>
    </row>
    <row r="3028" spans="1:18" ht="15.75" customHeight="1" x14ac:dyDescent="0.2">
      <c r="A3028" s="22"/>
      <c r="B3028" s="27" t="s">
        <v>21</v>
      </c>
      <c r="C3028" s="27">
        <v>1185732</v>
      </c>
      <c r="D3028" s="28">
        <v>44535</v>
      </c>
      <c r="E3028" s="27" t="s">
        <v>40</v>
      </c>
      <c r="F3028" s="27" t="s">
        <v>113</v>
      </c>
      <c r="G3028" s="27" t="s">
        <v>114</v>
      </c>
      <c r="H3028" s="27" t="s">
        <v>28</v>
      </c>
      <c r="I3028" s="29">
        <v>0.6</v>
      </c>
      <c r="J3028" s="30">
        <v>2250</v>
      </c>
      <c r="K3028" s="31">
        <f t="shared" si="22"/>
        <v>1350</v>
      </c>
      <c r="L3028" s="31">
        <f t="shared" si="23"/>
        <v>675</v>
      </c>
      <c r="M3028" s="32">
        <v>0.5</v>
      </c>
      <c r="O3028" s="37"/>
      <c r="P3028" s="35"/>
      <c r="Q3028" s="33"/>
      <c r="R3028" s="34"/>
    </row>
    <row r="3029" spans="1:18" ht="15.75" customHeight="1" x14ac:dyDescent="0.2">
      <c r="A3029" s="22"/>
      <c r="B3029" s="27" t="s">
        <v>21</v>
      </c>
      <c r="C3029" s="27">
        <v>1185732</v>
      </c>
      <c r="D3029" s="28">
        <v>44535</v>
      </c>
      <c r="E3029" s="27" t="s">
        <v>40</v>
      </c>
      <c r="F3029" s="27" t="s">
        <v>113</v>
      </c>
      <c r="G3029" s="27" t="s">
        <v>114</v>
      </c>
      <c r="H3029" s="27" t="s">
        <v>29</v>
      </c>
      <c r="I3029" s="29">
        <v>0.64999999999999991</v>
      </c>
      <c r="J3029" s="30">
        <v>3250</v>
      </c>
      <c r="K3029" s="31">
        <f t="shared" si="22"/>
        <v>2112.4999999999995</v>
      </c>
      <c r="L3029" s="31">
        <f t="shared" si="23"/>
        <v>844.99999999999989</v>
      </c>
      <c r="M3029" s="32">
        <v>0.4</v>
      </c>
      <c r="O3029" s="37"/>
      <c r="P3029" s="35"/>
      <c r="Q3029" s="33"/>
      <c r="R3029" s="34"/>
    </row>
    <row r="3030" spans="1:18" ht="15.75" customHeight="1" x14ac:dyDescent="0.2">
      <c r="A3030" s="22" t="s">
        <v>46</v>
      </c>
      <c r="B3030" s="27" t="s">
        <v>21</v>
      </c>
      <c r="C3030" s="27">
        <v>1185732</v>
      </c>
      <c r="D3030" s="28">
        <v>44199</v>
      </c>
      <c r="E3030" s="27" t="s">
        <v>40</v>
      </c>
      <c r="F3030" s="27" t="s">
        <v>115</v>
      </c>
      <c r="G3030" s="27" t="s">
        <v>116</v>
      </c>
      <c r="H3030" s="27" t="s">
        <v>24</v>
      </c>
      <c r="I3030" s="29">
        <v>0.30000000000000004</v>
      </c>
      <c r="J3030" s="30">
        <v>4500</v>
      </c>
      <c r="K3030" s="31">
        <f t="shared" si="22"/>
        <v>1350.0000000000002</v>
      </c>
      <c r="L3030" s="31">
        <f t="shared" si="23"/>
        <v>405.00000000000006</v>
      </c>
      <c r="M3030" s="32">
        <v>0.3</v>
      </c>
      <c r="O3030" s="37"/>
      <c r="P3030" s="35"/>
      <c r="Q3030" s="33"/>
      <c r="R3030" s="34"/>
    </row>
    <row r="3031" spans="1:18" ht="15.75" customHeight="1" x14ac:dyDescent="0.2">
      <c r="A3031" s="22"/>
      <c r="B3031" s="27" t="s">
        <v>21</v>
      </c>
      <c r="C3031" s="27">
        <v>1185732</v>
      </c>
      <c r="D3031" s="28">
        <v>44199</v>
      </c>
      <c r="E3031" s="27" t="s">
        <v>40</v>
      </c>
      <c r="F3031" s="27" t="s">
        <v>115</v>
      </c>
      <c r="G3031" s="27" t="s">
        <v>116</v>
      </c>
      <c r="H3031" s="27" t="s">
        <v>25</v>
      </c>
      <c r="I3031" s="29">
        <v>0.30000000000000004</v>
      </c>
      <c r="J3031" s="30">
        <v>2500</v>
      </c>
      <c r="K3031" s="31">
        <f t="shared" si="22"/>
        <v>750.00000000000011</v>
      </c>
      <c r="L3031" s="31">
        <f t="shared" si="23"/>
        <v>262.5</v>
      </c>
      <c r="M3031" s="32">
        <v>0.35</v>
      </c>
      <c r="O3031" s="37"/>
      <c r="P3031" s="35"/>
      <c r="Q3031" s="33"/>
      <c r="R3031" s="34"/>
    </row>
    <row r="3032" spans="1:18" ht="15.75" customHeight="1" x14ac:dyDescent="0.2">
      <c r="A3032" s="22"/>
      <c r="B3032" s="27" t="s">
        <v>21</v>
      </c>
      <c r="C3032" s="27">
        <v>1185732</v>
      </c>
      <c r="D3032" s="28">
        <v>44199</v>
      </c>
      <c r="E3032" s="27" t="s">
        <v>40</v>
      </c>
      <c r="F3032" s="27" t="s">
        <v>115</v>
      </c>
      <c r="G3032" s="27" t="s">
        <v>116</v>
      </c>
      <c r="H3032" s="27" t="s">
        <v>26</v>
      </c>
      <c r="I3032" s="29">
        <v>0.20000000000000007</v>
      </c>
      <c r="J3032" s="30">
        <v>2500</v>
      </c>
      <c r="K3032" s="31">
        <f t="shared" si="22"/>
        <v>500.00000000000017</v>
      </c>
      <c r="L3032" s="31">
        <f t="shared" si="23"/>
        <v>150.00000000000006</v>
      </c>
      <c r="M3032" s="32">
        <v>0.3</v>
      </c>
      <c r="O3032" s="37"/>
      <c r="P3032" s="35"/>
      <c r="Q3032" s="33"/>
      <c r="R3032" s="34"/>
    </row>
    <row r="3033" spans="1:18" ht="15.75" customHeight="1" x14ac:dyDescent="0.2">
      <c r="A3033" s="22"/>
      <c r="B3033" s="27" t="s">
        <v>21</v>
      </c>
      <c r="C3033" s="27">
        <v>1185732</v>
      </c>
      <c r="D3033" s="28">
        <v>44199</v>
      </c>
      <c r="E3033" s="27" t="s">
        <v>40</v>
      </c>
      <c r="F3033" s="27" t="s">
        <v>115</v>
      </c>
      <c r="G3033" s="27" t="s">
        <v>116</v>
      </c>
      <c r="H3033" s="27" t="s">
        <v>27</v>
      </c>
      <c r="I3033" s="29">
        <v>0.25000000000000006</v>
      </c>
      <c r="J3033" s="30">
        <v>1000</v>
      </c>
      <c r="K3033" s="31">
        <f t="shared" si="22"/>
        <v>250.00000000000006</v>
      </c>
      <c r="L3033" s="31">
        <f t="shared" si="23"/>
        <v>75.000000000000014</v>
      </c>
      <c r="M3033" s="32">
        <v>0.3</v>
      </c>
      <c r="O3033" s="37"/>
      <c r="P3033" s="35"/>
      <c r="Q3033" s="33"/>
      <c r="R3033" s="34"/>
    </row>
    <row r="3034" spans="1:18" ht="15.75" customHeight="1" x14ac:dyDescent="0.2">
      <c r="A3034" s="22"/>
      <c r="B3034" s="27" t="s">
        <v>21</v>
      </c>
      <c r="C3034" s="27">
        <v>1185732</v>
      </c>
      <c r="D3034" s="28">
        <v>44199</v>
      </c>
      <c r="E3034" s="27" t="s">
        <v>40</v>
      </c>
      <c r="F3034" s="27" t="s">
        <v>115</v>
      </c>
      <c r="G3034" s="27" t="s">
        <v>116</v>
      </c>
      <c r="H3034" s="27" t="s">
        <v>28</v>
      </c>
      <c r="I3034" s="29">
        <v>0.39999999999999997</v>
      </c>
      <c r="J3034" s="30">
        <v>1500</v>
      </c>
      <c r="K3034" s="31">
        <f t="shared" si="22"/>
        <v>600</v>
      </c>
      <c r="L3034" s="31">
        <f t="shared" si="23"/>
        <v>300</v>
      </c>
      <c r="M3034" s="32">
        <v>0.5</v>
      </c>
      <c r="O3034" s="37"/>
      <c r="P3034" s="35"/>
      <c r="Q3034" s="33"/>
      <c r="R3034" s="34"/>
    </row>
    <row r="3035" spans="1:18" ht="15.75" customHeight="1" x14ac:dyDescent="0.2">
      <c r="A3035" s="22"/>
      <c r="B3035" s="27" t="s">
        <v>21</v>
      </c>
      <c r="C3035" s="27">
        <v>1185732</v>
      </c>
      <c r="D3035" s="28">
        <v>44199</v>
      </c>
      <c r="E3035" s="27" t="s">
        <v>40</v>
      </c>
      <c r="F3035" s="27" t="s">
        <v>115</v>
      </c>
      <c r="G3035" s="27" t="s">
        <v>116</v>
      </c>
      <c r="H3035" s="27" t="s">
        <v>29</v>
      </c>
      <c r="I3035" s="29">
        <v>0.30000000000000004</v>
      </c>
      <c r="J3035" s="30">
        <v>2500</v>
      </c>
      <c r="K3035" s="31">
        <f t="shared" si="22"/>
        <v>750.00000000000011</v>
      </c>
      <c r="L3035" s="31">
        <f t="shared" si="23"/>
        <v>300.00000000000006</v>
      </c>
      <c r="M3035" s="32">
        <v>0.4</v>
      </c>
      <c r="O3035" s="37"/>
      <c r="P3035" s="35"/>
      <c r="Q3035" s="33"/>
      <c r="R3035" s="34"/>
    </row>
    <row r="3036" spans="1:18" ht="15.75" customHeight="1" x14ac:dyDescent="0.2">
      <c r="A3036" s="22"/>
      <c r="B3036" s="27" t="s">
        <v>21</v>
      </c>
      <c r="C3036" s="27">
        <v>1185732</v>
      </c>
      <c r="D3036" s="28">
        <v>44230</v>
      </c>
      <c r="E3036" s="27" t="s">
        <v>40</v>
      </c>
      <c r="F3036" s="27" t="s">
        <v>115</v>
      </c>
      <c r="G3036" s="27" t="s">
        <v>116</v>
      </c>
      <c r="H3036" s="27" t="s">
        <v>24</v>
      </c>
      <c r="I3036" s="29">
        <v>0.30000000000000004</v>
      </c>
      <c r="J3036" s="30">
        <v>5000</v>
      </c>
      <c r="K3036" s="31">
        <f t="shared" si="22"/>
        <v>1500.0000000000002</v>
      </c>
      <c r="L3036" s="31">
        <f t="shared" si="23"/>
        <v>450.00000000000006</v>
      </c>
      <c r="M3036" s="32">
        <v>0.3</v>
      </c>
      <c r="O3036" s="37"/>
      <c r="P3036" s="35"/>
      <c r="Q3036" s="33"/>
      <c r="R3036" s="34"/>
    </row>
    <row r="3037" spans="1:18" ht="15.75" customHeight="1" x14ac:dyDescent="0.2">
      <c r="A3037" s="22"/>
      <c r="B3037" s="27" t="s">
        <v>21</v>
      </c>
      <c r="C3037" s="27">
        <v>1185732</v>
      </c>
      <c r="D3037" s="28">
        <v>44230</v>
      </c>
      <c r="E3037" s="27" t="s">
        <v>40</v>
      </c>
      <c r="F3037" s="27" t="s">
        <v>115</v>
      </c>
      <c r="G3037" s="27" t="s">
        <v>116</v>
      </c>
      <c r="H3037" s="27" t="s">
        <v>25</v>
      </c>
      <c r="I3037" s="29">
        <v>0.30000000000000004</v>
      </c>
      <c r="J3037" s="30">
        <v>1500</v>
      </c>
      <c r="K3037" s="31">
        <f t="shared" si="22"/>
        <v>450.00000000000006</v>
      </c>
      <c r="L3037" s="31">
        <f t="shared" si="23"/>
        <v>157.5</v>
      </c>
      <c r="M3037" s="32">
        <v>0.35</v>
      </c>
      <c r="O3037" s="37"/>
      <c r="P3037" s="35"/>
      <c r="Q3037" s="33"/>
      <c r="R3037" s="34"/>
    </row>
    <row r="3038" spans="1:18" ht="15.75" customHeight="1" x14ac:dyDescent="0.2">
      <c r="A3038" s="22"/>
      <c r="B3038" s="27" t="s">
        <v>21</v>
      </c>
      <c r="C3038" s="27">
        <v>1185732</v>
      </c>
      <c r="D3038" s="28">
        <v>44230</v>
      </c>
      <c r="E3038" s="27" t="s">
        <v>40</v>
      </c>
      <c r="F3038" s="27" t="s">
        <v>115</v>
      </c>
      <c r="G3038" s="27" t="s">
        <v>116</v>
      </c>
      <c r="H3038" s="27" t="s">
        <v>26</v>
      </c>
      <c r="I3038" s="29">
        <v>0.20000000000000007</v>
      </c>
      <c r="J3038" s="30">
        <v>2000</v>
      </c>
      <c r="K3038" s="31">
        <f t="shared" si="22"/>
        <v>400.00000000000011</v>
      </c>
      <c r="L3038" s="31">
        <f t="shared" si="23"/>
        <v>120.00000000000003</v>
      </c>
      <c r="M3038" s="32">
        <v>0.3</v>
      </c>
      <c r="O3038" s="37"/>
      <c r="P3038" s="35"/>
      <c r="Q3038" s="33"/>
      <c r="R3038" s="34"/>
    </row>
    <row r="3039" spans="1:18" ht="15.75" customHeight="1" x14ac:dyDescent="0.2">
      <c r="A3039" s="22"/>
      <c r="B3039" s="27" t="s">
        <v>21</v>
      </c>
      <c r="C3039" s="27">
        <v>1185732</v>
      </c>
      <c r="D3039" s="28">
        <v>44230</v>
      </c>
      <c r="E3039" s="27" t="s">
        <v>40</v>
      </c>
      <c r="F3039" s="27" t="s">
        <v>115</v>
      </c>
      <c r="G3039" s="27" t="s">
        <v>116</v>
      </c>
      <c r="H3039" s="27" t="s">
        <v>27</v>
      </c>
      <c r="I3039" s="29">
        <v>0.25000000000000006</v>
      </c>
      <c r="J3039" s="30">
        <v>750</v>
      </c>
      <c r="K3039" s="31">
        <f t="shared" si="22"/>
        <v>187.50000000000003</v>
      </c>
      <c r="L3039" s="31">
        <f t="shared" si="23"/>
        <v>56.250000000000007</v>
      </c>
      <c r="M3039" s="32">
        <v>0.3</v>
      </c>
      <c r="O3039" s="37"/>
      <c r="P3039" s="35"/>
      <c r="Q3039" s="33"/>
      <c r="R3039" s="34"/>
    </row>
    <row r="3040" spans="1:18" ht="15.75" customHeight="1" x14ac:dyDescent="0.2">
      <c r="A3040" s="22"/>
      <c r="B3040" s="27" t="s">
        <v>21</v>
      </c>
      <c r="C3040" s="27">
        <v>1185732</v>
      </c>
      <c r="D3040" s="28">
        <v>44230</v>
      </c>
      <c r="E3040" s="27" t="s">
        <v>40</v>
      </c>
      <c r="F3040" s="27" t="s">
        <v>115</v>
      </c>
      <c r="G3040" s="27" t="s">
        <v>116</v>
      </c>
      <c r="H3040" s="27" t="s">
        <v>28</v>
      </c>
      <c r="I3040" s="29">
        <v>0.39999999999999997</v>
      </c>
      <c r="J3040" s="30">
        <v>1500</v>
      </c>
      <c r="K3040" s="31">
        <f t="shared" si="22"/>
        <v>600</v>
      </c>
      <c r="L3040" s="31">
        <f t="shared" si="23"/>
        <v>300</v>
      </c>
      <c r="M3040" s="32">
        <v>0.5</v>
      </c>
      <c r="O3040" s="37"/>
      <c r="P3040" s="35"/>
      <c r="Q3040" s="33"/>
      <c r="R3040" s="34"/>
    </row>
    <row r="3041" spans="1:18" ht="15.75" customHeight="1" x14ac:dyDescent="0.2">
      <c r="A3041" s="22"/>
      <c r="B3041" s="27" t="s">
        <v>21</v>
      </c>
      <c r="C3041" s="27">
        <v>1185732</v>
      </c>
      <c r="D3041" s="28">
        <v>44230</v>
      </c>
      <c r="E3041" s="27" t="s">
        <v>40</v>
      </c>
      <c r="F3041" s="27" t="s">
        <v>115</v>
      </c>
      <c r="G3041" s="27" t="s">
        <v>116</v>
      </c>
      <c r="H3041" s="27" t="s">
        <v>29</v>
      </c>
      <c r="I3041" s="29">
        <v>0.14999999999999997</v>
      </c>
      <c r="J3041" s="30">
        <v>2500</v>
      </c>
      <c r="K3041" s="31">
        <f t="shared" si="22"/>
        <v>374.99999999999994</v>
      </c>
      <c r="L3041" s="31">
        <f t="shared" si="23"/>
        <v>149.99999999999997</v>
      </c>
      <c r="M3041" s="32">
        <v>0.4</v>
      </c>
      <c r="O3041" s="37"/>
      <c r="P3041" s="35"/>
      <c r="Q3041" s="33"/>
      <c r="R3041" s="34"/>
    </row>
    <row r="3042" spans="1:18" ht="15.75" customHeight="1" x14ac:dyDescent="0.2">
      <c r="A3042" s="22"/>
      <c r="B3042" s="27" t="s">
        <v>21</v>
      </c>
      <c r="C3042" s="27">
        <v>1185732</v>
      </c>
      <c r="D3042" s="28">
        <v>44257</v>
      </c>
      <c r="E3042" s="27" t="s">
        <v>40</v>
      </c>
      <c r="F3042" s="27" t="s">
        <v>115</v>
      </c>
      <c r="G3042" s="27" t="s">
        <v>116</v>
      </c>
      <c r="H3042" s="27" t="s">
        <v>24</v>
      </c>
      <c r="I3042" s="29">
        <v>0.20000000000000004</v>
      </c>
      <c r="J3042" s="30">
        <v>4700</v>
      </c>
      <c r="K3042" s="31">
        <f t="shared" si="22"/>
        <v>940.00000000000023</v>
      </c>
      <c r="L3042" s="31">
        <f t="shared" si="23"/>
        <v>282.00000000000006</v>
      </c>
      <c r="M3042" s="32">
        <v>0.3</v>
      </c>
      <c r="O3042" s="37"/>
      <c r="P3042" s="35"/>
      <c r="Q3042" s="33"/>
      <c r="R3042" s="34"/>
    </row>
    <row r="3043" spans="1:18" ht="15.75" customHeight="1" x14ac:dyDescent="0.2">
      <c r="A3043" s="22"/>
      <c r="B3043" s="27" t="s">
        <v>21</v>
      </c>
      <c r="C3043" s="27">
        <v>1185732</v>
      </c>
      <c r="D3043" s="28">
        <v>44257</v>
      </c>
      <c r="E3043" s="27" t="s">
        <v>40</v>
      </c>
      <c r="F3043" s="27" t="s">
        <v>115</v>
      </c>
      <c r="G3043" s="27" t="s">
        <v>116</v>
      </c>
      <c r="H3043" s="27" t="s">
        <v>25</v>
      </c>
      <c r="I3043" s="29">
        <v>0.20000000000000004</v>
      </c>
      <c r="J3043" s="30">
        <v>1750</v>
      </c>
      <c r="K3043" s="31">
        <f t="shared" si="22"/>
        <v>350.00000000000006</v>
      </c>
      <c r="L3043" s="31">
        <f t="shared" si="23"/>
        <v>122.50000000000001</v>
      </c>
      <c r="M3043" s="32">
        <v>0.35</v>
      </c>
      <c r="O3043" s="37"/>
      <c r="P3043" s="35"/>
      <c r="Q3043" s="33"/>
      <c r="R3043" s="34"/>
    </row>
    <row r="3044" spans="1:18" ht="15.75" customHeight="1" x14ac:dyDescent="0.2">
      <c r="A3044" s="22"/>
      <c r="B3044" s="27" t="s">
        <v>21</v>
      </c>
      <c r="C3044" s="27">
        <v>1185732</v>
      </c>
      <c r="D3044" s="28">
        <v>44257</v>
      </c>
      <c r="E3044" s="27" t="s">
        <v>40</v>
      </c>
      <c r="F3044" s="27" t="s">
        <v>115</v>
      </c>
      <c r="G3044" s="27" t="s">
        <v>116</v>
      </c>
      <c r="H3044" s="27" t="s">
        <v>26</v>
      </c>
      <c r="I3044" s="29">
        <v>0.10000000000000003</v>
      </c>
      <c r="J3044" s="30">
        <v>2250</v>
      </c>
      <c r="K3044" s="31">
        <f t="shared" si="22"/>
        <v>225.00000000000009</v>
      </c>
      <c r="L3044" s="31">
        <f t="shared" si="23"/>
        <v>67.500000000000028</v>
      </c>
      <c r="M3044" s="32">
        <v>0.3</v>
      </c>
      <c r="O3044" s="37"/>
      <c r="P3044" s="35"/>
      <c r="Q3044" s="33"/>
      <c r="R3044" s="34"/>
    </row>
    <row r="3045" spans="1:18" ht="15.75" customHeight="1" x14ac:dyDescent="0.2">
      <c r="A3045" s="22"/>
      <c r="B3045" s="27" t="s">
        <v>21</v>
      </c>
      <c r="C3045" s="27">
        <v>1185732</v>
      </c>
      <c r="D3045" s="28">
        <v>44257</v>
      </c>
      <c r="E3045" s="27" t="s">
        <v>40</v>
      </c>
      <c r="F3045" s="27" t="s">
        <v>115</v>
      </c>
      <c r="G3045" s="27" t="s">
        <v>116</v>
      </c>
      <c r="H3045" s="27" t="s">
        <v>27</v>
      </c>
      <c r="I3045" s="29">
        <v>0.14999999999999997</v>
      </c>
      <c r="J3045" s="30">
        <v>750</v>
      </c>
      <c r="K3045" s="31">
        <f t="shared" si="22"/>
        <v>112.49999999999997</v>
      </c>
      <c r="L3045" s="31">
        <f t="shared" si="23"/>
        <v>33.749999999999993</v>
      </c>
      <c r="M3045" s="32">
        <v>0.3</v>
      </c>
      <c r="O3045" s="37"/>
      <c r="P3045" s="35"/>
      <c r="Q3045" s="33"/>
      <c r="R3045" s="34"/>
    </row>
    <row r="3046" spans="1:18" ht="15.75" customHeight="1" x14ac:dyDescent="0.2">
      <c r="A3046" s="22"/>
      <c r="B3046" s="27" t="s">
        <v>21</v>
      </c>
      <c r="C3046" s="27">
        <v>1185732</v>
      </c>
      <c r="D3046" s="28">
        <v>44257</v>
      </c>
      <c r="E3046" s="27" t="s">
        <v>40</v>
      </c>
      <c r="F3046" s="27" t="s">
        <v>115</v>
      </c>
      <c r="G3046" s="27" t="s">
        <v>116</v>
      </c>
      <c r="H3046" s="27" t="s">
        <v>28</v>
      </c>
      <c r="I3046" s="29">
        <v>0.30000000000000004</v>
      </c>
      <c r="J3046" s="30">
        <v>1250</v>
      </c>
      <c r="K3046" s="31">
        <f t="shared" si="22"/>
        <v>375.00000000000006</v>
      </c>
      <c r="L3046" s="31">
        <f t="shared" si="23"/>
        <v>187.50000000000003</v>
      </c>
      <c r="M3046" s="32">
        <v>0.5</v>
      </c>
      <c r="O3046" s="37"/>
      <c r="P3046" s="35"/>
      <c r="Q3046" s="33"/>
      <c r="R3046" s="34"/>
    </row>
    <row r="3047" spans="1:18" ht="15.75" customHeight="1" x14ac:dyDescent="0.2">
      <c r="A3047" s="22"/>
      <c r="B3047" s="27" t="s">
        <v>21</v>
      </c>
      <c r="C3047" s="27">
        <v>1185732</v>
      </c>
      <c r="D3047" s="28">
        <v>44257</v>
      </c>
      <c r="E3047" s="27" t="s">
        <v>40</v>
      </c>
      <c r="F3047" s="27" t="s">
        <v>115</v>
      </c>
      <c r="G3047" s="27" t="s">
        <v>116</v>
      </c>
      <c r="H3047" s="27" t="s">
        <v>29</v>
      </c>
      <c r="I3047" s="29">
        <v>0.20000000000000004</v>
      </c>
      <c r="J3047" s="30">
        <v>2250</v>
      </c>
      <c r="K3047" s="31">
        <f t="shared" si="22"/>
        <v>450.00000000000011</v>
      </c>
      <c r="L3047" s="31">
        <f t="shared" si="23"/>
        <v>180.00000000000006</v>
      </c>
      <c r="M3047" s="32">
        <v>0.4</v>
      </c>
      <c r="O3047" s="37"/>
      <c r="P3047" s="35"/>
      <c r="Q3047" s="33"/>
      <c r="R3047" s="34"/>
    </row>
    <row r="3048" spans="1:18" ht="15.75" customHeight="1" x14ac:dyDescent="0.2">
      <c r="A3048" s="22"/>
      <c r="B3048" s="27" t="s">
        <v>21</v>
      </c>
      <c r="C3048" s="27">
        <v>1185732</v>
      </c>
      <c r="D3048" s="28">
        <v>44289</v>
      </c>
      <c r="E3048" s="27" t="s">
        <v>40</v>
      </c>
      <c r="F3048" s="27" t="s">
        <v>115</v>
      </c>
      <c r="G3048" s="27" t="s">
        <v>116</v>
      </c>
      <c r="H3048" s="27" t="s">
        <v>24</v>
      </c>
      <c r="I3048" s="29">
        <v>0.20000000000000004</v>
      </c>
      <c r="J3048" s="30">
        <v>4500</v>
      </c>
      <c r="K3048" s="31">
        <f t="shared" si="22"/>
        <v>900.00000000000023</v>
      </c>
      <c r="L3048" s="31">
        <f t="shared" si="23"/>
        <v>270.00000000000006</v>
      </c>
      <c r="M3048" s="32">
        <v>0.3</v>
      </c>
      <c r="O3048" s="37"/>
      <c r="P3048" s="35"/>
      <c r="Q3048" s="33"/>
      <c r="R3048" s="34"/>
    </row>
    <row r="3049" spans="1:18" ht="15.75" customHeight="1" x14ac:dyDescent="0.2">
      <c r="A3049" s="22"/>
      <c r="B3049" s="27" t="s">
        <v>21</v>
      </c>
      <c r="C3049" s="27">
        <v>1185732</v>
      </c>
      <c r="D3049" s="28">
        <v>44289</v>
      </c>
      <c r="E3049" s="27" t="s">
        <v>40</v>
      </c>
      <c r="F3049" s="27" t="s">
        <v>115</v>
      </c>
      <c r="G3049" s="27" t="s">
        <v>116</v>
      </c>
      <c r="H3049" s="27" t="s">
        <v>25</v>
      </c>
      <c r="I3049" s="29">
        <v>0.20000000000000004</v>
      </c>
      <c r="J3049" s="30">
        <v>1500</v>
      </c>
      <c r="K3049" s="31">
        <f t="shared" si="22"/>
        <v>300.00000000000006</v>
      </c>
      <c r="L3049" s="31">
        <f t="shared" si="23"/>
        <v>105.00000000000001</v>
      </c>
      <c r="M3049" s="32">
        <v>0.35</v>
      </c>
      <c r="O3049" s="37"/>
      <c r="P3049" s="35"/>
      <c r="Q3049" s="33"/>
      <c r="R3049" s="34"/>
    </row>
    <row r="3050" spans="1:18" ht="15.75" customHeight="1" x14ac:dyDescent="0.2">
      <c r="A3050" s="22"/>
      <c r="B3050" s="27" t="s">
        <v>21</v>
      </c>
      <c r="C3050" s="27">
        <v>1185732</v>
      </c>
      <c r="D3050" s="28">
        <v>44289</v>
      </c>
      <c r="E3050" s="27" t="s">
        <v>40</v>
      </c>
      <c r="F3050" s="27" t="s">
        <v>115</v>
      </c>
      <c r="G3050" s="27" t="s">
        <v>116</v>
      </c>
      <c r="H3050" s="27" t="s">
        <v>26</v>
      </c>
      <c r="I3050" s="29">
        <v>0.10000000000000003</v>
      </c>
      <c r="J3050" s="30">
        <v>1500</v>
      </c>
      <c r="K3050" s="31">
        <f t="shared" si="22"/>
        <v>150.00000000000006</v>
      </c>
      <c r="L3050" s="31">
        <f t="shared" si="23"/>
        <v>45.000000000000014</v>
      </c>
      <c r="M3050" s="32">
        <v>0.3</v>
      </c>
      <c r="O3050" s="37"/>
      <c r="P3050" s="35"/>
      <c r="Q3050" s="33"/>
      <c r="R3050" s="34"/>
    </row>
    <row r="3051" spans="1:18" ht="15.75" customHeight="1" x14ac:dyDescent="0.2">
      <c r="A3051" s="22"/>
      <c r="B3051" s="27" t="s">
        <v>21</v>
      </c>
      <c r="C3051" s="27">
        <v>1185732</v>
      </c>
      <c r="D3051" s="28">
        <v>44289</v>
      </c>
      <c r="E3051" s="27" t="s">
        <v>40</v>
      </c>
      <c r="F3051" s="27" t="s">
        <v>115</v>
      </c>
      <c r="G3051" s="27" t="s">
        <v>116</v>
      </c>
      <c r="H3051" s="27" t="s">
        <v>27</v>
      </c>
      <c r="I3051" s="29">
        <v>0.14999999999999997</v>
      </c>
      <c r="J3051" s="30">
        <v>750</v>
      </c>
      <c r="K3051" s="31">
        <f t="shared" si="22"/>
        <v>112.49999999999997</v>
      </c>
      <c r="L3051" s="31">
        <f t="shared" si="23"/>
        <v>33.749999999999993</v>
      </c>
      <c r="M3051" s="32">
        <v>0.3</v>
      </c>
      <c r="O3051" s="37"/>
      <c r="P3051" s="35"/>
      <c r="Q3051" s="33"/>
      <c r="R3051" s="34"/>
    </row>
    <row r="3052" spans="1:18" ht="15.75" customHeight="1" x14ac:dyDescent="0.2">
      <c r="A3052" s="22"/>
      <c r="B3052" s="27" t="s">
        <v>21</v>
      </c>
      <c r="C3052" s="27">
        <v>1185732</v>
      </c>
      <c r="D3052" s="28">
        <v>44289</v>
      </c>
      <c r="E3052" s="27" t="s">
        <v>40</v>
      </c>
      <c r="F3052" s="27" t="s">
        <v>115</v>
      </c>
      <c r="G3052" s="27" t="s">
        <v>116</v>
      </c>
      <c r="H3052" s="27" t="s">
        <v>28</v>
      </c>
      <c r="I3052" s="29">
        <v>0.6</v>
      </c>
      <c r="J3052" s="30">
        <v>1000</v>
      </c>
      <c r="K3052" s="31">
        <f t="shared" si="22"/>
        <v>600</v>
      </c>
      <c r="L3052" s="31">
        <f t="shared" si="23"/>
        <v>300</v>
      </c>
      <c r="M3052" s="32">
        <v>0.5</v>
      </c>
      <c r="O3052" s="37"/>
      <c r="P3052" s="35"/>
      <c r="Q3052" s="33"/>
      <c r="R3052" s="34"/>
    </row>
    <row r="3053" spans="1:18" ht="15.75" customHeight="1" x14ac:dyDescent="0.2">
      <c r="A3053" s="22"/>
      <c r="B3053" s="27" t="s">
        <v>21</v>
      </c>
      <c r="C3053" s="27">
        <v>1185732</v>
      </c>
      <c r="D3053" s="28">
        <v>44289</v>
      </c>
      <c r="E3053" s="27" t="s">
        <v>40</v>
      </c>
      <c r="F3053" s="27" t="s">
        <v>115</v>
      </c>
      <c r="G3053" s="27" t="s">
        <v>116</v>
      </c>
      <c r="H3053" s="27" t="s">
        <v>29</v>
      </c>
      <c r="I3053" s="29">
        <v>0.5</v>
      </c>
      <c r="J3053" s="30">
        <v>2250</v>
      </c>
      <c r="K3053" s="31">
        <f t="shared" si="22"/>
        <v>1125</v>
      </c>
      <c r="L3053" s="31">
        <f t="shared" si="23"/>
        <v>450</v>
      </c>
      <c r="M3053" s="32">
        <v>0.4</v>
      </c>
      <c r="O3053" s="37"/>
      <c r="P3053" s="35"/>
      <c r="Q3053" s="33"/>
      <c r="R3053" s="34"/>
    </row>
    <row r="3054" spans="1:18" ht="15.75" customHeight="1" x14ac:dyDescent="0.2">
      <c r="A3054" s="22"/>
      <c r="B3054" s="27" t="s">
        <v>21</v>
      </c>
      <c r="C3054" s="27">
        <v>1185732</v>
      </c>
      <c r="D3054" s="28">
        <v>44320</v>
      </c>
      <c r="E3054" s="27" t="s">
        <v>40</v>
      </c>
      <c r="F3054" s="27" t="s">
        <v>115</v>
      </c>
      <c r="G3054" s="27" t="s">
        <v>116</v>
      </c>
      <c r="H3054" s="27" t="s">
        <v>24</v>
      </c>
      <c r="I3054" s="29">
        <v>0.6</v>
      </c>
      <c r="J3054" s="30">
        <v>4950</v>
      </c>
      <c r="K3054" s="31">
        <f t="shared" si="22"/>
        <v>2970</v>
      </c>
      <c r="L3054" s="31">
        <f t="shared" si="23"/>
        <v>891</v>
      </c>
      <c r="M3054" s="32">
        <v>0.3</v>
      </c>
      <c r="O3054" s="37"/>
      <c r="P3054" s="35"/>
      <c r="Q3054" s="33"/>
      <c r="R3054" s="34"/>
    </row>
    <row r="3055" spans="1:18" ht="15.75" customHeight="1" x14ac:dyDescent="0.2">
      <c r="A3055" s="22"/>
      <c r="B3055" s="27" t="s">
        <v>21</v>
      </c>
      <c r="C3055" s="27">
        <v>1185732</v>
      </c>
      <c r="D3055" s="28">
        <v>44320</v>
      </c>
      <c r="E3055" s="27" t="s">
        <v>40</v>
      </c>
      <c r="F3055" s="27" t="s">
        <v>115</v>
      </c>
      <c r="G3055" s="27" t="s">
        <v>116</v>
      </c>
      <c r="H3055" s="27" t="s">
        <v>25</v>
      </c>
      <c r="I3055" s="29">
        <v>0.4</v>
      </c>
      <c r="J3055" s="30">
        <v>2000</v>
      </c>
      <c r="K3055" s="31">
        <f t="shared" si="22"/>
        <v>800</v>
      </c>
      <c r="L3055" s="31">
        <f t="shared" si="23"/>
        <v>280</v>
      </c>
      <c r="M3055" s="32">
        <v>0.35</v>
      </c>
      <c r="O3055" s="37"/>
      <c r="P3055" s="35"/>
      <c r="Q3055" s="33"/>
      <c r="R3055" s="34"/>
    </row>
    <row r="3056" spans="1:18" ht="15.75" customHeight="1" x14ac:dyDescent="0.2">
      <c r="A3056" s="22"/>
      <c r="B3056" s="27" t="s">
        <v>21</v>
      </c>
      <c r="C3056" s="27">
        <v>1185732</v>
      </c>
      <c r="D3056" s="28">
        <v>44320</v>
      </c>
      <c r="E3056" s="27" t="s">
        <v>40</v>
      </c>
      <c r="F3056" s="27" t="s">
        <v>115</v>
      </c>
      <c r="G3056" s="27" t="s">
        <v>116</v>
      </c>
      <c r="H3056" s="27" t="s">
        <v>26</v>
      </c>
      <c r="I3056" s="29">
        <v>0.35000000000000003</v>
      </c>
      <c r="J3056" s="30">
        <v>1750</v>
      </c>
      <c r="K3056" s="31">
        <f t="shared" si="22"/>
        <v>612.50000000000011</v>
      </c>
      <c r="L3056" s="31">
        <f t="shared" si="23"/>
        <v>183.75000000000003</v>
      </c>
      <c r="M3056" s="32">
        <v>0.3</v>
      </c>
      <c r="O3056" s="37"/>
      <c r="P3056" s="35"/>
      <c r="Q3056" s="33"/>
      <c r="R3056" s="34"/>
    </row>
    <row r="3057" spans="1:18" ht="15.75" customHeight="1" x14ac:dyDescent="0.2">
      <c r="A3057" s="22"/>
      <c r="B3057" s="27" t="s">
        <v>21</v>
      </c>
      <c r="C3057" s="27">
        <v>1185732</v>
      </c>
      <c r="D3057" s="28">
        <v>44320</v>
      </c>
      <c r="E3057" s="27" t="s">
        <v>40</v>
      </c>
      <c r="F3057" s="27" t="s">
        <v>115</v>
      </c>
      <c r="G3057" s="27" t="s">
        <v>116</v>
      </c>
      <c r="H3057" s="27" t="s">
        <v>27</v>
      </c>
      <c r="I3057" s="29">
        <v>0.35000000000000003</v>
      </c>
      <c r="J3057" s="30">
        <v>1500</v>
      </c>
      <c r="K3057" s="31">
        <f t="shared" si="22"/>
        <v>525</v>
      </c>
      <c r="L3057" s="31">
        <f t="shared" si="23"/>
        <v>157.5</v>
      </c>
      <c r="M3057" s="32">
        <v>0.3</v>
      </c>
      <c r="O3057" s="37"/>
      <c r="P3057" s="35"/>
      <c r="Q3057" s="33"/>
      <c r="R3057" s="34"/>
    </row>
    <row r="3058" spans="1:18" ht="15.75" customHeight="1" x14ac:dyDescent="0.2">
      <c r="A3058" s="22"/>
      <c r="B3058" s="27" t="s">
        <v>21</v>
      </c>
      <c r="C3058" s="27">
        <v>1185732</v>
      </c>
      <c r="D3058" s="28">
        <v>44320</v>
      </c>
      <c r="E3058" s="27" t="s">
        <v>40</v>
      </c>
      <c r="F3058" s="27" t="s">
        <v>115</v>
      </c>
      <c r="G3058" s="27" t="s">
        <v>116</v>
      </c>
      <c r="H3058" s="27" t="s">
        <v>28</v>
      </c>
      <c r="I3058" s="29">
        <v>0.44999999999999996</v>
      </c>
      <c r="J3058" s="30">
        <v>1750</v>
      </c>
      <c r="K3058" s="31">
        <f t="shared" si="22"/>
        <v>787.49999999999989</v>
      </c>
      <c r="L3058" s="31">
        <f t="shared" si="23"/>
        <v>393.74999999999994</v>
      </c>
      <c r="M3058" s="32">
        <v>0.5</v>
      </c>
      <c r="O3058" s="37"/>
      <c r="P3058" s="35"/>
      <c r="Q3058" s="33"/>
      <c r="R3058" s="34"/>
    </row>
    <row r="3059" spans="1:18" ht="15.75" customHeight="1" x14ac:dyDescent="0.2">
      <c r="A3059" s="22"/>
      <c r="B3059" s="27" t="s">
        <v>21</v>
      </c>
      <c r="C3059" s="27">
        <v>1185732</v>
      </c>
      <c r="D3059" s="28">
        <v>44320</v>
      </c>
      <c r="E3059" s="27" t="s">
        <v>40</v>
      </c>
      <c r="F3059" s="27" t="s">
        <v>115</v>
      </c>
      <c r="G3059" s="27" t="s">
        <v>116</v>
      </c>
      <c r="H3059" s="27" t="s">
        <v>29</v>
      </c>
      <c r="I3059" s="29">
        <v>0.49999999999999994</v>
      </c>
      <c r="J3059" s="30">
        <v>3000</v>
      </c>
      <c r="K3059" s="31">
        <f t="shared" si="22"/>
        <v>1499.9999999999998</v>
      </c>
      <c r="L3059" s="31">
        <f t="shared" si="23"/>
        <v>599.99999999999989</v>
      </c>
      <c r="M3059" s="32">
        <v>0.4</v>
      </c>
      <c r="O3059" s="37"/>
      <c r="P3059" s="35"/>
      <c r="Q3059" s="33"/>
      <c r="R3059" s="34"/>
    </row>
    <row r="3060" spans="1:18" ht="15.75" customHeight="1" x14ac:dyDescent="0.2">
      <c r="A3060" s="22"/>
      <c r="B3060" s="27" t="s">
        <v>21</v>
      </c>
      <c r="C3060" s="27">
        <v>1185732</v>
      </c>
      <c r="D3060" s="28">
        <v>44350</v>
      </c>
      <c r="E3060" s="27" t="s">
        <v>40</v>
      </c>
      <c r="F3060" s="27" t="s">
        <v>115</v>
      </c>
      <c r="G3060" s="27" t="s">
        <v>116</v>
      </c>
      <c r="H3060" s="27" t="s">
        <v>24</v>
      </c>
      <c r="I3060" s="29">
        <v>0.35000000000000003</v>
      </c>
      <c r="J3060" s="30">
        <v>5500</v>
      </c>
      <c r="K3060" s="31">
        <f t="shared" si="22"/>
        <v>1925.0000000000002</v>
      </c>
      <c r="L3060" s="31">
        <f t="shared" si="23"/>
        <v>577.5</v>
      </c>
      <c r="M3060" s="32">
        <v>0.3</v>
      </c>
      <c r="O3060" s="37"/>
      <c r="P3060" s="35"/>
      <c r="Q3060" s="33"/>
      <c r="R3060" s="34"/>
    </row>
    <row r="3061" spans="1:18" ht="15.75" customHeight="1" x14ac:dyDescent="0.2">
      <c r="A3061" s="22"/>
      <c r="B3061" s="27" t="s">
        <v>21</v>
      </c>
      <c r="C3061" s="27">
        <v>1185732</v>
      </c>
      <c r="D3061" s="28">
        <v>44350</v>
      </c>
      <c r="E3061" s="27" t="s">
        <v>40</v>
      </c>
      <c r="F3061" s="27" t="s">
        <v>115</v>
      </c>
      <c r="G3061" s="27" t="s">
        <v>116</v>
      </c>
      <c r="H3061" s="27" t="s">
        <v>25</v>
      </c>
      <c r="I3061" s="29">
        <v>0.3000000000000001</v>
      </c>
      <c r="J3061" s="30">
        <v>3000</v>
      </c>
      <c r="K3061" s="31">
        <f t="shared" si="22"/>
        <v>900.00000000000034</v>
      </c>
      <c r="L3061" s="31">
        <f t="shared" si="23"/>
        <v>315.00000000000011</v>
      </c>
      <c r="M3061" s="32">
        <v>0.35</v>
      </c>
      <c r="O3061" s="37"/>
      <c r="P3061" s="35"/>
      <c r="Q3061" s="33"/>
      <c r="R3061" s="34"/>
    </row>
    <row r="3062" spans="1:18" ht="15.75" customHeight="1" x14ac:dyDescent="0.2">
      <c r="A3062" s="22"/>
      <c r="B3062" s="27" t="s">
        <v>21</v>
      </c>
      <c r="C3062" s="27">
        <v>1185732</v>
      </c>
      <c r="D3062" s="28">
        <v>44350</v>
      </c>
      <c r="E3062" s="27" t="s">
        <v>40</v>
      </c>
      <c r="F3062" s="27" t="s">
        <v>115</v>
      </c>
      <c r="G3062" s="27" t="s">
        <v>116</v>
      </c>
      <c r="H3062" s="27" t="s">
        <v>26</v>
      </c>
      <c r="I3062" s="29">
        <v>0.25000000000000006</v>
      </c>
      <c r="J3062" s="30">
        <v>2000</v>
      </c>
      <c r="K3062" s="31">
        <f t="shared" si="22"/>
        <v>500.00000000000011</v>
      </c>
      <c r="L3062" s="31">
        <f t="shared" si="23"/>
        <v>150.00000000000003</v>
      </c>
      <c r="M3062" s="32">
        <v>0.3</v>
      </c>
      <c r="O3062" s="37"/>
      <c r="P3062" s="35"/>
      <c r="Q3062" s="33"/>
      <c r="R3062" s="34"/>
    </row>
    <row r="3063" spans="1:18" ht="15.75" customHeight="1" x14ac:dyDescent="0.2">
      <c r="A3063" s="22"/>
      <c r="B3063" s="27" t="s">
        <v>21</v>
      </c>
      <c r="C3063" s="27">
        <v>1185732</v>
      </c>
      <c r="D3063" s="28">
        <v>44350</v>
      </c>
      <c r="E3063" s="27" t="s">
        <v>40</v>
      </c>
      <c r="F3063" s="27" t="s">
        <v>115</v>
      </c>
      <c r="G3063" s="27" t="s">
        <v>116</v>
      </c>
      <c r="H3063" s="27" t="s">
        <v>27</v>
      </c>
      <c r="I3063" s="29">
        <v>0.25000000000000006</v>
      </c>
      <c r="J3063" s="30">
        <v>1750</v>
      </c>
      <c r="K3063" s="31">
        <f t="shared" si="22"/>
        <v>437.50000000000011</v>
      </c>
      <c r="L3063" s="31">
        <f t="shared" si="23"/>
        <v>131.25000000000003</v>
      </c>
      <c r="M3063" s="32">
        <v>0.3</v>
      </c>
      <c r="O3063" s="37"/>
      <c r="P3063" s="35"/>
      <c r="Q3063" s="33"/>
      <c r="R3063" s="34"/>
    </row>
    <row r="3064" spans="1:18" ht="15.75" customHeight="1" x14ac:dyDescent="0.2">
      <c r="A3064" s="22"/>
      <c r="B3064" s="27" t="s">
        <v>21</v>
      </c>
      <c r="C3064" s="27">
        <v>1185732</v>
      </c>
      <c r="D3064" s="28">
        <v>44350</v>
      </c>
      <c r="E3064" s="27" t="s">
        <v>40</v>
      </c>
      <c r="F3064" s="27" t="s">
        <v>115</v>
      </c>
      <c r="G3064" s="27" t="s">
        <v>116</v>
      </c>
      <c r="H3064" s="27" t="s">
        <v>28</v>
      </c>
      <c r="I3064" s="29">
        <v>0.35000000000000003</v>
      </c>
      <c r="J3064" s="30">
        <v>1750</v>
      </c>
      <c r="K3064" s="31">
        <f t="shared" si="22"/>
        <v>612.50000000000011</v>
      </c>
      <c r="L3064" s="31">
        <f t="shared" si="23"/>
        <v>306.25000000000006</v>
      </c>
      <c r="M3064" s="32">
        <v>0.5</v>
      </c>
      <c r="O3064" s="37"/>
      <c r="P3064" s="35"/>
      <c r="Q3064" s="33"/>
      <c r="R3064" s="34"/>
    </row>
    <row r="3065" spans="1:18" ht="15.75" customHeight="1" x14ac:dyDescent="0.2">
      <c r="A3065" s="22"/>
      <c r="B3065" s="27" t="s">
        <v>21</v>
      </c>
      <c r="C3065" s="27">
        <v>1185732</v>
      </c>
      <c r="D3065" s="28">
        <v>44350</v>
      </c>
      <c r="E3065" s="27" t="s">
        <v>40</v>
      </c>
      <c r="F3065" s="27" t="s">
        <v>115</v>
      </c>
      <c r="G3065" s="27" t="s">
        <v>116</v>
      </c>
      <c r="H3065" s="27" t="s">
        <v>29</v>
      </c>
      <c r="I3065" s="29">
        <v>0.55000000000000004</v>
      </c>
      <c r="J3065" s="30">
        <v>3250</v>
      </c>
      <c r="K3065" s="31">
        <f t="shared" si="22"/>
        <v>1787.5000000000002</v>
      </c>
      <c r="L3065" s="31">
        <f t="shared" si="23"/>
        <v>715.00000000000011</v>
      </c>
      <c r="M3065" s="32">
        <v>0.4</v>
      </c>
      <c r="O3065" s="37"/>
      <c r="P3065" s="35"/>
      <c r="Q3065" s="33"/>
      <c r="R3065" s="34"/>
    </row>
    <row r="3066" spans="1:18" ht="15.75" customHeight="1" x14ac:dyDescent="0.2">
      <c r="A3066" s="22"/>
      <c r="B3066" s="27" t="s">
        <v>21</v>
      </c>
      <c r="C3066" s="27">
        <v>1185732</v>
      </c>
      <c r="D3066" s="28">
        <v>44379</v>
      </c>
      <c r="E3066" s="27" t="s">
        <v>40</v>
      </c>
      <c r="F3066" s="27" t="s">
        <v>115</v>
      </c>
      <c r="G3066" s="27" t="s">
        <v>116</v>
      </c>
      <c r="H3066" s="27" t="s">
        <v>24</v>
      </c>
      <c r="I3066" s="29">
        <v>0.5</v>
      </c>
      <c r="J3066" s="30">
        <v>5500</v>
      </c>
      <c r="K3066" s="31">
        <f t="shared" ref="K3066:K3320" si="24">I3066*J3066</f>
        <v>2750</v>
      </c>
      <c r="L3066" s="31">
        <f t="shared" ref="L3066:L3320" si="25">K3066*M3066</f>
        <v>825</v>
      </c>
      <c r="M3066" s="32">
        <v>0.3</v>
      </c>
      <c r="O3066" s="37"/>
      <c r="P3066" s="35"/>
      <c r="Q3066" s="33"/>
      <c r="R3066" s="34"/>
    </row>
    <row r="3067" spans="1:18" ht="15.75" customHeight="1" x14ac:dyDescent="0.2">
      <c r="A3067" s="22"/>
      <c r="B3067" s="27" t="s">
        <v>21</v>
      </c>
      <c r="C3067" s="27">
        <v>1185732</v>
      </c>
      <c r="D3067" s="28">
        <v>44379</v>
      </c>
      <c r="E3067" s="27" t="s">
        <v>40</v>
      </c>
      <c r="F3067" s="27" t="s">
        <v>115</v>
      </c>
      <c r="G3067" s="27" t="s">
        <v>116</v>
      </c>
      <c r="H3067" s="27" t="s">
        <v>25</v>
      </c>
      <c r="I3067" s="29">
        <v>0.45000000000000007</v>
      </c>
      <c r="J3067" s="30">
        <v>3000</v>
      </c>
      <c r="K3067" s="31">
        <f t="shared" si="24"/>
        <v>1350.0000000000002</v>
      </c>
      <c r="L3067" s="31">
        <f t="shared" si="25"/>
        <v>472.50000000000006</v>
      </c>
      <c r="M3067" s="32">
        <v>0.35</v>
      </c>
      <c r="O3067" s="37"/>
      <c r="P3067" s="35"/>
      <c r="Q3067" s="33"/>
      <c r="R3067" s="34"/>
    </row>
    <row r="3068" spans="1:18" ht="15.75" customHeight="1" x14ac:dyDescent="0.2">
      <c r="A3068" s="22"/>
      <c r="B3068" s="27" t="s">
        <v>21</v>
      </c>
      <c r="C3068" s="27">
        <v>1185732</v>
      </c>
      <c r="D3068" s="28">
        <v>44379</v>
      </c>
      <c r="E3068" s="27" t="s">
        <v>40</v>
      </c>
      <c r="F3068" s="27" t="s">
        <v>115</v>
      </c>
      <c r="G3068" s="27" t="s">
        <v>116</v>
      </c>
      <c r="H3068" s="27" t="s">
        <v>26</v>
      </c>
      <c r="I3068" s="29">
        <v>0.4</v>
      </c>
      <c r="J3068" s="30">
        <v>2250</v>
      </c>
      <c r="K3068" s="31">
        <f t="shared" si="24"/>
        <v>900</v>
      </c>
      <c r="L3068" s="31">
        <f t="shared" si="25"/>
        <v>270</v>
      </c>
      <c r="M3068" s="32">
        <v>0.3</v>
      </c>
      <c r="O3068" s="37"/>
      <c r="P3068" s="35"/>
      <c r="Q3068" s="33"/>
      <c r="R3068" s="34"/>
    </row>
    <row r="3069" spans="1:18" ht="15.75" customHeight="1" x14ac:dyDescent="0.2">
      <c r="A3069" s="22"/>
      <c r="B3069" s="27" t="s">
        <v>21</v>
      </c>
      <c r="C3069" s="27">
        <v>1185732</v>
      </c>
      <c r="D3069" s="28">
        <v>44379</v>
      </c>
      <c r="E3069" s="27" t="s">
        <v>40</v>
      </c>
      <c r="F3069" s="27" t="s">
        <v>115</v>
      </c>
      <c r="G3069" s="27" t="s">
        <v>116</v>
      </c>
      <c r="H3069" s="27" t="s">
        <v>27</v>
      </c>
      <c r="I3069" s="29">
        <v>0.4</v>
      </c>
      <c r="J3069" s="30">
        <v>1750</v>
      </c>
      <c r="K3069" s="31">
        <f t="shared" si="24"/>
        <v>700</v>
      </c>
      <c r="L3069" s="31">
        <f t="shared" si="25"/>
        <v>210</v>
      </c>
      <c r="M3069" s="32">
        <v>0.3</v>
      </c>
      <c r="O3069" s="37"/>
      <c r="P3069" s="35"/>
      <c r="Q3069" s="33"/>
      <c r="R3069" s="34"/>
    </row>
    <row r="3070" spans="1:18" ht="15.75" customHeight="1" x14ac:dyDescent="0.2">
      <c r="A3070" s="22"/>
      <c r="B3070" s="27" t="s">
        <v>21</v>
      </c>
      <c r="C3070" s="27">
        <v>1185732</v>
      </c>
      <c r="D3070" s="28">
        <v>44379</v>
      </c>
      <c r="E3070" s="27" t="s">
        <v>40</v>
      </c>
      <c r="F3070" s="27" t="s">
        <v>115</v>
      </c>
      <c r="G3070" s="27" t="s">
        <v>116</v>
      </c>
      <c r="H3070" s="27" t="s">
        <v>28</v>
      </c>
      <c r="I3070" s="29">
        <v>0.5</v>
      </c>
      <c r="J3070" s="30">
        <v>2000</v>
      </c>
      <c r="K3070" s="31">
        <f t="shared" si="24"/>
        <v>1000</v>
      </c>
      <c r="L3070" s="31">
        <f t="shared" si="25"/>
        <v>500</v>
      </c>
      <c r="M3070" s="32">
        <v>0.5</v>
      </c>
      <c r="O3070" s="37"/>
      <c r="P3070" s="35"/>
      <c r="Q3070" s="33"/>
      <c r="R3070" s="34"/>
    </row>
    <row r="3071" spans="1:18" ht="15.75" customHeight="1" x14ac:dyDescent="0.2">
      <c r="A3071" s="22"/>
      <c r="B3071" s="27" t="s">
        <v>21</v>
      </c>
      <c r="C3071" s="27">
        <v>1185732</v>
      </c>
      <c r="D3071" s="28">
        <v>44379</v>
      </c>
      <c r="E3071" s="27" t="s">
        <v>40</v>
      </c>
      <c r="F3071" s="27" t="s">
        <v>115</v>
      </c>
      <c r="G3071" s="27" t="s">
        <v>116</v>
      </c>
      <c r="H3071" s="27" t="s">
        <v>29</v>
      </c>
      <c r="I3071" s="29">
        <v>0.55000000000000004</v>
      </c>
      <c r="J3071" s="30">
        <v>3750</v>
      </c>
      <c r="K3071" s="31">
        <f t="shared" si="24"/>
        <v>2062.5</v>
      </c>
      <c r="L3071" s="31">
        <f t="shared" si="25"/>
        <v>825</v>
      </c>
      <c r="M3071" s="32">
        <v>0.4</v>
      </c>
      <c r="O3071" s="37"/>
      <c r="P3071" s="35"/>
      <c r="Q3071" s="33"/>
      <c r="R3071" s="34"/>
    </row>
    <row r="3072" spans="1:18" ht="15.75" customHeight="1" x14ac:dyDescent="0.2">
      <c r="A3072" s="22"/>
      <c r="B3072" s="27" t="s">
        <v>21</v>
      </c>
      <c r="C3072" s="27">
        <v>1185732</v>
      </c>
      <c r="D3072" s="28">
        <v>44411</v>
      </c>
      <c r="E3072" s="27" t="s">
        <v>40</v>
      </c>
      <c r="F3072" s="27" t="s">
        <v>115</v>
      </c>
      <c r="G3072" s="27" t="s">
        <v>116</v>
      </c>
      <c r="H3072" s="27" t="s">
        <v>24</v>
      </c>
      <c r="I3072" s="29">
        <v>0.5</v>
      </c>
      <c r="J3072" s="30">
        <v>5250</v>
      </c>
      <c r="K3072" s="31">
        <f t="shared" si="24"/>
        <v>2625</v>
      </c>
      <c r="L3072" s="31">
        <f t="shared" si="25"/>
        <v>787.5</v>
      </c>
      <c r="M3072" s="32">
        <v>0.3</v>
      </c>
      <c r="O3072" s="37"/>
      <c r="P3072" s="35"/>
      <c r="Q3072" s="33"/>
      <c r="R3072" s="34"/>
    </row>
    <row r="3073" spans="1:18" ht="15.75" customHeight="1" x14ac:dyDescent="0.2">
      <c r="A3073" s="22"/>
      <c r="B3073" s="27" t="s">
        <v>21</v>
      </c>
      <c r="C3073" s="27">
        <v>1185732</v>
      </c>
      <c r="D3073" s="28">
        <v>44411</v>
      </c>
      <c r="E3073" s="27" t="s">
        <v>40</v>
      </c>
      <c r="F3073" s="27" t="s">
        <v>115</v>
      </c>
      <c r="G3073" s="27" t="s">
        <v>116</v>
      </c>
      <c r="H3073" s="27" t="s">
        <v>25</v>
      </c>
      <c r="I3073" s="29">
        <v>0.45000000000000007</v>
      </c>
      <c r="J3073" s="30">
        <v>3000</v>
      </c>
      <c r="K3073" s="31">
        <f t="shared" si="24"/>
        <v>1350.0000000000002</v>
      </c>
      <c r="L3073" s="31">
        <f t="shared" si="25"/>
        <v>472.50000000000006</v>
      </c>
      <c r="M3073" s="32">
        <v>0.35</v>
      </c>
      <c r="O3073" s="37"/>
      <c r="P3073" s="35"/>
      <c r="Q3073" s="33"/>
      <c r="R3073" s="34"/>
    </row>
    <row r="3074" spans="1:18" ht="15.75" customHeight="1" x14ac:dyDescent="0.2">
      <c r="A3074" s="22"/>
      <c r="B3074" s="27" t="s">
        <v>21</v>
      </c>
      <c r="C3074" s="27">
        <v>1185732</v>
      </c>
      <c r="D3074" s="28">
        <v>44411</v>
      </c>
      <c r="E3074" s="27" t="s">
        <v>40</v>
      </c>
      <c r="F3074" s="27" t="s">
        <v>115</v>
      </c>
      <c r="G3074" s="27" t="s">
        <v>116</v>
      </c>
      <c r="H3074" s="27" t="s">
        <v>26</v>
      </c>
      <c r="I3074" s="29">
        <v>0.4</v>
      </c>
      <c r="J3074" s="30">
        <v>2250</v>
      </c>
      <c r="K3074" s="31">
        <f t="shared" si="24"/>
        <v>900</v>
      </c>
      <c r="L3074" s="31">
        <f t="shared" si="25"/>
        <v>270</v>
      </c>
      <c r="M3074" s="32">
        <v>0.3</v>
      </c>
      <c r="O3074" s="37"/>
      <c r="P3074" s="35"/>
      <c r="Q3074" s="33"/>
      <c r="R3074" s="34"/>
    </row>
    <row r="3075" spans="1:18" ht="15.75" customHeight="1" x14ac:dyDescent="0.2">
      <c r="A3075" s="22"/>
      <c r="B3075" s="27" t="s">
        <v>21</v>
      </c>
      <c r="C3075" s="27">
        <v>1185732</v>
      </c>
      <c r="D3075" s="28">
        <v>44411</v>
      </c>
      <c r="E3075" s="27" t="s">
        <v>40</v>
      </c>
      <c r="F3075" s="27" t="s">
        <v>115</v>
      </c>
      <c r="G3075" s="27" t="s">
        <v>116</v>
      </c>
      <c r="H3075" s="27" t="s">
        <v>27</v>
      </c>
      <c r="I3075" s="29">
        <v>0.4</v>
      </c>
      <c r="J3075" s="30">
        <v>2000</v>
      </c>
      <c r="K3075" s="31">
        <f t="shared" si="24"/>
        <v>800</v>
      </c>
      <c r="L3075" s="31">
        <f t="shared" si="25"/>
        <v>240</v>
      </c>
      <c r="M3075" s="32">
        <v>0.3</v>
      </c>
      <c r="O3075" s="37"/>
      <c r="P3075" s="35"/>
      <c r="Q3075" s="33"/>
      <c r="R3075" s="34"/>
    </row>
    <row r="3076" spans="1:18" ht="15.75" customHeight="1" x14ac:dyDescent="0.2">
      <c r="A3076" s="22"/>
      <c r="B3076" s="27" t="s">
        <v>21</v>
      </c>
      <c r="C3076" s="27">
        <v>1185732</v>
      </c>
      <c r="D3076" s="28">
        <v>44411</v>
      </c>
      <c r="E3076" s="27" t="s">
        <v>40</v>
      </c>
      <c r="F3076" s="27" t="s">
        <v>115</v>
      </c>
      <c r="G3076" s="27" t="s">
        <v>116</v>
      </c>
      <c r="H3076" s="27" t="s">
        <v>28</v>
      </c>
      <c r="I3076" s="29">
        <v>0.5</v>
      </c>
      <c r="J3076" s="30">
        <v>1750</v>
      </c>
      <c r="K3076" s="31">
        <f t="shared" si="24"/>
        <v>875</v>
      </c>
      <c r="L3076" s="31">
        <f t="shared" si="25"/>
        <v>437.5</v>
      </c>
      <c r="M3076" s="32">
        <v>0.5</v>
      </c>
      <c r="O3076" s="37"/>
      <c r="P3076" s="35"/>
      <c r="Q3076" s="33"/>
      <c r="R3076" s="34"/>
    </row>
    <row r="3077" spans="1:18" ht="15.75" customHeight="1" x14ac:dyDescent="0.2">
      <c r="A3077" s="22"/>
      <c r="B3077" s="27" t="s">
        <v>21</v>
      </c>
      <c r="C3077" s="27">
        <v>1185732</v>
      </c>
      <c r="D3077" s="28">
        <v>44411</v>
      </c>
      <c r="E3077" s="27" t="s">
        <v>40</v>
      </c>
      <c r="F3077" s="27" t="s">
        <v>115</v>
      </c>
      <c r="G3077" s="27" t="s">
        <v>116</v>
      </c>
      <c r="H3077" s="27" t="s">
        <v>29</v>
      </c>
      <c r="I3077" s="29">
        <v>0.55000000000000004</v>
      </c>
      <c r="J3077" s="30">
        <v>3500</v>
      </c>
      <c r="K3077" s="31">
        <f t="shared" si="24"/>
        <v>1925.0000000000002</v>
      </c>
      <c r="L3077" s="31">
        <f t="shared" si="25"/>
        <v>770.00000000000011</v>
      </c>
      <c r="M3077" s="32">
        <v>0.4</v>
      </c>
      <c r="O3077" s="37"/>
      <c r="P3077" s="35"/>
      <c r="Q3077" s="33"/>
      <c r="R3077" s="34"/>
    </row>
    <row r="3078" spans="1:18" ht="15.75" customHeight="1" x14ac:dyDescent="0.2">
      <c r="A3078" s="22"/>
      <c r="B3078" s="27" t="s">
        <v>21</v>
      </c>
      <c r="C3078" s="27">
        <v>1185732</v>
      </c>
      <c r="D3078" s="28">
        <v>44443</v>
      </c>
      <c r="E3078" s="27" t="s">
        <v>40</v>
      </c>
      <c r="F3078" s="27" t="s">
        <v>115</v>
      </c>
      <c r="G3078" s="27" t="s">
        <v>116</v>
      </c>
      <c r="H3078" s="27" t="s">
        <v>24</v>
      </c>
      <c r="I3078" s="29">
        <v>0.35000000000000003</v>
      </c>
      <c r="J3078" s="30">
        <v>4750</v>
      </c>
      <c r="K3078" s="31">
        <f t="shared" si="24"/>
        <v>1662.5000000000002</v>
      </c>
      <c r="L3078" s="31">
        <f t="shared" si="25"/>
        <v>498.75000000000006</v>
      </c>
      <c r="M3078" s="32">
        <v>0.3</v>
      </c>
      <c r="O3078" s="37"/>
      <c r="P3078" s="35"/>
      <c r="Q3078" s="33"/>
      <c r="R3078" s="34"/>
    </row>
    <row r="3079" spans="1:18" ht="15.75" customHeight="1" x14ac:dyDescent="0.2">
      <c r="A3079" s="22"/>
      <c r="B3079" s="27" t="s">
        <v>21</v>
      </c>
      <c r="C3079" s="27">
        <v>1185732</v>
      </c>
      <c r="D3079" s="28">
        <v>44443</v>
      </c>
      <c r="E3079" s="27" t="s">
        <v>40</v>
      </c>
      <c r="F3079" s="27" t="s">
        <v>115</v>
      </c>
      <c r="G3079" s="27" t="s">
        <v>116</v>
      </c>
      <c r="H3079" s="27" t="s">
        <v>25</v>
      </c>
      <c r="I3079" s="29">
        <v>0.3000000000000001</v>
      </c>
      <c r="J3079" s="30">
        <v>2500</v>
      </c>
      <c r="K3079" s="31">
        <f t="shared" si="24"/>
        <v>750.00000000000023</v>
      </c>
      <c r="L3079" s="31">
        <f t="shared" si="25"/>
        <v>262.50000000000006</v>
      </c>
      <c r="M3079" s="32">
        <v>0.35</v>
      </c>
      <c r="O3079" s="37"/>
      <c r="P3079" s="35"/>
      <c r="Q3079" s="33"/>
      <c r="R3079" s="34"/>
    </row>
    <row r="3080" spans="1:18" ht="15.75" customHeight="1" x14ac:dyDescent="0.2">
      <c r="A3080" s="22"/>
      <c r="B3080" s="27" t="s">
        <v>21</v>
      </c>
      <c r="C3080" s="27">
        <v>1185732</v>
      </c>
      <c r="D3080" s="28">
        <v>44443</v>
      </c>
      <c r="E3080" s="27" t="s">
        <v>40</v>
      </c>
      <c r="F3080" s="27" t="s">
        <v>115</v>
      </c>
      <c r="G3080" s="27" t="s">
        <v>116</v>
      </c>
      <c r="H3080" s="27" t="s">
        <v>26</v>
      </c>
      <c r="I3080" s="29">
        <v>0.25000000000000006</v>
      </c>
      <c r="J3080" s="30">
        <v>1500</v>
      </c>
      <c r="K3080" s="31">
        <f t="shared" si="24"/>
        <v>375.00000000000006</v>
      </c>
      <c r="L3080" s="31">
        <f t="shared" si="25"/>
        <v>112.50000000000001</v>
      </c>
      <c r="M3080" s="32">
        <v>0.3</v>
      </c>
      <c r="O3080" s="37"/>
      <c r="P3080" s="35"/>
      <c r="Q3080" s="33"/>
      <c r="R3080" s="34"/>
    </row>
    <row r="3081" spans="1:18" ht="15.75" customHeight="1" x14ac:dyDescent="0.2">
      <c r="A3081" s="22"/>
      <c r="B3081" s="27" t="s">
        <v>21</v>
      </c>
      <c r="C3081" s="27">
        <v>1185732</v>
      </c>
      <c r="D3081" s="28">
        <v>44443</v>
      </c>
      <c r="E3081" s="27" t="s">
        <v>40</v>
      </c>
      <c r="F3081" s="27" t="s">
        <v>115</v>
      </c>
      <c r="G3081" s="27" t="s">
        <v>116</v>
      </c>
      <c r="H3081" s="27" t="s">
        <v>27</v>
      </c>
      <c r="I3081" s="29">
        <v>0.25000000000000006</v>
      </c>
      <c r="J3081" s="30">
        <v>1250</v>
      </c>
      <c r="K3081" s="31">
        <f t="shared" si="24"/>
        <v>312.50000000000006</v>
      </c>
      <c r="L3081" s="31">
        <f t="shared" si="25"/>
        <v>93.750000000000014</v>
      </c>
      <c r="M3081" s="32">
        <v>0.3</v>
      </c>
      <c r="O3081" s="37"/>
      <c r="P3081" s="35"/>
      <c r="Q3081" s="33"/>
      <c r="R3081" s="34"/>
    </row>
    <row r="3082" spans="1:18" ht="15.75" customHeight="1" x14ac:dyDescent="0.2">
      <c r="A3082" s="22"/>
      <c r="B3082" s="27" t="s">
        <v>21</v>
      </c>
      <c r="C3082" s="27">
        <v>1185732</v>
      </c>
      <c r="D3082" s="28">
        <v>44443</v>
      </c>
      <c r="E3082" s="27" t="s">
        <v>40</v>
      </c>
      <c r="F3082" s="27" t="s">
        <v>115</v>
      </c>
      <c r="G3082" s="27" t="s">
        <v>116</v>
      </c>
      <c r="H3082" s="27" t="s">
        <v>28</v>
      </c>
      <c r="I3082" s="29">
        <v>0.35000000000000003</v>
      </c>
      <c r="J3082" s="30">
        <v>1250</v>
      </c>
      <c r="K3082" s="31">
        <f t="shared" si="24"/>
        <v>437.50000000000006</v>
      </c>
      <c r="L3082" s="31">
        <f t="shared" si="25"/>
        <v>218.75000000000003</v>
      </c>
      <c r="M3082" s="32">
        <v>0.5</v>
      </c>
      <c r="O3082" s="37"/>
      <c r="P3082" s="35"/>
      <c r="Q3082" s="33"/>
      <c r="R3082" s="34"/>
    </row>
    <row r="3083" spans="1:18" ht="15.75" customHeight="1" x14ac:dyDescent="0.2">
      <c r="A3083" s="22"/>
      <c r="B3083" s="27" t="s">
        <v>21</v>
      </c>
      <c r="C3083" s="27">
        <v>1185732</v>
      </c>
      <c r="D3083" s="28">
        <v>44443</v>
      </c>
      <c r="E3083" s="27" t="s">
        <v>40</v>
      </c>
      <c r="F3083" s="27" t="s">
        <v>115</v>
      </c>
      <c r="G3083" s="27" t="s">
        <v>116</v>
      </c>
      <c r="H3083" s="27" t="s">
        <v>29</v>
      </c>
      <c r="I3083" s="29">
        <v>0.4</v>
      </c>
      <c r="J3083" s="30">
        <v>2000</v>
      </c>
      <c r="K3083" s="31">
        <f t="shared" si="24"/>
        <v>800</v>
      </c>
      <c r="L3083" s="31">
        <f t="shared" si="25"/>
        <v>320</v>
      </c>
      <c r="M3083" s="32">
        <v>0.4</v>
      </c>
      <c r="O3083" s="37"/>
      <c r="P3083" s="35"/>
      <c r="Q3083" s="33"/>
      <c r="R3083" s="34"/>
    </row>
    <row r="3084" spans="1:18" ht="15.75" customHeight="1" x14ac:dyDescent="0.2">
      <c r="A3084" s="22"/>
      <c r="B3084" s="27" t="s">
        <v>21</v>
      </c>
      <c r="C3084" s="27">
        <v>1185732</v>
      </c>
      <c r="D3084" s="28">
        <v>44472</v>
      </c>
      <c r="E3084" s="27" t="s">
        <v>40</v>
      </c>
      <c r="F3084" s="27" t="s">
        <v>115</v>
      </c>
      <c r="G3084" s="27" t="s">
        <v>116</v>
      </c>
      <c r="H3084" s="27" t="s">
        <v>24</v>
      </c>
      <c r="I3084" s="29">
        <v>0.44999999999999996</v>
      </c>
      <c r="J3084" s="30">
        <v>3750</v>
      </c>
      <c r="K3084" s="31">
        <f t="shared" si="24"/>
        <v>1687.4999999999998</v>
      </c>
      <c r="L3084" s="31">
        <f t="shared" si="25"/>
        <v>506.24999999999989</v>
      </c>
      <c r="M3084" s="32">
        <v>0.3</v>
      </c>
      <c r="O3084" s="37"/>
      <c r="P3084" s="35"/>
      <c r="Q3084" s="33"/>
      <c r="R3084" s="34"/>
    </row>
    <row r="3085" spans="1:18" ht="15.75" customHeight="1" x14ac:dyDescent="0.2">
      <c r="A3085" s="22"/>
      <c r="B3085" s="27" t="s">
        <v>21</v>
      </c>
      <c r="C3085" s="27">
        <v>1185732</v>
      </c>
      <c r="D3085" s="28">
        <v>44472</v>
      </c>
      <c r="E3085" s="27" t="s">
        <v>40</v>
      </c>
      <c r="F3085" s="27" t="s">
        <v>115</v>
      </c>
      <c r="G3085" s="27" t="s">
        <v>116</v>
      </c>
      <c r="H3085" s="27" t="s">
        <v>25</v>
      </c>
      <c r="I3085" s="29">
        <v>0.35000000000000003</v>
      </c>
      <c r="J3085" s="30">
        <v>2250</v>
      </c>
      <c r="K3085" s="31">
        <f t="shared" si="24"/>
        <v>787.50000000000011</v>
      </c>
      <c r="L3085" s="31">
        <f t="shared" si="25"/>
        <v>275.625</v>
      </c>
      <c r="M3085" s="32">
        <v>0.35</v>
      </c>
      <c r="O3085" s="37"/>
      <c r="P3085" s="35"/>
      <c r="Q3085" s="33"/>
      <c r="R3085" s="34"/>
    </row>
    <row r="3086" spans="1:18" ht="15.75" customHeight="1" x14ac:dyDescent="0.2">
      <c r="A3086" s="22"/>
      <c r="B3086" s="27" t="s">
        <v>21</v>
      </c>
      <c r="C3086" s="27">
        <v>1185732</v>
      </c>
      <c r="D3086" s="28">
        <v>44472</v>
      </c>
      <c r="E3086" s="27" t="s">
        <v>40</v>
      </c>
      <c r="F3086" s="27" t="s">
        <v>115</v>
      </c>
      <c r="G3086" s="27" t="s">
        <v>116</v>
      </c>
      <c r="H3086" s="27" t="s">
        <v>26</v>
      </c>
      <c r="I3086" s="29">
        <v>0.35000000000000003</v>
      </c>
      <c r="J3086" s="30">
        <v>1250</v>
      </c>
      <c r="K3086" s="31">
        <f t="shared" si="24"/>
        <v>437.50000000000006</v>
      </c>
      <c r="L3086" s="31">
        <f t="shared" si="25"/>
        <v>131.25</v>
      </c>
      <c r="M3086" s="32">
        <v>0.3</v>
      </c>
      <c r="O3086" s="37"/>
      <c r="P3086" s="35"/>
      <c r="Q3086" s="33"/>
      <c r="R3086" s="34"/>
    </row>
    <row r="3087" spans="1:18" ht="15.75" customHeight="1" x14ac:dyDescent="0.2">
      <c r="A3087" s="22"/>
      <c r="B3087" s="27" t="s">
        <v>21</v>
      </c>
      <c r="C3087" s="27">
        <v>1185732</v>
      </c>
      <c r="D3087" s="28">
        <v>44472</v>
      </c>
      <c r="E3087" s="27" t="s">
        <v>40</v>
      </c>
      <c r="F3087" s="27" t="s">
        <v>115</v>
      </c>
      <c r="G3087" s="27" t="s">
        <v>116</v>
      </c>
      <c r="H3087" s="27" t="s">
        <v>27</v>
      </c>
      <c r="I3087" s="29">
        <v>0.35000000000000003</v>
      </c>
      <c r="J3087" s="30">
        <v>1250</v>
      </c>
      <c r="K3087" s="31">
        <f t="shared" si="24"/>
        <v>437.50000000000006</v>
      </c>
      <c r="L3087" s="31">
        <f t="shared" si="25"/>
        <v>131.25</v>
      </c>
      <c r="M3087" s="32">
        <v>0.3</v>
      </c>
      <c r="O3087" s="37"/>
      <c r="P3087" s="35"/>
      <c r="Q3087" s="33"/>
      <c r="R3087" s="34"/>
    </row>
    <row r="3088" spans="1:18" ht="15.75" customHeight="1" x14ac:dyDescent="0.2">
      <c r="A3088" s="22"/>
      <c r="B3088" s="27" t="s">
        <v>21</v>
      </c>
      <c r="C3088" s="27">
        <v>1185732</v>
      </c>
      <c r="D3088" s="28">
        <v>44472</v>
      </c>
      <c r="E3088" s="27" t="s">
        <v>40</v>
      </c>
      <c r="F3088" s="27" t="s">
        <v>115</v>
      </c>
      <c r="G3088" s="27" t="s">
        <v>116</v>
      </c>
      <c r="H3088" s="27" t="s">
        <v>28</v>
      </c>
      <c r="I3088" s="29">
        <v>0.44999999999999996</v>
      </c>
      <c r="J3088" s="30">
        <v>1250</v>
      </c>
      <c r="K3088" s="31">
        <f t="shared" si="24"/>
        <v>562.5</v>
      </c>
      <c r="L3088" s="31">
        <f t="shared" si="25"/>
        <v>281.25</v>
      </c>
      <c r="M3088" s="32">
        <v>0.5</v>
      </c>
      <c r="O3088" s="37"/>
      <c r="P3088" s="35"/>
      <c r="Q3088" s="33"/>
      <c r="R3088" s="34"/>
    </row>
    <row r="3089" spans="1:18" ht="15.75" customHeight="1" x14ac:dyDescent="0.2">
      <c r="A3089" s="22"/>
      <c r="B3089" s="27" t="s">
        <v>21</v>
      </c>
      <c r="C3089" s="27">
        <v>1185732</v>
      </c>
      <c r="D3089" s="28">
        <v>44472</v>
      </c>
      <c r="E3089" s="27" t="s">
        <v>40</v>
      </c>
      <c r="F3089" s="27" t="s">
        <v>115</v>
      </c>
      <c r="G3089" s="27" t="s">
        <v>116</v>
      </c>
      <c r="H3089" s="27" t="s">
        <v>29</v>
      </c>
      <c r="I3089" s="29">
        <v>0.49999999999999983</v>
      </c>
      <c r="J3089" s="30">
        <v>2500</v>
      </c>
      <c r="K3089" s="31">
        <f t="shared" si="24"/>
        <v>1249.9999999999995</v>
      </c>
      <c r="L3089" s="31">
        <f t="shared" si="25"/>
        <v>499.99999999999983</v>
      </c>
      <c r="M3089" s="32">
        <v>0.4</v>
      </c>
      <c r="O3089" s="37"/>
      <c r="P3089" s="35"/>
      <c r="Q3089" s="33"/>
      <c r="R3089" s="34"/>
    </row>
    <row r="3090" spans="1:18" ht="15.75" customHeight="1" x14ac:dyDescent="0.2">
      <c r="A3090" s="22"/>
      <c r="B3090" s="27" t="s">
        <v>21</v>
      </c>
      <c r="C3090" s="27">
        <v>1185732</v>
      </c>
      <c r="D3090" s="28">
        <v>44503</v>
      </c>
      <c r="E3090" s="27" t="s">
        <v>40</v>
      </c>
      <c r="F3090" s="27" t="s">
        <v>115</v>
      </c>
      <c r="G3090" s="27" t="s">
        <v>116</v>
      </c>
      <c r="H3090" s="27" t="s">
        <v>24</v>
      </c>
      <c r="I3090" s="29">
        <v>0.44999999999999996</v>
      </c>
      <c r="J3090" s="30">
        <v>4000</v>
      </c>
      <c r="K3090" s="31">
        <f t="shared" si="24"/>
        <v>1799.9999999999998</v>
      </c>
      <c r="L3090" s="31">
        <f t="shared" si="25"/>
        <v>539.99999999999989</v>
      </c>
      <c r="M3090" s="32">
        <v>0.3</v>
      </c>
      <c r="O3090" s="37"/>
      <c r="P3090" s="35"/>
      <c r="Q3090" s="33"/>
      <c r="R3090" s="34"/>
    </row>
    <row r="3091" spans="1:18" ht="15.75" customHeight="1" x14ac:dyDescent="0.2">
      <c r="A3091" s="22"/>
      <c r="B3091" s="27" t="s">
        <v>21</v>
      </c>
      <c r="C3091" s="27">
        <v>1185732</v>
      </c>
      <c r="D3091" s="28">
        <v>44503</v>
      </c>
      <c r="E3091" s="27" t="s">
        <v>40</v>
      </c>
      <c r="F3091" s="27" t="s">
        <v>115</v>
      </c>
      <c r="G3091" s="27" t="s">
        <v>116</v>
      </c>
      <c r="H3091" s="27" t="s">
        <v>25</v>
      </c>
      <c r="I3091" s="29">
        <v>0.35000000000000003</v>
      </c>
      <c r="J3091" s="30">
        <v>3000</v>
      </c>
      <c r="K3091" s="31">
        <f t="shared" si="24"/>
        <v>1050</v>
      </c>
      <c r="L3091" s="31">
        <f t="shared" si="25"/>
        <v>367.5</v>
      </c>
      <c r="M3091" s="32">
        <v>0.35</v>
      </c>
      <c r="O3091" s="37"/>
      <c r="P3091" s="35"/>
      <c r="Q3091" s="33"/>
      <c r="R3091" s="34"/>
    </row>
    <row r="3092" spans="1:18" ht="15.75" customHeight="1" x14ac:dyDescent="0.2">
      <c r="A3092" s="22"/>
      <c r="B3092" s="27" t="s">
        <v>21</v>
      </c>
      <c r="C3092" s="27">
        <v>1185732</v>
      </c>
      <c r="D3092" s="28">
        <v>44503</v>
      </c>
      <c r="E3092" s="27" t="s">
        <v>40</v>
      </c>
      <c r="F3092" s="27" t="s">
        <v>115</v>
      </c>
      <c r="G3092" s="27" t="s">
        <v>116</v>
      </c>
      <c r="H3092" s="27" t="s">
        <v>26</v>
      </c>
      <c r="I3092" s="29">
        <v>0.35000000000000003</v>
      </c>
      <c r="J3092" s="30">
        <v>2450</v>
      </c>
      <c r="K3092" s="31">
        <f t="shared" si="24"/>
        <v>857.50000000000011</v>
      </c>
      <c r="L3092" s="31">
        <f t="shared" si="25"/>
        <v>257.25</v>
      </c>
      <c r="M3092" s="32">
        <v>0.3</v>
      </c>
      <c r="O3092" s="37"/>
      <c r="P3092" s="35"/>
      <c r="Q3092" s="33"/>
      <c r="R3092" s="34"/>
    </row>
    <row r="3093" spans="1:18" ht="15.75" customHeight="1" x14ac:dyDescent="0.2">
      <c r="A3093" s="22"/>
      <c r="B3093" s="27" t="s">
        <v>21</v>
      </c>
      <c r="C3093" s="27">
        <v>1185732</v>
      </c>
      <c r="D3093" s="28">
        <v>44503</v>
      </c>
      <c r="E3093" s="27" t="s">
        <v>40</v>
      </c>
      <c r="F3093" s="27" t="s">
        <v>115</v>
      </c>
      <c r="G3093" s="27" t="s">
        <v>116</v>
      </c>
      <c r="H3093" s="27" t="s">
        <v>27</v>
      </c>
      <c r="I3093" s="29">
        <v>0.35000000000000003</v>
      </c>
      <c r="J3093" s="30">
        <v>2250</v>
      </c>
      <c r="K3093" s="31">
        <f t="shared" si="24"/>
        <v>787.50000000000011</v>
      </c>
      <c r="L3093" s="31">
        <f t="shared" si="25"/>
        <v>236.25000000000003</v>
      </c>
      <c r="M3093" s="32">
        <v>0.3</v>
      </c>
      <c r="O3093" s="37"/>
      <c r="P3093" s="35"/>
      <c r="Q3093" s="33"/>
      <c r="R3093" s="34"/>
    </row>
    <row r="3094" spans="1:18" ht="15.75" customHeight="1" x14ac:dyDescent="0.2">
      <c r="A3094" s="22"/>
      <c r="B3094" s="27" t="s">
        <v>21</v>
      </c>
      <c r="C3094" s="27">
        <v>1185732</v>
      </c>
      <c r="D3094" s="28">
        <v>44503</v>
      </c>
      <c r="E3094" s="27" t="s">
        <v>40</v>
      </c>
      <c r="F3094" s="27" t="s">
        <v>115</v>
      </c>
      <c r="G3094" s="27" t="s">
        <v>116</v>
      </c>
      <c r="H3094" s="27" t="s">
        <v>28</v>
      </c>
      <c r="I3094" s="29">
        <v>0.6</v>
      </c>
      <c r="J3094" s="30">
        <v>2000</v>
      </c>
      <c r="K3094" s="31">
        <f t="shared" si="24"/>
        <v>1200</v>
      </c>
      <c r="L3094" s="31">
        <f t="shared" si="25"/>
        <v>600</v>
      </c>
      <c r="M3094" s="32">
        <v>0.5</v>
      </c>
      <c r="O3094" s="37"/>
      <c r="P3094" s="35"/>
      <c r="Q3094" s="33"/>
      <c r="R3094" s="34"/>
    </row>
    <row r="3095" spans="1:18" ht="15.75" customHeight="1" x14ac:dyDescent="0.2">
      <c r="A3095" s="22"/>
      <c r="B3095" s="27" t="s">
        <v>21</v>
      </c>
      <c r="C3095" s="27">
        <v>1185732</v>
      </c>
      <c r="D3095" s="28">
        <v>44503</v>
      </c>
      <c r="E3095" s="27" t="s">
        <v>40</v>
      </c>
      <c r="F3095" s="27" t="s">
        <v>115</v>
      </c>
      <c r="G3095" s="27" t="s">
        <v>116</v>
      </c>
      <c r="H3095" s="27" t="s">
        <v>29</v>
      </c>
      <c r="I3095" s="29">
        <v>0.64999999999999991</v>
      </c>
      <c r="J3095" s="30">
        <v>3000</v>
      </c>
      <c r="K3095" s="31">
        <f t="shared" si="24"/>
        <v>1949.9999999999998</v>
      </c>
      <c r="L3095" s="31">
        <f t="shared" si="25"/>
        <v>780</v>
      </c>
      <c r="M3095" s="32">
        <v>0.4</v>
      </c>
      <c r="O3095" s="37"/>
      <c r="P3095" s="35"/>
      <c r="Q3095" s="33"/>
      <c r="R3095" s="34"/>
    </row>
    <row r="3096" spans="1:18" ht="15.75" customHeight="1" x14ac:dyDescent="0.2">
      <c r="A3096" s="22"/>
      <c r="B3096" s="27" t="s">
        <v>21</v>
      </c>
      <c r="C3096" s="27">
        <v>1185732</v>
      </c>
      <c r="D3096" s="28">
        <v>44532</v>
      </c>
      <c r="E3096" s="27" t="s">
        <v>40</v>
      </c>
      <c r="F3096" s="27" t="s">
        <v>115</v>
      </c>
      <c r="G3096" s="27" t="s">
        <v>116</v>
      </c>
      <c r="H3096" s="27" t="s">
        <v>24</v>
      </c>
      <c r="I3096" s="29">
        <v>0.6</v>
      </c>
      <c r="J3096" s="30">
        <v>5500</v>
      </c>
      <c r="K3096" s="31">
        <f t="shared" si="24"/>
        <v>3300</v>
      </c>
      <c r="L3096" s="31">
        <f t="shared" si="25"/>
        <v>990</v>
      </c>
      <c r="M3096" s="32">
        <v>0.3</v>
      </c>
      <c r="O3096" s="37"/>
      <c r="P3096" s="35"/>
      <c r="Q3096" s="33"/>
      <c r="R3096" s="34"/>
    </row>
    <row r="3097" spans="1:18" ht="15.75" customHeight="1" x14ac:dyDescent="0.2">
      <c r="A3097" s="22"/>
      <c r="B3097" s="27" t="s">
        <v>21</v>
      </c>
      <c r="C3097" s="27">
        <v>1185732</v>
      </c>
      <c r="D3097" s="28">
        <v>44532</v>
      </c>
      <c r="E3097" s="27" t="s">
        <v>40</v>
      </c>
      <c r="F3097" s="27" t="s">
        <v>115</v>
      </c>
      <c r="G3097" s="27" t="s">
        <v>116</v>
      </c>
      <c r="H3097" s="27" t="s">
        <v>25</v>
      </c>
      <c r="I3097" s="29">
        <v>0.5</v>
      </c>
      <c r="J3097" s="30">
        <v>3500</v>
      </c>
      <c r="K3097" s="31">
        <f t="shared" si="24"/>
        <v>1750</v>
      </c>
      <c r="L3097" s="31">
        <f t="shared" si="25"/>
        <v>612.5</v>
      </c>
      <c r="M3097" s="32">
        <v>0.35</v>
      </c>
      <c r="O3097" s="37"/>
      <c r="P3097" s="35"/>
      <c r="Q3097" s="33"/>
      <c r="R3097" s="34"/>
    </row>
    <row r="3098" spans="1:18" ht="15.75" customHeight="1" x14ac:dyDescent="0.2">
      <c r="A3098" s="22"/>
      <c r="B3098" s="27" t="s">
        <v>21</v>
      </c>
      <c r="C3098" s="27">
        <v>1185732</v>
      </c>
      <c r="D3098" s="28">
        <v>44532</v>
      </c>
      <c r="E3098" s="27" t="s">
        <v>40</v>
      </c>
      <c r="F3098" s="27" t="s">
        <v>115</v>
      </c>
      <c r="G3098" s="27" t="s">
        <v>116</v>
      </c>
      <c r="H3098" s="27" t="s">
        <v>26</v>
      </c>
      <c r="I3098" s="29">
        <v>0.5</v>
      </c>
      <c r="J3098" s="30">
        <v>3000</v>
      </c>
      <c r="K3098" s="31">
        <f t="shared" si="24"/>
        <v>1500</v>
      </c>
      <c r="L3098" s="31">
        <f t="shared" si="25"/>
        <v>450</v>
      </c>
      <c r="M3098" s="32">
        <v>0.3</v>
      </c>
      <c r="O3098" s="37"/>
      <c r="P3098" s="35"/>
      <c r="Q3098" s="33"/>
      <c r="R3098" s="34"/>
    </row>
    <row r="3099" spans="1:18" ht="15.75" customHeight="1" x14ac:dyDescent="0.2">
      <c r="A3099" s="22"/>
      <c r="B3099" s="27" t="s">
        <v>21</v>
      </c>
      <c r="C3099" s="27">
        <v>1185732</v>
      </c>
      <c r="D3099" s="28">
        <v>44532</v>
      </c>
      <c r="E3099" s="27" t="s">
        <v>40</v>
      </c>
      <c r="F3099" s="27" t="s">
        <v>115</v>
      </c>
      <c r="G3099" s="27" t="s">
        <v>116</v>
      </c>
      <c r="H3099" s="27" t="s">
        <v>27</v>
      </c>
      <c r="I3099" s="29">
        <v>0.5</v>
      </c>
      <c r="J3099" s="30">
        <v>2500</v>
      </c>
      <c r="K3099" s="31">
        <f t="shared" si="24"/>
        <v>1250</v>
      </c>
      <c r="L3099" s="31">
        <f t="shared" si="25"/>
        <v>375</v>
      </c>
      <c r="M3099" s="32">
        <v>0.3</v>
      </c>
      <c r="O3099" s="37"/>
      <c r="P3099" s="35"/>
      <c r="Q3099" s="33"/>
      <c r="R3099" s="34"/>
    </row>
    <row r="3100" spans="1:18" ht="15.75" customHeight="1" x14ac:dyDescent="0.2">
      <c r="A3100" s="22"/>
      <c r="B3100" s="27" t="s">
        <v>21</v>
      </c>
      <c r="C3100" s="27">
        <v>1185732</v>
      </c>
      <c r="D3100" s="28">
        <v>44532</v>
      </c>
      <c r="E3100" s="27" t="s">
        <v>40</v>
      </c>
      <c r="F3100" s="27" t="s">
        <v>115</v>
      </c>
      <c r="G3100" s="27" t="s">
        <v>116</v>
      </c>
      <c r="H3100" s="27" t="s">
        <v>28</v>
      </c>
      <c r="I3100" s="29">
        <v>0.6</v>
      </c>
      <c r="J3100" s="30">
        <v>2500</v>
      </c>
      <c r="K3100" s="31">
        <f t="shared" si="24"/>
        <v>1500</v>
      </c>
      <c r="L3100" s="31">
        <f t="shared" si="25"/>
        <v>750</v>
      </c>
      <c r="M3100" s="32">
        <v>0.5</v>
      </c>
      <c r="O3100" s="37"/>
      <c r="P3100" s="35"/>
      <c r="Q3100" s="33"/>
      <c r="R3100" s="34"/>
    </row>
    <row r="3101" spans="1:18" ht="15.75" customHeight="1" x14ac:dyDescent="0.2">
      <c r="A3101" s="22"/>
      <c r="B3101" s="27" t="s">
        <v>21</v>
      </c>
      <c r="C3101" s="27">
        <v>1185732</v>
      </c>
      <c r="D3101" s="28">
        <v>44532</v>
      </c>
      <c r="E3101" s="27" t="s">
        <v>40</v>
      </c>
      <c r="F3101" s="27" t="s">
        <v>115</v>
      </c>
      <c r="G3101" s="27" t="s">
        <v>116</v>
      </c>
      <c r="H3101" s="27" t="s">
        <v>29</v>
      </c>
      <c r="I3101" s="29">
        <v>0.64999999999999991</v>
      </c>
      <c r="J3101" s="30">
        <v>3500</v>
      </c>
      <c r="K3101" s="31">
        <f t="shared" si="24"/>
        <v>2274.9999999999995</v>
      </c>
      <c r="L3101" s="31">
        <f t="shared" si="25"/>
        <v>909.99999999999989</v>
      </c>
      <c r="M3101" s="32">
        <v>0.4</v>
      </c>
      <c r="O3101" s="37"/>
      <c r="P3101" s="35"/>
      <c r="Q3101" s="33"/>
      <c r="R3101" s="34"/>
    </row>
    <row r="3102" spans="1:18" ht="15.75" customHeight="1" x14ac:dyDescent="0.2">
      <c r="A3102" s="22" t="s">
        <v>46</v>
      </c>
      <c r="B3102" s="27" t="s">
        <v>21</v>
      </c>
      <c r="C3102" s="27">
        <v>1185732</v>
      </c>
      <c r="D3102" s="28">
        <v>44206</v>
      </c>
      <c r="E3102" s="27" t="s">
        <v>40</v>
      </c>
      <c r="F3102" s="27" t="s">
        <v>117</v>
      </c>
      <c r="G3102" s="27" t="s">
        <v>118</v>
      </c>
      <c r="H3102" s="27" t="s">
        <v>24</v>
      </c>
      <c r="I3102" s="29">
        <v>0.35000000000000003</v>
      </c>
      <c r="J3102" s="30">
        <v>5000</v>
      </c>
      <c r="K3102" s="31">
        <f t="shared" si="24"/>
        <v>1750.0000000000002</v>
      </c>
      <c r="L3102" s="31">
        <f t="shared" si="25"/>
        <v>700.00000000000011</v>
      </c>
      <c r="M3102" s="32">
        <v>0.4</v>
      </c>
      <c r="O3102" s="37"/>
      <c r="P3102" s="35"/>
      <c r="Q3102" s="33"/>
      <c r="R3102" s="34"/>
    </row>
    <row r="3103" spans="1:18" ht="15.75" customHeight="1" x14ac:dyDescent="0.2">
      <c r="A3103" s="22"/>
      <c r="B3103" s="27" t="s">
        <v>21</v>
      </c>
      <c r="C3103" s="27">
        <v>1185732</v>
      </c>
      <c r="D3103" s="28">
        <v>44206</v>
      </c>
      <c r="E3103" s="27" t="s">
        <v>40</v>
      </c>
      <c r="F3103" s="27" t="s">
        <v>117</v>
      </c>
      <c r="G3103" s="27" t="s">
        <v>118</v>
      </c>
      <c r="H3103" s="27" t="s">
        <v>25</v>
      </c>
      <c r="I3103" s="29">
        <v>0.35000000000000003</v>
      </c>
      <c r="J3103" s="30">
        <v>3000</v>
      </c>
      <c r="K3103" s="31">
        <f t="shared" si="24"/>
        <v>1050</v>
      </c>
      <c r="L3103" s="31">
        <f t="shared" si="25"/>
        <v>420</v>
      </c>
      <c r="M3103" s="32">
        <v>0.4</v>
      </c>
      <c r="O3103" s="37"/>
      <c r="P3103" s="35"/>
      <c r="Q3103" s="33"/>
      <c r="R3103" s="34"/>
    </row>
    <row r="3104" spans="1:18" ht="15.75" customHeight="1" x14ac:dyDescent="0.2">
      <c r="A3104" s="22"/>
      <c r="B3104" s="27" t="s">
        <v>21</v>
      </c>
      <c r="C3104" s="27">
        <v>1185732</v>
      </c>
      <c r="D3104" s="28">
        <v>44206</v>
      </c>
      <c r="E3104" s="27" t="s">
        <v>40</v>
      </c>
      <c r="F3104" s="27" t="s">
        <v>117</v>
      </c>
      <c r="G3104" s="27" t="s">
        <v>118</v>
      </c>
      <c r="H3104" s="27" t="s">
        <v>26</v>
      </c>
      <c r="I3104" s="29">
        <v>0.25000000000000006</v>
      </c>
      <c r="J3104" s="30">
        <v>3000</v>
      </c>
      <c r="K3104" s="31">
        <f t="shared" si="24"/>
        <v>750.00000000000011</v>
      </c>
      <c r="L3104" s="31">
        <f t="shared" si="25"/>
        <v>262.5</v>
      </c>
      <c r="M3104" s="32">
        <v>0.35</v>
      </c>
      <c r="O3104" s="37"/>
      <c r="P3104" s="35"/>
      <c r="Q3104" s="33"/>
      <c r="R3104" s="34"/>
    </row>
    <row r="3105" spans="1:18" ht="15.75" customHeight="1" x14ac:dyDescent="0.2">
      <c r="A3105" s="22"/>
      <c r="B3105" s="27" t="s">
        <v>21</v>
      </c>
      <c r="C3105" s="27">
        <v>1185732</v>
      </c>
      <c r="D3105" s="28">
        <v>44206</v>
      </c>
      <c r="E3105" s="27" t="s">
        <v>40</v>
      </c>
      <c r="F3105" s="27" t="s">
        <v>117</v>
      </c>
      <c r="G3105" s="27" t="s">
        <v>118</v>
      </c>
      <c r="H3105" s="27" t="s">
        <v>27</v>
      </c>
      <c r="I3105" s="29">
        <v>0.30000000000000004</v>
      </c>
      <c r="J3105" s="30">
        <v>1500</v>
      </c>
      <c r="K3105" s="31">
        <f t="shared" si="24"/>
        <v>450.00000000000006</v>
      </c>
      <c r="L3105" s="31">
        <f t="shared" si="25"/>
        <v>157.5</v>
      </c>
      <c r="M3105" s="32">
        <v>0.35</v>
      </c>
      <c r="O3105" s="37"/>
      <c r="P3105" s="35"/>
      <c r="Q3105" s="33"/>
      <c r="R3105" s="34"/>
    </row>
    <row r="3106" spans="1:18" ht="15.75" customHeight="1" x14ac:dyDescent="0.2">
      <c r="A3106" s="22"/>
      <c r="B3106" s="27" t="s">
        <v>21</v>
      </c>
      <c r="C3106" s="27">
        <v>1185732</v>
      </c>
      <c r="D3106" s="28">
        <v>44206</v>
      </c>
      <c r="E3106" s="27" t="s">
        <v>40</v>
      </c>
      <c r="F3106" s="27" t="s">
        <v>117</v>
      </c>
      <c r="G3106" s="27" t="s">
        <v>118</v>
      </c>
      <c r="H3106" s="27" t="s">
        <v>28</v>
      </c>
      <c r="I3106" s="29">
        <v>0.44999999999999996</v>
      </c>
      <c r="J3106" s="30">
        <v>2000</v>
      </c>
      <c r="K3106" s="31">
        <f t="shared" si="24"/>
        <v>899.99999999999989</v>
      </c>
      <c r="L3106" s="31">
        <f t="shared" si="25"/>
        <v>269.99999999999994</v>
      </c>
      <c r="M3106" s="32">
        <v>0.3</v>
      </c>
      <c r="O3106" s="37"/>
      <c r="P3106" s="35"/>
      <c r="Q3106" s="33"/>
      <c r="R3106" s="34"/>
    </row>
    <row r="3107" spans="1:18" ht="15.75" customHeight="1" x14ac:dyDescent="0.2">
      <c r="A3107" s="22"/>
      <c r="B3107" s="27" t="s">
        <v>21</v>
      </c>
      <c r="C3107" s="27">
        <v>1185732</v>
      </c>
      <c r="D3107" s="28">
        <v>44206</v>
      </c>
      <c r="E3107" s="27" t="s">
        <v>40</v>
      </c>
      <c r="F3107" s="27" t="s">
        <v>117</v>
      </c>
      <c r="G3107" s="27" t="s">
        <v>118</v>
      </c>
      <c r="H3107" s="27" t="s">
        <v>29</v>
      </c>
      <c r="I3107" s="29">
        <v>0.35000000000000003</v>
      </c>
      <c r="J3107" s="30">
        <v>3000</v>
      </c>
      <c r="K3107" s="31">
        <f t="shared" si="24"/>
        <v>1050</v>
      </c>
      <c r="L3107" s="31">
        <f t="shared" si="25"/>
        <v>420</v>
      </c>
      <c r="M3107" s="32">
        <v>0.4</v>
      </c>
      <c r="O3107" s="37"/>
      <c r="P3107" s="35"/>
      <c r="Q3107" s="33"/>
      <c r="R3107" s="34"/>
    </row>
    <row r="3108" spans="1:18" ht="15.75" customHeight="1" x14ac:dyDescent="0.2">
      <c r="A3108" s="22"/>
      <c r="B3108" s="27" t="s">
        <v>21</v>
      </c>
      <c r="C3108" s="27">
        <v>1185732</v>
      </c>
      <c r="D3108" s="28">
        <v>44237</v>
      </c>
      <c r="E3108" s="27" t="s">
        <v>40</v>
      </c>
      <c r="F3108" s="27" t="s">
        <v>117</v>
      </c>
      <c r="G3108" s="27" t="s">
        <v>118</v>
      </c>
      <c r="H3108" s="27" t="s">
        <v>24</v>
      </c>
      <c r="I3108" s="29">
        <v>0.35000000000000003</v>
      </c>
      <c r="J3108" s="30">
        <v>5500</v>
      </c>
      <c r="K3108" s="31">
        <f t="shared" si="24"/>
        <v>1925.0000000000002</v>
      </c>
      <c r="L3108" s="31">
        <f t="shared" si="25"/>
        <v>770.00000000000011</v>
      </c>
      <c r="M3108" s="32">
        <v>0.4</v>
      </c>
      <c r="O3108" s="37"/>
      <c r="P3108" s="35"/>
      <c r="Q3108" s="33"/>
      <c r="R3108" s="34"/>
    </row>
    <row r="3109" spans="1:18" ht="15.75" customHeight="1" x14ac:dyDescent="0.2">
      <c r="A3109" s="22"/>
      <c r="B3109" s="27" t="s">
        <v>21</v>
      </c>
      <c r="C3109" s="27">
        <v>1185732</v>
      </c>
      <c r="D3109" s="28">
        <v>44237</v>
      </c>
      <c r="E3109" s="27" t="s">
        <v>40</v>
      </c>
      <c r="F3109" s="27" t="s">
        <v>117</v>
      </c>
      <c r="G3109" s="27" t="s">
        <v>118</v>
      </c>
      <c r="H3109" s="27" t="s">
        <v>25</v>
      </c>
      <c r="I3109" s="29">
        <v>0.35000000000000003</v>
      </c>
      <c r="J3109" s="30">
        <v>2000</v>
      </c>
      <c r="K3109" s="31">
        <f t="shared" si="24"/>
        <v>700.00000000000011</v>
      </c>
      <c r="L3109" s="31">
        <f t="shared" si="25"/>
        <v>280.00000000000006</v>
      </c>
      <c r="M3109" s="32">
        <v>0.4</v>
      </c>
      <c r="O3109" s="37"/>
      <c r="P3109" s="35"/>
      <c r="Q3109" s="33"/>
      <c r="R3109" s="34"/>
    </row>
    <row r="3110" spans="1:18" ht="15.75" customHeight="1" x14ac:dyDescent="0.2">
      <c r="A3110" s="22"/>
      <c r="B3110" s="27" t="s">
        <v>21</v>
      </c>
      <c r="C3110" s="27">
        <v>1185732</v>
      </c>
      <c r="D3110" s="28">
        <v>44237</v>
      </c>
      <c r="E3110" s="27" t="s">
        <v>40</v>
      </c>
      <c r="F3110" s="27" t="s">
        <v>117</v>
      </c>
      <c r="G3110" s="27" t="s">
        <v>118</v>
      </c>
      <c r="H3110" s="27" t="s">
        <v>26</v>
      </c>
      <c r="I3110" s="29">
        <v>0.25000000000000006</v>
      </c>
      <c r="J3110" s="30">
        <v>2500</v>
      </c>
      <c r="K3110" s="31">
        <f t="shared" si="24"/>
        <v>625.00000000000011</v>
      </c>
      <c r="L3110" s="31">
        <f t="shared" si="25"/>
        <v>218.75000000000003</v>
      </c>
      <c r="M3110" s="32">
        <v>0.35</v>
      </c>
      <c r="O3110" s="37"/>
      <c r="P3110" s="35"/>
      <c r="Q3110" s="33"/>
      <c r="R3110" s="34"/>
    </row>
    <row r="3111" spans="1:18" ht="15.75" customHeight="1" x14ac:dyDescent="0.2">
      <c r="A3111" s="22"/>
      <c r="B3111" s="27" t="s">
        <v>21</v>
      </c>
      <c r="C3111" s="27">
        <v>1185732</v>
      </c>
      <c r="D3111" s="28">
        <v>44237</v>
      </c>
      <c r="E3111" s="27" t="s">
        <v>40</v>
      </c>
      <c r="F3111" s="27" t="s">
        <v>117</v>
      </c>
      <c r="G3111" s="27" t="s">
        <v>118</v>
      </c>
      <c r="H3111" s="27" t="s">
        <v>27</v>
      </c>
      <c r="I3111" s="29">
        <v>0.30000000000000004</v>
      </c>
      <c r="J3111" s="30">
        <v>1250</v>
      </c>
      <c r="K3111" s="31">
        <f t="shared" si="24"/>
        <v>375.00000000000006</v>
      </c>
      <c r="L3111" s="31">
        <f t="shared" si="25"/>
        <v>131.25</v>
      </c>
      <c r="M3111" s="32">
        <v>0.35</v>
      </c>
      <c r="O3111" s="37"/>
      <c r="P3111" s="35"/>
      <c r="Q3111" s="33"/>
      <c r="R3111" s="34"/>
    </row>
    <row r="3112" spans="1:18" ht="15.75" customHeight="1" x14ac:dyDescent="0.2">
      <c r="A3112" s="22"/>
      <c r="B3112" s="27" t="s">
        <v>21</v>
      </c>
      <c r="C3112" s="27">
        <v>1185732</v>
      </c>
      <c r="D3112" s="28">
        <v>44237</v>
      </c>
      <c r="E3112" s="27" t="s">
        <v>40</v>
      </c>
      <c r="F3112" s="27" t="s">
        <v>117</v>
      </c>
      <c r="G3112" s="27" t="s">
        <v>118</v>
      </c>
      <c r="H3112" s="27" t="s">
        <v>28</v>
      </c>
      <c r="I3112" s="29">
        <v>0.44999999999999996</v>
      </c>
      <c r="J3112" s="30">
        <v>2000</v>
      </c>
      <c r="K3112" s="31">
        <f t="shared" si="24"/>
        <v>899.99999999999989</v>
      </c>
      <c r="L3112" s="31">
        <f t="shared" si="25"/>
        <v>269.99999999999994</v>
      </c>
      <c r="M3112" s="32">
        <v>0.3</v>
      </c>
      <c r="O3112" s="37"/>
      <c r="P3112" s="35"/>
      <c r="Q3112" s="33"/>
      <c r="R3112" s="34"/>
    </row>
    <row r="3113" spans="1:18" ht="15.75" customHeight="1" x14ac:dyDescent="0.2">
      <c r="A3113" s="22"/>
      <c r="B3113" s="27" t="s">
        <v>21</v>
      </c>
      <c r="C3113" s="27">
        <v>1185732</v>
      </c>
      <c r="D3113" s="28">
        <v>44237</v>
      </c>
      <c r="E3113" s="27" t="s">
        <v>40</v>
      </c>
      <c r="F3113" s="27" t="s">
        <v>117</v>
      </c>
      <c r="G3113" s="27" t="s">
        <v>118</v>
      </c>
      <c r="H3113" s="27" t="s">
        <v>29</v>
      </c>
      <c r="I3113" s="29">
        <v>0.19999999999999996</v>
      </c>
      <c r="J3113" s="30">
        <v>3000</v>
      </c>
      <c r="K3113" s="31">
        <f t="shared" si="24"/>
        <v>599.99999999999989</v>
      </c>
      <c r="L3113" s="31">
        <f t="shared" si="25"/>
        <v>239.99999999999997</v>
      </c>
      <c r="M3113" s="32">
        <v>0.4</v>
      </c>
      <c r="O3113" s="37"/>
      <c r="P3113" s="35"/>
      <c r="Q3113" s="33"/>
      <c r="R3113" s="34"/>
    </row>
    <row r="3114" spans="1:18" ht="15.75" customHeight="1" x14ac:dyDescent="0.2">
      <c r="A3114" s="22"/>
      <c r="B3114" s="27" t="s">
        <v>21</v>
      </c>
      <c r="C3114" s="27">
        <v>1185732</v>
      </c>
      <c r="D3114" s="28">
        <v>44264</v>
      </c>
      <c r="E3114" s="27" t="s">
        <v>40</v>
      </c>
      <c r="F3114" s="27" t="s">
        <v>117</v>
      </c>
      <c r="G3114" s="27" t="s">
        <v>118</v>
      </c>
      <c r="H3114" s="27" t="s">
        <v>24</v>
      </c>
      <c r="I3114" s="29">
        <v>0.25000000000000006</v>
      </c>
      <c r="J3114" s="30">
        <v>5200</v>
      </c>
      <c r="K3114" s="31">
        <f t="shared" si="24"/>
        <v>1300.0000000000002</v>
      </c>
      <c r="L3114" s="31">
        <f t="shared" si="25"/>
        <v>520.00000000000011</v>
      </c>
      <c r="M3114" s="32">
        <v>0.4</v>
      </c>
      <c r="O3114" s="37"/>
      <c r="P3114" s="35"/>
      <c r="Q3114" s="33"/>
      <c r="R3114" s="34"/>
    </row>
    <row r="3115" spans="1:18" ht="15.75" customHeight="1" x14ac:dyDescent="0.2">
      <c r="A3115" s="22"/>
      <c r="B3115" s="27" t="s">
        <v>21</v>
      </c>
      <c r="C3115" s="27">
        <v>1185732</v>
      </c>
      <c r="D3115" s="28">
        <v>44264</v>
      </c>
      <c r="E3115" s="27" t="s">
        <v>40</v>
      </c>
      <c r="F3115" s="27" t="s">
        <v>117</v>
      </c>
      <c r="G3115" s="27" t="s">
        <v>118</v>
      </c>
      <c r="H3115" s="27" t="s">
        <v>25</v>
      </c>
      <c r="I3115" s="29">
        <v>0.25000000000000006</v>
      </c>
      <c r="J3115" s="30">
        <v>2250</v>
      </c>
      <c r="K3115" s="31">
        <f t="shared" si="24"/>
        <v>562.50000000000011</v>
      </c>
      <c r="L3115" s="31">
        <f t="shared" si="25"/>
        <v>225.00000000000006</v>
      </c>
      <c r="M3115" s="32">
        <v>0.4</v>
      </c>
      <c r="O3115" s="37"/>
      <c r="P3115" s="35"/>
      <c r="Q3115" s="33"/>
      <c r="R3115" s="34"/>
    </row>
    <row r="3116" spans="1:18" ht="15.75" customHeight="1" x14ac:dyDescent="0.2">
      <c r="A3116" s="22"/>
      <c r="B3116" s="27" t="s">
        <v>21</v>
      </c>
      <c r="C3116" s="27">
        <v>1185732</v>
      </c>
      <c r="D3116" s="28">
        <v>44264</v>
      </c>
      <c r="E3116" s="27" t="s">
        <v>40</v>
      </c>
      <c r="F3116" s="27" t="s">
        <v>117</v>
      </c>
      <c r="G3116" s="27" t="s">
        <v>118</v>
      </c>
      <c r="H3116" s="27" t="s">
        <v>26</v>
      </c>
      <c r="I3116" s="29">
        <v>0.15000000000000002</v>
      </c>
      <c r="J3116" s="30">
        <v>2750</v>
      </c>
      <c r="K3116" s="31">
        <f t="shared" si="24"/>
        <v>412.50000000000006</v>
      </c>
      <c r="L3116" s="31">
        <f t="shared" si="25"/>
        <v>144.375</v>
      </c>
      <c r="M3116" s="32">
        <v>0.35</v>
      </c>
      <c r="O3116" s="37"/>
      <c r="P3116" s="35"/>
      <c r="Q3116" s="33"/>
      <c r="R3116" s="34"/>
    </row>
    <row r="3117" spans="1:18" ht="15.75" customHeight="1" x14ac:dyDescent="0.2">
      <c r="A3117" s="22"/>
      <c r="B3117" s="27" t="s">
        <v>21</v>
      </c>
      <c r="C3117" s="27">
        <v>1185732</v>
      </c>
      <c r="D3117" s="28">
        <v>44264</v>
      </c>
      <c r="E3117" s="27" t="s">
        <v>40</v>
      </c>
      <c r="F3117" s="27" t="s">
        <v>117</v>
      </c>
      <c r="G3117" s="27" t="s">
        <v>118</v>
      </c>
      <c r="H3117" s="27" t="s">
        <v>27</v>
      </c>
      <c r="I3117" s="29">
        <v>0.19999999999999996</v>
      </c>
      <c r="J3117" s="30">
        <v>1250</v>
      </c>
      <c r="K3117" s="31">
        <f t="shared" si="24"/>
        <v>249.99999999999994</v>
      </c>
      <c r="L3117" s="31">
        <f t="shared" si="25"/>
        <v>87.499999999999972</v>
      </c>
      <c r="M3117" s="32">
        <v>0.35</v>
      </c>
      <c r="O3117" s="37"/>
      <c r="P3117" s="35"/>
      <c r="Q3117" s="33"/>
      <c r="R3117" s="34"/>
    </row>
    <row r="3118" spans="1:18" ht="15.75" customHeight="1" x14ac:dyDescent="0.2">
      <c r="A3118" s="22"/>
      <c r="B3118" s="27" t="s">
        <v>21</v>
      </c>
      <c r="C3118" s="27">
        <v>1185732</v>
      </c>
      <c r="D3118" s="28">
        <v>44264</v>
      </c>
      <c r="E3118" s="27" t="s">
        <v>40</v>
      </c>
      <c r="F3118" s="27" t="s">
        <v>117</v>
      </c>
      <c r="G3118" s="27" t="s">
        <v>118</v>
      </c>
      <c r="H3118" s="27" t="s">
        <v>28</v>
      </c>
      <c r="I3118" s="29">
        <v>0.35000000000000003</v>
      </c>
      <c r="J3118" s="30">
        <v>1750</v>
      </c>
      <c r="K3118" s="31">
        <f t="shared" si="24"/>
        <v>612.50000000000011</v>
      </c>
      <c r="L3118" s="31">
        <f t="shared" si="25"/>
        <v>183.75000000000003</v>
      </c>
      <c r="M3118" s="32">
        <v>0.3</v>
      </c>
      <c r="O3118" s="37"/>
      <c r="P3118" s="35"/>
      <c r="Q3118" s="33"/>
      <c r="R3118" s="34"/>
    </row>
    <row r="3119" spans="1:18" ht="15.75" customHeight="1" x14ac:dyDescent="0.2">
      <c r="A3119" s="22"/>
      <c r="B3119" s="27" t="s">
        <v>21</v>
      </c>
      <c r="C3119" s="27">
        <v>1185732</v>
      </c>
      <c r="D3119" s="28">
        <v>44264</v>
      </c>
      <c r="E3119" s="27" t="s">
        <v>40</v>
      </c>
      <c r="F3119" s="27" t="s">
        <v>117</v>
      </c>
      <c r="G3119" s="27" t="s">
        <v>118</v>
      </c>
      <c r="H3119" s="27" t="s">
        <v>29</v>
      </c>
      <c r="I3119" s="29">
        <v>0.25000000000000006</v>
      </c>
      <c r="J3119" s="30">
        <v>2750</v>
      </c>
      <c r="K3119" s="31">
        <f t="shared" si="24"/>
        <v>687.50000000000011</v>
      </c>
      <c r="L3119" s="31">
        <f t="shared" si="25"/>
        <v>275.00000000000006</v>
      </c>
      <c r="M3119" s="32">
        <v>0.4</v>
      </c>
      <c r="O3119" s="37"/>
      <c r="P3119" s="35"/>
      <c r="Q3119" s="33"/>
      <c r="R3119" s="34"/>
    </row>
    <row r="3120" spans="1:18" ht="15.75" customHeight="1" x14ac:dyDescent="0.2">
      <c r="A3120" s="22"/>
      <c r="B3120" s="27" t="s">
        <v>21</v>
      </c>
      <c r="C3120" s="27">
        <v>1185732</v>
      </c>
      <c r="D3120" s="28">
        <v>44296</v>
      </c>
      <c r="E3120" s="27" t="s">
        <v>40</v>
      </c>
      <c r="F3120" s="27" t="s">
        <v>117</v>
      </c>
      <c r="G3120" s="27" t="s">
        <v>118</v>
      </c>
      <c r="H3120" s="27" t="s">
        <v>24</v>
      </c>
      <c r="I3120" s="29">
        <v>0.25000000000000006</v>
      </c>
      <c r="J3120" s="30">
        <v>5000</v>
      </c>
      <c r="K3120" s="31">
        <f t="shared" si="24"/>
        <v>1250.0000000000002</v>
      </c>
      <c r="L3120" s="31">
        <f t="shared" si="25"/>
        <v>500.00000000000011</v>
      </c>
      <c r="M3120" s="32">
        <v>0.4</v>
      </c>
      <c r="O3120" s="37"/>
      <c r="P3120" s="35"/>
      <c r="Q3120" s="33"/>
      <c r="R3120" s="34"/>
    </row>
    <row r="3121" spans="1:18" ht="15.75" customHeight="1" x14ac:dyDescent="0.2">
      <c r="A3121" s="22"/>
      <c r="B3121" s="27" t="s">
        <v>21</v>
      </c>
      <c r="C3121" s="27">
        <v>1185732</v>
      </c>
      <c r="D3121" s="28">
        <v>44296</v>
      </c>
      <c r="E3121" s="27" t="s">
        <v>40</v>
      </c>
      <c r="F3121" s="27" t="s">
        <v>117</v>
      </c>
      <c r="G3121" s="27" t="s">
        <v>118</v>
      </c>
      <c r="H3121" s="27" t="s">
        <v>25</v>
      </c>
      <c r="I3121" s="29">
        <v>0.25000000000000006</v>
      </c>
      <c r="J3121" s="30">
        <v>2000</v>
      </c>
      <c r="K3121" s="31">
        <f t="shared" si="24"/>
        <v>500.00000000000011</v>
      </c>
      <c r="L3121" s="31">
        <f t="shared" si="25"/>
        <v>200.00000000000006</v>
      </c>
      <c r="M3121" s="32">
        <v>0.4</v>
      </c>
      <c r="O3121" s="37"/>
      <c r="P3121" s="35"/>
      <c r="Q3121" s="33"/>
      <c r="R3121" s="34"/>
    </row>
    <row r="3122" spans="1:18" ht="15.75" customHeight="1" x14ac:dyDescent="0.2">
      <c r="A3122" s="22"/>
      <c r="B3122" s="27" t="s">
        <v>21</v>
      </c>
      <c r="C3122" s="27">
        <v>1185732</v>
      </c>
      <c r="D3122" s="28">
        <v>44296</v>
      </c>
      <c r="E3122" s="27" t="s">
        <v>40</v>
      </c>
      <c r="F3122" s="27" t="s">
        <v>117</v>
      </c>
      <c r="G3122" s="27" t="s">
        <v>118</v>
      </c>
      <c r="H3122" s="27" t="s">
        <v>26</v>
      </c>
      <c r="I3122" s="29">
        <v>0.15000000000000002</v>
      </c>
      <c r="J3122" s="30">
        <v>2000</v>
      </c>
      <c r="K3122" s="31">
        <f t="shared" si="24"/>
        <v>300.00000000000006</v>
      </c>
      <c r="L3122" s="31">
        <f t="shared" si="25"/>
        <v>105.00000000000001</v>
      </c>
      <c r="M3122" s="32">
        <v>0.35</v>
      </c>
      <c r="O3122" s="37"/>
      <c r="P3122" s="35"/>
      <c r="Q3122" s="33"/>
      <c r="R3122" s="34"/>
    </row>
    <row r="3123" spans="1:18" ht="15.75" customHeight="1" x14ac:dyDescent="0.2">
      <c r="A3123" s="22"/>
      <c r="B3123" s="27" t="s">
        <v>21</v>
      </c>
      <c r="C3123" s="27">
        <v>1185732</v>
      </c>
      <c r="D3123" s="28">
        <v>44296</v>
      </c>
      <c r="E3123" s="27" t="s">
        <v>40</v>
      </c>
      <c r="F3123" s="27" t="s">
        <v>117</v>
      </c>
      <c r="G3123" s="27" t="s">
        <v>118</v>
      </c>
      <c r="H3123" s="27" t="s">
        <v>27</v>
      </c>
      <c r="I3123" s="29">
        <v>0.19999999999999996</v>
      </c>
      <c r="J3123" s="30">
        <v>1250</v>
      </c>
      <c r="K3123" s="31">
        <f t="shared" si="24"/>
        <v>249.99999999999994</v>
      </c>
      <c r="L3123" s="31">
        <f t="shared" si="25"/>
        <v>87.499999999999972</v>
      </c>
      <c r="M3123" s="32">
        <v>0.35</v>
      </c>
      <c r="O3123" s="37"/>
      <c r="P3123" s="35"/>
      <c r="Q3123" s="33"/>
      <c r="R3123" s="34"/>
    </row>
    <row r="3124" spans="1:18" ht="15.75" customHeight="1" x14ac:dyDescent="0.2">
      <c r="A3124" s="22"/>
      <c r="B3124" s="27" t="s">
        <v>21</v>
      </c>
      <c r="C3124" s="27">
        <v>1185732</v>
      </c>
      <c r="D3124" s="28">
        <v>44296</v>
      </c>
      <c r="E3124" s="27" t="s">
        <v>40</v>
      </c>
      <c r="F3124" s="27" t="s">
        <v>117</v>
      </c>
      <c r="G3124" s="27" t="s">
        <v>118</v>
      </c>
      <c r="H3124" s="27" t="s">
        <v>28</v>
      </c>
      <c r="I3124" s="29">
        <v>0.65</v>
      </c>
      <c r="J3124" s="30">
        <v>1500</v>
      </c>
      <c r="K3124" s="31">
        <f t="shared" si="24"/>
        <v>975</v>
      </c>
      <c r="L3124" s="31">
        <f t="shared" si="25"/>
        <v>292.5</v>
      </c>
      <c r="M3124" s="32">
        <v>0.3</v>
      </c>
      <c r="O3124" s="37"/>
      <c r="P3124" s="35"/>
      <c r="Q3124" s="33"/>
      <c r="R3124" s="34"/>
    </row>
    <row r="3125" spans="1:18" ht="15.75" customHeight="1" x14ac:dyDescent="0.2">
      <c r="A3125" s="22"/>
      <c r="B3125" s="27" t="s">
        <v>21</v>
      </c>
      <c r="C3125" s="27">
        <v>1185732</v>
      </c>
      <c r="D3125" s="28">
        <v>44296</v>
      </c>
      <c r="E3125" s="27" t="s">
        <v>40</v>
      </c>
      <c r="F3125" s="27" t="s">
        <v>117</v>
      </c>
      <c r="G3125" s="27" t="s">
        <v>118</v>
      </c>
      <c r="H3125" s="27" t="s">
        <v>29</v>
      </c>
      <c r="I3125" s="29">
        <v>0.5</v>
      </c>
      <c r="J3125" s="30">
        <v>2750</v>
      </c>
      <c r="K3125" s="31">
        <f t="shared" si="24"/>
        <v>1375</v>
      </c>
      <c r="L3125" s="31">
        <f t="shared" si="25"/>
        <v>550</v>
      </c>
      <c r="M3125" s="32">
        <v>0.4</v>
      </c>
      <c r="O3125" s="37"/>
      <c r="P3125" s="35"/>
      <c r="Q3125" s="33"/>
      <c r="R3125" s="34"/>
    </row>
    <row r="3126" spans="1:18" ht="15.75" customHeight="1" x14ac:dyDescent="0.2">
      <c r="A3126" s="22"/>
      <c r="B3126" s="27" t="s">
        <v>21</v>
      </c>
      <c r="C3126" s="27">
        <v>1185732</v>
      </c>
      <c r="D3126" s="28">
        <v>44327</v>
      </c>
      <c r="E3126" s="27" t="s">
        <v>40</v>
      </c>
      <c r="F3126" s="27" t="s">
        <v>117</v>
      </c>
      <c r="G3126" s="27" t="s">
        <v>118</v>
      </c>
      <c r="H3126" s="27" t="s">
        <v>24</v>
      </c>
      <c r="I3126" s="29">
        <v>0.6</v>
      </c>
      <c r="J3126" s="30">
        <v>5450</v>
      </c>
      <c r="K3126" s="31">
        <f t="shared" si="24"/>
        <v>3270</v>
      </c>
      <c r="L3126" s="31">
        <f t="shared" si="25"/>
        <v>1308</v>
      </c>
      <c r="M3126" s="32">
        <v>0.4</v>
      </c>
      <c r="O3126" s="37"/>
      <c r="P3126" s="35"/>
      <c r="Q3126" s="33"/>
      <c r="R3126" s="34"/>
    </row>
    <row r="3127" spans="1:18" ht="15.75" customHeight="1" x14ac:dyDescent="0.2">
      <c r="A3127" s="22"/>
      <c r="B3127" s="27" t="s">
        <v>21</v>
      </c>
      <c r="C3127" s="27">
        <v>1185732</v>
      </c>
      <c r="D3127" s="28">
        <v>44327</v>
      </c>
      <c r="E3127" s="27" t="s">
        <v>40</v>
      </c>
      <c r="F3127" s="27" t="s">
        <v>117</v>
      </c>
      <c r="G3127" s="27" t="s">
        <v>118</v>
      </c>
      <c r="H3127" s="27" t="s">
        <v>25</v>
      </c>
      <c r="I3127" s="29">
        <v>0.4</v>
      </c>
      <c r="J3127" s="30">
        <v>2500</v>
      </c>
      <c r="K3127" s="31">
        <f t="shared" si="24"/>
        <v>1000</v>
      </c>
      <c r="L3127" s="31">
        <f t="shared" si="25"/>
        <v>400</v>
      </c>
      <c r="M3127" s="32">
        <v>0.4</v>
      </c>
      <c r="O3127" s="37"/>
      <c r="P3127" s="35"/>
      <c r="Q3127" s="33"/>
      <c r="R3127" s="34"/>
    </row>
    <row r="3128" spans="1:18" ht="15.75" customHeight="1" x14ac:dyDescent="0.2">
      <c r="A3128" s="22"/>
      <c r="B3128" s="27" t="s">
        <v>21</v>
      </c>
      <c r="C3128" s="27">
        <v>1185732</v>
      </c>
      <c r="D3128" s="28">
        <v>44327</v>
      </c>
      <c r="E3128" s="27" t="s">
        <v>40</v>
      </c>
      <c r="F3128" s="27" t="s">
        <v>117</v>
      </c>
      <c r="G3128" s="27" t="s">
        <v>118</v>
      </c>
      <c r="H3128" s="27" t="s">
        <v>26</v>
      </c>
      <c r="I3128" s="29">
        <v>0.35000000000000003</v>
      </c>
      <c r="J3128" s="30">
        <v>2250</v>
      </c>
      <c r="K3128" s="31">
        <f t="shared" si="24"/>
        <v>787.50000000000011</v>
      </c>
      <c r="L3128" s="31">
        <f t="shared" si="25"/>
        <v>275.625</v>
      </c>
      <c r="M3128" s="32">
        <v>0.35</v>
      </c>
      <c r="O3128" s="37"/>
      <c r="P3128" s="35"/>
      <c r="Q3128" s="33"/>
      <c r="R3128" s="34"/>
    </row>
    <row r="3129" spans="1:18" ht="15.75" customHeight="1" x14ac:dyDescent="0.2">
      <c r="A3129" s="22"/>
      <c r="B3129" s="27" t="s">
        <v>21</v>
      </c>
      <c r="C3129" s="27">
        <v>1185732</v>
      </c>
      <c r="D3129" s="28">
        <v>44327</v>
      </c>
      <c r="E3129" s="27" t="s">
        <v>40</v>
      </c>
      <c r="F3129" s="27" t="s">
        <v>117</v>
      </c>
      <c r="G3129" s="27" t="s">
        <v>118</v>
      </c>
      <c r="H3129" s="27" t="s">
        <v>27</v>
      </c>
      <c r="I3129" s="29">
        <v>0.35000000000000003</v>
      </c>
      <c r="J3129" s="30">
        <v>1750</v>
      </c>
      <c r="K3129" s="31">
        <f t="shared" si="24"/>
        <v>612.50000000000011</v>
      </c>
      <c r="L3129" s="31">
        <f t="shared" si="25"/>
        <v>214.37500000000003</v>
      </c>
      <c r="M3129" s="32">
        <v>0.35</v>
      </c>
      <c r="O3129" s="37"/>
      <c r="P3129" s="35"/>
      <c r="Q3129" s="33"/>
      <c r="R3129" s="34"/>
    </row>
    <row r="3130" spans="1:18" ht="15.75" customHeight="1" x14ac:dyDescent="0.2">
      <c r="A3130" s="22"/>
      <c r="B3130" s="27" t="s">
        <v>21</v>
      </c>
      <c r="C3130" s="27">
        <v>1185732</v>
      </c>
      <c r="D3130" s="28">
        <v>44327</v>
      </c>
      <c r="E3130" s="27" t="s">
        <v>40</v>
      </c>
      <c r="F3130" s="27" t="s">
        <v>117</v>
      </c>
      <c r="G3130" s="27" t="s">
        <v>118</v>
      </c>
      <c r="H3130" s="27" t="s">
        <v>28</v>
      </c>
      <c r="I3130" s="29">
        <v>0.44999999999999996</v>
      </c>
      <c r="J3130" s="30">
        <v>2000</v>
      </c>
      <c r="K3130" s="31">
        <f t="shared" si="24"/>
        <v>899.99999999999989</v>
      </c>
      <c r="L3130" s="31">
        <f t="shared" si="25"/>
        <v>269.99999999999994</v>
      </c>
      <c r="M3130" s="32">
        <v>0.3</v>
      </c>
      <c r="O3130" s="37"/>
      <c r="P3130" s="35"/>
      <c r="Q3130" s="33"/>
      <c r="R3130" s="34"/>
    </row>
    <row r="3131" spans="1:18" ht="15.75" customHeight="1" x14ac:dyDescent="0.2">
      <c r="A3131" s="22"/>
      <c r="B3131" s="27" t="s">
        <v>21</v>
      </c>
      <c r="C3131" s="27">
        <v>1185732</v>
      </c>
      <c r="D3131" s="28">
        <v>44327</v>
      </c>
      <c r="E3131" s="27" t="s">
        <v>40</v>
      </c>
      <c r="F3131" s="27" t="s">
        <v>117</v>
      </c>
      <c r="G3131" s="27" t="s">
        <v>118</v>
      </c>
      <c r="H3131" s="27" t="s">
        <v>29</v>
      </c>
      <c r="I3131" s="29">
        <v>0.54999999999999993</v>
      </c>
      <c r="J3131" s="30">
        <v>3250</v>
      </c>
      <c r="K3131" s="31">
        <f t="shared" si="24"/>
        <v>1787.4999999999998</v>
      </c>
      <c r="L3131" s="31">
        <f t="shared" si="25"/>
        <v>715</v>
      </c>
      <c r="M3131" s="32">
        <v>0.4</v>
      </c>
      <c r="O3131" s="37"/>
      <c r="P3131" s="35"/>
      <c r="Q3131" s="33"/>
      <c r="R3131" s="34"/>
    </row>
    <row r="3132" spans="1:18" ht="15.75" customHeight="1" x14ac:dyDescent="0.2">
      <c r="A3132" s="22"/>
      <c r="B3132" s="27" t="s">
        <v>21</v>
      </c>
      <c r="C3132" s="27">
        <v>1185732</v>
      </c>
      <c r="D3132" s="28">
        <v>44357</v>
      </c>
      <c r="E3132" s="27" t="s">
        <v>40</v>
      </c>
      <c r="F3132" s="27" t="s">
        <v>117</v>
      </c>
      <c r="G3132" s="27" t="s">
        <v>118</v>
      </c>
      <c r="H3132" s="27" t="s">
        <v>24</v>
      </c>
      <c r="I3132" s="29">
        <v>0.4</v>
      </c>
      <c r="J3132" s="30">
        <v>5750</v>
      </c>
      <c r="K3132" s="31">
        <f t="shared" si="24"/>
        <v>2300</v>
      </c>
      <c r="L3132" s="31">
        <f t="shared" si="25"/>
        <v>920</v>
      </c>
      <c r="M3132" s="32">
        <v>0.4</v>
      </c>
      <c r="O3132" s="37"/>
      <c r="P3132" s="35"/>
      <c r="Q3132" s="33"/>
      <c r="R3132" s="34"/>
    </row>
    <row r="3133" spans="1:18" ht="15.75" customHeight="1" x14ac:dyDescent="0.2">
      <c r="A3133" s="22"/>
      <c r="B3133" s="27" t="s">
        <v>21</v>
      </c>
      <c r="C3133" s="27">
        <v>1185732</v>
      </c>
      <c r="D3133" s="28">
        <v>44357</v>
      </c>
      <c r="E3133" s="27" t="s">
        <v>40</v>
      </c>
      <c r="F3133" s="27" t="s">
        <v>117</v>
      </c>
      <c r="G3133" s="27" t="s">
        <v>118</v>
      </c>
      <c r="H3133" s="27" t="s">
        <v>25</v>
      </c>
      <c r="I3133" s="29">
        <v>0.35000000000000009</v>
      </c>
      <c r="J3133" s="30">
        <v>3250</v>
      </c>
      <c r="K3133" s="31">
        <f t="shared" si="24"/>
        <v>1137.5000000000002</v>
      </c>
      <c r="L3133" s="31">
        <f t="shared" si="25"/>
        <v>455.00000000000011</v>
      </c>
      <c r="M3133" s="32">
        <v>0.4</v>
      </c>
      <c r="O3133" s="37"/>
      <c r="P3133" s="35"/>
      <c r="Q3133" s="33"/>
      <c r="R3133" s="34"/>
    </row>
    <row r="3134" spans="1:18" ht="15.75" customHeight="1" x14ac:dyDescent="0.2">
      <c r="A3134" s="22"/>
      <c r="B3134" s="27" t="s">
        <v>21</v>
      </c>
      <c r="C3134" s="27">
        <v>1185732</v>
      </c>
      <c r="D3134" s="28">
        <v>44357</v>
      </c>
      <c r="E3134" s="27" t="s">
        <v>40</v>
      </c>
      <c r="F3134" s="27" t="s">
        <v>117</v>
      </c>
      <c r="G3134" s="27" t="s">
        <v>118</v>
      </c>
      <c r="H3134" s="27" t="s">
        <v>26</v>
      </c>
      <c r="I3134" s="29">
        <v>0.30000000000000004</v>
      </c>
      <c r="J3134" s="30">
        <v>2000</v>
      </c>
      <c r="K3134" s="31">
        <f t="shared" si="24"/>
        <v>600.00000000000011</v>
      </c>
      <c r="L3134" s="31">
        <f t="shared" si="25"/>
        <v>210.00000000000003</v>
      </c>
      <c r="M3134" s="32">
        <v>0.35</v>
      </c>
      <c r="O3134" s="37"/>
      <c r="P3134" s="35"/>
      <c r="Q3134" s="33"/>
      <c r="R3134" s="34"/>
    </row>
    <row r="3135" spans="1:18" ht="15.75" customHeight="1" x14ac:dyDescent="0.2">
      <c r="A3135" s="22"/>
      <c r="B3135" s="27" t="s">
        <v>21</v>
      </c>
      <c r="C3135" s="27">
        <v>1185732</v>
      </c>
      <c r="D3135" s="28">
        <v>44357</v>
      </c>
      <c r="E3135" s="27" t="s">
        <v>40</v>
      </c>
      <c r="F3135" s="27" t="s">
        <v>117</v>
      </c>
      <c r="G3135" s="27" t="s">
        <v>118</v>
      </c>
      <c r="H3135" s="27" t="s">
        <v>27</v>
      </c>
      <c r="I3135" s="29">
        <v>0.30000000000000004</v>
      </c>
      <c r="J3135" s="30">
        <v>1750</v>
      </c>
      <c r="K3135" s="31">
        <f t="shared" si="24"/>
        <v>525.00000000000011</v>
      </c>
      <c r="L3135" s="31">
        <f t="shared" si="25"/>
        <v>183.75000000000003</v>
      </c>
      <c r="M3135" s="32">
        <v>0.35</v>
      </c>
      <c r="O3135" s="37"/>
      <c r="P3135" s="35"/>
      <c r="Q3135" s="33"/>
      <c r="R3135" s="34"/>
    </row>
    <row r="3136" spans="1:18" ht="15.75" customHeight="1" x14ac:dyDescent="0.2">
      <c r="A3136" s="22"/>
      <c r="B3136" s="27" t="s">
        <v>21</v>
      </c>
      <c r="C3136" s="27">
        <v>1185732</v>
      </c>
      <c r="D3136" s="28">
        <v>44357</v>
      </c>
      <c r="E3136" s="27" t="s">
        <v>40</v>
      </c>
      <c r="F3136" s="27" t="s">
        <v>117</v>
      </c>
      <c r="G3136" s="27" t="s">
        <v>118</v>
      </c>
      <c r="H3136" s="27" t="s">
        <v>28</v>
      </c>
      <c r="I3136" s="29">
        <v>0.4</v>
      </c>
      <c r="J3136" s="30">
        <v>1750</v>
      </c>
      <c r="K3136" s="31">
        <f t="shared" si="24"/>
        <v>700</v>
      </c>
      <c r="L3136" s="31">
        <f t="shared" si="25"/>
        <v>210</v>
      </c>
      <c r="M3136" s="32">
        <v>0.3</v>
      </c>
      <c r="O3136" s="37"/>
      <c r="P3136" s="35"/>
      <c r="Q3136" s="33"/>
      <c r="R3136" s="34"/>
    </row>
    <row r="3137" spans="1:18" ht="15.75" customHeight="1" x14ac:dyDescent="0.2">
      <c r="A3137" s="22"/>
      <c r="B3137" s="27" t="s">
        <v>21</v>
      </c>
      <c r="C3137" s="27">
        <v>1185732</v>
      </c>
      <c r="D3137" s="28">
        <v>44357</v>
      </c>
      <c r="E3137" s="27" t="s">
        <v>40</v>
      </c>
      <c r="F3137" s="27" t="s">
        <v>117</v>
      </c>
      <c r="G3137" s="27" t="s">
        <v>118</v>
      </c>
      <c r="H3137" s="27" t="s">
        <v>29</v>
      </c>
      <c r="I3137" s="29">
        <v>0.60000000000000009</v>
      </c>
      <c r="J3137" s="30">
        <v>3250</v>
      </c>
      <c r="K3137" s="31">
        <f t="shared" si="24"/>
        <v>1950.0000000000002</v>
      </c>
      <c r="L3137" s="31">
        <f t="shared" si="25"/>
        <v>780.00000000000011</v>
      </c>
      <c r="M3137" s="32">
        <v>0.4</v>
      </c>
      <c r="O3137" s="37"/>
      <c r="P3137" s="35"/>
      <c r="Q3137" s="33"/>
      <c r="R3137" s="34"/>
    </row>
    <row r="3138" spans="1:18" ht="15.75" customHeight="1" x14ac:dyDescent="0.2">
      <c r="A3138" s="22"/>
      <c r="B3138" s="27" t="s">
        <v>21</v>
      </c>
      <c r="C3138" s="27">
        <v>1185732</v>
      </c>
      <c r="D3138" s="28">
        <v>44386</v>
      </c>
      <c r="E3138" s="27" t="s">
        <v>40</v>
      </c>
      <c r="F3138" s="27" t="s">
        <v>117</v>
      </c>
      <c r="G3138" s="27" t="s">
        <v>118</v>
      </c>
      <c r="H3138" s="27" t="s">
        <v>24</v>
      </c>
      <c r="I3138" s="29">
        <v>0.55000000000000004</v>
      </c>
      <c r="J3138" s="30">
        <v>5500</v>
      </c>
      <c r="K3138" s="31">
        <f t="shared" si="24"/>
        <v>3025.0000000000005</v>
      </c>
      <c r="L3138" s="31">
        <f t="shared" si="25"/>
        <v>1210.0000000000002</v>
      </c>
      <c r="M3138" s="32">
        <v>0.4</v>
      </c>
      <c r="O3138" s="37"/>
      <c r="P3138" s="35"/>
      <c r="Q3138" s="33"/>
      <c r="R3138" s="34"/>
    </row>
    <row r="3139" spans="1:18" ht="15.75" customHeight="1" x14ac:dyDescent="0.2">
      <c r="A3139" s="22"/>
      <c r="B3139" s="27" t="s">
        <v>21</v>
      </c>
      <c r="C3139" s="27">
        <v>1185732</v>
      </c>
      <c r="D3139" s="28">
        <v>44386</v>
      </c>
      <c r="E3139" s="27" t="s">
        <v>40</v>
      </c>
      <c r="F3139" s="27" t="s">
        <v>117</v>
      </c>
      <c r="G3139" s="27" t="s">
        <v>118</v>
      </c>
      <c r="H3139" s="27" t="s">
        <v>25</v>
      </c>
      <c r="I3139" s="29">
        <v>0.50000000000000011</v>
      </c>
      <c r="J3139" s="30">
        <v>3000</v>
      </c>
      <c r="K3139" s="31">
        <f t="shared" si="24"/>
        <v>1500.0000000000002</v>
      </c>
      <c r="L3139" s="31">
        <f t="shared" si="25"/>
        <v>600.00000000000011</v>
      </c>
      <c r="M3139" s="32">
        <v>0.4</v>
      </c>
      <c r="O3139" s="37"/>
      <c r="P3139" s="35"/>
      <c r="Q3139" s="33"/>
      <c r="R3139" s="34"/>
    </row>
    <row r="3140" spans="1:18" ht="15.75" customHeight="1" x14ac:dyDescent="0.2">
      <c r="A3140" s="22"/>
      <c r="B3140" s="27" t="s">
        <v>21</v>
      </c>
      <c r="C3140" s="27">
        <v>1185732</v>
      </c>
      <c r="D3140" s="28">
        <v>44386</v>
      </c>
      <c r="E3140" s="27" t="s">
        <v>40</v>
      </c>
      <c r="F3140" s="27" t="s">
        <v>117</v>
      </c>
      <c r="G3140" s="27" t="s">
        <v>118</v>
      </c>
      <c r="H3140" s="27" t="s">
        <v>26</v>
      </c>
      <c r="I3140" s="29">
        <v>0.45</v>
      </c>
      <c r="J3140" s="30">
        <v>2250</v>
      </c>
      <c r="K3140" s="31">
        <f t="shared" si="24"/>
        <v>1012.5</v>
      </c>
      <c r="L3140" s="31">
        <f t="shared" si="25"/>
        <v>354.375</v>
      </c>
      <c r="M3140" s="32">
        <v>0.35</v>
      </c>
      <c r="O3140" s="37"/>
      <c r="P3140" s="35"/>
      <c r="Q3140" s="33"/>
      <c r="R3140" s="34"/>
    </row>
    <row r="3141" spans="1:18" ht="15.75" customHeight="1" x14ac:dyDescent="0.2">
      <c r="A3141" s="22"/>
      <c r="B3141" s="27" t="s">
        <v>21</v>
      </c>
      <c r="C3141" s="27">
        <v>1185732</v>
      </c>
      <c r="D3141" s="28">
        <v>44386</v>
      </c>
      <c r="E3141" s="27" t="s">
        <v>40</v>
      </c>
      <c r="F3141" s="27" t="s">
        <v>117</v>
      </c>
      <c r="G3141" s="27" t="s">
        <v>118</v>
      </c>
      <c r="H3141" s="27" t="s">
        <v>27</v>
      </c>
      <c r="I3141" s="29">
        <v>0.45</v>
      </c>
      <c r="J3141" s="30">
        <v>1750</v>
      </c>
      <c r="K3141" s="31">
        <f t="shared" si="24"/>
        <v>787.5</v>
      </c>
      <c r="L3141" s="31">
        <f t="shared" si="25"/>
        <v>275.625</v>
      </c>
      <c r="M3141" s="32">
        <v>0.35</v>
      </c>
      <c r="O3141" s="37"/>
      <c r="P3141" s="35"/>
      <c r="Q3141" s="33"/>
      <c r="R3141" s="34"/>
    </row>
    <row r="3142" spans="1:18" ht="15.75" customHeight="1" x14ac:dyDescent="0.2">
      <c r="A3142" s="22"/>
      <c r="B3142" s="27" t="s">
        <v>21</v>
      </c>
      <c r="C3142" s="27">
        <v>1185732</v>
      </c>
      <c r="D3142" s="28">
        <v>44386</v>
      </c>
      <c r="E3142" s="27" t="s">
        <v>40</v>
      </c>
      <c r="F3142" s="27" t="s">
        <v>117</v>
      </c>
      <c r="G3142" s="27" t="s">
        <v>118</v>
      </c>
      <c r="H3142" s="27" t="s">
        <v>28</v>
      </c>
      <c r="I3142" s="29">
        <v>0.55000000000000004</v>
      </c>
      <c r="J3142" s="30">
        <v>2000</v>
      </c>
      <c r="K3142" s="31">
        <f t="shared" si="24"/>
        <v>1100</v>
      </c>
      <c r="L3142" s="31">
        <f t="shared" si="25"/>
        <v>330</v>
      </c>
      <c r="M3142" s="32">
        <v>0.3</v>
      </c>
      <c r="O3142" s="37"/>
      <c r="P3142" s="35"/>
      <c r="Q3142" s="33"/>
      <c r="R3142" s="34"/>
    </row>
    <row r="3143" spans="1:18" ht="15.75" customHeight="1" x14ac:dyDescent="0.2">
      <c r="A3143" s="22"/>
      <c r="B3143" s="27" t="s">
        <v>21</v>
      </c>
      <c r="C3143" s="27">
        <v>1185732</v>
      </c>
      <c r="D3143" s="28">
        <v>44386</v>
      </c>
      <c r="E3143" s="27" t="s">
        <v>40</v>
      </c>
      <c r="F3143" s="27" t="s">
        <v>117</v>
      </c>
      <c r="G3143" s="27" t="s">
        <v>118</v>
      </c>
      <c r="H3143" s="27" t="s">
        <v>29</v>
      </c>
      <c r="I3143" s="29">
        <v>0.60000000000000009</v>
      </c>
      <c r="J3143" s="30">
        <v>3750</v>
      </c>
      <c r="K3143" s="31">
        <f t="shared" si="24"/>
        <v>2250.0000000000005</v>
      </c>
      <c r="L3143" s="31">
        <f t="shared" si="25"/>
        <v>900.00000000000023</v>
      </c>
      <c r="M3143" s="32">
        <v>0.4</v>
      </c>
      <c r="O3143" s="37"/>
      <c r="P3143" s="35"/>
      <c r="Q3143" s="33"/>
      <c r="R3143" s="34"/>
    </row>
    <row r="3144" spans="1:18" ht="15.75" customHeight="1" x14ac:dyDescent="0.2">
      <c r="A3144" s="22"/>
      <c r="B3144" s="27" t="s">
        <v>21</v>
      </c>
      <c r="C3144" s="27">
        <v>1185732</v>
      </c>
      <c r="D3144" s="28">
        <v>44418</v>
      </c>
      <c r="E3144" s="27" t="s">
        <v>40</v>
      </c>
      <c r="F3144" s="27" t="s">
        <v>117</v>
      </c>
      <c r="G3144" s="27" t="s">
        <v>118</v>
      </c>
      <c r="H3144" s="27" t="s">
        <v>24</v>
      </c>
      <c r="I3144" s="29">
        <v>0.5</v>
      </c>
      <c r="J3144" s="30">
        <v>5250</v>
      </c>
      <c r="K3144" s="31">
        <f t="shared" si="24"/>
        <v>2625</v>
      </c>
      <c r="L3144" s="31">
        <f t="shared" si="25"/>
        <v>1050</v>
      </c>
      <c r="M3144" s="32">
        <v>0.4</v>
      </c>
      <c r="O3144" s="37"/>
      <c r="P3144" s="35"/>
      <c r="Q3144" s="33"/>
      <c r="R3144" s="34"/>
    </row>
    <row r="3145" spans="1:18" ht="15.75" customHeight="1" x14ac:dyDescent="0.2">
      <c r="A3145" s="22"/>
      <c r="B3145" s="27" t="s">
        <v>21</v>
      </c>
      <c r="C3145" s="27">
        <v>1185732</v>
      </c>
      <c r="D3145" s="28">
        <v>44418</v>
      </c>
      <c r="E3145" s="27" t="s">
        <v>40</v>
      </c>
      <c r="F3145" s="27" t="s">
        <v>117</v>
      </c>
      <c r="G3145" s="27" t="s">
        <v>118</v>
      </c>
      <c r="H3145" s="27" t="s">
        <v>25</v>
      </c>
      <c r="I3145" s="29">
        <v>0.45000000000000007</v>
      </c>
      <c r="J3145" s="30">
        <v>3000</v>
      </c>
      <c r="K3145" s="31">
        <f t="shared" si="24"/>
        <v>1350.0000000000002</v>
      </c>
      <c r="L3145" s="31">
        <f t="shared" si="25"/>
        <v>540.00000000000011</v>
      </c>
      <c r="M3145" s="32">
        <v>0.4</v>
      </c>
      <c r="O3145" s="37"/>
      <c r="P3145" s="35"/>
      <c r="Q3145" s="33"/>
      <c r="R3145" s="34"/>
    </row>
    <row r="3146" spans="1:18" ht="15.75" customHeight="1" x14ac:dyDescent="0.2">
      <c r="A3146" s="22"/>
      <c r="B3146" s="27" t="s">
        <v>21</v>
      </c>
      <c r="C3146" s="27">
        <v>1185732</v>
      </c>
      <c r="D3146" s="28">
        <v>44418</v>
      </c>
      <c r="E3146" s="27" t="s">
        <v>40</v>
      </c>
      <c r="F3146" s="27" t="s">
        <v>117</v>
      </c>
      <c r="G3146" s="27" t="s">
        <v>118</v>
      </c>
      <c r="H3146" s="27" t="s">
        <v>26</v>
      </c>
      <c r="I3146" s="29">
        <v>0.4</v>
      </c>
      <c r="J3146" s="30">
        <v>2250</v>
      </c>
      <c r="K3146" s="31">
        <f t="shared" si="24"/>
        <v>900</v>
      </c>
      <c r="L3146" s="31">
        <f t="shared" si="25"/>
        <v>315</v>
      </c>
      <c r="M3146" s="32">
        <v>0.35</v>
      </c>
      <c r="O3146" s="37"/>
      <c r="P3146" s="35"/>
      <c r="Q3146" s="33"/>
      <c r="R3146" s="34"/>
    </row>
    <row r="3147" spans="1:18" ht="15.75" customHeight="1" x14ac:dyDescent="0.2">
      <c r="A3147" s="22"/>
      <c r="B3147" s="27" t="s">
        <v>21</v>
      </c>
      <c r="C3147" s="27">
        <v>1185732</v>
      </c>
      <c r="D3147" s="28">
        <v>44418</v>
      </c>
      <c r="E3147" s="27" t="s">
        <v>40</v>
      </c>
      <c r="F3147" s="27" t="s">
        <v>117</v>
      </c>
      <c r="G3147" s="27" t="s">
        <v>118</v>
      </c>
      <c r="H3147" s="27" t="s">
        <v>27</v>
      </c>
      <c r="I3147" s="29">
        <v>0.4</v>
      </c>
      <c r="J3147" s="30">
        <v>2000</v>
      </c>
      <c r="K3147" s="31">
        <f t="shared" si="24"/>
        <v>800</v>
      </c>
      <c r="L3147" s="31">
        <f t="shared" si="25"/>
        <v>280</v>
      </c>
      <c r="M3147" s="32">
        <v>0.35</v>
      </c>
      <c r="O3147" s="37"/>
      <c r="P3147" s="35"/>
      <c r="Q3147" s="33"/>
      <c r="R3147" s="34"/>
    </row>
    <row r="3148" spans="1:18" ht="15.75" customHeight="1" x14ac:dyDescent="0.2">
      <c r="A3148" s="22"/>
      <c r="B3148" s="27" t="s">
        <v>21</v>
      </c>
      <c r="C3148" s="27">
        <v>1185732</v>
      </c>
      <c r="D3148" s="28">
        <v>44418</v>
      </c>
      <c r="E3148" s="27" t="s">
        <v>40</v>
      </c>
      <c r="F3148" s="27" t="s">
        <v>117</v>
      </c>
      <c r="G3148" s="27" t="s">
        <v>118</v>
      </c>
      <c r="H3148" s="27" t="s">
        <v>28</v>
      </c>
      <c r="I3148" s="29">
        <v>0.5</v>
      </c>
      <c r="J3148" s="30">
        <v>1750</v>
      </c>
      <c r="K3148" s="31">
        <f t="shared" si="24"/>
        <v>875</v>
      </c>
      <c r="L3148" s="31">
        <f t="shared" si="25"/>
        <v>262.5</v>
      </c>
      <c r="M3148" s="32">
        <v>0.3</v>
      </c>
      <c r="O3148" s="37"/>
      <c r="P3148" s="35"/>
      <c r="Q3148" s="33"/>
      <c r="R3148" s="34"/>
    </row>
    <row r="3149" spans="1:18" ht="15.75" customHeight="1" x14ac:dyDescent="0.2">
      <c r="A3149" s="22"/>
      <c r="B3149" s="27" t="s">
        <v>21</v>
      </c>
      <c r="C3149" s="27">
        <v>1185732</v>
      </c>
      <c r="D3149" s="28">
        <v>44418</v>
      </c>
      <c r="E3149" s="27" t="s">
        <v>40</v>
      </c>
      <c r="F3149" s="27" t="s">
        <v>117</v>
      </c>
      <c r="G3149" s="27" t="s">
        <v>118</v>
      </c>
      <c r="H3149" s="27" t="s">
        <v>29</v>
      </c>
      <c r="I3149" s="29">
        <v>0.55000000000000004</v>
      </c>
      <c r="J3149" s="30">
        <v>3500</v>
      </c>
      <c r="K3149" s="31">
        <f t="shared" si="24"/>
        <v>1925.0000000000002</v>
      </c>
      <c r="L3149" s="31">
        <f t="shared" si="25"/>
        <v>770.00000000000011</v>
      </c>
      <c r="M3149" s="32">
        <v>0.4</v>
      </c>
      <c r="O3149" s="37"/>
      <c r="P3149" s="35"/>
      <c r="Q3149" s="33"/>
      <c r="R3149" s="34"/>
    </row>
    <row r="3150" spans="1:18" ht="15.75" customHeight="1" x14ac:dyDescent="0.2">
      <c r="A3150" s="22"/>
      <c r="B3150" s="27" t="s">
        <v>21</v>
      </c>
      <c r="C3150" s="27">
        <v>1185732</v>
      </c>
      <c r="D3150" s="28">
        <v>44450</v>
      </c>
      <c r="E3150" s="27" t="s">
        <v>40</v>
      </c>
      <c r="F3150" s="27" t="s">
        <v>117</v>
      </c>
      <c r="G3150" s="27" t="s">
        <v>118</v>
      </c>
      <c r="H3150" s="27" t="s">
        <v>24</v>
      </c>
      <c r="I3150" s="29">
        <v>0.35000000000000003</v>
      </c>
      <c r="J3150" s="30">
        <v>4750</v>
      </c>
      <c r="K3150" s="31">
        <f t="shared" si="24"/>
        <v>1662.5000000000002</v>
      </c>
      <c r="L3150" s="31">
        <f t="shared" si="25"/>
        <v>665.00000000000011</v>
      </c>
      <c r="M3150" s="32">
        <v>0.4</v>
      </c>
      <c r="O3150" s="37"/>
      <c r="P3150" s="35"/>
      <c r="Q3150" s="33"/>
      <c r="R3150" s="34"/>
    </row>
    <row r="3151" spans="1:18" ht="15.75" customHeight="1" x14ac:dyDescent="0.2">
      <c r="A3151" s="22"/>
      <c r="B3151" s="27" t="s">
        <v>21</v>
      </c>
      <c r="C3151" s="27">
        <v>1185732</v>
      </c>
      <c r="D3151" s="28">
        <v>44450</v>
      </c>
      <c r="E3151" s="27" t="s">
        <v>40</v>
      </c>
      <c r="F3151" s="27" t="s">
        <v>117</v>
      </c>
      <c r="G3151" s="27" t="s">
        <v>118</v>
      </c>
      <c r="H3151" s="27" t="s">
        <v>25</v>
      </c>
      <c r="I3151" s="29">
        <v>0.3000000000000001</v>
      </c>
      <c r="J3151" s="30">
        <v>2750</v>
      </c>
      <c r="K3151" s="31">
        <f t="shared" si="24"/>
        <v>825.00000000000023</v>
      </c>
      <c r="L3151" s="31">
        <f t="shared" si="25"/>
        <v>330.00000000000011</v>
      </c>
      <c r="M3151" s="32">
        <v>0.4</v>
      </c>
      <c r="O3151" s="37"/>
      <c r="P3151" s="35"/>
      <c r="Q3151" s="33"/>
      <c r="R3151" s="34"/>
    </row>
    <row r="3152" spans="1:18" ht="15.75" customHeight="1" x14ac:dyDescent="0.2">
      <c r="A3152" s="22"/>
      <c r="B3152" s="27" t="s">
        <v>21</v>
      </c>
      <c r="C3152" s="27">
        <v>1185732</v>
      </c>
      <c r="D3152" s="28">
        <v>44450</v>
      </c>
      <c r="E3152" s="27" t="s">
        <v>40</v>
      </c>
      <c r="F3152" s="27" t="s">
        <v>117</v>
      </c>
      <c r="G3152" s="27" t="s">
        <v>118</v>
      </c>
      <c r="H3152" s="27" t="s">
        <v>26</v>
      </c>
      <c r="I3152" s="29">
        <v>0.25000000000000006</v>
      </c>
      <c r="J3152" s="30">
        <v>1750</v>
      </c>
      <c r="K3152" s="31">
        <f t="shared" si="24"/>
        <v>437.50000000000011</v>
      </c>
      <c r="L3152" s="31">
        <f t="shared" si="25"/>
        <v>153.12500000000003</v>
      </c>
      <c r="M3152" s="32">
        <v>0.35</v>
      </c>
      <c r="O3152" s="37"/>
      <c r="P3152" s="35"/>
      <c r="Q3152" s="33"/>
      <c r="R3152" s="34"/>
    </row>
    <row r="3153" spans="1:18" ht="15.75" customHeight="1" x14ac:dyDescent="0.2">
      <c r="A3153" s="22"/>
      <c r="B3153" s="27" t="s">
        <v>21</v>
      </c>
      <c r="C3153" s="27">
        <v>1185732</v>
      </c>
      <c r="D3153" s="28">
        <v>44450</v>
      </c>
      <c r="E3153" s="27" t="s">
        <v>40</v>
      </c>
      <c r="F3153" s="27" t="s">
        <v>117</v>
      </c>
      <c r="G3153" s="27" t="s">
        <v>118</v>
      </c>
      <c r="H3153" s="27" t="s">
        <v>27</v>
      </c>
      <c r="I3153" s="29">
        <v>0.25000000000000006</v>
      </c>
      <c r="J3153" s="30">
        <v>1500</v>
      </c>
      <c r="K3153" s="31">
        <f t="shared" si="24"/>
        <v>375.00000000000006</v>
      </c>
      <c r="L3153" s="31">
        <f t="shared" si="25"/>
        <v>131.25</v>
      </c>
      <c r="M3153" s="32">
        <v>0.35</v>
      </c>
      <c r="O3153" s="37"/>
      <c r="P3153" s="35"/>
      <c r="Q3153" s="33"/>
      <c r="R3153" s="34"/>
    </row>
    <row r="3154" spans="1:18" ht="15.75" customHeight="1" x14ac:dyDescent="0.2">
      <c r="A3154" s="22"/>
      <c r="B3154" s="27" t="s">
        <v>21</v>
      </c>
      <c r="C3154" s="27">
        <v>1185732</v>
      </c>
      <c r="D3154" s="28">
        <v>44450</v>
      </c>
      <c r="E3154" s="27" t="s">
        <v>40</v>
      </c>
      <c r="F3154" s="27" t="s">
        <v>117</v>
      </c>
      <c r="G3154" s="27" t="s">
        <v>118</v>
      </c>
      <c r="H3154" s="27" t="s">
        <v>28</v>
      </c>
      <c r="I3154" s="29">
        <v>0.35000000000000003</v>
      </c>
      <c r="J3154" s="30">
        <v>1500</v>
      </c>
      <c r="K3154" s="31">
        <f t="shared" si="24"/>
        <v>525</v>
      </c>
      <c r="L3154" s="31">
        <f t="shared" si="25"/>
        <v>157.5</v>
      </c>
      <c r="M3154" s="32">
        <v>0.3</v>
      </c>
      <c r="O3154" s="37"/>
      <c r="P3154" s="35"/>
      <c r="Q3154" s="33"/>
      <c r="R3154" s="34"/>
    </row>
    <row r="3155" spans="1:18" ht="15.75" customHeight="1" x14ac:dyDescent="0.2">
      <c r="A3155" s="22"/>
      <c r="B3155" s="27" t="s">
        <v>21</v>
      </c>
      <c r="C3155" s="27">
        <v>1185732</v>
      </c>
      <c r="D3155" s="28">
        <v>44450</v>
      </c>
      <c r="E3155" s="27" t="s">
        <v>40</v>
      </c>
      <c r="F3155" s="27" t="s">
        <v>117</v>
      </c>
      <c r="G3155" s="27" t="s">
        <v>118</v>
      </c>
      <c r="H3155" s="27" t="s">
        <v>29</v>
      </c>
      <c r="I3155" s="29">
        <v>0.4</v>
      </c>
      <c r="J3155" s="30">
        <v>2250</v>
      </c>
      <c r="K3155" s="31">
        <f t="shared" si="24"/>
        <v>900</v>
      </c>
      <c r="L3155" s="31">
        <f t="shared" si="25"/>
        <v>360</v>
      </c>
      <c r="M3155" s="32">
        <v>0.4</v>
      </c>
      <c r="O3155" s="37"/>
      <c r="P3155" s="35"/>
      <c r="Q3155" s="33"/>
      <c r="R3155" s="34"/>
    </row>
    <row r="3156" spans="1:18" ht="15.75" customHeight="1" x14ac:dyDescent="0.2">
      <c r="A3156" s="22"/>
      <c r="B3156" s="27" t="s">
        <v>21</v>
      </c>
      <c r="C3156" s="27">
        <v>1185732</v>
      </c>
      <c r="D3156" s="28">
        <v>44479</v>
      </c>
      <c r="E3156" s="27" t="s">
        <v>40</v>
      </c>
      <c r="F3156" s="27" t="s">
        <v>117</v>
      </c>
      <c r="G3156" s="27" t="s">
        <v>118</v>
      </c>
      <c r="H3156" s="27" t="s">
        <v>24</v>
      </c>
      <c r="I3156" s="29">
        <v>0.44999999999999996</v>
      </c>
      <c r="J3156" s="30">
        <v>4000</v>
      </c>
      <c r="K3156" s="31">
        <f t="shared" si="24"/>
        <v>1799.9999999999998</v>
      </c>
      <c r="L3156" s="31">
        <f t="shared" si="25"/>
        <v>720</v>
      </c>
      <c r="M3156" s="32">
        <v>0.4</v>
      </c>
      <c r="O3156" s="37"/>
      <c r="P3156" s="35"/>
      <c r="Q3156" s="33"/>
      <c r="R3156" s="34"/>
    </row>
    <row r="3157" spans="1:18" ht="15.75" customHeight="1" x14ac:dyDescent="0.2">
      <c r="A3157" s="22"/>
      <c r="B3157" s="27" t="s">
        <v>21</v>
      </c>
      <c r="C3157" s="27">
        <v>1185732</v>
      </c>
      <c r="D3157" s="28">
        <v>44479</v>
      </c>
      <c r="E3157" s="27" t="s">
        <v>40</v>
      </c>
      <c r="F3157" s="27" t="s">
        <v>117</v>
      </c>
      <c r="G3157" s="27" t="s">
        <v>118</v>
      </c>
      <c r="H3157" s="27" t="s">
        <v>25</v>
      </c>
      <c r="I3157" s="29">
        <v>0.35000000000000003</v>
      </c>
      <c r="J3157" s="30">
        <v>2500</v>
      </c>
      <c r="K3157" s="31">
        <f t="shared" si="24"/>
        <v>875.00000000000011</v>
      </c>
      <c r="L3157" s="31">
        <f t="shared" si="25"/>
        <v>350.00000000000006</v>
      </c>
      <c r="M3157" s="32">
        <v>0.4</v>
      </c>
      <c r="O3157" s="37"/>
      <c r="P3157" s="35"/>
      <c r="Q3157" s="33"/>
      <c r="R3157" s="34"/>
    </row>
    <row r="3158" spans="1:18" ht="15.75" customHeight="1" x14ac:dyDescent="0.2">
      <c r="A3158" s="22"/>
      <c r="B3158" s="27" t="s">
        <v>21</v>
      </c>
      <c r="C3158" s="27">
        <v>1185732</v>
      </c>
      <c r="D3158" s="28">
        <v>44479</v>
      </c>
      <c r="E3158" s="27" t="s">
        <v>40</v>
      </c>
      <c r="F3158" s="27" t="s">
        <v>117</v>
      </c>
      <c r="G3158" s="27" t="s">
        <v>118</v>
      </c>
      <c r="H3158" s="27" t="s">
        <v>26</v>
      </c>
      <c r="I3158" s="29">
        <v>0.35000000000000003</v>
      </c>
      <c r="J3158" s="30">
        <v>1500</v>
      </c>
      <c r="K3158" s="31">
        <f t="shared" si="24"/>
        <v>525</v>
      </c>
      <c r="L3158" s="31">
        <f t="shared" si="25"/>
        <v>183.75</v>
      </c>
      <c r="M3158" s="32">
        <v>0.35</v>
      </c>
      <c r="O3158" s="37"/>
      <c r="P3158" s="35"/>
      <c r="Q3158" s="33"/>
      <c r="R3158" s="34"/>
    </row>
    <row r="3159" spans="1:18" ht="15.75" customHeight="1" x14ac:dyDescent="0.2">
      <c r="A3159" s="22"/>
      <c r="B3159" s="27" t="s">
        <v>21</v>
      </c>
      <c r="C3159" s="27">
        <v>1185732</v>
      </c>
      <c r="D3159" s="28">
        <v>44479</v>
      </c>
      <c r="E3159" s="27" t="s">
        <v>40</v>
      </c>
      <c r="F3159" s="27" t="s">
        <v>117</v>
      </c>
      <c r="G3159" s="27" t="s">
        <v>118</v>
      </c>
      <c r="H3159" s="27" t="s">
        <v>27</v>
      </c>
      <c r="I3159" s="29">
        <v>0.35000000000000003</v>
      </c>
      <c r="J3159" s="30">
        <v>1500</v>
      </c>
      <c r="K3159" s="31">
        <f t="shared" si="24"/>
        <v>525</v>
      </c>
      <c r="L3159" s="31">
        <f t="shared" si="25"/>
        <v>183.75</v>
      </c>
      <c r="M3159" s="32">
        <v>0.35</v>
      </c>
      <c r="O3159" s="37"/>
      <c r="P3159" s="35"/>
      <c r="Q3159" s="33"/>
      <c r="R3159" s="34"/>
    </row>
    <row r="3160" spans="1:18" ht="15.75" customHeight="1" x14ac:dyDescent="0.2">
      <c r="A3160" s="22"/>
      <c r="B3160" s="27" t="s">
        <v>21</v>
      </c>
      <c r="C3160" s="27">
        <v>1185732</v>
      </c>
      <c r="D3160" s="28">
        <v>44479</v>
      </c>
      <c r="E3160" s="27" t="s">
        <v>40</v>
      </c>
      <c r="F3160" s="27" t="s">
        <v>117</v>
      </c>
      <c r="G3160" s="27" t="s">
        <v>118</v>
      </c>
      <c r="H3160" s="27" t="s">
        <v>28</v>
      </c>
      <c r="I3160" s="29">
        <v>0.44999999999999996</v>
      </c>
      <c r="J3160" s="30">
        <v>1500</v>
      </c>
      <c r="K3160" s="31">
        <f t="shared" si="24"/>
        <v>674.99999999999989</v>
      </c>
      <c r="L3160" s="31">
        <f t="shared" si="25"/>
        <v>202.49999999999997</v>
      </c>
      <c r="M3160" s="32">
        <v>0.3</v>
      </c>
      <c r="O3160" s="37"/>
      <c r="P3160" s="35"/>
      <c r="Q3160" s="33"/>
      <c r="R3160" s="34"/>
    </row>
    <row r="3161" spans="1:18" ht="15.75" customHeight="1" x14ac:dyDescent="0.2">
      <c r="A3161" s="22"/>
      <c r="B3161" s="27" t="s">
        <v>21</v>
      </c>
      <c r="C3161" s="27">
        <v>1185732</v>
      </c>
      <c r="D3161" s="28">
        <v>44479</v>
      </c>
      <c r="E3161" s="27" t="s">
        <v>40</v>
      </c>
      <c r="F3161" s="27" t="s">
        <v>117</v>
      </c>
      <c r="G3161" s="27" t="s">
        <v>118</v>
      </c>
      <c r="H3161" s="27" t="s">
        <v>29</v>
      </c>
      <c r="I3161" s="29">
        <v>0.49999999999999983</v>
      </c>
      <c r="J3161" s="30">
        <v>2750</v>
      </c>
      <c r="K3161" s="31">
        <f t="shared" si="24"/>
        <v>1374.9999999999995</v>
      </c>
      <c r="L3161" s="31">
        <f t="shared" si="25"/>
        <v>549.99999999999989</v>
      </c>
      <c r="M3161" s="32">
        <v>0.4</v>
      </c>
      <c r="O3161" s="37"/>
      <c r="P3161" s="35"/>
      <c r="Q3161" s="33"/>
      <c r="R3161" s="34"/>
    </row>
    <row r="3162" spans="1:18" ht="15.75" customHeight="1" x14ac:dyDescent="0.2">
      <c r="A3162" s="22"/>
      <c r="B3162" s="27" t="s">
        <v>21</v>
      </c>
      <c r="C3162" s="27">
        <v>1185732</v>
      </c>
      <c r="D3162" s="28">
        <v>44510</v>
      </c>
      <c r="E3162" s="27" t="s">
        <v>40</v>
      </c>
      <c r="F3162" s="27" t="s">
        <v>117</v>
      </c>
      <c r="G3162" s="27" t="s">
        <v>118</v>
      </c>
      <c r="H3162" s="27" t="s">
        <v>24</v>
      </c>
      <c r="I3162" s="29">
        <v>0.44999999999999996</v>
      </c>
      <c r="J3162" s="30">
        <v>4250</v>
      </c>
      <c r="K3162" s="31">
        <f t="shared" si="24"/>
        <v>1912.4999999999998</v>
      </c>
      <c r="L3162" s="31">
        <f t="shared" si="25"/>
        <v>765</v>
      </c>
      <c r="M3162" s="32">
        <v>0.4</v>
      </c>
      <c r="O3162" s="37"/>
      <c r="P3162" s="35"/>
      <c r="Q3162" s="33"/>
      <c r="R3162" s="34"/>
    </row>
    <row r="3163" spans="1:18" ht="15.75" customHeight="1" x14ac:dyDescent="0.2">
      <c r="A3163" s="22"/>
      <c r="B3163" s="27" t="s">
        <v>21</v>
      </c>
      <c r="C3163" s="27">
        <v>1185732</v>
      </c>
      <c r="D3163" s="28">
        <v>44510</v>
      </c>
      <c r="E3163" s="27" t="s">
        <v>40</v>
      </c>
      <c r="F3163" s="27" t="s">
        <v>117</v>
      </c>
      <c r="G3163" s="27" t="s">
        <v>118</v>
      </c>
      <c r="H3163" s="27" t="s">
        <v>25</v>
      </c>
      <c r="I3163" s="29">
        <v>0.35000000000000003</v>
      </c>
      <c r="J3163" s="30">
        <v>3250</v>
      </c>
      <c r="K3163" s="31">
        <f t="shared" si="24"/>
        <v>1137.5</v>
      </c>
      <c r="L3163" s="31">
        <f t="shared" si="25"/>
        <v>455</v>
      </c>
      <c r="M3163" s="32">
        <v>0.4</v>
      </c>
      <c r="O3163" s="37"/>
      <c r="P3163" s="35"/>
      <c r="Q3163" s="33"/>
      <c r="R3163" s="34"/>
    </row>
    <row r="3164" spans="1:18" ht="15.75" customHeight="1" x14ac:dyDescent="0.2">
      <c r="A3164" s="22"/>
      <c r="B3164" s="27" t="s">
        <v>21</v>
      </c>
      <c r="C3164" s="27">
        <v>1185732</v>
      </c>
      <c r="D3164" s="28">
        <v>44510</v>
      </c>
      <c r="E3164" s="27" t="s">
        <v>40</v>
      </c>
      <c r="F3164" s="27" t="s">
        <v>117</v>
      </c>
      <c r="G3164" s="27" t="s">
        <v>118</v>
      </c>
      <c r="H3164" s="27" t="s">
        <v>26</v>
      </c>
      <c r="I3164" s="29">
        <v>0.35000000000000003</v>
      </c>
      <c r="J3164" s="30">
        <v>2700</v>
      </c>
      <c r="K3164" s="31">
        <f t="shared" si="24"/>
        <v>945.00000000000011</v>
      </c>
      <c r="L3164" s="31">
        <f t="shared" si="25"/>
        <v>330.75</v>
      </c>
      <c r="M3164" s="32">
        <v>0.35</v>
      </c>
      <c r="O3164" s="37"/>
      <c r="P3164" s="35"/>
      <c r="Q3164" s="33"/>
      <c r="R3164" s="34"/>
    </row>
    <row r="3165" spans="1:18" ht="15.75" customHeight="1" x14ac:dyDescent="0.2">
      <c r="A3165" s="22"/>
      <c r="B3165" s="27" t="s">
        <v>21</v>
      </c>
      <c r="C3165" s="27">
        <v>1185732</v>
      </c>
      <c r="D3165" s="28">
        <v>44510</v>
      </c>
      <c r="E3165" s="27" t="s">
        <v>40</v>
      </c>
      <c r="F3165" s="27" t="s">
        <v>117</v>
      </c>
      <c r="G3165" s="27" t="s">
        <v>118</v>
      </c>
      <c r="H3165" s="27" t="s">
        <v>27</v>
      </c>
      <c r="I3165" s="29">
        <v>0.35000000000000003</v>
      </c>
      <c r="J3165" s="30">
        <v>2750</v>
      </c>
      <c r="K3165" s="31">
        <f t="shared" si="24"/>
        <v>962.50000000000011</v>
      </c>
      <c r="L3165" s="31">
        <f t="shared" si="25"/>
        <v>336.875</v>
      </c>
      <c r="M3165" s="32">
        <v>0.35</v>
      </c>
      <c r="O3165" s="37"/>
      <c r="P3165" s="35"/>
      <c r="Q3165" s="33"/>
      <c r="R3165" s="34"/>
    </row>
    <row r="3166" spans="1:18" ht="15.75" customHeight="1" x14ac:dyDescent="0.2">
      <c r="A3166" s="22"/>
      <c r="B3166" s="27" t="s">
        <v>21</v>
      </c>
      <c r="C3166" s="27">
        <v>1185732</v>
      </c>
      <c r="D3166" s="28">
        <v>44510</v>
      </c>
      <c r="E3166" s="27" t="s">
        <v>40</v>
      </c>
      <c r="F3166" s="27" t="s">
        <v>117</v>
      </c>
      <c r="G3166" s="27" t="s">
        <v>118</v>
      </c>
      <c r="H3166" s="27" t="s">
        <v>28</v>
      </c>
      <c r="I3166" s="29">
        <v>0.6</v>
      </c>
      <c r="J3166" s="30">
        <v>2500</v>
      </c>
      <c r="K3166" s="31">
        <f t="shared" si="24"/>
        <v>1500</v>
      </c>
      <c r="L3166" s="31">
        <f t="shared" si="25"/>
        <v>450</v>
      </c>
      <c r="M3166" s="32">
        <v>0.3</v>
      </c>
      <c r="O3166" s="37"/>
      <c r="P3166" s="35"/>
      <c r="Q3166" s="33"/>
      <c r="R3166" s="34"/>
    </row>
    <row r="3167" spans="1:18" ht="15.75" customHeight="1" x14ac:dyDescent="0.2">
      <c r="A3167" s="22"/>
      <c r="B3167" s="27" t="s">
        <v>21</v>
      </c>
      <c r="C3167" s="27">
        <v>1185732</v>
      </c>
      <c r="D3167" s="28">
        <v>44510</v>
      </c>
      <c r="E3167" s="27" t="s">
        <v>40</v>
      </c>
      <c r="F3167" s="27" t="s">
        <v>117</v>
      </c>
      <c r="G3167" s="27" t="s">
        <v>118</v>
      </c>
      <c r="H3167" s="27" t="s">
        <v>29</v>
      </c>
      <c r="I3167" s="29">
        <v>0.64999999999999991</v>
      </c>
      <c r="J3167" s="30">
        <v>3500</v>
      </c>
      <c r="K3167" s="31">
        <f t="shared" si="24"/>
        <v>2274.9999999999995</v>
      </c>
      <c r="L3167" s="31">
        <f t="shared" si="25"/>
        <v>909.99999999999989</v>
      </c>
      <c r="M3167" s="32">
        <v>0.4</v>
      </c>
      <c r="O3167" s="37"/>
      <c r="P3167" s="35"/>
      <c r="Q3167" s="33"/>
      <c r="R3167" s="34"/>
    </row>
    <row r="3168" spans="1:18" ht="15.75" customHeight="1" x14ac:dyDescent="0.2">
      <c r="A3168" s="22"/>
      <c r="B3168" s="27" t="s">
        <v>21</v>
      </c>
      <c r="C3168" s="27">
        <v>1185732</v>
      </c>
      <c r="D3168" s="28">
        <v>44539</v>
      </c>
      <c r="E3168" s="27" t="s">
        <v>40</v>
      </c>
      <c r="F3168" s="27" t="s">
        <v>117</v>
      </c>
      <c r="G3168" s="27" t="s">
        <v>118</v>
      </c>
      <c r="H3168" s="27" t="s">
        <v>24</v>
      </c>
      <c r="I3168" s="29">
        <v>0.6</v>
      </c>
      <c r="J3168" s="30">
        <v>6000</v>
      </c>
      <c r="K3168" s="31">
        <f t="shared" si="24"/>
        <v>3600</v>
      </c>
      <c r="L3168" s="31">
        <f t="shared" si="25"/>
        <v>1440</v>
      </c>
      <c r="M3168" s="32">
        <v>0.4</v>
      </c>
      <c r="O3168" s="37"/>
      <c r="P3168" s="35"/>
      <c r="Q3168" s="33"/>
      <c r="R3168" s="34"/>
    </row>
    <row r="3169" spans="1:18" ht="15.75" customHeight="1" x14ac:dyDescent="0.2">
      <c r="A3169" s="22"/>
      <c r="B3169" s="27" t="s">
        <v>21</v>
      </c>
      <c r="C3169" s="27">
        <v>1185732</v>
      </c>
      <c r="D3169" s="28">
        <v>44539</v>
      </c>
      <c r="E3169" s="27" t="s">
        <v>40</v>
      </c>
      <c r="F3169" s="27" t="s">
        <v>117</v>
      </c>
      <c r="G3169" s="27" t="s">
        <v>118</v>
      </c>
      <c r="H3169" s="27" t="s">
        <v>25</v>
      </c>
      <c r="I3169" s="29">
        <v>0.5</v>
      </c>
      <c r="J3169" s="30">
        <v>4000</v>
      </c>
      <c r="K3169" s="31">
        <f t="shared" si="24"/>
        <v>2000</v>
      </c>
      <c r="L3169" s="31">
        <f t="shared" si="25"/>
        <v>800</v>
      </c>
      <c r="M3169" s="32">
        <v>0.4</v>
      </c>
      <c r="O3169" s="37"/>
      <c r="P3169" s="35"/>
      <c r="Q3169" s="33"/>
      <c r="R3169" s="34"/>
    </row>
    <row r="3170" spans="1:18" ht="15.75" customHeight="1" x14ac:dyDescent="0.2">
      <c r="A3170" s="22"/>
      <c r="B3170" s="27" t="s">
        <v>21</v>
      </c>
      <c r="C3170" s="27">
        <v>1185732</v>
      </c>
      <c r="D3170" s="28">
        <v>44539</v>
      </c>
      <c r="E3170" s="27" t="s">
        <v>40</v>
      </c>
      <c r="F3170" s="27" t="s">
        <v>117</v>
      </c>
      <c r="G3170" s="27" t="s">
        <v>118</v>
      </c>
      <c r="H3170" s="27" t="s">
        <v>26</v>
      </c>
      <c r="I3170" s="29">
        <v>0.5</v>
      </c>
      <c r="J3170" s="30">
        <v>3500</v>
      </c>
      <c r="K3170" s="31">
        <f t="shared" si="24"/>
        <v>1750</v>
      </c>
      <c r="L3170" s="31">
        <f t="shared" si="25"/>
        <v>612.5</v>
      </c>
      <c r="M3170" s="32">
        <v>0.35</v>
      </c>
      <c r="O3170" s="37"/>
      <c r="P3170" s="35"/>
      <c r="Q3170" s="33"/>
      <c r="R3170" s="34"/>
    </row>
    <row r="3171" spans="1:18" ht="15.75" customHeight="1" x14ac:dyDescent="0.2">
      <c r="A3171" s="22"/>
      <c r="B3171" s="27" t="s">
        <v>21</v>
      </c>
      <c r="C3171" s="27">
        <v>1185732</v>
      </c>
      <c r="D3171" s="28">
        <v>44539</v>
      </c>
      <c r="E3171" s="27" t="s">
        <v>40</v>
      </c>
      <c r="F3171" s="27" t="s">
        <v>117</v>
      </c>
      <c r="G3171" s="27" t="s">
        <v>118</v>
      </c>
      <c r="H3171" s="27" t="s">
        <v>27</v>
      </c>
      <c r="I3171" s="29">
        <v>0.5</v>
      </c>
      <c r="J3171" s="30">
        <v>3000</v>
      </c>
      <c r="K3171" s="31">
        <f t="shared" si="24"/>
        <v>1500</v>
      </c>
      <c r="L3171" s="31">
        <f t="shared" si="25"/>
        <v>525</v>
      </c>
      <c r="M3171" s="32">
        <v>0.35</v>
      </c>
      <c r="O3171" s="37"/>
      <c r="P3171" s="35"/>
      <c r="Q3171" s="33"/>
      <c r="R3171" s="34"/>
    </row>
    <row r="3172" spans="1:18" ht="15.75" customHeight="1" x14ac:dyDescent="0.2">
      <c r="A3172" s="22"/>
      <c r="B3172" s="27" t="s">
        <v>21</v>
      </c>
      <c r="C3172" s="27">
        <v>1185732</v>
      </c>
      <c r="D3172" s="28">
        <v>44539</v>
      </c>
      <c r="E3172" s="27" t="s">
        <v>40</v>
      </c>
      <c r="F3172" s="27" t="s">
        <v>117</v>
      </c>
      <c r="G3172" s="27" t="s">
        <v>118</v>
      </c>
      <c r="H3172" s="27" t="s">
        <v>28</v>
      </c>
      <c r="I3172" s="29">
        <v>0.6</v>
      </c>
      <c r="J3172" s="30">
        <v>3000</v>
      </c>
      <c r="K3172" s="31">
        <f t="shared" si="24"/>
        <v>1800</v>
      </c>
      <c r="L3172" s="31">
        <f t="shared" si="25"/>
        <v>540</v>
      </c>
      <c r="M3172" s="32">
        <v>0.3</v>
      </c>
      <c r="O3172" s="37"/>
      <c r="P3172" s="35"/>
      <c r="Q3172" s="33"/>
      <c r="R3172" s="34"/>
    </row>
    <row r="3173" spans="1:18" ht="15.75" customHeight="1" x14ac:dyDescent="0.2">
      <c r="A3173" s="22"/>
      <c r="B3173" s="27" t="s">
        <v>21</v>
      </c>
      <c r="C3173" s="27">
        <v>1185732</v>
      </c>
      <c r="D3173" s="28">
        <v>44539</v>
      </c>
      <c r="E3173" s="27" t="s">
        <v>40</v>
      </c>
      <c r="F3173" s="27" t="s">
        <v>117</v>
      </c>
      <c r="G3173" s="27" t="s">
        <v>118</v>
      </c>
      <c r="H3173" s="27" t="s">
        <v>29</v>
      </c>
      <c r="I3173" s="29">
        <v>0.64999999999999991</v>
      </c>
      <c r="J3173" s="30">
        <v>4000</v>
      </c>
      <c r="K3173" s="31">
        <f t="shared" si="24"/>
        <v>2599.9999999999995</v>
      </c>
      <c r="L3173" s="31">
        <f t="shared" si="25"/>
        <v>1039.9999999999998</v>
      </c>
      <c r="M3173" s="32">
        <v>0.4</v>
      </c>
      <c r="O3173" s="37"/>
      <c r="P3173" s="35"/>
      <c r="Q3173" s="33"/>
      <c r="R3173" s="34"/>
    </row>
    <row r="3174" spans="1:18" ht="15.75" customHeight="1" x14ac:dyDescent="0.2">
      <c r="A3174" s="22" t="s">
        <v>46</v>
      </c>
      <c r="B3174" s="27" t="s">
        <v>21</v>
      </c>
      <c r="C3174" s="27">
        <v>1185732</v>
      </c>
      <c r="D3174" s="28">
        <v>44213</v>
      </c>
      <c r="E3174" s="27" t="s">
        <v>40</v>
      </c>
      <c r="F3174" s="27" t="s">
        <v>119</v>
      </c>
      <c r="G3174" s="27" t="s">
        <v>120</v>
      </c>
      <c r="H3174" s="27" t="s">
        <v>24</v>
      </c>
      <c r="I3174" s="29">
        <v>0.35000000000000003</v>
      </c>
      <c r="J3174" s="30">
        <v>5000</v>
      </c>
      <c r="K3174" s="31">
        <f t="shared" si="24"/>
        <v>1750.0000000000002</v>
      </c>
      <c r="L3174" s="31">
        <f t="shared" si="25"/>
        <v>700.00000000000011</v>
      </c>
      <c r="M3174" s="32">
        <v>0.4</v>
      </c>
      <c r="O3174" s="37"/>
      <c r="P3174" s="35"/>
      <c r="Q3174" s="33"/>
      <c r="R3174" s="34"/>
    </row>
    <row r="3175" spans="1:18" ht="15.75" customHeight="1" x14ac:dyDescent="0.2">
      <c r="A3175" s="22"/>
      <c r="B3175" s="27" t="s">
        <v>21</v>
      </c>
      <c r="C3175" s="27">
        <v>1185732</v>
      </c>
      <c r="D3175" s="28">
        <v>44213</v>
      </c>
      <c r="E3175" s="27" t="s">
        <v>40</v>
      </c>
      <c r="F3175" s="27" t="s">
        <v>119</v>
      </c>
      <c r="G3175" s="27" t="s">
        <v>120</v>
      </c>
      <c r="H3175" s="27" t="s">
        <v>25</v>
      </c>
      <c r="I3175" s="29">
        <v>0.35000000000000003</v>
      </c>
      <c r="J3175" s="30">
        <v>3000</v>
      </c>
      <c r="K3175" s="31">
        <f t="shared" si="24"/>
        <v>1050</v>
      </c>
      <c r="L3175" s="31">
        <f t="shared" si="25"/>
        <v>420</v>
      </c>
      <c r="M3175" s="32">
        <v>0.4</v>
      </c>
      <c r="O3175" s="37"/>
      <c r="P3175" s="35"/>
      <c r="Q3175" s="33"/>
      <c r="R3175" s="34"/>
    </row>
    <row r="3176" spans="1:18" ht="15.75" customHeight="1" x14ac:dyDescent="0.2">
      <c r="A3176" s="22"/>
      <c r="B3176" s="27" t="s">
        <v>21</v>
      </c>
      <c r="C3176" s="27">
        <v>1185732</v>
      </c>
      <c r="D3176" s="28">
        <v>44213</v>
      </c>
      <c r="E3176" s="27" t="s">
        <v>40</v>
      </c>
      <c r="F3176" s="27" t="s">
        <v>119</v>
      </c>
      <c r="G3176" s="27" t="s">
        <v>120</v>
      </c>
      <c r="H3176" s="27" t="s">
        <v>26</v>
      </c>
      <c r="I3176" s="29">
        <v>0.25000000000000006</v>
      </c>
      <c r="J3176" s="30">
        <v>3000</v>
      </c>
      <c r="K3176" s="31">
        <f t="shared" si="24"/>
        <v>750.00000000000011</v>
      </c>
      <c r="L3176" s="31">
        <f t="shared" si="25"/>
        <v>300.00000000000006</v>
      </c>
      <c r="M3176" s="32">
        <v>0.4</v>
      </c>
      <c r="O3176" s="37"/>
      <c r="P3176" s="35"/>
      <c r="Q3176" s="33"/>
      <c r="R3176" s="34"/>
    </row>
    <row r="3177" spans="1:18" ht="15.75" customHeight="1" x14ac:dyDescent="0.2">
      <c r="A3177" s="22"/>
      <c r="B3177" s="27" t="s">
        <v>21</v>
      </c>
      <c r="C3177" s="27">
        <v>1185732</v>
      </c>
      <c r="D3177" s="28">
        <v>44213</v>
      </c>
      <c r="E3177" s="27" t="s">
        <v>40</v>
      </c>
      <c r="F3177" s="27" t="s">
        <v>119</v>
      </c>
      <c r="G3177" s="27" t="s">
        <v>120</v>
      </c>
      <c r="H3177" s="27" t="s">
        <v>27</v>
      </c>
      <c r="I3177" s="29">
        <v>0.30000000000000004</v>
      </c>
      <c r="J3177" s="30">
        <v>1500</v>
      </c>
      <c r="K3177" s="31">
        <f t="shared" si="24"/>
        <v>450.00000000000006</v>
      </c>
      <c r="L3177" s="31">
        <f t="shared" si="25"/>
        <v>180.00000000000003</v>
      </c>
      <c r="M3177" s="32">
        <v>0.4</v>
      </c>
      <c r="O3177" s="37"/>
      <c r="P3177" s="35"/>
      <c r="Q3177" s="33"/>
      <c r="R3177" s="34"/>
    </row>
    <row r="3178" spans="1:18" ht="15.75" customHeight="1" x14ac:dyDescent="0.2">
      <c r="A3178" s="22"/>
      <c r="B3178" s="27" t="s">
        <v>21</v>
      </c>
      <c r="C3178" s="27">
        <v>1185732</v>
      </c>
      <c r="D3178" s="28">
        <v>44213</v>
      </c>
      <c r="E3178" s="27" t="s">
        <v>40</v>
      </c>
      <c r="F3178" s="27" t="s">
        <v>119</v>
      </c>
      <c r="G3178" s="27" t="s">
        <v>120</v>
      </c>
      <c r="H3178" s="27" t="s">
        <v>28</v>
      </c>
      <c r="I3178" s="29">
        <v>0.44999999999999996</v>
      </c>
      <c r="J3178" s="30">
        <v>2000</v>
      </c>
      <c r="K3178" s="31">
        <f t="shared" si="24"/>
        <v>899.99999999999989</v>
      </c>
      <c r="L3178" s="31">
        <f t="shared" si="25"/>
        <v>360</v>
      </c>
      <c r="M3178" s="32">
        <v>0.4</v>
      </c>
      <c r="O3178" s="37"/>
      <c r="P3178" s="35"/>
      <c r="Q3178" s="33"/>
      <c r="R3178" s="34"/>
    </row>
    <row r="3179" spans="1:18" ht="15.75" customHeight="1" x14ac:dyDescent="0.2">
      <c r="A3179" s="22"/>
      <c r="B3179" s="27" t="s">
        <v>21</v>
      </c>
      <c r="C3179" s="27">
        <v>1185732</v>
      </c>
      <c r="D3179" s="28">
        <v>44213</v>
      </c>
      <c r="E3179" s="27" t="s">
        <v>40</v>
      </c>
      <c r="F3179" s="27" t="s">
        <v>119</v>
      </c>
      <c r="G3179" s="27" t="s">
        <v>120</v>
      </c>
      <c r="H3179" s="27" t="s">
        <v>29</v>
      </c>
      <c r="I3179" s="29">
        <v>0.35000000000000003</v>
      </c>
      <c r="J3179" s="30">
        <v>3000</v>
      </c>
      <c r="K3179" s="31">
        <f t="shared" si="24"/>
        <v>1050</v>
      </c>
      <c r="L3179" s="31">
        <f t="shared" si="25"/>
        <v>420</v>
      </c>
      <c r="M3179" s="32">
        <v>0.4</v>
      </c>
      <c r="O3179" s="37"/>
      <c r="P3179" s="35"/>
      <c r="Q3179" s="33"/>
      <c r="R3179" s="34"/>
    </row>
    <row r="3180" spans="1:18" ht="15.75" customHeight="1" x14ac:dyDescent="0.2">
      <c r="A3180" s="22"/>
      <c r="B3180" s="27" t="s">
        <v>21</v>
      </c>
      <c r="C3180" s="27">
        <v>1185732</v>
      </c>
      <c r="D3180" s="28">
        <v>44244</v>
      </c>
      <c r="E3180" s="27" t="s">
        <v>40</v>
      </c>
      <c r="F3180" s="27" t="s">
        <v>119</v>
      </c>
      <c r="G3180" s="27" t="s">
        <v>120</v>
      </c>
      <c r="H3180" s="27" t="s">
        <v>24</v>
      </c>
      <c r="I3180" s="29">
        <v>0.35000000000000003</v>
      </c>
      <c r="J3180" s="30">
        <v>5500</v>
      </c>
      <c r="K3180" s="31">
        <f t="shared" si="24"/>
        <v>1925.0000000000002</v>
      </c>
      <c r="L3180" s="31">
        <f t="shared" si="25"/>
        <v>770.00000000000011</v>
      </c>
      <c r="M3180" s="32">
        <v>0.4</v>
      </c>
      <c r="O3180" s="37"/>
      <c r="P3180" s="35"/>
      <c r="Q3180" s="33"/>
      <c r="R3180" s="34"/>
    </row>
    <row r="3181" spans="1:18" ht="15.75" customHeight="1" x14ac:dyDescent="0.2">
      <c r="A3181" s="22"/>
      <c r="B3181" s="27" t="s">
        <v>21</v>
      </c>
      <c r="C3181" s="27">
        <v>1185732</v>
      </c>
      <c r="D3181" s="28">
        <v>44244</v>
      </c>
      <c r="E3181" s="27" t="s">
        <v>40</v>
      </c>
      <c r="F3181" s="27" t="s">
        <v>119</v>
      </c>
      <c r="G3181" s="27" t="s">
        <v>120</v>
      </c>
      <c r="H3181" s="27" t="s">
        <v>25</v>
      </c>
      <c r="I3181" s="29">
        <v>0.4</v>
      </c>
      <c r="J3181" s="30">
        <v>2000</v>
      </c>
      <c r="K3181" s="31">
        <f t="shared" si="24"/>
        <v>800</v>
      </c>
      <c r="L3181" s="31">
        <f t="shared" si="25"/>
        <v>320</v>
      </c>
      <c r="M3181" s="32">
        <v>0.4</v>
      </c>
      <c r="O3181" s="37"/>
      <c r="P3181" s="35"/>
      <c r="Q3181" s="33"/>
      <c r="R3181" s="34"/>
    </row>
    <row r="3182" spans="1:18" ht="15.75" customHeight="1" x14ac:dyDescent="0.2">
      <c r="A3182" s="22"/>
      <c r="B3182" s="27" t="s">
        <v>21</v>
      </c>
      <c r="C3182" s="27">
        <v>1185732</v>
      </c>
      <c r="D3182" s="28">
        <v>44244</v>
      </c>
      <c r="E3182" s="27" t="s">
        <v>40</v>
      </c>
      <c r="F3182" s="27" t="s">
        <v>119</v>
      </c>
      <c r="G3182" s="27" t="s">
        <v>120</v>
      </c>
      <c r="H3182" s="27" t="s">
        <v>26</v>
      </c>
      <c r="I3182" s="29">
        <v>0.30000000000000004</v>
      </c>
      <c r="J3182" s="30">
        <v>3000</v>
      </c>
      <c r="K3182" s="31">
        <f t="shared" si="24"/>
        <v>900.00000000000011</v>
      </c>
      <c r="L3182" s="31">
        <f t="shared" si="25"/>
        <v>360.00000000000006</v>
      </c>
      <c r="M3182" s="32">
        <v>0.4</v>
      </c>
      <c r="O3182" s="37"/>
      <c r="P3182" s="35"/>
      <c r="Q3182" s="33"/>
      <c r="R3182" s="34"/>
    </row>
    <row r="3183" spans="1:18" ht="15.75" customHeight="1" x14ac:dyDescent="0.2">
      <c r="A3183" s="22"/>
      <c r="B3183" s="27" t="s">
        <v>21</v>
      </c>
      <c r="C3183" s="27">
        <v>1185732</v>
      </c>
      <c r="D3183" s="28">
        <v>44244</v>
      </c>
      <c r="E3183" s="27" t="s">
        <v>40</v>
      </c>
      <c r="F3183" s="27" t="s">
        <v>119</v>
      </c>
      <c r="G3183" s="27" t="s">
        <v>120</v>
      </c>
      <c r="H3183" s="27" t="s">
        <v>27</v>
      </c>
      <c r="I3183" s="29">
        <v>0.35000000000000003</v>
      </c>
      <c r="J3183" s="30">
        <v>1750</v>
      </c>
      <c r="K3183" s="31">
        <f t="shared" si="24"/>
        <v>612.50000000000011</v>
      </c>
      <c r="L3183" s="31">
        <f t="shared" si="25"/>
        <v>245.00000000000006</v>
      </c>
      <c r="M3183" s="32">
        <v>0.4</v>
      </c>
      <c r="O3183" s="37"/>
      <c r="P3183" s="35"/>
      <c r="Q3183" s="33"/>
      <c r="R3183" s="34"/>
    </row>
    <row r="3184" spans="1:18" ht="15.75" customHeight="1" x14ac:dyDescent="0.2">
      <c r="A3184" s="22"/>
      <c r="B3184" s="27" t="s">
        <v>21</v>
      </c>
      <c r="C3184" s="27">
        <v>1185732</v>
      </c>
      <c r="D3184" s="28">
        <v>44244</v>
      </c>
      <c r="E3184" s="27" t="s">
        <v>40</v>
      </c>
      <c r="F3184" s="27" t="s">
        <v>119</v>
      </c>
      <c r="G3184" s="27" t="s">
        <v>120</v>
      </c>
      <c r="H3184" s="27" t="s">
        <v>28</v>
      </c>
      <c r="I3184" s="29">
        <v>0.49999999999999994</v>
      </c>
      <c r="J3184" s="30">
        <v>2500</v>
      </c>
      <c r="K3184" s="31">
        <f t="shared" si="24"/>
        <v>1249.9999999999998</v>
      </c>
      <c r="L3184" s="31">
        <f t="shared" si="25"/>
        <v>499.99999999999994</v>
      </c>
      <c r="M3184" s="32">
        <v>0.4</v>
      </c>
      <c r="O3184" s="37"/>
      <c r="P3184" s="35"/>
      <c r="Q3184" s="33"/>
      <c r="R3184" s="34"/>
    </row>
    <row r="3185" spans="1:18" ht="15.75" customHeight="1" x14ac:dyDescent="0.2">
      <c r="A3185" s="22"/>
      <c r="B3185" s="27" t="s">
        <v>21</v>
      </c>
      <c r="C3185" s="27">
        <v>1185732</v>
      </c>
      <c r="D3185" s="28">
        <v>44244</v>
      </c>
      <c r="E3185" s="27" t="s">
        <v>40</v>
      </c>
      <c r="F3185" s="27" t="s">
        <v>119</v>
      </c>
      <c r="G3185" s="27" t="s">
        <v>120</v>
      </c>
      <c r="H3185" s="27" t="s">
        <v>29</v>
      </c>
      <c r="I3185" s="29">
        <v>0.24999999999999994</v>
      </c>
      <c r="J3185" s="30">
        <v>3500</v>
      </c>
      <c r="K3185" s="31">
        <f t="shared" si="24"/>
        <v>874.99999999999977</v>
      </c>
      <c r="L3185" s="31">
        <f t="shared" si="25"/>
        <v>349.99999999999994</v>
      </c>
      <c r="M3185" s="32">
        <v>0.4</v>
      </c>
      <c r="O3185" s="37"/>
      <c r="P3185" s="35"/>
      <c r="Q3185" s="33"/>
      <c r="R3185" s="34"/>
    </row>
    <row r="3186" spans="1:18" ht="15.75" customHeight="1" x14ac:dyDescent="0.2">
      <c r="A3186" s="22"/>
      <c r="B3186" s="27" t="s">
        <v>21</v>
      </c>
      <c r="C3186" s="27">
        <v>1185732</v>
      </c>
      <c r="D3186" s="28">
        <v>44271</v>
      </c>
      <c r="E3186" s="27" t="s">
        <v>40</v>
      </c>
      <c r="F3186" s="27" t="s">
        <v>119</v>
      </c>
      <c r="G3186" s="27" t="s">
        <v>120</v>
      </c>
      <c r="H3186" s="27" t="s">
        <v>24</v>
      </c>
      <c r="I3186" s="29">
        <v>0.30000000000000004</v>
      </c>
      <c r="J3186" s="30">
        <v>5700</v>
      </c>
      <c r="K3186" s="31">
        <f t="shared" si="24"/>
        <v>1710.0000000000002</v>
      </c>
      <c r="L3186" s="31">
        <f t="shared" si="25"/>
        <v>684.00000000000011</v>
      </c>
      <c r="M3186" s="32">
        <v>0.4</v>
      </c>
      <c r="O3186" s="37"/>
      <c r="P3186" s="35"/>
      <c r="Q3186" s="33"/>
      <c r="R3186" s="34"/>
    </row>
    <row r="3187" spans="1:18" ht="15.75" customHeight="1" x14ac:dyDescent="0.2">
      <c r="A3187" s="22"/>
      <c r="B3187" s="27" t="s">
        <v>21</v>
      </c>
      <c r="C3187" s="27">
        <v>1185732</v>
      </c>
      <c r="D3187" s="28">
        <v>44271</v>
      </c>
      <c r="E3187" s="27" t="s">
        <v>40</v>
      </c>
      <c r="F3187" s="27" t="s">
        <v>119</v>
      </c>
      <c r="G3187" s="27" t="s">
        <v>120</v>
      </c>
      <c r="H3187" s="27" t="s">
        <v>25</v>
      </c>
      <c r="I3187" s="29">
        <v>0.30000000000000004</v>
      </c>
      <c r="J3187" s="30">
        <v>2750</v>
      </c>
      <c r="K3187" s="31">
        <f t="shared" si="24"/>
        <v>825.00000000000011</v>
      </c>
      <c r="L3187" s="31">
        <f t="shared" si="25"/>
        <v>330.00000000000006</v>
      </c>
      <c r="M3187" s="32">
        <v>0.4</v>
      </c>
      <c r="O3187" s="37"/>
      <c r="P3187" s="35"/>
      <c r="Q3187" s="33"/>
      <c r="R3187" s="34"/>
    </row>
    <row r="3188" spans="1:18" ht="15.75" customHeight="1" x14ac:dyDescent="0.2">
      <c r="A3188" s="22"/>
      <c r="B3188" s="27" t="s">
        <v>21</v>
      </c>
      <c r="C3188" s="27">
        <v>1185732</v>
      </c>
      <c r="D3188" s="28">
        <v>44271</v>
      </c>
      <c r="E3188" s="27" t="s">
        <v>40</v>
      </c>
      <c r="F3188" s="27" t="s">
        <v>119</v>
      </c>
      <c r="G3188" s="27" t="s">
        <v>120</v>
      </c>
      <c r="H3188" s="27" t="s">
        <v>26</v>
      </c>
      <c r="I3188" s="29">
        <v>0.2</v>
      </c>
      <c r="J3188" s="30">
        <v>3250</v>
      </c>
      <c r="K3188" s="31">
        <f t="shared" si="24"/>
        <v>650</v>
      </c>
      <c r="L3188" s="31">
        <f t="shared" si="25"/>
        <v>260</v>
      </c>
      <c r="M3188" s="32">
        <v>0.4</v>
      </c>
      <c r="O3188" s="37"/>
      <c r="P3188" s="35"/>
      <c r="Q3188" s="33"/>
      <c r="R3188" s="34"/>
    </row>
    <row r="3189" spans="1:18" ht="15.75" customHeight="1" x14ac:dyDescent="0.2">
      <c r="A3189" s="22"/>
      <c r="B3189" s="27" t="s">
        <v>21</v>
      </c>
      <c r="C3189" s="27">
        <v>1185732</v>
      </c>
      <c r="D3189" s="28">
        <v>44271</v>
      </c>
      <c r="E3189" s="27" t="s">
        <v>40</v>
      </c>
      <c r="F3189" s="27" t="s">
        <v>119</v>
      </c>
      <c r="G3189" s="27" t="s">
        <v>120</v>
      </c>
      <c r="H3189" s="27" t="s">
        <v>27</v>
      </c>
      <c r="I3189" s="29">
        <v>0.24999999999999994</v>
      </c>
      <c r="J3189" s="30">
        <v>1750</v>
      </c>
      <c r="K3189" s="31">
        <f t="shared" si="24"/>
        <v>437.49999999999989</v>
      </c>
      <c r="L3189" s="31">
        <f t="shared" si="25"/>
        <v>174.99999999999997</v>
      </c>
      <c r="M3189" s="32">
        <v>0.4</v>
      </c>
      <c r="O3189" s="37"/>
      <c r="P3189" s="35"/>
      <c r="Q3189" s="33"/>
      <c r="R3189" s="34"/>
    </row>
    <row r="3190" spans="1:18" ht="15.75" customHeight="1" x14ac:dyDescent="0.2">
      <c r="A3190" s="22"/>
      <c r="B3190" s="27" t="s">
        <v>21</v>
      </c>
      <c r="C3190" s="27">
        <v>1185732</v>
      </c>
      <c r="D3190" s="28">
        <v>44271</v>
      </c>
      <c r="E3190" s="27" t="s">
        <v>40</v>
      </c>
      <c r="F3190" s="27" t="s">
        <v>119</v>
      </c>
      <c r="G3190" s="27" t="s">
        <v>120</v>
      </c>
      <c r="H3190" s="27" t="s">
        <v>28</v>
      </c>
      <c r="I3190" s="29">
        <v>0.4</v>
      </c>
      <c r="J3190" s="30">
        <v>2250</v>
      </c>
      <c r="K3190" s="31">
        <f t="shared" si="24"/>
        <v>900</v>
      </c>
      <c r="L3190" s="31">
        <f t="shared" si="25"/>
        <v>360</v>
      </c>
      <c r="M3190" s="32">
        <v>0.4</v>
      </c>
      <c r="O3190" s="37"/>
      <c r="P3190" s="35"/>
      <c r="Q3190" s="33"/>
      <c r="R3190" s="34"/>
    </row>
    <row r="3191" spans="1:18" ht="15.75" customHeight="1" x14ac:dyDescent="0.2">
      <c r="A3191" s="22"/>
      <c r="B3191" s="27" t="s">
        <v>21</v>
      </c>
      <c r="C3191" s="27">
        <v>1185732</v>
      </c>
      <c r="D3191" s="28">
        <v>44271</v>
      </c>
      <c r="E3191" s="27" t="s">
        <v>40</v>
      </c>
      <c r="F3191" s="27" t="s">
        <v>119</v>
      </c>
      <c r="G3191" s="27" t="s">
        <v>120</v>
      </c>
      <c r="H3191" s="27" t="s">
        <v>29</v>
      </c>
      <c r="I3191" s="29">
        <v>0.30000000000000004</v>
      </c>
      <c r="J3191" s="30">
        <v>3250</v>
      </c>
      <c r="K3191" s="31">
        <f t="shared" si="24"/>
        <v>975.00000000000011</v>
      </c>
      <c r="L3191" s="31">
        <f t="shared" si="25"/>
        <v>390.00000000000006</v>
      </c>
      <c r="M3191" s="32">
        <v>0.4</v>
      </c>
      <c r="O3191" s="37"/>
      <c r="P3191" s="35"/>
      <c r="Q3191" s="33"/>
      <c r="R3191" s="34"/>
    </row>
    <row r="3192" spans="1:18" ht="15.75" customHeight="1" x14ac:dyDescent="0.2">
      <c r="A3192" s="22"/>
      <c r="B3192" s="27" t="s">
        <v>21</v>
      </c>
      <c r="C3192" s="27">
        <v>1185732</v>
      </c>
      <c r="D3192" s="28">
        <v>44303</v>
      </c>
      <c r="E3192" s="27" t="s">
        <v>40</v>
      </c>
      <c r="F3192" s="27" t="s">
        <v>119</v>
      </c>
      <c r="G3192" s="27" t="s">
        <v>120</v>
      </c>
      <c r="H3192" s="27" t="s">
        <v>24</v>
      </c>
      <c r="I3192" s="29">
        <v>0.30000000000000004</v>
      </c>
      <c r="J3192" s="30">
        <v>5500</v>
      </c>
      <c r="K3192" s="31">
        <f t="shared" si="24"/>
        <v>1650.0000000000002</v>
      </c>
      <c r="L3192" s="31">
        <f t="shared" si="25"/>
        <v>660.00000000000011</v>
      </c>
      <c r="M3192" s="32">
        <v>0.4</v>
      </c>
      <c r="O3192" s="37"/>
      <c r="P3192" s="35"/>
      <c r="Q3192" s="33"/>
      <c r="R3192" s="34"/>
    </row>
    <row r="3193" spans="1:18" ht="15.75" customHeight="1" x14ac:dyDescent="0.2">
      <c r="A3193" s="22"/>
      <c r="B3193" s="27" t="s">
        <v>21</v>
      </c>
      <c r="C3193" s="27">
        <v>1185732</v>
      </c>
      <c r="D3193" s="28">
        <v>44303</v>
      </c>
      <c r="E3193" s="27" t="s">
        <v>40</v>
      </c>
      <c r="F3193" s="27" t="s">
        <v>119</v>
      </c>
      <c r="G3193" s="27" t="s">
        <v>120</v>
      </c>
      <c r="H3193" s="27" t="s">
        <v>25</v>
      </c>
      <c r="I3193" s="29">
        <v>0.30000000000000004</v>
      </c>
      <c r="J3193" s="30">
        <v>2500</v>
      </c>
      <c r="K3193" s="31">
        <f t="shared" si="24"/>
        <v>750.00000000000011</v>
      </c>
      <c r="L3193" s="31">
        <f t="shared" si="25"/>
        <v>300.00000000000006</v>
      </c>
      <c r="M3193" s="32">
        <v>0.4</v>
      </c>
      <c r="O3193" s="37"/>
      <c r="P3193" s="35"/>
      <c r="Q3193" s="33"/>
      <c r="R3193" s="34"/>
    </row>
    <row r="3194" spans="1:18" ht="15.75" customHeight="1" x14ac:dyDescent="0.2">
      <c r="A3194" s="22"/>
      <c r="B3194" s="27" t="s">
        <v>21</v>
      </c>
      <c r="C3194" s="27">
        <v>1185732</v>
      </c>
      <c r="D3194" s="28">
        <v>44303</v>
      </c>
      <c r="E3194" s="27" t="s">
        <v>40</v>
      </c>
      <c r="F3194" s="27" t="s">
        <v>119</v>
      </c>
      <c r="G3194" s="27" t="s">
        <v>120</v>
      </c>
      <c r="H3194" s="27" t="s">
        <v>26</v>
      </c>
      <c r="I3194" s="29">
        <v>0.2</v>
      </c>
      <c r="J3194" s="30">
        <v>2500</v>
      </c>
      <c r="K3194" s="31">
        <f t="shared" si="24"/>
        <v>500</v>
      </c>
      <c r="L3194" s="31">
        <f t="shared" si="25"/>
        <v>200</v>
      </c>
      <c r="M3194" s="32">
        <v>0.4</v>
      </c>
      <c r="O3194" s="37"/>
      <c r="P3194" s="35"/>
      <c r="Q3194" s="33"/>
      <c r="R3194" s="34"/>
    </row>
    <row r="3195" spans="1:18" ht="15.75" customHeight="1" x14ac:dyDescent="0.2">
      <c r="A3195" s="22"/>
      <c r="B3195" s="27" t="s">
        <v>21</v>
      </c>
      <c r="C3195" s="27">
        <v>1185732</v>
      </c>
      <c r="D3195" s="28">
        <v>44303</v>
      </c>
      <c r="E3195" s="27" t="s">
        <v>40</v>
      </c>
      <c r="F3195" s="27" t="s">
        <v>119</v>
      </c>
      <c r="G3195" s="27" t="s">
        <v>120</v>
      </c>
      <c r="H3195" s="27" t="s">
        <v>27</v>
      </c>
      <c r="I3195" s="29">
        <v>0.24999999999999994</v>
      </c>
      <c r="J3195" s="30">
        <v>1750</v>
      </c>
      <c r="K3195" s="31">
        <f t="shared" si="24"/>
        <v>437.49999999999989</v>
      </c>
      <c r="L3195" s="31">
        <f t="shared" si="25"/>
        <v>174.99999999999997</v>
      </c>
      <c r="M3195" s="32">
        <v>0.4</v>
      </c>
      <c r="O3195" s="37"/>
      <c r="P3195" s="35"/>
      <c r="Q3195" s="33"/>
      <c r="R3195" s="34"/>
    </row>
    <row r="3196" spans="1:18" ht="15.75" customHeight="1" x14ac:dyDescent="0.2">
      <c r="A3196" s="22"/>
      <c r="B3196" s="27" t="s">
        <v>21</v>
      </c>
      <c r="C3196" s="27">
        <v>1185732</v>
      </c>
      <c r="D3196" s="28">
        <v>44303</v>
      </c>
      <c r="E3196" s="27" t="s">
        <v>40</v>
      </c>
      <c r="F3196" s="27" t="s">
        <v>119</v>
      </c>
      <c r="G3196" s="27" t="s">
        <v>120</v>
      </c>
      <c r="H3196" s="27" t="s">
        <v>28</v>
      </c>
      <c r="I3196" s="29">
        <v>0.65</v>
      </c>
      <c r="J3196" s="30">
        <v>2000</v>
      </c>
      <c r="K3196" s="31">
        <f t="shared" si="24"/>
        <v>1300</v>
      </c>
      <c r="L3196" s="31">
        <f t="shared" si="25"/>
        <v>520</v>
      </c>
      <c r="M3196" s="32">
        <v>0.4</v>
      </c>
      <c r="O3196" s="37"/>
      <c r="P3196" s="35"/>
      <c r="Q3196" s="33"/>
      <c r="R3196" s="34"/>
    </row>
    <row r="3197" spans="1:18" ht="15.75" customHeight="1" x14ac:dyDescent="0.2">
      <c r="A3197" s="22"/>
      <c r="B3197" s="27" t="s">
        <v>21</v>
      </c>
      <c r="C3197" s="27">
        <v>1185732</v>
      </c>
      <c r="D3197" s="28">
        <v>44303</v>
      </c>
      <c r="E3197" s="27" t="s">
        <v>40</v>
      </c>
      <c r="F3197" s="27" t="s">
        <v>119</v>
      </c>
      <c r="G3197" s="27" t="s">
        <v>120</v>
      </c>
      <c r="H3197" s="27" t="s">
        <v>29</v>
      </c>
      <c r="I3197" s="29">
        <v>0.5</v>
      </c>
      <c r="J3197" s="30">
        <v>3250</v>
      </c>
      <c r="K3197" s="31">
        <f t="shared" si="24"/>
        <v>1625</v>
      </c>
      <c r="L3197" s="31">
        <f t="shared" si="25"/>
        <v>650</v>
      </c>
      <c r="M3197" s="32">
        <v>0.4</v>
      </c>
      <c r="O3197" s="37"/>
      <c r="P3197" s="35"/>
      <c r="Q3197" s="33"/>
      <c r="R3197" s="34"/>
    </row>
    <row r="3198" spans="1:18" ht="15.75" customHeight="1" x14ac:dyDescent="0.2">
      <c r="A3198" s="22"/>
      <c r="B3198" s="27" t="s">
        <v>21</v>
      </c>
      <c r="C3198" s="27">
        <v>1185732</v>
      </c>
      <c r="D3198" s="28">
        <v>44334</v>
      </c>
      <c r="E3198" s="27" t="s">
        <v>40</v>
      </c>
      <c r="F3198" s="27" t="s">
        <v>119</v>
      </c>
      <c r="G3198" s="27" t="s">
        <v>120</v>
      </c>
      <c r="H3198" s="27" t="s">
        <v>24</v>
      </c>
      <c r="I3198" s="29">
        <v>0.6</v>
      </c>
      <c r="J3198" s="30">
        <v>5950</v>
      </c>
      <c r="K3198" s="31">
        <f t="shared" si="24"/>
        <v>3570</v>
      </c>
      <c r="L3198" s="31">
        <f t="shared" si="25"/>
        <v>1428</v>
      </c>
      <c r="M3198" s="32">
        <v>0.4</v>
      </c>
      <c r="O3198" s="37"/>
      <c r="P3198" s="35"/>
      <c r="Q3198" s="33"/>
      <c r="R3198" s="34"/>
    </row>
    <row r="3199" spans="1:18" ht="15.75" customHeight="1" x14ac:dyDescent="0.2">
      <c r="A3199" s="22"/>
      <c r="B3199" s="27" t="s">
        <v>21</v>
      </c>
      <c r="C3199" s="27">
        <v>1185732</v>
      </c>
      <c r="D3199" s="28">
        <v>44334</v>
      </c>
      <c r="E3199" s="27" t="s">
        <v>40</v>
      </c>
      <c r="F3199" s="27" t="s">
        <v>119</v>
      </c>
      <c r="G3199" s="27" t="s">
        <v>120</v>
      </c>
      <c r="H3199" s="27" t="s">
        <v>25</v>
      </c>
      <c r="I3199" s="29">
        <v>0.4</v>
      </c>
      <c r="J3199" s="30">
        <v>3000</v>
      </c>
      <c r="K3199" s="31">
        <f t="shared" si="24"/>
        <v>1200</v>
      </c>
      <c r="L3199" s="31">
        <f t="shared" si="25"/>
        <v>480</v>
      </c>
      <c r="M3199" s="32">
        <v>0.4</v>
      </c>
      <c r="O3199" s="37"/>
      <c r="P3199" s="35"/>
      <c r="Q3199" s="33"/>
      <c r="R3199" s="34"/>
    </row>
    <row r="3200" spans="1:18" ht="15.75" customHeight="1" x14ac:dyDescent="0.2">
      <c r="A3200" s="22"/>
      <c r="B3200" s="27" t="s">
        <v>21</v>
      </c>
      <c r="C3200" s="27">
        <v>1185732</v>
      </c>
      <c r="D3200" s="28">
        <v>44334</v>
      </c>
      <c r="E3200" s="27" t="s">
        <v>40</v>
      </c>
      <c r="F3200" s="27" t="s">
        <v>119</v>
      </c>
      <c r="G3200" s="27" t="s">
        <v>120</v>
      </c>
      <c r="H3200" s="27" t="s">
        <v>26</v>
      </c>
      <c r="I3200" s="29">
        <v>0.35000000000000003</v>
      </c>
      <c r="J3200" s="30">
        <v>2750</v>
      </c>
      <c r="K3200" s="31">
        <f t="shared" si="24"/>
        <v>962.50000000000011</v>
      </c>
      <c r="L3200" s="31">
        <f t="shared" si="25"/>
        <v>385.00000000000006</v>
      </c>
      <c r="M3200" s="32">
        <v>0.4</v>
      </c>
      <c r="O3200" s="37"/>
      <c r="P3200" s="35"/>
      <c r="Q3200" s="33"/>
      <c r="R3200" s="34"/>
    </row>
    <row r="3201" spans="1:18" ht="15.75" customHeight="1" x14ac:dyDescent="0.2">
      <c r="A3201" s="22"/>
      <c r="B3201" s="27" t="s">
        <v>21</v>
      </c>
      <c r="C3201" s="27">
        <v>1185732</v>
      </c>
      <c r="D3201" s="28">
        <v>44334</v>
      </c>
      <c r="E3201" s="27" t="s">
        <v>40</v>
      </c>
      <c r="F3201" s="27" t="s">
        <v>119</v>
      </c>
      <c r="G3201" s="27" t="s">
        <v>120</v>
      </c>
      <c r="H3201" s="27" t="s">
        <v>27</v>
      </c>
      <c r="I3201" s="29">
        <v>0.35000000000000003</v>
      </c>
      <c r="J3201" s="30">
        <v>2000</v>
      </c>
      <c r="K3201" s="31">
        <f t="shared" si="24"/>
        <v>700.00000000000011</v>
      </c>
      <c r="L3201" s="31">
        <f t="shared" si="25"/>
        <v>280.00000000000006</v>
      </c>
      <c r="M3201" s="32">
        <v>0.4</v>
      </c>
      <c r="O3201" s="37"/>
      <c r="P3201" s="35"/>
      <c r="Q3201" s="33"/>
      <c r="R3201" s="34"/>
    </row>
    <row r="3202" spans="1:18" ht="15.75" customHeight="1" x14ac:dyDescent="0.2">
      <c r="A3202" s="22"/>
      <c r="B3202" s="27" t="s">
        <v>21</v>
      </c>
      <c r="C3202" s="27">
        <v>1185732</v>
      </c>
      <c r="D3202" s="28">
        <v>44334</v>
      </c>
      <c r="E3202" s="27" t="s">
        <v>40</v>
      </c>
      <c r="F3202" s="27" t="s">
        <v>119</v>
      </c>
      <c r="G3202" s="27" t="s">
        <v>120</v>
      </c>
      <c r="H3202" s="27" t="s">
        <v>28</v>
      </c>
      <c r="I3202" s="29">
        <v>0.44999999999999996</v>
      </c>
      <c r="J3202" s="30">
        <v>2250</v>
      </c>
      <c r="K3202" s="31">
        <f t="shared" si="24"/>
        <v>1012.4999999999999</v>
      </c>
      <c r="L3202" s="31">
        <f t="shared" si="25"/>
        <v>405</v>
      </c>
      <c r="M3202" s="32">
        <v>0.4</v>
      </c>
      <c r="O3202" s="37"/>
      <c r="P3202" s="35"/>
      <c r="Q3202" s="33"/>
      <c r="R3202" s="34"/>
    </row>
    <row r="3203" spans="1:18" ht="15.75" customHeight="1" x14ac:dyDescent="0.2">
      <c r="A3203" s="22"/>
      <c r="B3203" s="27" t="s">
        <v>21</v>
      </c>
      <c r="C3203" s="27">
        <v>1185732</v>
      </c>
      <c r="D3203" s="28">
        <v>44334</v>
      </c>
      <c r="E3203" s="27" t="s">
        <v>40</v>
      </c>
      <c r="F3203" s="27" t="s">
        <v>119</v>
      </c>
      <c r="G3203" s="27" t="s">
        <v>120</v>
      </c>
      <c r="H3203" s="27" t="s">
        <v>29</v>
      </c>
      <c r="I3203" s="29">
        <v>0.54999999999999993</v>
      </c>
      <c r="J3203" s="30">
        <v>3500</v>
      </c>
      <c r="K3203" s="31">
        <f t="shared" si="24"/>
        <v>1924.9999999999998</v>
      </c>
      <c r="L3203" s="31">
        <f t="shared" si="25"/>
        <v>770</v>
      </c>
      <c r="M3203" s="32">
        <v>0.4</v>
      </c>
      <c r="O3203" s="37"/>
      <c r="P3203" s="35"/>
      <c r="Q3203" s="33"/>
      <c r="R3203" s="34"/>
    </row>
    <row r="3204" spans="1:18" ht="15.75" customHeight="1" x14ac:dyDescent="0.2">
      <c r="A3204" s="22"/>
      <c r="B3204" s="27" t="s">
        <v>21</v>
      </c>
      <c r="C3204" s="27">
        <v>1185732</v>
      </c>
      <c r="D3204" s="28">
        <v>44364</v>
      </c>
      <c r="E3204" s="27" t="s">
        <v>40</v>
      </c>
      <c r="F3204" s="27" t="s">
        <v>119</v>
      </c>
      <c r="G3204" s="27" t="s">
        <v>120</v>
      </c>
      <c r="H3204" s="27" t="s">
        <v>24</v>
      </c>
      <c r="I3204" s="29">
        <v>0.45</v>
      </c>
      <c r="J3204" s="30">
        <v>6000</v>
      </c>
      <c r="K3204" s="31">
        <f t="shared" si="24"/>
        <v>2700</v>
      </c>
      <c r="L3204" s="31">
        <f t="shared" si="25"/>
        <v>1080</v>
      </c>
      <c r="M3204" s="32">
        <v>0.4</v>
      </c>
      <c r="O3204" s="37"/>
      <c r="P3204" s="35"/>
      <c r="Q3204" s="33"/>
      <c r="R3204" s="34"/>
    </row>
    <row r="3205" spans="1:18" ht="15.75" customHeight="1" x14ac:dyDescent="0.2">
      <c r="A3205" s="22"/>
      <c r="B3205" s="27" t="s">
        <v>21</v>
      </c>
      <c r="C3205" s="27">
        <v>1185732</v>
      </c>
      <c r="D3205" s="28">
        <v>44364</v>
      </c>
      <c r="E3205" s="27" t="s">
        <v>40</v>
      </c>
      <c r="F3205" s="27" t="s">
        <v>119</v>
      </c>
      <c r="G3205" s="27" t="s">
        <v>120</v>
      </c>
      <c r="H3205" s="27" t="s">
        <v>25</v>
      </c>
      <c r="I3205" s="29">
        <v>0.40000000000000008</v>
      </c>
      <c r="J3205" s="30">
        <v>4250</v>
      </c>
      <c r="K3205" s="31">
        <f t="shared" si="24"/>
        <v>1700.0000000000002</v>
      </c>
      <c r="L3205" s="31">
        <f t="shared" si="25"/>
        <v>680.00000000000011</v>
      </c>
      <c r="M3205" s="32">
        <v>0.4</v>
      </c>
      <c r="O3205" s="37"/>
      <c r="P3205" s="35"/>
      <c r="Q3205" s="33"/>
      <c r="R3205" s="34"/>
    </row>
    <row r="3206" spans="1:18" ht="15.75" customHeight="1" x14ac:dyDescent="0.2">
      <c r="A3206" s="22"/>
      <c r="B3206" s="27" t="s">
        <v>21</v>
      </c>
      <c r="C3206" s="27">
        <v>1185732</v>
      </c>
      <c r="D3206" s="28">
        <v>44364</v>
      </c>
      <c r="E3206" s="27" t="s">
        <v>40</v>
      </c>
      <c r="F3206" s="27" t="s">
        <v>119</v>
      </c>
      <c r="G3206" s="27" t="s">
        <v>120</v>
      </c>
      <c r="H3206" s="27" t="s">
        <v>26</v>
      </c>
      <c r="I3206" s="29">
        <v>0.35000000000000003</v>
      </c>
      <c r="J3206" s="30">
        <v>3000</v>
      </c>
      <c r="K3206" s="31">
        <f t="shared" si="24"/>
        <v>1050</v>
      </c>
      <c r="L3206" s="31">
        <f t="shared" si="25"/>
        <v>420</v>
      </c>
      <c r="M3206" s="32">
        <v>0.4</v>
      </c>
      <c r="O3206" s="37"/>
      <c r="P3206" s="35"/>
      <c r="Q3206" s="33"/>
      <c r="R3206" s="34"/>
    </row>
    <row r="3207" spans="1:18" ht="15.75" customHeight="1" x14ac:dyDescent="0.2">
      <c r="A3207" s="22"/>
      <c r="B3207" s="27" t="s">
        <v>21</v>
      </c>
      <c r="C3207" s="27">
        <v>1185732</v>
      </c>
      <c r="D3207" s="28">
        <v>44364</v>
      </c>
      <c r="E3207" s="27" t="s">
        <v>40</v>
      </c>
      <c r="F3207" s="27" t="s">
        <v>119</v>
      </c>
      <c r="G3207" s="27" t="s">
        <v>120</v>
      </c>
      <c r="H3207" s="27" t="s">
        <v>27</v>
      </c>
      <c r="I3207" s="29">
        <v>0.35000000000000003</v>
      </c>
      <c r="J3207" s="30">
        <v>2750</v>
      </c>
      <c r="K3207" s="31">
        <f t="shared" si="24"/>
        <v>962.50000000000011</v>
      </c>
      <c r="L3207" s="31">
        <f t="shared" si="25"/>
        <v>385.00000000000006</v>
      </c>
      <c r="M3207" s="32">
        <v>0.4</v>
      </c>
      <c r="O3207" s="37"/>
      <c r="P3207" s="35"/>
      <c r="Q3207" s="33"/>
      <c r="R3207" s="34"/>
    </row>
    <row r="3208" spans="1:18" ht="15.75" customHeight="1" x14ac:dyDescent="0.2">
      <c r="A3208" s="22"/>
      <c r="B3208" s="27" t="s">
        <v>21</v>
      </c>
      <c r="C3208" s="27">
        <v>1185732</v>
      </c>
      <c r="D3208" s="28">
        <v>44364</v>
      </c>
      <c r="E3208" s="27" t="s">
        <v>40</v>
      </c>
      <c r="F3208" s="27" t="s">
        <v>119</v>
      </c>
      <c r="G3208" s="27" t="s">
        <v>120</v>
      </c>
      <c r="H3208" s="27" t="s">
        <v>28</v>
      </c>
      <c r="I3208" s="29">
        <v>0.45</v>
      </c>
      <c r="J3208" s="30">
        <v>2750</v>
      </c>
      <c r="K3208" s="31">
        <f t="shared" si="24"/>
        <v>1237.5</v>
      </c>
      <c r="L3208" s="31">
        <f t="shared" si="25"/>
        <v>495</v>
      </c>
      <c r="M3208" s="32">
        <v>0.4</v>
      </c>
      <c r="O3208" s="37"/>
      <c r="P3208" s="35"/>
      <c r="Q3208" s="33"/>
      <c r="R3208" s="34"/>
    </row>
    <row r="3209" spans="1:18" ht="15.75" customHeight="1" x14ac:dyDescent="0.2">
      <c r="A3209" s="22"/>
      <c r="B3209" s="27" t="s">
        <v>21</v>
      </c>
      <c r="C3209" s="27">
        <v>1185732</v>
      </c>
      <c r="D3209" s="28">
        <v>44364</v>
      </c>
      <c r="E3209" s="27" t="s">
        <v>40</v>
      </c>
      <c r="F3209" s="27" t="s">
        <v>119</v>
      </c>
      <c r="G3209" s="27" t="s">
        <v>120</v>
      </c>
      <c r="H3209" s="27" t="s">
        <v>29</v>
      </c>
      <c r="I3209" s="29">
        <v>0.65000000000000013</v>
      </c>
      <c r="J3209" s="30">
        <v>4250</v>
      </c>
      <c r="K3209" s="31">
        <f t="shared" si="24"/>
        <v>2762.5000000000005</v>
      </c>
      <c r="L3209" s="31">
        <f t="shared" si="25"/>
        <v>1105.0000000000002</v>
      </c>
      <c r="M3209" s="32">
        <v>0.4</v>
      </c>
      <c r="O3209" s="37"/>
      <c r="P3209" s="35"/>
      <c r="Q3209" s="33"/>
      <c r="R3209" s="34"/>
    </row>
    <row r="3210" spans="1:18" ht="15.75" customHeight="1" x14ac:dyDescent="0.2">
      <c r="A3210" s="22"/>
      <c r="B3210" s="27" t="s">
        <v>21</v>
      </c>
      <c r="C3210" s="27">
        <v>1185732</v>
      </c>
      <c r="D3210" s="28">
        <v>44393</v>
      </c>
      <c r="E3210" s="27" t="s">
        <v>40</v>
      </c>
      <c r="F3210" s="27" t="s">
        <v>119</v>
      </c>
      <c r="G3210" s="27" t="s">
        <v>120</v>
      </c>
      <c r="H3210" s="27" t="s">
        <v>24</v>
      </c>
      <c r="I3210" s="29">
        <v>0.60000000000000009</v>
      </c>
      <c r="J3210" s="30">
        <v>6500</v>
      </c>
      <c r="K3210" s="31">
        <f t="shared" si="24"/>
        <v>3900.0000000000005</v>
      </c>
      <c r="L3210" s="31">
        <f t="shared" si="25"/>
        <v>1560.0000000000002</v>
      </c>
      <c r="M3210" s="32">
        <v>0.4</v>
      </c>
      <c r="O3210" s="37"/>
      <c r="P3210" s="35"/>
      <c r="Q3210" s="33"/>
      <c r="R3210" s="34"/>
    </row>
    <row r="3211" spans="1:18" ht="15.75" customHeight="1" x14ac:dyDescent="0.2">
      <c r="A3211" s="22"/>
      <c r="B3211" s="27" t="s">
        <v>21</v>
      </c>
      <c r="C3211" s="27">
        <v>1185732</v>
      </c>
      <c r="D3211" s="28">
        <v>44393</v>
      </c>
      <c r="E3211" s="27" t="s">
        <v>40</v>
      </c>
      <c r="F3211" s="27" t="s">
        <v>119</v>
      </c>
      <c r="G3211" s="27" t="s">
        <v>120</v>
      </c>
      <c r="H3211" s="27" t="s">
        <v>25</v>
      </c>
      <c r="I3211" s="29">
        <v>0.55000000000000016</v>
      </c>
      <c r="J3211" s="30">
        <v>4000</v>
      </c>
      <c r="K3211" s="31">
        <f t="shared" si="24"/>
        <v>2200.0000000000005</v>
      </c>
      <c r="L3211" s="31">
        <f t="shared" si="25"/>
        <v>880.00000000000023</v>
      </c>
      <c r="M3211" s="32">
        <v>0.4</v>
      </c>
      <c r="O3211" s="37"/>
      <c r="P3211" s="35"/>
      <c r="Q3211" s="33"/>
      <c r="R3211" s="34"/>
    </row>
    <row r="3212" spans="1:18" ht="15.75" customHeight="1" x14ac:dyDescent="0.2">
      <c r="A3212" s="22"/>
      <c r="B3212" s="27" t="s">
        <v>21</v>
      </c>
      <c r="C3212" s="27">
        <v>1185732</v>
      </c>
      <c r="D3212" s="28">
        <v>44393</v>
      </c>
      <c r="E3212" s="27" t="s">
        <v>40</v>
      </c>
      <c r="F3212" s="27" t="s">
        <v>119</v>
      </c>
      <c r="G3212" s="27" t="s">
        <v>120</v>
      </c>
      <c r="H3212" s="27" t="s">
        <v>26</v>
      </c>
      <c r="I3212" s="29">
        <v>0.5</v>
      </c>
      <c r="J3212" s="30">
        <v>3250</v>
      </c>
      <c r="K3212" s="31">
        <f t="shared" si="24"/>
        <v>1625</v>
      </c>
      <c r="L3212" s="31">
        <f t="shared" si="25"/>
        <v>650</v>
      </c>
      <c r="M3212" s="32">
        <v>0.4</v>
      </c>
      <c r="O3212" s="37"/>
      <c r="P3212" s="35"/>
      <c r="Q3212" s="33"/>
      <c r="R3212" s="34"/>
    </row>
    <row r="3213" spans="1:18" ht="15.75" customHeight="1" x14ac:dyDescent="0.2">
      <c r="A3213" s="22"/>
      <c r="B3213" s="27" t="s">
        <v>21</v>
      </c>
      <c r="C3213" s="27">
        <v>1185732</v>
      </c>
      <c r="D3213" s="28">
        <v>44393</v>
      </c>
      <c r="E3213" s="27" t="s">
        <v>40</v>
      </c>
      <c r="F3213" s="27" t="s">
        <v>119</v>
      </c>
      <c r="G3213" s="27" t="s">
        <v>120</v>
      </c>
      <c r="H3213" s="27" t="s">
        <v>27</v>
      </c>
      <c r="I3213" s="29">
        <v>0.5</v>
      </c>
      <c r="J3213" s="30">
        <v>2750</v>
      </c>
      <c r="K3213" s="31">
        <f t="shared" si="24"/>
        <v>1375</v>
      </c>
      <c r="L3213" s="31">
        <f t="shared" si="25"/>
        <v>550</v>
      </c>
      <c r="M3213" s="32">
        <v>0.4</v>
      </c>
      <c r="O3213" s="37"/>
      <c r="P3213" s="35"/>
      <c r="Q3213" s="33"/>
      <c r="R3213" s="34"/>
    </row>
    <row r="3214" spans="1:18" ht="15.75" customHeight="1" x14ac:dyDescent="0.2">
      <c r="A3214" s="22"/>
      <c r="B3214" s="27" t="s">
        <v>21</v>
      </c>
      <c r="C3214" s="27">
        <v>1185732</v>
      </c>
      <c r="D3214" s="28">
        <v>44393</v>
      </c>
      <c r="E3214" s="27" t="s">
        <v>40</v>
      </c>
      <c r="F3214" s="27" t="s">
        <v>119</v>
      </c>
      <c r="G3214" s="27" t="s">
        <v>120</v>
      </c>
      <c r="H3214" s="27" t="s">
        <v>28</v>
      </c>
      <c r="I3214" s="29">
        <v>0.60000000000000009</v>
      </c>
      <c r="J3214" s="30">
        <v>3000</v>
      </c>
      <c r="K3214" s="31">
        <f t="shared" si="24"/>
        <v>1800.0000000000002</v>
      </c>
      <c r="L3214" s="31">
        <f t="shared" si="25"/>
        <v>720.00000000000011</v>
      </c>
      <c r="M3214" s="32">
        <v>0.4</v>
      </c>
      <c r="O3214" s="37"/>
      <c r="P3214" s="35"/>
      <c r="Q3214" s="33"/>
      <c r="R3214" s="34"/>
    </row>
    <row r="3215" spans="1:18" ht="15.75" customHeight="1" x14ac:dyDescent="0.2">
      <c r="A3215" s="22"/>
      <c r="B3215" s="27" t="s">
        <v>21</v>
      </c>
      <c r="C3215" s="27">
        <v>1185732</v>
      </c>
      <c r="D3215" s="28">
        <v>44393</v>
      </c>
      <c r="E3215" s="27" t="s">
        <v>40</v>
      </c>
      <c r="F3215" s="27" t="s">
        <v>119</v>
      </c>
      <c r="G3215" s="27" t="s">
        <v>120</v>
      </c>
      <c r="H3215" s="27" t="s">
        <v>29</v>
      </c>
      <c r="I3215" s="29">
        <v>0.65000000000000013</v>
      </c>
      <c r="J3215" s="30">
        <v>4750</v>
      </c>
      <c r="K3215" s="31">
        <f t="shared" si="24"/>
        <v>3087.5000000000005</v>
      </c>
      <c r="L3215" s="31">
        <f t="shared" si="25"/>
        <v>1235.0000000000002</v>
      </c>
      <c r="M3215" s="32">
        <v>0.4</v>
      </c>
      <c r="O3215" s="37"/>
      <c r="P3215" s="35"/>
      <c r="Q3215" s="33"/>
      <c r="R3215" s="34"/>
    </row>
    <row r="3216" spans="1:18" ht="15.75" customHeight="1" x14ac:dyDescent="0.2">
      <c r="A3216" s="22"/>
      <c r="B3216" s="27" t="s">
        <v>21</v>
      </c>
      <c r="C3216" s="27">
        <v>1185732</v>
      </c>
      <c r="D3216" s="28">
        <v>44425</v>
      </c>
      <c r="E3216" s="27" t="s">
        <v>40</v>
      </c>
      <c r="F3216" s="27" t="s">
        <v>119</v>
      </c>
      <c r="G3216" s="27" t="s">
        <v>120</v>
      </c>
      <c r="H3216" s="27" t="s">
        <v>24</v>
      </c>
      <c r="I3216" s="29">
        <v>0.5</v>
      </c>
      <c r="J3216" s="30">
        <v>5250</v>
      </c>
      <c r="K3216" s="31">
        <f t="shared" si="24"/>
        <v>2625</v>
      </c>
      <c r="L3216" s="31">
        <f t="shared" si="25"/>
        <v>1050</v>
      </c>
      <c r="M3216" s="32">
        <v>0.4</v>
      </c>
      <c r="O3216" s="37"/>
      <c r="P3216" s="35"/>
      <c r="Q3216" s="33"/>
      <c r="R3216" s="34"/>
    </row>
    <row r="3217" spans="1:18" ht="15.75" customHeight="1" x14ac:dyDescent="0.2">
      <c r="A3217" s="22"/>
      <c r="B3217" s="27" t="s">
        <v>21</v>
      </c>
      <c r="C3217" s="27">
        <v>1185732</v>
      </c>
      <c r="D3217" s="28">
        <v>44425</v>
      </c>
      <c r="E3217" s="27" t="s">
        <v>40</v>
      </c>
      <c r="F3217" s="27" t="s">
        <v>119</v>
      </c>
      <c r="G3217" s="27" t="s">
        <v>120</v>
      </c>
      <c r="H3217" s="27" t="s">
        <v>25</v>
      </c>
      <c r="I3217" s="29">
        <v>0.45000000000000007</v>
      </c>
      <c r="J3217" s="30">
        <v>3000</v>
      </c>
      <c r="K3217" s="31">
        <f t="shared" si="24"/>
        <v>1350.0000000000002</v>
      </c>
      <c r="L3217" s="31">
        <f t="shared" si="25"/>
        <v>540.00000000000011</v>
      </c>
      <c r="M3217" s="32">
        <v>0.4</v>
      </c>
      <c r="O3217" s="37"/>
      <c r="P3217" s="35"/>
      <c r="Q3217" s="33"/>
      <c r="R3217" s="34"/>
    </row>
    <row r="3218" spans="1:18" ht="15.75" customHeight="1" x14ac:dyDescent="0.2">
      <c r="A3218" s="22"/>
      <c r="B3218" s="27" t="s">
        <v>21</v>
      </c>
      <c r="C3218" s="27">
        <v>1185732</v>
      </c>
      <c r="D3218" s="28">
        <v>44425</v>
      </c>
      <c r="E3218" s="27" t="s">
        <v>40</v>
      </c>
      <c r="F3218" s="27" t="s">
        <v>119</v>
      </c>
      <c r="G3218" s="27" t="s">
        <v>120</v>
      </c>
      <c r="H3218" s="27" t="s">
        <v>26</v>
      </c>
      <c r="I3218" s="29">
        <v>0.4</v>
      </c>
      <c r="J3218" s="30">
        <v>3000</v>
      </c>
      <c r="K3218" s="31">
        <f t="shared" si="24"/>
        <v>1200</v>
      </c>
      <c r="L3218" s="31">
        <f t="shared" si="25"/>
        <v>480</v>
      </c>
      <c r="M3218" s="32">
        <v>0.4</v>
      </c>
      <c r="O3218" s="37"/>
      <c r="P3218" s="35"/>
      <c r="Q3218" s="33"/>
      <c r="R3218" s="34"/>
    </row>
    <row r="3219" spans="1:18" ht="15.75" customHeight="1" x14ac:dyDescent="0.2">
      <c r="A3219" s="22"/>
      <c r="B3219" s="27" t="s">
        <v>21</v>
      </c>
      <c r="C3219" s="27">
        <v>1185732</v>
      </c>
      <c r="D3219" s="28">
        <v>44425</v>
      </c>
      <c r="E3219" s="27" t="s">
        <v>40</v>
      </c>
      <c r="F3219" s="27" t="s">
        <v>119</v>
      </c>
      <c r="G3219" s="27" t="s">
        <v>120</v>
      </c>
      <c r="H3219" s="27" t="s">
        <v>27</v>
      </c>
      <c r="I3219" s="29">
        <v>0.4</v>
      </c>
      <c r="J3219" s="30">
        <v>2750</v>
      </c>
      <c r="K3219" s="31">
        <f t="shared" si="24"/>
        <v>1100</v>
      </c>
      <c r="L3219" s="31">
        <f t="shared" si="25"/>
        <v>440</v>
      </c>
      <c r="M3219" s="32">
        <v>0.4</v>
      </c>
      <c r="O3219" s="37"/>
      <c r="P3219" s="35"/>
      <c r="Q3219" s="33"/>
      <c r="R3219" s="34"/>
    </row>
    <row r="3220" spans="1:18" ht="15.75" customHeight="1" x14ac:dyDescent="0.2">
      <c r="A3220" s="22"/>
      <c r="B3220" s="27" t="s">
        <v>21</v>
      </c>
      <c r="C3220" s="27">
        <v>1185732</v>
      </c>
      <c r="D3220" s="28">
        <v>44425</v>
      </c>
      <c r="E3220" s="27" t="s">
        <v>40</v>
      </c>
      <c r="F3220" s="27" t="s">
        <v>119</v>
      </c>
      <c r="G3220" s="27" t="s">
        <v>120</v>
      </c>
      <c r="H3220" s="27" t="s">
        <v>28</v>
      </c>
      <c r="I3220" s="29">
        <v>0.5</v>
      </c>
      <c r="J3220" s="30">
        <v>2500</v>
      </c>
      <c r="K3220" s="31">
        <f t="shared" si="24"/>
        <v>1250</v>
      </c>
      <c r="L3220" s="31">
        <f t="shared" si="25"/>
        <v>500</v>
      </c>
      <c r="M3220" s="32">
        <v>0.4</v>
      </c>
      <c r="O3220" s="37"/>
      <c r="P3220" s="35"/>
      <c r="Q3220" s="33"/>
      <c r="R3220" s="34"/>
    </row>
    <row r="3221" spans="1:18" ht="15.75" customHeight="1" x14ac:dyDescent="0.2">
      <c r="A3221" s="22"/>
      <c r="B3221" s="27" t="s">
        <v>21</v>
      </c>
      <c r="C3221" s="27">
        <v>1185732</v>
      </c>
      <c r="D3221" s="28">
        <v>44425</v>
      </c>
      <c r="E3221" s="27" t="s">
        <v>40</v>
      </c>
      <c r="F3221" s="27" t="s">
        <v>119</v>
      </c>
      <c r="G3221" s="27" t="s">
        <v>120</v>
      </c>
      <c r="H3221" s="27" t="s">
        <v>29</v>
      </c>
      <c r="I3221" s="29">
        <v>0.55000000000000004</v>
      </c>
      <c r="J3221" s="30">
        <v>4250</v>
      </c>
      <c r="K3221" s="31">
        <f t="shared" si="24"/>
        <v>2337.5</v>
      </c>
      <c r="L3221" s="31">
        <f t="shared" si="25"/>
        <v>935</v>
      </c>
      <c r="M3221" s="32">
        <v>0.4</v>
      </c>
      <c r="O3221" s="37"/>
      <c r="P3221" s="35"/>
      <c r="Q3221" s="33"/>
      <c r="R3221" s="34"/>
    </row>
    <row r="3222" spans="1:18" ht="15.75" customHeight="1" x14ac:dyDescent="0.2">
      <c r="A3222" s="22"/>
      <c r="B3222" s="27" t="s">
        <v>21</v>
      </c>
      <c r="C3222" s="27">
        <v>1185732</v>
      </c>
      <c r="D3222" s="28">
        <v>44457</v>
      </c>
      <c r="E3222" s="27" t="s">
        <v>40</v>
      </c>
      <c r="F3222" s="27" t="s">
        <v>119</v>
      </c>
      <c r="G3222" s="27" t="s">
        <v>120</v>
      </c>
      <c r="H3222" s="27" t="s">
        <v>24</v>
      </c>
      <c r="I3222" s="29">
        <v>0.35000000000000003</v>
      </c>
      <c r="J3222" s="30">
        <v>5500</v>
      </c>
      <c r="K3222" s="31">
        <f t="shared" si="24"/>
        <v>1925.0000000000002</v>
      </c>
      <c r="L3222" s="31">
        <f t="shared" si="25"/>
        <v>770.00000000000011</v>
      </c>
      <c r="M3222" s="32">
        <v>0.4</v>
      </c>
      <c r="O3222" s="37"/>
      <c r="P3222" s="35"/>
      <c r="Q3222" s="33"/>
      <c r="R3222" s="34"/>
    </row>
    <row r="3223" spans="1:18" ht="15.75" customHeight="1" x14ac:dyDescent="0.2">
      <c r="A3223" s="22"/>
      <c r="B3223" s="27" t="s">
        <v>21</v>
      </c>
      <c r="C3223" s="27">
        <v>1185732</v>
      </c>
      <c r="D3223" s="28">
        <v>44457</v>
      </c>
      <c r="E3223" s="27" t="s">
        <v>40</v>
      </c>
      <c r="F3223" s="27" t="s">
        <v>119</v>
      </c>
      <c r="G3223" s="27" t="s">
        <v>120</v>
      </c>
      <c r="H3223" s="27" t="s">
        <v>25</v>
      </c>
      <c r="I3223" s="29">
        <v>0.3000000000000001</v>
      </c>
      <c r="J3223" s="30">
        <v>3500</v>
      </c>
      <c r="K3223" s="31">
        <f t="shared" si="24"/>
        <v>1050.0000000000005</v>
      </c>
      <c r="L3223" s="31">
        <f t="shared" si="25"/>
        <v>420.00000000000023</v>
      </c>
      <c r="M3223" s="32">
        <v>0.4</v>
      </c>
      <c r="O3223" s="37"/>
      <c r="P3223" s="35"/>
      <c r="Q3223" s="33"/>
      <c r="R3223" s="34"/>
    </row>
    <row r="3224" spans="1:18" ht="15.75" customHeight="1" x14ac:dyDescent="0.2">
      <c r="A3224" s="22"/>
      <c r="B3224" s="27" t="s">
        <v>21</v>
      </c>
      <c r="C3224" s="27">
        <v>1185732</v>
      </c>
      <c r="D3224" s="28">
        <v>44457</v>
      </c>
      <c r="E3224" s="27" t="s">
        <v>40</v>
      </c>
      <c r="F3224" s="27" t="s">
        <v>119</v>
      </c>
      <c r="G3224" s="27" t="s">
        <v>120</v>
      </c>
      <c r="H3224" s="27" t="s">
        <v>26</v>
      </c>
      <c r="I3224" s="29">
        <v>0.25000000000000006</v>
      </c>
      <c r="J3224" s="30">
        <v>2500</v>
      </c>
      <c r="K3224" s="31">
        <f t="shared" si="24"/>
        <v>625.00000000000011</v>
      </c>
      <c r="L3224" s="31">
        <f t="shared" si="25"/>
        <v>250.00000000000006</v>
      </c>
      <c r="M3224" s="32">
        <v>0.4</v>
      </c>
      <c r="O3224" s="37"/>
      <c r="P3224" s="35"/>
      <c r="Q3224" s="33"/>
      <c r="R3224" s="34"/>
    </row>
    <row r="3225" spans="1:18" ht="15.75" customHeight="1" x14ac:dyDescent="0.2">
      <c r="A3225" s="22"/>
      <c r="B3225" s="27" t="s">
        <v>21</v>
      </c>
      <c r="C3225" s="27">
        <v>1185732</v>
      </c>
      <c r="D3225" s="28">
        <v>44457</v>
      </c>
      <c r="E3225" s="27" t="s">
        <v>40</v>
      </c>
      <c r="F3225" s="27" t="s">
        <v>119</v>
      </c>
      <c r="G3225" s="27" t="s">
        <v>120</v>
      </c>
      <c r="H3225" s="27" t="s">
        <v>27</v>
      </c>
      <c r="I3225" s="29">
        <v>0.25000000000000006</v>
      </c>
      <c r="J3225" s="30">
        <v>2250</v>
      </c>
      <c r="K3225" s="31">
        <f t="shared" si="24"/>
        <v>562.50000000000011</v>
      </c>
      <c r="L3225" s="31">
        <f t="shared" si="25"/>
        <v>225.00000000000006</v>
      </c>
      <c r="M3225" s="32">
        <v>0.4</v>
      </c>
      <c r="O3225" s="37"/>
      <c r="P3225" s="35"/>
      <c r="Q3225" s="33"/>
      <c r="R3225" s="34"/>
    </row>
    <row r="3226" spans="1:18" ht="15.75" customHeight="1" x14ac:dyDescent="0.2">
      <c r="A3226" s="22"/>
      <c r="B3226" s="27" t="s">
        <v>21</v>
      </c>
      <c r="C3226" s="27">
        <v>1185732</v>
      </c>
      <c r="D3226" s="28">
        <v>44457</v>
      </c>
      <c r="E3226" s="27" t="s">
        <v>40</v>
      </c>
      <c r="F3226" s="27" t="s">
        <v>119</v>
      </c>
      <c r="G3226" s="27" t="s">
        <v>120</v>
      </c>
      <c r="H3226" s="27" t="s">
        <v>28</v>
      </c>
      <c r="I3226" s="29">
        <v>0.35000000000000003</v>
      </c>
      <c r="J3226" s="30">
        <v>2250</v>
      </c>
      <c r="K3226" s="31">
        <f t="shared" si="24"/>
        <v>787.50000000000011</v>
      </c>
      <c r="L3226" s="31">
        <f t="shared" si="25"/>
        <v>315.00000000000006</v>
      </c>
      <c r="M3226" s="32">
        <v>0.4</v>
      </c>
      <c r="O3226" s="37"/>
      <c r="P3226" s="35"/>
      <c r="Q3226" s="33"/>
      <c r="R3226" s="34"/>
    </row>
    <row r="3227" spans="1:18" ht="15.75" customHeight="1" x14ac:dyDescent="0.2">
      <c r="A3227" s="22"/>
      <c r="B3227" s="27" t="s">
        <v>21</v>
      </c>
      <c r="C3227" s="27">
        <v>1185732</v>
      </c>
      <c r="D3227" s="28">
        <v>44457</v>
      </c>
      <c r="E3227" s="27" t="s">
        <v>40</v>
      </c>
      <c r="F3227" s="27" t="s">
        <v>119</v>
      </c>
      <c r="G3227" s="27" t="s">
        <v>120</v>
      </c>
      <c r="H3227" s="27" t="s">
        <v>29</v>
      </c>
      <c r="I3227" s="29">
        <v>0.4</v>
      </c>
      <c r="J3227" s="30">
        <v>3000</v>
      </c>
      <c r="K3227" s="31">
        <f t="shared" si="24"/>
        <v>1200</v>
      </c>
      <c r="L3227" s="31">
        <f t="shared" si="25"/>
        <v>480</v>
      </c>
      <c r="M3227" s="32">
        <v>0.4</v>
      </c>
      <c r="O3227" s="37"/>
      <c r="P3227" s="35"/>
      <c r="Q3227" s="33"/>
      <c r="R3227" s="34"/>
    </row>
    <row r="3228" spans="1:18" ht="15.75" customHeight="1" x14ac:dyDescent="0.2">
      <c r="A3228" s="22"/>
      <c r="B3228" s="27" t="s">
        <v>21</v>
      </c>
      <c r="C3228" s="27">
        <v>1185732</v>
      </c>
      <c r="D3228" s="28">
        <v>44486</v>
      </c>
      <c r="E3228" s="27" t="s">
        <v>40</v>
      </c>
      <c r="F3228" s="27" t="s">
        <v>119</v>
      </c>
      <c r="G3228" s="27" t="s">
        <v>120</v>
      </c>
      <c r="H3228" s="27" t="s">
        <v>24</v>
      </c>
      <c r="I3228" s="29">
        <v>0.44999999999999996</v>
      </c>
      <c r="J3228" s="30">
        <v>4250</v>
      </c>
      <c r="K3228" s="31">
        <f t="shared" si="24"/>
        <v>1912.4999999999998</v>
      </c>
      <c r="L3228" s="31">
        <f t="shared" si="25"/>
        <v>765</v>
      </c>
      <c r="M3228" s="32">
        <v>0.4</v>
      </c>
      <c r="O3228" s="37"/>
      <c r="P3228" s="35"/>
      <c r="Q3228" s="33"/>
      <c r="R3228" s="34"/>
    </row>
    <row r="3229" spans="1:18" ht="15.75" customHeight="1" x14ac:dyDescent="0.2">
      <c r="A3229" s="22"/>
      <c r="B3229" s="27" t="s">
        <v>21</v>
      </c>
      <c r="C3229" s="27">
        <v>1185732</v>
      </c>
      <c r="D3229" s="28">
        <v>44486</v>
      </c>
      <c r="E3229" s="27" t="s">
        <v>40</v>
      </c>
      <c r="F3229" s="27" t="s">
        <v>119</v>
      </c>
      <c r="G3229" s="27" t="s">
        <v>120</v>
      </c>
      <c r="H3229" s="27" t="s">
        <v>25</v>
      </c>
      <c r="I3229" s="29">
        <v>0.35000000000000003</v>
      </c>
      <c r="J3229" s="30">
        <v>2750</v>
      </c>
      <c r="K3229" s="31">
        <f t="shared" si="24"/>
        <v>962.50000000000011</v>
      </c>
      <c r="L3229" s="31">
        <f t="shared" si="25"/>
        <v>385.00000000000006</v>
      </c>
      <c r="M3229" s="32">
        <v>0.4</v>
      </c>
      <c r="O3229" s="37"/>
      <c r="P3229" s="35"/>
      <c r="Q3229" s="33"/>
      <c r="R3229" s="34"/>
    </row>
    <row r="3230" spans="1:18" ht="15.75" customHeight="1" x14ac:dyDescent="0.2">
      <c r="A3230" s="22"/>
      <c r="B3230" s="27" t="s">
        <v>21</v>
      </c>
      <c r="C3230" s="27">
        <v>1185732</v>
      </c>
      <c r="D3230" s="28">
        <v>44486</v>
      </c>
      <c r="E3230" s="27" t="s">
        <v>40</v>
      </c>
      <c r="F3230" s="27" t="s">
        <v>119</v>
      </c>
      <c r="G3230" s="27" t="s">
        <v>120</v>
      </c>
      <c r="H3230" s="27" t="s">
        <v>26</v>
      </c>
      <c r="I3230" s="29">
        <v>0.35000000000000003</v>
      </c>
      <c r="J3230" s="30">
        <v>1750</v>
      </c>
      <c r="K3230" s="31">
        <f t="shared" si="24"/>
        <v>612.50000000000011</v>
      </c>
      <c r="L3230" s="31">
        <f t="shared" si="25"/>
        <v>245.00000000000006</v>
      </c>
      <c r="M3230" s="32">
        <v>0.4</v>
      </c>
      <c r="O3230" s="37"/>
      <c r="P3230" s="35"/>
      <c r="Q3230" s="33"/>
      <c r="R3230" s="34"/>
    </row>
    <row r="3231" spans="1:18" ht="15.75" customHeight="1" x14ac:dyDescent="0.2">
      <c r="A3231" s="22"/>
      <c r="B3231" s="27" t="s">
        <v>21</v>
      </c>
      <c r="C3231" s="27">
        <v>1185732</v>
      </c>
      <c r="D3231" s="28">
        <v>44486</v>
      </c>
      <c r="E3231" s="27" t="s">
        <v>40</v>
      </c>
      <c r="F3231" s="27" t="s">
        <v>119</v>
      </c>
      <c r="G3231" s="27" t="s">
        <v>120</v>
      </c>
      <c r="H3231" s="27" t="s">
        <v>27</v>
      </c>
      <c r="I3231" s="29">
        <v>0.35000000000000003</v>
      </c>
      <c r="J3231" s="30">
        <v>1750</v>
      </c>
      <c r="K3231" s="31">
        <f t="shared" si="24"/>
        <v>612.50000000000011</v>
      </c>
      <c r="L3231" s="31">
        <f t="shared" si="25"/>
        <v>245.00000000000006</v>
      </c>
      <c r="M3231" s="32">
        <v>0.4</v>
      </c>
      <c r="O3231" s="37"/>
      <c r="P3231" s="35"/>
      <c r="Q3231" s="33"/>
      <c r="R3231" s="34"/>
    </row>
    <row r="3232" spans="1:18" ht="15.75" customHeight="1" x14ac:dyDescent="0.2">
      <c r="A3232" s="22"/>
      <c r="B3232" s="27" t="s">
        <v>21</v>
      </c>
      <c r="C3232" s="27">
        <v>1185732</v>
      </c>
      <c r="D3232" s="28">
        <v>44486</v>
      </c>
      <c r="E3232" s="27" t="s">
        <v>40</v>
      </c>
      <c r="F3232" s="27" t="s">
        <v>119</v>
      </c>
      <c r="G3232" s="27" t="s">
        <v>120</v>
      </c>
      <c r="H3232" s="27" t="s">
        <v>28</v>
      </c>
      <c r="I3232" s="29">
        <v>0.44999999999999996</v>
      </c>
      <c r="J3232" s="30">
        <v>1750</v>
      </c>
      <c r="K3232" s="31">
        <f t="shared" si="24"/>
        <v>787.49999999999989</v>
      </c>
      <c r="L3232" s="31">
        <f t="shared" si="25"/>
        <v>315</v>
      </c>
      <c r="M3232" s="32">
        <v>0.4</v>
      </c>
      <c r="O3232" s="37"/>
      <c r="P3232" s="35"/>
      <c r="Q3232" s="33"/>
      <c r="R3232" s="34"/>
    </row>
    <row r="3233" spans="1:18" ht="15.75" customHeight="1" x14ac:dyDescent="0.2">
      <c r="A3233" s="22"/>
      <c r="B3233" s="27" t="s">
        <v>21</v>
      </c>
      <c r="C3233" s="27">
        <v>1185732</v>
      </c>
      <c r="D3233" s="28">
        <v>44486</v>
      </c>
      <c r="E3233" s="27" t="s">
        <v>40</v>
      </c>
      <c r="F3233" s="27" t="s">
        <v>119</v>
      </c>
      <c r="G3233" s="27" t="s">
        <v>120</v>
      </c>
      <c r="H3233" s="27" t="s">
        <v>29</v>
      </c>
      <c r="I3233" s="29">
        <v>0.49999999999999983</v>
      </c>
      <c r="J3233" s="30">
        <v>3000</v>
      </c>
      <c r="K3233" s="31">
        <f t="shared" si="24"/>
        <v>1499.9999999999995</v>
      </c>
      <c r="L3233" s="31">
        <f t="shared" si="25"/>
        <v>599.99999999999989</v>
      </c>
      <c r="M3233" s="32">
        <v>0.4</v>
      </c>
      <c r="O3233" s="37"/>
      <c r="P3233" s="35"/>
      <c r="Q3233" s="33"/>
      <c r="R3233" s="34"/>
    </row>
    <row r="3234" spans="1:18" ht="15.75" customHeight="1" x14ac:dyDescent="0.2">
      <c r="A3234" s="22"/>
      <c r="B3234" s="27" t="s">
        <v>21</v>
      </c>
      <c r="C3234" s="27">
        <v>1185732</v>
      </c>
      <c r="D3234" s="28">
        <v>44517</v>
      </c>
      <c r="E3234" s="27" t="s">
        <v>40</v>
      </c>
      <c r="F3234" s="27" t="s">
        <v>119</v>
      </c>
      <c r="G3234" s="27" t="s">
        <v>120</v>
      </c>
      <c r="H3234" s="27" t="s">
        <v>24</v>
      </c>
      <c r="I3234" s="29">
        <v>0.44999999999999996</v>
      </c>
      <c r="J3234" s="30">
        <v>4500</v>
      </c>
      <c r="K3234" s="31">
        <f t="shared" si="24"/>
        <v>2024.9999999999998</v>
      </c>
      <c r="L3234" s="31">
        <f t="shared" si="25"/>
        <v>810</v>
      </c>
      <c r="M3234" s="32">
        <v>0.4</v>
      </c>
      <c r="O3234" s="37"/>
      <c r="P3234" s="35"/>
      <c r="Q3234" s="33"/>
      <c r="R3234" s="34"/>
    </row>
    <row r="3235" spans="1:18" ht="15.75" customHeight="1" x14ac:dyDescent="0.2">
      <c r="A3235" s="22"/>
      <c r="B3235" s="27" t="s">
        <v>21</v>
      </c>
      <c r="C3235" s="27">
        <v>1185732</v>
      </c>
      <c r="D3235" s="28">
        <v>44517</v>
      </c>
      <c r="E3235" s="27" t="s">
        <v>40</v>
      </c>
      <c r="F3235" s="27" t="s">
        <v>119</v>
      </c>
      <c r="G3235" s="27" t="s">
        <v>120</v>
      </c>
      <c r="H3235" s="27" t="s">
        <v>25</v>
      </c>
      <c r="I3235" s="29">
        <v>0.35000000000000003</v>
      </c>
      <c r="J3235" s="30">
        <v>3500</v>
      </c>
      <c r="K3235" s="31">
        <f t="shared" si="24"/>
        <v>1225.0000000000002</v>
      </c>
      <c r="L3235" s="31">
        <f t="shared" si="25"/>
        <v>490.00000000000011</v>
      </c>
      <c r="M3235" s="32">
        <v>0.4</v>
      </c>
      <c r="O3235" s="37"/>
      <c r="P3235" s="35"/>
      <c r="Q3235" s="33"/>
      <c r="R3235" s="34"/>
    </row>
    <row r="3236" spans="1:18" ht="15.75" customHeight="1" x14ac:dyDescent="0.2">
      <c r="A3236" s="22"/>
      <c r="B3236" s="27" t="s">
        <v>21</v>
      </c>
      <c r="C3236" s="27">
        <v>1185732</v>
      </c>
      <c r="D3236" s="28">
        <v>44517</v>
      </c>
      <c r="E3236" s="27" t="s">
        <v>40</v>
      </c>
      <c r="F3236" s="27" t="s">
        <v>119</v>
      </c>
      <c r="G3236" s="27" t="s">
        <v>120</v>
      </c>
      <c r="H3236" s="27" t="s">
        <v>26</v>
      </c>
      <c r="I3236" s="29">
        <v>0.35000000000000003</v>
      </c>
      <c r="J3236" s="30">
        <v>2950</v>
      </c>
      <c r="K3236" s="31">
        <f t="shared" si="24"/>
        <v>1032.5</v>
      </c>
      <c r="L3236" s="31">
        <f t="shared" si="25"/>
        <v>413</v>
      </c>
      <c r="M3236" s="32">
        <v>0.4</v>
      </c>
      <c r="O3236" s="37"/>
      <c r="P3236" s="35"/>
      <c r="Q3236" s="33"/>
      <c r="R3236" s="34"/>
    </row>
    <row r="3237" spans="1:18" ht="15.75" customHeight="1" x14ac:dyDescent="0.2">
      <c r="A3237" s="22"/>
      <c r="B3237" s="27" t="s">
        <v>21</v>
      </c>
      <c r="C3237" s="27">
        <v>1185732</v>
      </c>
      <c r="D3237" s="28">
        <v>44517</v>
      </c>
      <c r="E3237" s="27" t="s">
        <v>40</v>
      </c>
      <c r="F3237" s="27" t="s">
        <v>119</v>
      </c>
      <c r="G3237" s="27" t="s">
        <v>120</v>
      </c>
      <c r="H3237" s="27" t="s">
        <v>27</v>
      </c>
      <c r="I3237" s="29">
        <v>0.4</v>
      </c>
      <c r="J3237" s="30">
        <v>3250</v>
      </c>
      <c r="K3237" s="31">
        <f t="shared" si="24"/>
        <v>1300</v>
      </c>
      <c r="L3237" s="31">
        <f t="shared" si="25"/>
        <v>520</v>
      </c>
      <c r="M3237" s="32">
        <v>0.4</v>
      </c>
      <c r="O3237" s="37"/>
      <c r="P3237" s="35"/>
      <c r="Q3237" s="33"/>
      <c r="R3237" s="34"/>
    </row>
    <row r="3238" spans="1:18" ht="15.75" customHeight="1" x14ac:dyDescent="0.2">
      <c r="A3238" s="22"/>
      <c r="B3238" s="27" t="s">
        <v>21</v>
      </c>
      <c r="C3238" s="27">
        <v>1185732</v>
      </c>
      <c r="D3238" s="28">
        <v>44517</v>
      </c>
      <c r="E3238" s="27" t="s">
        <v>40</v>
      </c>
      <c r="F3238" s="27" t="s">
        <v>119</v>
      </c>
      <c r="G3238" s="27" t="s">
        <v>120</v>
      </c>
      <c r="H3238" s="27" t="s">
        <v>28</v>
      </c>
      <c r="I3238" s="29">
        <v>0.65</v>
      </c>
      <c r="J3238" s="30">
        <v>3000</v>
      </c>
      <c r="K3238" s="31">
        <f t="shared" si="24"/>
        <v>1950</v>
      </c>
      <c r="L3238" s="31">
        <f t="shared" si="25"/>
        <v>780</v>
      </c>
      <c r="M3238" s="32">
        <v>0.4</v>
      </c>
      <c r="O3238" s="37"/>
      <c r="P3238" s="35"/>
      <c r="Q3238" s="33"/>
      <c r="R3238" s="34"/>
    </row>
    <row r="3239" spans="1:18" ht="15.75" customHeight="1" x14ac:dyDescent="0.2">
      <c r="A3239" s="22"/>
      <c r="B3239" s="27" t="s">
        <v>21</v>
      </c>
      <c r="C3239" s="27">
        <v>1185732</v>
      </c>
      <c r="D3239" s="28">
        <v>44517</v>
      </c>
      <c r="E3239" s="27" t="s">
        <v>40</v>
      </c>
      <c r="F3239" s="27" t="s">
        <v>119</v>
      </c>
      <c r="G3239" s="27" t="s">
        <v>120</v>
      </c>
      <c r="H3239" s="27" t="s">
        <v>29</v>
      </c>
      <c r="I3239" s="29">
        <v>0.7</v>
      </c>
      <c r="J3239" s="30">
        <v>4000</v>
      </c>
      <c r="K3239" s="31">
        <f t="shared" si="24"/>
        <v>2800</v>
      </c>
      <c r="L3239" s="31">
        <f t="shared" si="25"/>
        <v>1120</v>
      </c>
      <c r="M3239" s="32">
        <v>0.4</v>
      </c>
      <c r="O3239" s="37"/>
      <c r="P3239" s="35"/>
      <c r="Q3239" s="33"/>
      <c r="R3239" s="34"/>
    </row>
    <row r="3240" spans="1:18" ht="15.75" customHeight="1" x14ac:dyDescent="0.2">
      <c r="A3240" s="22"/>
      <c r="B3240" s="27" t="s">
        <v>21</v>
      </c>
      <c r="C3240" s="27">
        <v>1185732</v>
      </c>
      <c r="D3240" s="28">
        <v>44546</v>
      </c>
      <c r="E3240" s="27" t="s">
        <v>40</v>
      </c>
      <c r="F3240" s="27" t="s">
        <v>119</v>
      </c>
      <c r="G3240" s="27" t="s">
        <v>120</v>
      </c>
      <c r="H3240" s="27" t="s">
        <v>24</v>
      </c>
      <c r="I3240" s="29">
        <v>0.65</v>
      </c>
      <c r="J3240" s="30">
        <v>6500</v>
      </c>
      <c r="K3240" s="31">
        <f t="shared" si="24"/>
        <v>4225</v>
      </c>
      <c r="L3240" s="31">
        <f t="shared" si="25"/>
        <v>1690</v>
      </c>
      <c r="M3240" s="32">
        <v>0.4</v>
      </c>
      <c r="O3240" s="37"/>
      <c r="P3240" s="35"/>
      <c r="Q3240" s="33"/>
      <c r="R3240" s="34"/>
    </row>
    <row r="3241" spans="1:18" ht="15.75" customHeight="1" x14ac:dyDescent="0.2">
      <c r="A3241" s="22"/>
      <c r="B3241" s="27" t="s">
        <v>21</v>
      </c>
      <c r="C3241" s="27">
        <v>1185732</v>
      </c>
      <c r="D3241" s="28">
        <v>44546</v>
      </c>
      <c r="E3241" s="27" t="s">
        <v>40</v>
      </c>
      <c r="F3241" s="27" t="s">
        <v>119</v>
      </c>
      <c r="G3241" s="27" t="s">
        <v>120</v>
      </c>
      <c r="H3241" s="27" t="s">
        <v>25</v>
      </c>
      <c r="I3241" s="29">
        <v>0.55000000000000004</v>
      </c>
      <c r="J3241" s="30">
        <v>4500</v>
      </c>
      <c r="K3241" s="31">
        <f t="shared" si="24"/>
        <v>2475</v>
      </c>
      <c r="L3241" s="31">
        <f t="shared" si="25"/>
        <v>990</v>
      </c>
      <c r="M3241" s="32">
        <v>0.4</v>
      </c>
      <c r="O3241" s="37"/>
      <c r="P3241" s="35"/>
      <c r="Q3241" s="33"/>
      <c r="R3241" s="34"/>
    </row>
    <row r="3242" spans="1:18" ht="15.75" customHeight="1" x14ac:dyDescent="0.2">
      <c r="A3242" s="22"/>
      <c r="B3242" s="27" t="s">
        <v>21</v>
      </c>
      <c r="C3242" s="27">
        <v>1185732</v>
      </c>
      <c r="D3242" s="28">
        <v>44546</v>
      </c>
      <c r="E3242" s="27" t="s">
        <v>40</v>
      </c>
      <c r="F3242" s="27" t="s">
        <v>119</v>
      </c>
      <c r="G3242" s="27" t="s">
        <v>120</v>
      </c>
      <c r="H3242" s="27" t="s">
        <v>26</v>
      </c>
      <c r="I3242" s="29">
        <v>0.55000000000000004</v>
      </c>
      <c r="J3242" s="30">
        <v>4000</v>
      </c>
      <c r="K3242" s="31">
        <f t="shared" si="24"/>
        <v>2200</v>
      </c>
      <c r="L3242" s="31">
        <f t="shared" si="25"/>
        <v>880</v>
      </c>
      <c r="M3242" s="32">
        <v>0.4</v>
      </c>
      <c r="O3242" s="37"/>
      <c r="P3242" s="35"/>
      <c r="Q3242" s="33"/>
      <c r="R3242" s="34"/>
    </row>
    <row r="3243" spans="1:18" ht="15.75" customHeight="1" x14ac:dyDescent="0.2">
      <c r="A3243" s="22"/>
      <c r="B3243" s="27" t="s">
        <v>21</v>
      </c>
      <c r="C3243" s="27">
        <v>1185732</v>
      </c>
      <c r="D3243" s="28">
        <v>44546</v>
      </c>
      <c r="E3243" s="27" t="s">
        <v>40</v>
      </c>
      <c r="F3243" s="27" t="s">
        <v>119</v>
      </c>
      <c r="G3243" s="27" t="s">
        <v>120</v>
      </c>
      <c r="H3243" s="27" t="s">
        <v>27</v>
      </c>
      <c r="I3243" s="29">
        <v>0.55000000000000004</v>
      </c>
      <c r="J3243" s="30">
        <v>3500</v>
      </c>
      <c r="K3243" s="31">
        <f t="shared" si="24"/>
        <v>1925.0000000000002</v>
      </c>
      <c r="L3243" s="31">
        <f t="shared" si="25"/>
        <v>770.00000000000011</v>
      </c>
      <c r="M3243" s="32">
        <v>0.4</v>
      </c>
      <c r="O3243" s="37"/>
      <c r="P3243" s="35"/>
      <c r="Q3243" s="33"/>
      <c r="R3243" s="34"/>
    </row>
    <row r="3244" spans="1:18" ht="15.75" customHeight="1" x14ac:dyDescent="0.2">
      <c r="A3244" s="22"/>
      <c r="B3244" s="27" t="s">
        <v>21</v>
      </c>
      <c r="C3244" s="27">
        <v>1185732</v>
      </c>
      <c r="D3244" s="28">
        <v>44546</v>
      </c>
      <c r="E3244" s="27" t="s">
        <v>40</v>
      </c>
      <c r="F3244" s="27" t="s">
        <v>119</v>
      </c>
      <c r="G3244" s="27" t="s">
        <v>120</v>
      </c>
      <c r="H3244" s="27" t="s">
        <v>28</v>
      </c>
      <c r="I3244" s="29">
        <v>0.65</v>
      </c>
      <c r="J3244" s="30">
        <v>3500</v>
      </c>
      <c r="K3244" s="31">
        <f t="shared" si="24"/>
        <v>2275</v>
      </c>
      <c r="L3244" s="31">
        <f t="shared" si="25"/>
        <v>910</v>
      </c>
      <c r="M3244" s="32">
        <v>0.4</v>
      </c>
      <c r="O3244" s="37"/>
      <c r="P3244" s="35"/>
      <c r="Q3244" s="33"/>
      <c r="R3244" s="34"/>
    </row>
    <row r="3245" spans="1:18" ht="15.75" customHeight="1" x14ac:dyDescent="0.2">
      <c r="A3245" s="22"/>
      <c r="B3245" s="27" t="s">
        <v>21</v>
      </c>
      <c r="C3245" s="27">
        <v>1185732</v>
      </c>
      <c r="D3245" s="28">
        <v>44546</v>
      </c>
      <c r="E3245" s="27" t="s">
        <v>40</v>
      </c>
      <c r="F3245" s="27" t="s">
        <v>119</v>
      </c>
      <c r="G3245" s="27" t="s">
        <v>120</v>
      </c>
      <c r="H3245" s="27" t="s">
        <v>29</v>
      </c>
      <c r="I3245" s="29">
        <v>0.7</v>
      </c>
      <c r="J3245" s="30">
        <v>4500</v>
      </c>
      <c r="K3245" s="31">
        <f t="shared" si="24"/>
        <v>3150</v>
      </c>
      <c r="L3245" s="31">
        <f t="shared" si="25"/>
        <v>1260</v>
      </c>
      <c r="M3245" s="32">
        <v>0.4</v>
      </c>
      <c r="O3245" s="37"/>
      <c r="P3245" s="35"/>
      <c r="Q3245" s="33"/>
      <c r="R3245" s="34"/>
    </row>
    <row r="3246" spans="1:18" ht="15.75" customHeight="1" x14ac:dyDescent="0.2">
      <c r="A3246" s="22" t="s">
        <v>46</v>
      </c>
      <c r="B3246" s="27" t="s">
        <v>21</v>
      </c>
      <c r="C3246" s="27">
        <v>1185732</v>
      </c>
      <c r="D3246" s="28">
        <v>44220</v>
      </c>
      <c r="E3246" s="27" t="s">
        <v>22</v>
      </c>
      <c r="F3246" s="27" t="s">
        <v>121</v>
      </c>
      <c r="G3246" s="27" t="s">
        <v>96</v>
      </c>
      <c r="H3246" s="27" t="s">
        <v>24</v>
      </c>
      <c r="I3246" s="29">
        <v>0.35000000000000003</v>
      </c>
      <c r="J3246" s="30">
        <v>4250</v>
      </c>
      <c r="K3246" s="31">
        <f t="shared" si="24"/>
        <v>1487.5000000000002</v>
      </c>
      <c r="L3246" s="31">
        <f t="shared" si="25"/>
        <v>595.00000000000011</v>
      </c>
      <c r="M3246" s="32">
        <v>0.4</v>
      </c>
      <c r="O3246" s="37"/>
      <c r="P3246" s="35"/>
      <c r="Q3246" s="33"/>
      <c r="R3246" s="34"/>
    </row>
    <row r="3247" spans="1:18" ht="15.75" customHeight="1" x14ac:dyDescent="0.2">
      <c r="A3247" s="22"/>
      <c r="B3247" s="27" t="s">
        <v>21</v>
      </c>
      <c r="C3247" s="27">
        <v>1185732</v>
      </c>
      <c r="D3247" s="28">
        <v>44220</v>
      </c>
      <c r="E3247" s="27" t="s">
        <v>22</v>
      </c>
      <c r="F3247" s="27" t="s">
        <v>121</v>
      </c>
      <c r="G3247" s="27" t="s">
        <v>96</v>
      </c>
      <c r="H3247" s="27" t="s">
        <v>25</v>
      </c>
      <c r="I3247" s="29">
        <v>0.35000000000000003</v>
      </c>
      <c r="J3247" s="30">
        <v>2250</v>
      </c>
      <c r="K3247" s="31">
        <f t="shared" si="24"/>
        <v>787.50000000000011</v>
      </c>
      <c r="L3247" s="31">
        <f t="shared" si="25"/>
        <v>275.625</v>
      </c>
      <c r="M3247" s="32">
        <v>0.35</v>
      </c>
      <c r="O3247" s="37"/>
      <c r="P3247" s="35"/>
      <c r="Q3247" s="33"/>
      <c r="R3247" s="34"/>
    </row>
    <row r="3248" spans="1:18" ht="15.75" customHeight="1" x14ac:dyDescent="0.2">
      <c r="A3248" s="22"/>
      <c r="B3248" s="27" t="s">
        <v>21</v>
      </c>
      <c r="C3248" s="27">
        <v>1185732</v>
      </c>
      <c r="D3248" s="28">
        <v>44220</v>
      </c>
      <c r="E3248" s="27" t="s">
        <v>22</v>
      </c>
      <c r="F3248" s="27" t="s">
        <v>121</v>
      </c>
      <c r="G3248" s="27" t="s">
        <v>96</v>
      </c>
      <c r="H3248" s="27" t="s">
        <v>26</v>
      </c>
      <c r="I3248" s="29">
        <v>0.25000000000000006</v>
      </c>
      <c r="J3248" s="30">
        <v>2250</v>
      </c>
      <c r="K3248" s="31">
        <f t="shared" si="24"/>
        <v>562.50000000000011</v>
      </c>
      <c r="L3248" s="31">
        <f t="shared" si="25"/>
        <v>196.87500000000003</v>
      </c>
      <c r="M3248" s="32">
        <v>0.35</v>
      </c>
      <c r="O3248" s="37"/>
      <c r="P3248" s="35"/>
      <c r="Q3248" s="33"/>
      <c r="R3248" s="34"/>
    </row>
    <row r="3249" spans="1:18" ht="15.75" customHeight="1" x14ac:dyDescent="0.2">
      <c r="A3249" s="22"/>
      <c r="B3249" s="27" t="s">
        <v>21</v>
      </c>
      <c r="C3249" s="27">
        <v>1185732</v>
      </c>
      <c r="D3249" s="28">
        <v>44220</v>
      </c>
      <c r="E3249" s="27" t="s">
        <v>22</v>
      </c>
      <c r="F3249" s="27" t="s">
        <v>121</v>
      </c>
      <c r="G3249" s="27" t="s">
        <v>96</v>
      </c>
      <c r="H3249" s="27" t="s">
        <v>27</v>
      </c>
      <c r="I3249" s="29">
        <v>0.3</v>
      </c>
      <c r="J3249" s="30">
        <v>750</v>
      </c>
      <c r="K3249" s="31">
        <f t="shared" si="24"/>
        <v>225</v>
      </c>
      <c r="L3249" s="31">
        <f t="shared" si="25"/>
        <v>78.75</v>
      </c>
      <c r="M3249" s="32">
        <v>0.35</v>
      </c>
      <c r="O3249" s="37"/>
      <c r="P3249" s="35"/>
      <c r="Q3249" s="33"/>
      <c r="R3249" s="34"/>
    </row>
    <row r="3250" spans="1:18" ht="15.75" customHeight="1" x14ac:dyDescent="0.2">
      <c r="A3250" s="22"/>
      <c r="B3250" s="27" t="s">
        <v>21</v>
      </c>
      <c r="C3250" s="27">
        <v>1185732</v>
      </c>
      <c r="D3250" s="28">
        <v>44220</v>
      </c>
      <c r="E3250" s="27" t="s">
        <v>22</v>
      </c>
      <c r="F3250" s="27" t="s">
        <v>121</v>
      </c>
      <c r="G3250" s="27" t="s">
        <v>96</v>
      </c>
      <c r="H3250" s="27" t="s">
        <v>28</v>
      </c>
      <c r="I3250" s="29">
        <v>0.45</v>
      </c>
      <c r="J3250" s="30">
        <v>1250</v>
      </c>
      <c r="K3250" s="31">
        <f t="shared" si="24"/>
        <v>562.5</v>
      </c>
      <c r="L3250" s="31">
        <f t="shared" si="25"/>
        <v>168.75</v>
      </c>
      <c r="M3250" s="32">
        <v>0.3</v>
      </c>
      <c r="O3250" s="37"/>
      <c r="P3250" s="35"/>
      <c r="Q3250" s="33"/>
      <c r="R3250" s="34"/>
    </row>
    <row r="3251" spans="1:18" ht="15.75" customHeight="1" x14ac:dyDescent="0.2">
      <c r="A3251" s="22"/>
      <c r="B3251" s="27" t="s">
        <v>21</v>
      </c>
      <c r="C3251" s="27">
        <v>1185732</v>
      </c>
      <c r="D3251" s="28">
        <v>44220</v>
      </c>
      <c r="E3251" s="27" t="s">
        <v>22</v>
      </c>
      <c r="F3251" s="27" t="s">
        <v>121</v>
      </c>
      <c r="G3251" s="27" t="s">
        <v>96</v>
      </c>
      <c r="H3251" s="27" t="s">
        <v>29</v>
      </c>
      <c r="I3251" s="29">
        <v>0.35000000000000003</v>
      </c>
      <c r="J3251" s="30">
        <v>2250</v>
      </c>
      <c r="K3251" s="31">
        <f t="shared" si="24"/>
        <v>787.50000000000011</v>
      </c>
      <c r="L3251" s="31">
        <f t="shared" si="25"/>
        <v>236.25000000000003</v>
      </c>
      <c r="M3251" s="32">
        <v>0.3</v>
      </c>
      <c r="O3251" s="37"/>
      <c r="P3251" s="35"/>
      <c r="Q3251" s="33"/>
      <c r="R3251" s="34"/>
    </row>
    <row r="3252" spans="1:18" ht="15.75" customHeight="1" x14ac:dyDescent="0.2">
      <c r="A3252" s="22"/>
      <c r="B3252" s="27" t="s">
        <v>21</v>
      </c>
      <c r="C3252" s="27">
        <v>1185732</v>
      </c>
      <c r="D3252" s="28">
        <v>44249</v>
      </c>
      <c r="E3252" s="27" t="s">
        <v>22</v>
      </c>
      <c r="F3252" s="27" t="s">
        <v>121</v>
      </c>
      <c r="G3252" s="27" t="s">
        <v>96</v>
      </c>
      <c r="H3252" s="27" t="s">
        <v>24</v>
      </c>
      <c r="I3252" s="29">
        <v>0.35000000000000003</v>
      </c>
      <c r="J3252" s="30">
        <v>4750</v>
      </c>
      <c r="K3252" s="31">
        <f t="shared" si="24"/>
        <v>1662.5000000000002</v>
      </c>
      <c r="L3252" s="31">
        <f t="shared" si="25"/>
        <v>665.00000000000011</v>
      </c>
      <c r="M3252" s="32">
        <v>0.4</v>
      </c>
      <c r="O3252" s="37"/>
      <c r="P3252" s="35"/>
      <c r="Q3252" s="33"/>
      <c r="R3252" s="34"/>
    </row>
    <row r="3253" spans="1:18" ht="15.75" customHeight="1" x14ac:dyDescent="0.2">
      <c r="A3253" s="22"/>
      <c r="B3253" s="27" t="s">
        <v>21</v>
      </c>
      <c r="C3253" s="27">
        <v>1185732</v>
      </c>
      <c r="D3253" s="28">
        <v>44249</v>
      </c>
      <c r="E3253" s="27" t="s">
        <v>22</v>
      </c>
      <c r="F3253" s="27" t="s">
        <v>121</v>
      </c>
      <c r="G3253" s="27" t="s">
        <v>96</v>
      </c>
      <c r="H3253" s="27" t="s">
        <v>25</v>
      </c>
      <c r="I3253" s="29">
        <v>0.35000000000000003</v>
      </c>
      <c r="J3253" s="30">
        <v>1250</v>
      </c>
      <c r="K3253" s="31">
        <f t="shared" si="24"/>
        <v>437.50000000000006</v>
      </c>
      <c r="L3253" s="31">
        <f t="shared" si="25"/>
        <v>153.125</v>
      </c>
      <c r="M3253" s="32">
        <v>0.35</v>
      </c>
      <c r="O3253" s="37"/>
      <c r="P3253" s="35"/>
      <c r="Q3253" s="33"/>
      <c r="R3253" s="34"/>
    </row>
    <row r="3254" spans="1:18" ht="15.75" customHeight="1" x14ac:dyDescent="0.2">
      <c r="A3254" s="22"/>
      <c r="B3254" s="27" t="s">
        <v>21</v>
      </c>
      <c r="C3254" s="27">
        <v>1185732</v>
      </c>
      <c r="D3254" s="28">
        <v>44249</v>
      </c>
      <c r="E3254" s="27" t="s">
        <v>22</v>
      </c>
      <c r="F3254" s="27" t="s">
        <v>121</v>
      </c>
      <c r="G3254" s="27" t="s">
        <v>96</v>
      </c>
      <c r="H3254" s="27" t="s">
        <v>26</v>
      </c>
      <c r="I3254" s="29">
        <v>0.25000000000000006</v>
      </c>
      <c r="J3254" s="30">
        <v>1750</v>
      </c>
      <c r="K3254" s="31">
        <f t="shared" si="24"/>
        <v>437.50000000000011</v>
      </c>
      <c r="L3254" s="31">
        <f t="shared" si="25"/>
        <v>153.12500000000003</v>
      </c>
      <c r="M3254" s="32">
        <v>0.35</v>
      </c>
      <c r="O3254" s="37"/>
      <c r="P3254" s="35"/>
      <c r="Q3254" s="33"/>
      <c r="R3254" s="34"/>
    </row>
    <row r="3255" spans="1:18" ht="15.75" customHeight="1" x14ac:dyDescent="0.2">
      <c r="A3255" s="22"/>
      <c r="B3255" s="27" t="s">
        <v>21</v>
      </c>
      <c r="C3255" s="27">
        <v>1185732</v>
      </c>
      <c r="D3255" s="28">
        <v>44249</v>
      </c>
      <c r="E3255" s="27" t="s">
        <v>22</v>
      </c>
      <c r="F3255" s="27" t="s">
        <v>121</v>
      </c>
      <c r="G3255" s="27" t="s">
        <v>96</v>
      </c>
      <c r="H3255" s="27" t="s">
        <v>27</v>
      </c>
      <c r="I3255" s="29">
        <v>0.3</v>
      </c>
      <c r="J3255" s="30">
        <v>500</v>
      </c>
      <c r="K3255" s="31">
        <f t="shared" si="24"/>
        <v>150</v>
      </c>
      <c r="L3255" s="31">
        <f t="shared" si="25"/>
        <v>52.5</v>
      </c>
      <c r="M3255" s="32">
        <v>0.35</v>
      </c>
      <c r="O3255" s="37"/>
      <c r="P3255" s="35"/>
      <c r="Q3255" s="33"/>
      <c r="R3255" s="34"/>
    </row>
    <row r="3256" spans="1:18" ht="15.75" customHeight="1" x14ac:dyDescent="0.2">
      <c r="A3256" s="22"/>
      <c r="B3256" s="27" t="s">
        <v>21</v>
      </c>
      <c r="C3256" s="27">
        <v>1185732</v>
      </c>
      <c r="D3256" s="28">
        <v>44249</v>
      </c>
      <c r="E3256" s="27" t="s">
        <v>22</v>
      </c>
      <c r="F3256" s="27" t="s">
        <v>121</v>
      </c>
      <c r="G3256" s="27" t="s">
        <v>96</v>
      </c>
      <c r="H3256" s="27" t="s">
        <v>28</v>
      </c>
      <c r="I3256" s="29">
        <v>0.45</v>
      </c>
      <c r="J3256" s="30">
        <v>1250</v>
      </c>
      <c r="K3256" s="31">
        <f t="shared" si="24"/>
        <v>562.5</v>
      </c>
      <c r="L3256" s="31">
        <f t="shared" si="25"/>
        <v>168.75</v>
      </c>
      <c r="M3256" s="32">
        <v>0.3</v>
      </c>
      <c r="O3256" s="37"/>
      <c r="P3256" s="35"/>
      <c r="Q3256" s="33"/>
      <c r="R3256" s="34"/>
    </row>
    <row r="3257" spans="1:18" ht="15.75" customHeight="1" x14ac:dyDescent="0.2">
      <c r="A3257" s="22"/>
      <c r="B3257" s="27" t="s">
        <v>21</v>
      </c>
      <c r="C3257" s="27">
        <v>1185732</v>
      </c>
      <c r="D3257" s="28">
        <v>44249</v>
      </c>
      <c r="E3257" s="27" t="s">
        <v>22</v>
      </c>
      <c r="F3257" s="27" t="s">
        <v>121</v>
      </c>
      <c r="G3257" s="27" t="s">
        <v>96</v>
      </c>
      <c r="H3257" s="27" t="s">
        <v>29</v>
      </c>
      <c r="I3257" s="29">
        <v>0.35000000000000003</v>
      </c>
      <c r="J3257" s="30">
        <v>2250</v>
      </c>
      <c r="K3257" s="31">
        <f t="shared" si="24"/>
        <v>787.50000000000011</v>
      </c>
      <c r="L3257" s="31">
        <f t="shared" si="25"/>
        <v>236.25000000000003</v>
      </c>
      <c r="M3257" s="32">
        <v>0.3</v>
      </c>
      <c r="O3257" s="37"/>
      <c r="P3257" s="35"/>
      <c r="Q3257" s="33"/>
      <c r="R3257" s="34"/>
    </row>
    <row r="3258" spans="1:18" ht="15.75" customHeight="1" x14ac:dyDescent="0.2">
      <c r="A3258" s="22"/>
      <c r="B3258" s="27" t="s">
        <v>21</v>
      </c>
      <c r="C3258" s="27">
        <v>1185732</v>
      </c>
      <c r="D3258" s="28">
        <v>44275</v>
      </c>
      <c r="E3258" s="27" t="s">
        <v>22</v>
      </c>
      <c r="F3258" s="27" t="s">
        <v>121</v>
      </c>
      <c r="G3258" s="27" t="s">
        <v>96</v>
      </c>
      <c r="H3258" s="27" t="s">
        <v>24</v>
      </c>
      <c r="I3258" s="29">
        <v>0.35000000000000003</v>
      </c>
      <c r="J3258" s="30">
        <v>4450</v>
      </c>
      <c r="K3258" s="31">
        <f t="shared" si="24"/>
        <v>1557.5000000000002</v>
      </c>
      <c r="L3258" s="31">
        <f t="shared" si="25"/>
        <v>623.00000000000011</v>
      </c>
      <c r="M3258" s="32">
        <v>0.4</v>
      </c>
      <c r="O3258" s="37"/>
      <c r="P3258" s="35"/>
      <c r="Q3258" s="33"/>
      <c r="R3258" s="34"/>
    </row>
    <row r="3259" spans="1:18" ht="15.75" customHeight="1" x14ac:dyDescent="0.2">
      <c r="A3259" s="22"/>
      <c r="B3259" s="27" t="s">
        <v>21</v>
      </c>
      <c r="C3259" s="27">
        <v>1185732</v>
      </c>
      <c r="D3259" s="28">
        <v>44275</v>
      </c>
      <c r="E3259" s="27" t="s">
        <v>22</v>
      </c>
      <c r="F3259" s="27" t="s">
        <v>121</v>
      </c>
      <c r="G3259" s="27" t="s">
        <v>96</v>
      </c>
      <c r="H3259" s="27" t="s">
        <v>25</v>
      </c>
      <c r="I3259" s="29">
        <v>0.35000000000000003</v>
      </c>
      <c r="J3259" s="30">
        <v>1500</v>
      </c>
      <c r="K3259" s="31">
        <f t="shared" si="24"/>
        <v>525</v>
      </c>
      <c r="L3259" s="31">
        <f t="shared" si="25"/>
        <v>183.75</v>
      </c>
      <c r="M3259" s="32">
        <v>0.35</v>
      </c>
      <c r="O3259" s="37"/>
      <c r="P3259" s="35"/>
      <c r="Q3259" s="33"/>
      <c r="R3259" s="34"/>
    </row>
    <row r="3260" spans="1:18" ht="15.75" customHeight="1" x14ac:dyDescent="0.2">
      <c r="A3260" s="22"/>
      <c r="B3260" s="27" t="s">
        <v>21</v>
      </c>
      <c r="C3260" s="27">
        <v>1185732</v>
      </c>
      <c r="D3260" s="28">
        <v>44275</v>
      </c>
      <c r="E3260" s="27" t="s">
        <v>22</v>
      </c>
      <c r="F3260" s="27" t="s">
        <v>121</v>
      </c>
      <c r="G3260" s="27" t="s">
        <v>96</v>
      </c>
      <c r="H3260" s="27" t="s">
        <v>26</v>
      </c>
      <c r="I3260" s="29">
        <v>0.25000000000000006</v>
      </c>
      <c r="J3260" s="30">
        <v>1750</v>
      </c>
      <c r="K3260" s="31">
        <f t="shared" si="24"/>
        <v>437.50000000000011</v>
      </c>
      <c r="L3260" s="31">
        <f t="shared" si="25"/>
        <v>153.12500000000003</v>
      </c>
      <c r="M3260" s="32">
        <v>0.35</v>
      </c>
      <c r="O3260" s="37"/>
      <c r="P3260" s="35"/>
      <c r="Q3260" s="33"/>
      <c r="R3260" s="34"/>
    </row>
    <row r="3261" spans="1:18" ht="15.75" customHeight="1" x14ac:dyDescent="0.2">
      <c r="A3261" s="22"/>
      <c r="B3261" s="27" t="s">
        <v>21</v>
      </c>
      <c r="C3261" s="27">
        <v>1185732</v>
      </c>
      <c r="D3261" s="28">
        <v>44275</v>
      </c>
      <c r="E3261" s="27" t="s">
        <v>22</v>
      </c>
      <c r="F3261" s="27" t="s">
        <v>121</v>
      </c>
      <c r="G3261" s="27" t="s">
        <v>96</v>
      </c>
      <c r="H3261" s="27" t="s">
        <v>27</v>
      </c>
      <c r="I3261" s="29">
        <v>0.3</v>
      </c>
      <c r="J3261" s="30">
        <v>250</v>
      </c>
      <c r="K3261" s="31">
        <f t="shared" si="24"/>
        <v>75</v>
      </c>
      <c r="L3261" s="31">
        <f t="shared" si="25"/>
        <v>26.25</v>
      </c>
      <c r="M3261" s="32">
        <v>0.35</v>
      </c>
      <c r="O3261" s="37"/>
      <c r="P3261" s="35"/>
      <c r="Q3261" s="33"/>
      <c r="R3261" s="34"/>
    </row>
    <row r="3262" spans="1:18" ht="15.75" customHeight="1" x14ac:dyDescent="0.2">
      <c r="A3262" s="22"/>
      <c r="B3262" s="27" t="s">
        <v>21</v>
      </c>
      <c r="C3262" s="27">
        <v>1185732</v>
      </c>
      <c r="D3262" s="28">
        <v>44275</v>
      </c>
      <c r="E3262" s="27" t="s">
        <v>22</v>
      </c>
      <c r="F3262" s="27" t="s">
        <v>121</v>
      </c>
      <c r="G3262" s="27" t="s">
        <v>96</v>
      </c>
      <c r="H3262" s="27" t="s">
        <v>28</v>
      </c>
      <c r="I3262" s="29">
        <v>0.45</v>
      </c>
      <c r="J3262" s="30">
        <v>750</v>
      </c>
      <c r="K3262" s="31">
        <f t="shared" si="24"/>
        <v>337.5</v>
      </c>
      <c r="L3262" s="31">
        <f t="shared" si="25"/>
        <v>101.25</v>
      </c>
      <c r="M3262" s="32">
        <v>0.3</v>
      </c>
      <c r="O3262" s="37"/>
      <c r="P3262" s="35"/>
      <c r="Q3262" s="33"/>
      <c r="R3262" s="34"/>
    </row>
    <row r="3263" spans="1:18" ht="15.75" customHeight="1" x14ac:dyDescent="0.2">
      <c r="A3263" s="22"/>
      <c r="B3263" s="27" t="s">
        <v>21</v>
      </c>
      <c r="C3263" s="27">
        <v>1185732</v>
      </c>
      <c r="D3263" s="28">
        <v>44275</v>
      </c>
      <c r="E3263" s="27" t="s">
        <v>22</v>
      </c>
      <c r="F3263" s="27" t="s">
        <v>121</v>
      </c>
      <c r="G3263" s="27" t="s">
        <v>96</v>
      </c>
      <c r="H3263" s="27" t="s">
        <v>29</v>
      </c>
      <c r="I3263" s="29">
        <v>0.35000000000000003</v>
      </c>
      <c r="J3263" s="30">
        <v>1750</v>
      </c>
      <c r="K3263" s="31">
        <f t="shared" si="24"/>
        <v>612.50000000000011</v>
      </c>
      <c r="L3263" s="31">
        <f t="shared" si="25"/>
        <v>183.75000000000003</v>
      </c>
      <c r="M3263" s="32">
        <v>0.3</v>
      </c>
      <c r="O3263" s="37"/>
      <c r="P3263" s="35"/>
      <c r="Q3263" s="33"/>
      <c r="R3263" s="34"/>
    </row>
    <row r="3264" spans="1:18" ht="15.75" customHeight="1" x14ac:dyDescent="0.2">
      <c r="A3264" s="22"/>
      <c r="B3264" s="27" t="s">
        <v>21</v>
      </c>
      <c r="C3264" s="27">
        <v>1185732</v>
      </c>
      <c r="D3264" s="28">
        <v>44307</v>
      </c>
      <c r="E3264" s="27" t="s">
        <v>22</v>
      </c>
      <c r="F3264" s="27" t="s">
        <v>121</v>
      </c>
      <c r="G3264" s="27" t="s">
        <v>96</v>
      </c>
      <c r="H3264" s="27" t="s">
        <v>24</v>
      </c>
      <c r="I3264" s="29">
        <v>0.35000000000000003</v>
      </c>
      <c r="J3264" s="30">
        <v>4250</v>
      </c>
      <c r="K3264" s="31">
        <f t="shared" si="24"/>
        <v>1487.5000000000002</v>
      </c>
      <c r="L3264" s="31">
        <f t="shared" si="25"/>
        <v>595.00000000000011</v>
      </c>
      <c r="M3264" s="32">
        <v>0.4</v>
      </c>
      <c r="O3264" s="37"/>
      <c r="P3264" s="35"/>
      <c r="Q3264" s="33"/>
      <c r="R3264" s="34"/>
    </row>
    <row r="3265" spans="1:18" ht="15.75" customHeight="1" x14ac:dyDescent="0.2">
      <c r="A3265" s="22"/>
      <c r="B3265" s="27" t="s">
        <v>21</v>
      </c>
      <c r="C3265" s="27">
        <v>1185732</v>
      </c>
      <c r="D3265" s="28">
        <v>44307</v>
      </c>
      <c r="E3265" s="27" t="s">
        <v>22</v>
      </c>
      <c r="F3265" s="27" t="s">
        <v>121</v>
      </c>
      <c r="G3265" s="27" t="s">
        <v>96</v>
      </c>
      <c r="H3265" s="27" t="s">
        <v>25</v>
      </c>
      <c r="I3265" s="29">
        <v>0.35000000000000003</v>
      </c>
      <c r="J3265" s="30">
        <v>1250</v>
      </c>
      <c r="K3265" s="31">
        <f t="shared" si="24"/>
        <v>437.50000000000006</v>
      </c>
      <c r="L3265" s="31">
        <f t="shared" si="25"/>
        <v>153.125</v>
      </c>
      <c r="M3265" s="32">
        <v>0.35</v>
      </c>
      <c r="O3265" s="37"/>
      <c r="P3265" s="35"/>
      <c r="Q3265" s="33"/>
      <c r="R3265" s="34"/>
    </row>
    <row r="3266" spans="1:18" ht="15.75" customHeight="1" x14ac:dyDescent="0.2">
      <c r="A3266" s="22"/>
      <c r="B3266" s="27" t="s">
        <v>21</v>
      </c>
      <c r="C3266" s="27">
        <v>1185732</v>
      </c>
      <c r="D3266" s="28">
        <v>44307</v>
      </c>
      <c r="E3266" s="27" t="s">
        <v>22</v>
      </c>
      <c r="F3266" s="27" t="s">
        <v>121</v>
      </c>
      <c r="G3266" s="27" t="s">
        <v>96</v>
      </c>
      <c r="H3266" s="27" t="s">
        <v>26</v>
      </c>
      <c r="I3266" s="29">
        <v>0.25000000000000006</v>
      </c>
      <c r="J3266" s="30">
        <v>1250</v>
      </c>
      <c r="K3266" s="31">
        <f t="shared" si="24"/>
        <v>312.50000000000006</v>
      </c>
      <c r="L3266" s="31">
        <f t="shared" si="25"/>
        <v>109.37500000000001</v>
      </c>
      <c r="M3266" s="32">
        <v>0.35</v>
      </c>
      <c r="O3266" s="37"/>
      <c r="P3266" s="35"/>
      <c r="Q3266" s="33"/>
      <c r="R3266" s="34"/>
    </row>
    <row r="3267" spans="1:18" ht="15.75" customHeight="1" x14ac:dyDescent="0.2">
      <c r="A3267" s="22"/>
      <c r="B3267" s="27" t="s">
        <v>21</v>
      </c>
      <c r="C3267" s="27">
        <v>1185732</v>
      </c>
      <c r="D3267" s="28">
        <v>44307</v>
      </c>
      <c r="E3267" s="27" t="s">
        <v>22</v>
      </c>
      <c r="F3267" s="27" t="s">
        <v>121</v>
      </c>
      <c r="G3267" s="27" t="s">
        <v>96</v>
      </c>
      <c r="H3267" s="27" t="s">
        <v>27</v>
      </c>
      <c r="I3267" s="29">
        <v>0.3</v>
      </c>
      <c r="J3267" s="30">
        <v>500</v>
      </c>
      <c r="K3267" s="31">
        <f t="shared" si="24"/>
        <v>150</v>
      </c>
      <c r="L3267" s="31">
        <f t="shared" si="25"/>
        <v>52.5</v>
      </c>
      <c r="M3267" s="32">
        <v>0.35</v>
      </c>
      <c r="O3267" s="37"/>
      <c r="P3267" s="35"/>
      <c r="Q3267" s="33"/>
      <c r="R3267" s="34"/>
    </row>
    <row r="3268" spans="1:18" ht="15.75" customHeight="1" x14ac:dyDescent="0.2">
      <c r="A3268" s="22"/>
      <c r="B3268" s="27" t="s">
        <v>21</v>
      </c>
      <c r="C3268" s="27">
        <v>1185732</v>
      </c>
      <c r="D3268" s="28">
        <v>44307</v>
      </c>
      <c r="E3268" s="27" t="s">
        <v>22</v>
      </c>
      <c r="F3268" s="27" t="s">
        <v>121</v>
      </c>
      <c r="G3268" s="27" t="s">
        <v>96</v>
      </c>
      <c r="H3268" s="27" t="s">
        <v>28</v>
      </c>
      <c r="I3268" s="29">
        <v>0.45</v>
      </c>
      <c r="J3268" s="30">
        <v>500</v>
      </c>
      <c r="K3268" s="31">
        <f t="shared" si="24"/>
        <v>225</v>
      </c>
      <c r="L3268" s="31">
        <f t="shared" si="25"/>
        <v>67.5</v>
      </c>
      <c r="M3268" s="32">
        <v>0.3</v>
      </c>
      <c r="O3268" s="37"/>
      <c r="P3268" s="35"/>
      <c r="Q3268" s="33"/>
      <c r="R3268" s="34"/>
    </row>
    <row r="3269" spans="1:18" ht="15.75" customHeight="1" x14ac:dyDescent="0.2">
      <c r="A3269" s="22"/>
      <c r="B3269" s="27" t="s">
        <v>21</v>
      </c>
      <c r="C3269" s="27">
        <v>1185732</v>
      </c>
      <c r="D3269" s="28">
        <v>44307</v>
      </c>
      <c r="E3269" s="27" t="s">
        <v>22</v>
      </c>
      <c r="F3269" s="27" t="s">
        <v>121</v>
      </c>
      <c r="G3269" s="27" t="s">
        <v>96</v>
      </c>
      <c r="H3269" s="27" t="s">
        <v>29</v>
      </c>
      <c r="I3269" s="29">
        <v>0.35000000000000003</v>
      </c>
      <c r="J3269" s="30">
        <v>2000</v>
      </c>
      <c r="K3269" s="31">
        <f t="shared" si="24"/>
        <v>700.00000000000011</v>
      </c>
      <c r="L3269" s="31">
        <f t="shared" si="25"/>
        <v>210.00000000000003</v>
      </c>
      <c r="M3269" s="32">
        <v>0.3</v>
      </c>
      <c r="O3269" s="37"/>
      <c r="P3269" s="35"/>
      <c r="Q3269" s="33"/>
      <c r="R3269" s="34"/>
    </row>
    <row r="3270" spans="1:18" ht="15.75" customHeight="1" x14ac:dyDescent="0.2">
      <c r="A3270" s="22"/>
      <c r="B3270" s="27" t="s">
        <v>21</v>
      </c>
      <c r="C3270" s="27">
        <v>1185732</v>
      </c>
      <c r="D3270" s="28">
        <v>44336</v>
      </c>
      <c r="E3270" s="27" t="s">
        <v>22</v>
      </c>
      <c r="F3270" s="27" t="s">
        <v>121</v>
      </c>
      <c r="G3270" s="27" t="s">
        <v>96</v>
      </c>
      <c r="H3270" s="27" t="s">
        <v>24</v>
      </c>
      <c r="I3270" s="29">
        <v>0.49999999999999994</v>
      </c>
      <c r="J3270" s="30">
        <v>4700</v>
      </c>
      <c r="K3270" s="31">
        <f t="shared" si="24"/>
        <v>2349.9999999999995</v>
      </c>
      <c r="L3270" s="31">
        <f t="shared" si="25"/>
        <v>939.99999999999989</v>
      </c>
      <c r="M3270" s="32">
        <v>0.4</v>
      </c>
      <c r="O3270" s="37"/>
      <c r="P3270" s="35"/>
      <c r="Q3270" s="33"/>
      <c r="R3270" s="34"/>
    </row>
    <row r="3271" spans="1:18" ht="15.75" customHeight="1" x14ac:dyDescent="0.2">
      <c r="A3271" s="22"/>
      <c r="B3271" s="27" t="s">
        <v>21</v>
      </c>
      <c r="C3271" s="27">
        <v>1185732</v>
      </c>
      <c r="D3271" s="28">
        <v>44336</v>
      </c>
      <c r="E3271" s="27" t="s">
        <v>22</v>
      </c>
      <c r="F3271" s="27" t="s">
        <v>121</v>
      </c>
      <c r="G3271" s="27" t="s">
        <v>96</v>
      </c>
      <c r="H3271" s="27" t="s">
        <v>25</v>
      </c>
      <c r="I3271" s="29">
        <v>0.45</v>
      </c>
      <c r="J3271" s="30">
        <v>1750</v>
      </c>
      <c r="K3271" s="31">
        <f t="shared" si="24"/>
        <v>787.5</v>
      </c>
      <c r="L3271" s="31">
        <f t="shared" si="25"/>
        <v>275.625</v>
      </c>
      <c r="M3271" s="32">
        <v>0.35</v>
      </c>
      <c r="O3271" s="37"/>
      <c r="P3271" s="35"/>
      <c r="Q3271" s="33"/>
      <c r="R3271" s="34"/>
    </row>
    <row r="3272" spans="1:18" ht="15.75" customHeight="1" x14ac:dyDescent="0.2">
      <c r="A3272" s="22"/>
      <c r="B3272" s="27" t="s">
        <v>21</v>
      </c>
      <c r="C3272" s="27">
        <v>1185732</v>
      </c>
      <c r="D3272" s="28">
        <v>44336</v>
      </c>
      <c r="E3272" s="27" t="s">
        <v>22</v>
      </c>
      <c r="F3272" s="27" t="s">
        <v>121</v>
      </c>
      <c r="G3272" s="27" t="s">
        <v>96</v>
      </c>
      <c r="H3272" s="27" t="s">
        <v>26</v>
      </c>
      <c r="I3272" s="29">
        <v>0.4</v>
      </c>
      <c r="J3272" s="30">
        <v>1500</v>
      </c>
      <c r="K3272" s="31">
        <f t="shared" si="24"/>
        <v>600</v>
      </c>
      <c r="L3272" s="31">
        <f t="shared" si="25"/>
        <v>210</v>
      </c>
      <c r="M3272" s="32">
        <v>0.35</v>
      </c>
      <c r="O3272" s="37"/>
      <c r="P3272" s="35"/>
      <c r="Q3272" s="33"/>
      <c r="R3272" s="34"/>
    </row>
    <row r="3273" spans="1:18" ht="15.75" customHeight="1" x14ac:dyDescent="0.2">
      <c r="A3273" s="22"/>
      <c r="B3273" s="27" t="s">
        <v>21</v>
      </c>
      <c r="C3273" s="27">
        <v>1185732</v>
      </c>
      <c r="D3273" s="28">
        <v>44336</v>
      </c>
      <c r="E3273" s="27" t="s">
        <v>22</v>
      </c>
      <c r="F3273" s="27" t="s">
        <v>121</v>
      </c>
      <c r="G3273" s="27" t="s">
        <v>96</v>
      </c>
      <c r="H3273" s="27" t="s">
        <v>27</v>
      </c>
      <c r="I3273" s="29">
        <v>0.4</v>
      </c>
      <c r="J3273" s="30">
        <v>1000</v>
      </c>
      <c r="K3273" s="31">
        <f t="shared" si="24"/>
        <v>400</v>
      </c>
      <c r="L3273" s="31">
        <f t="shared" si="25"/>
        <v>140</v>
      </c>
      <c r="M3273" s="32">
        <v>0.35</v>
      </c>
      <c r="O3273" s="37"/>
      <c r="P3273" s="35"/>
      <c r="Q3273" s="33"/>
      <c r="R3273" s="34"/>
    </row>
    <row r="3274" spans="1:18" ht="15.75" customHeight="1" x14ac:dyDescent="0.2">
      <c r="A3274" s="22"/>
      <c r="B3274" s="27" t="s">
        <v>21</v>
      </c>
      <c r="C3274" s="27">
        <v>1185732</v>
      </c>
      <c r="D3274" s="28">
        <v>44336</v>
      </c>
      <c r="E3274" s="27" t="s">
        <v>22</v>
      </c>
      <c r="F3274" s="27" t="s">
        <v>121</v>
      </c>
      <c r="G3274" s="27" t="s">
        <v>96</v>
      </c>
      <c r="H3274" s="27" t="s">
        <v>28</v>
      </c>
      <c r="I3274" s="29">
        <v>0.49999999999999994</v>
      </c>
      <c r="J3274" s="30">
        <v>1250</v>
      </c>
      <c r="K3274" s="31">
        <f t="shared" si="24"/>
        <v>624.99999999999989</v>
      </c>
      <c r="L3274" s="31">
        <f t="shared" si="25"/>
        <v>187.49999999999997</v>
      </c>
      <c r="M3274" s="32">
        <v>0.3</v>
      </c>
      <c r="O3274" s="37"/>
      <c r="P3274" s="35"/>
      <c r="Q3274" s="33"/>
      <c r="R3274" s="34"/>
    </row>
    <row r="3275" spans="1:18" ht="15.75" customHeight="1" x14ac:dyDescent="0.2">
      <c r="A3275" s="22"/>
      <c r="B3275" s="27" t="s">
        <v>21</v>
      </c>
      <c r="C3275" s="27">
        <v>1185732</v>
      </c>
      <c r="D3275" s="28">
        <v>44336</v>
      </c>
      <c r="E3275" s="27" t="s">
        <v>22</v>
      </c>
      <c r="F3275" s="27" t="s">
        <v>121</v>
      </c>
      <c r="G3275" s="27" t="s">
        <v>96</v>
      </c>
      <c r="H3275" s="27" t="s">
        <v>29</v>
      </c>
      <c r="I3275" s="29">
        <v>0.54999999999999993</v>
      </c>
      <c r="J3275" s="30">
        <v>2500</v>
      </c>
      <c r="K3275" s="31">
        <f t="shared" si="24"/>
        <v>1374.9999999999998</v>
      </c>
      <c r="L3275" s="31">
        <f t="shared" si="25"/>
        <v>412.49999999999994</v>
      </c>
      <c r="M3275" s="32">
        <v>0.3</v>
      </c>
      <c r="O3275" s="37"/>
      <c r="P3275" s="35"/>
      <c r="Q3275" s="33"/>
      <c r="R3275" s="34"/>
    </row>
    <row r="3276" spans="1:18" ht="15.75" customHeight="1" x14ac:dyDescent="0.2">
      <c r="A3276" s="22"/>
      <c r="B3276" s="27" t="s">
        <v>21</v>
      </c>
      <c r="C3276" s="27">
        <v>1185732</v>
      </c>
      <c r="D3276" s="28">
        <v>44369</v>
      </c>
      <c r="E3276" s="27" t="s">
        <v>22</v>
      </c>
      <c r="F3276" s="27" t="s">
        <v>121</v>
      </c>
      <c r="G3276" s="27" t="s">
        <v>96</v>
      </c>
      <c r="H3276" s="27" t="s">
        <v>24</v>
      </c>
      <c r="I3276" s="29">
        <v>0.49999999999999994</v>
      </c>
      <c r="J3276" s="30">
        <v>5000</v>
      </c>
      <c r="K3276" s="31">
        <f t="shared" si="24"/>
        <v>2499.9999999999995</v>
      </c>
      <c r="L3276" s="31">
        <f t="shared" si="25"/>
        <v>999.99999999999989</v>
      </c>
      <c r="M3276" s="32">
        <v>0.4</v>
      </c>
      <c r="O3276" s="37"/>
      <c r="P3276" s="35"/>
      <c r="Q3276" s="33"/>
      <c r="R3276" s="34"/>
    </row>
    <row r="3277" spans="1:18" ht="15.75" customHeight="1" x14ac:dyDescent="0.2">
      <c r="A3277" s="22"/>
      <c r="B3277" s="27" t="s">
        <v>21</v>
      </c>
      <c r="C3277" s="27">
        <v>1185732</v>
      </c>
      <c r="D3277" s="28">
        <v>44369</v>
      </c>
      <c r="E3277" s="27" t="s">
        <v>22</v>
      </c>
      <c r="F3277" s="27" t="s">
        <v>121</v>
      </c>
      <c r="G3277" s="27" t="s">
        <v>96</v>
      </c>
      <c r="H3277" s="27" t="s">
        <v>25</v>
      </c>
      <c r="I3277" s="29">
        <v>0.45</v>
      </c>
      <c r="J3277" s="30">
        <v>2500</v>
      </c>
      <c r="K3277" s="31">
        <f t="shared" si="24"/>
        <v>1125</v>
      </c>
      <c r="L3277" s="31">
        <f t="shared" si="25"/>
        <v>393.75</v>
      </c>
      <c r="M3277" s="32">
        <v>0.35</v>
      </c>
      <c r="O3277" s="37"/>
      <c r="P3277" s="35"/>
      <c r="Q3277" s="33"/>
      <c r="R3277" s="34"/>
    </row>
    <row r="3278" spans="1:18" ht="15.75" customHeight="1" x14ac:dyDescent="0.2">
      <c r="A3278" s="22"/>
      <c r="B3278" s="27" t="s">
        <v>21</v>
      </c>
      <c r="C3278" s="27">
        <v>1185732</v>
      </c>
      <c r="D3278" s="28">
        <v>44369</v>
      </c>
      <c r="E3278" s="27" t="s">
        <v>22</v>
      </c>
      <c r="F3278" s="27" t="s">
        <v>121</v>
      </c>
      <c r="G3278" s="27" t="s">
        <v>96</v>
      </c>
      <c r="H3278" s="27" t="s">
        <v>26</v>
      </c>
      <c r="I3278" s="29">
        <v>0.4</v>
      </c>
      <c r="J3278" s="30">
        <v>1750</v>
      </c>
      <c r="K3278" s="31">
        <f t="shared" si="24"/>
        <v>700</v>
      </c>
      <c r="L3278" s="31">
        <f t="shared" si="25"/>
        <v>244.99999999999997</v>
      </c>
      <c r="M3278" s="32">
        <v>0.35</v>
      </c>
      <c r="O3278" s="37"/>
      <c r="P3278" s="35"/>
      <c r="Q3278" s="33"/>
      <c r="R3278" s="34"/>
    </row>
    <row r="3279" spans="1:18" ht="15.75" customHeight="1" x14ac:dyDescent="0.2">
      <c r="A3279" s="22"/>
      <c r="B3279" s="27" t="s">
        <v>21</v>
      </c>
      <c r="C3279" s="27">
        <v>1185732</v>
      </c>
      <c r="D3279" s="28">
        <v>44369</v>
      </c>
      <c r="E3279" s="27" t="s">
        <v>22</v>
      </c>
      <c r="F3279" s="27" t="s">
        <v>121</v>
      </c>
      <c r="G3279" s="27" t="s">
        <v>96</v>
      </c>
      <c r="H3279" s="27" t="s">
        <v>27</v>
      </c>
      <c r="I3279" s="29">
        <v>0.4</v>
      </c>
      <c r="J3279" s="30">
        <v>1500</v>
      </c>
      <c r="K3279" s="31">
        <f t="shared" si="24"/>
        <v>600</v>
      </c>
      <c r="L3279" s="31">
        <f t="shared" si="25"/>
        <v>210</v>
      </c>
      <c r="M3279" s="32">
        <v>0.35</v>
      </c>
      <c r="O3279" s="37"/>
      <c r="P3279" s="35"/>
      <c r="Q3279" s="33"/>
      <c r="R3279" s="34"/>
    </row>
    <row r="3280" spans="1:18" ht="15.75" customHeight="1" x14ac:dyDescent="0.2">
      <c r="A3280" s="22"/>
      <c r="B3280" s="27" t="s">
        <v>21</v>
      </c>
      <c r="C3280" s="27">
        <v>1185732</v>
      </c>
      <c r="D3280" s="28">
        <v>44369</v>
      </c>
      <c r="E3280" s="27" t="s">
        <v>22</v>
      </c>
      <c r="F3280" s="27" t="s">
        <v>121</v>
      </c>
      <c r="G3280" s="27" t="s">
        <v>96</v>
      </c>
      <c r="H3280" s="27" t="s">
        <v>28</v>
      </c>
      <c r="I3280" s="29">
        <v>0.49999999999999994</v>
      </c>
      <c r="J3280" s="30">
        <v>1500</v>
      </c>
      <c r="K3280" s="31">
        <f t="shared" si="24"/>
        <v>749.99999999999989</v>
      </c>
      <c r="L3280" s="31">
        <f t="shared" si="25"/>
        <v>224.99999999999997</v>
      </c>
      <c r="M3280" s="32">
        <v>0.3</v>
      </c>
      <c r="O3280" s="37"/>
      <c r="P3280" s="35"/>
      <c r="Q3280" s="33"/>
      <c r="R3280" s="34"/>
    </row>
    <row r="3281" spans="1:18" ht="15.75" customHeight="1" x14ac:dyDescent="0.2">
      <c r="A3281" s="22"/>
      <c r="B3281" s="27" t="s">
        <v>21</v>
      </c>
      <c r="C3281" s="27">
        <v>1185732</v>
      </c>
      <c r="D3281" s="28">
        <v>44369</v>
      </c>
      <c r="E3281" s="27" t="s">
        <v>22</v>
      </c>
      <c r="F3281" s="27" t="s">
        <v>121</v>
      </c>
      <c r="G3281" s="27" t="s">
        <v>96</v>
      </c>
      <c r="H3281" s="27" t="s">
        <v>29</v>
      </c>
      <c r="I3281" s="29">
        <v>0.54999999999999993</v>
      </c>
      <c r="J3281" s="30">
        <v>3000</v>
      </c>
      <c r="K3281" s="31">
        <f t="shared" si="24"/>
        <v>1649.9999999999998</v>
      </c>
      <c r="L3281" s="31">
        <f t="shared" si="25"/>
        <v>494.99999999999989</v>
      </c>
      <c r="M3281" s="32">
        <v>0.3</v>
      </c>
      <c r="O3281" s="37"/>
      <c r="P3281" s="35"/>
      <c r="Q3281" s="33"/>
      <c r="R3281" s="34"/>
    </row>
    <row r="3282" spans="1:18" ht="15.75" customHeight="1" x14ac:dyDescent="0.2">
      <c r="A3282" s="22"/>
      <c r="B3282" s="27" t="s">
        <v>21</v>
      </c>
      <c r="C3282" s="27">
        <v>1185732</v>
      </c>
      <c r="D3282" s="28">
        <v>44397</v>
      </c>
      <c r="E3282" s="27" t="s">
        <v>22</v>
      </c>
      <c r="F3282" s="27" t="s">
        <v>121</v>
      </c>
      <c r="G3282" s="27" t="s">
        <v>96</v>
      </c>
      <c r="H3282" s="27" t="s">
        <v>24</v>
      </c>
      <c r="I3282" s="29">
        <v>0.49999999999999994</v>
      </c>
      <c r="J3282" s="30">
        <v>5250</v>
      </c>
      <c r="K3282" s="31">
        <f t="shared" si="24"/>
        <v>2624.9999999999995</v>
      </c>
      <c r="L3282" s="31">
        <f t="shared" si="25"/>
        <v>1049.9999999999998</v>
      </c>
      <c r="M3282" s="32">
        <v>0.4</v>
      </c>
      <c r="O3282" s="37"/>
      <c r="P3282" s="35"/>
      <c r="Q3282" s="33"/>
      <c r="R3282" s="34"/>
    </row>
    <row r="3283" spans="1:18" ht="15.75" customHeight="1" x14ac:dyDescent="0.2">
      <c r="A3283" s="22"/>
      <c r="B3283" s="27" t="s">
        <v>21</v>
      </c>
      <c r="C3283" s="27">
        <v>1185732</v>
      </c>
      <c r="D3283" s="28">
        <v>44397</v>
      </c>
      <c r="E3283" s="27" t="s">
        <v>22</v>
      </c>
      <c r="F3283" s="27" t="s">
        <v>121</v>
      </c>
      <c r="G3283" s="27" t="s">
        <v>96</v>
      </c>
      <c r="H3283" s="27" t="s">
        <v>25</v>
      </c>
      <c r="I3283" s="29">
        <v>0.45</v>
      </c>
      <c r="J3283" s="30">
        <v>2750</v>
      </c>
      <c r="K3283" s="31">
        <f t="shared" si="24"/>
        <v>1237.5</v>
      </c>
      <c r="L3283" s="31">
        <f t="shared" si="25"/>
        <v>433.125</v>
      </c>
      <c r="M3283" s="32">
        <v>0.35</v>
      </c>
      <c r="O3283" s="37"/>
      <c r="P3283" s="35"/>
      <c r="Q3283" s="33"/>
      <c r="R3283" s="34"/>
    </row>
    <row r="3284" spans="1:18" ht="15.75" customHeight="1" x14ac:dyDescent="0.2">
      <c r="A3284" s="22"/>
      <c r="B3284" s="27" t="s">
        <v>21</v>
      </c>
      <c r="C3284" s="27">
        <v>1185732</v>
      </c>
      <c r="D3284" s="28">
        <v>44397</v>
      </c>
      <c r="E3284" s="27" t="s">
        <v>22</v>
      </c>
      <c r="F3284" s="27" t="s">
        <v>121</v>
      </c>
      <c r="G3284" s="27" t="s">
        <v>96</v>
      </c>
      <c r="H3284" s="27" t="s">
        <v>26</v>
      </c>
      <c r="I3284" s="29">
        <v>0.4</v>
      </c>
      <c r="J3284" s="30">
        <v>2000</v>
      </c>
      <c r="K3284" s="31">
        <f t="shared" si="24"/>
        <v>800</v>
      </c>
      <c r="L3284" s="31">
        <f t="shared" si="25"/>
        <v>280</v>
      </c>
      <c r="M3284" s="32">
        <v>0.35</v>
      </c>
      <c r="O3284" s="37"/>
      <c r="P3284" s="35"/>
      <c r="Q3284" s="33"/>
      <c r="R3284" s="34"/>
    </row>
    <row r="3285" spans="1:18" ht="15.75" customHeight="1" x14ac:dyDescent="0.2">
      <c r="A3285" s="22"/>
      <c r="B3285" s="27" t="s">
        <v>21</v>
      </c>
      <c r="C3285" s="27">
        <v>1185732</v>
      </c>
      <c r="D3285" s="28">
        <v>44397</v>
      </c>
      <c r="E3285" s="27" t="s">
        <v>22</v>
      </c>
      <c r="F3285" s="27" t="s">
        <v>121</v>
      </c>
      <c r="G3285" s="27" t="s">
        <v>96</v>
      </c>
      <c r="H3285" s="27" t="s">
        <v>27</v>
      </c>
      <c r="I3285" s="29">
        <v>0.4</v>
      </c>
      <c r="J3285" s="30">
        <v>1500</v>
      </c>
      <c r="K3285" s="31">
        <f t="shared" si="24"/>
        <v>600</v>
      </c>
      <c r="L3285" s="31">
        <f t="shared" si="25"/>
        <v>210</v>
      </c>
      <c r="M3285" s="32">
        <v>0.35</v>
      </c>
      <c r="O3285" s="37"/>
      <c r="P3285" s="35"/>
      <c r="Q3285" s="33"/>
      <c r="R3285" s="34"/>
    </row>
    <row r="3286" spans="1:18" ht="15.75" customHeight="1" x14ac:dyDescent="0.2">
      <c r="A3286" s="22"/>
      <c r="B3286" s="27" t="s">
        <v>21</v>
      </c>
      <c r="C3286" s="27">
        <v>1185732</v>
      </c>
      <c r="D3286" s="28">
        <v>44397</v>
      </c>
      <c r="E3286" s="27" t="s">
        <v>22</v>
      </c>
      <c r="F3286" s="27" t="s">
        <v>121</v>
      </c>
      <c r="G3286" s="27" t="s">
        <v>96</v>
      </c>
      <c r="H3286" s="27" t="s">
        <v>28</v>
      </c>
      <c r="I3286" s="29">
        <v>0.49999999999999994</v>
      </c>
      <c r="J3286" s="30">
        <v>1750</v>
      </c>
      <c r="K3286" s="31">
        <f t="shared" si="24"/>
        <v>874.99999999999989</v>
      </c>
      <c r="L3286" s="31">
        <f t="shared" si="25"/>
        <v>262.49999999999994</v>
      </c>
      <c r="M3286" s="32">
        <v>0.3</v>
      </c>
      <c r="O3286" s="37"/>
      <c r="P3286" s="35"/>
      <c r="Q3286" s="33"/>
      <c r="R3286" s="34"/>
    </row>
    <row r="3287" spans="1:18" ht="15.75" customHeight="1" x14ac:dyDescent="0.2">
      <c r="A3287" s="22"/>
      <c r="B3287" s="27" t="s">
        <v>21</v>
      </c>
      <c r="C3287" s="27">
        <v>1185732</v>
      </c>
      <c r="D3287" s="28">
        <v>44397</v>
      </c>
      <c r="E3287" s="27" t="s">
        <v>22</v>
      </c>
      <c r="F3287" s="27" t="s">
        <v>121</v>
      </c>
      <c r="G3287" s="27" t="s">
        <v>96</v>
      </c>
      <c r="H3287" s="27" t="s">
        <v>29</v>
      </c>
      <c r="I3287" s="29">
        <v>0.54999999999999993</v>
      </c>
      <c r="J3287" s="30">
        <v>3500</v>
      </c>
      <c r="K3287" s="31">
        <f t="shared" si="24"/>
        <v>1924.9999999999998</v>
      </c>
      <c r="L3287" s="31">
        <f t="shared" si="25"/>
        <v>577.49999999999989</v>
      </c>
      <c r="M3287" s="32">
        <v>0.3</v>
      </c>
      <c r="O3287" s="37"/>
      <c r="P3287" s="35"/>
      <c r="Q3287" s="33"/>
      <c r="R3287" s="34"/>
    </row>
    <row r="3288" spans="1:18" ht="15.75" customHeight="1" x14ac:dyDescent="0.2">
      <c r="A3288" s="22"/>
      <c r="B3288" s="27" t="s">
        <v>21</v>
      </c>
      <c r="C3288" s="27">
        <v>1185732</v>
      </c>
      <c r="D3288" s="28">
        <v>44429</v>
      </c>
      <c r="E3288" s="27" t="s">
        <v>22</v>
      </c>
      <c r="F3288" s="27" t="s">
        <v>121</v>
      </c>
      <c r="G3288" s="27" t="s">
        <v>96</v>
      </c>
      <c r="H3288" s="27" t="s">
        <v>24</v>
      </c>
      <c r="I3288" s="29">
        <v>0.49999999999999994</v>
      </c>
      <c r="J3288" s="30">
        <v>5000</v>
      </c>
      <c r="K3288" s="31">
        <f t="shared" si="24"/>
        <v>2499.9999999999995</v>
      </c>
      <c r="L3288" s="31">
        <f t="shared" si="25"/>
        <v>999.99999999999989</v>
      </c>
      <c r="M3288" s="32">
        <v>0.4</v>
      </c>
      <c r="O3288" s="37"/>
      <c r="P3288" s="35"/>
      <c r="Q3288" s="33"/>
      <c r="R3288" s="34"/>
    </row>
    <row r="3289" spans="1:18" ht="15.75" customHeight="1" x14ac:dyDescent="0.2">
      <c r="A3289" s="22"/>
      <c r="B3289" s="27" t="s">
        <v>21</v>
      </c>
      <c r="C3289" s="27">
        <v>1185732</v>
      </c>
      <c r="D3289" s="28">
        <v>44429</v>
      </c>
      <c r="E3289" s="27" t="s">
        <v>22</v>
      </c>
      <c r="F3289" s="27" t="s">
        <v>121</v>
      </c>
      <c r="G3289" s="27" t="s">
        <v>96</v>
      </c>
      <c r="H3289" s="27" t="s">
        <v>25</v>
      </c>
      <c r="I3289" s="29">
        <v>0.45</v>
      </c>
      <c r="J3289" s="30">
        <v>2750</v>
      </c>
      <c r="K3289" s="31">
        <f t="shared" si="24"/>
        <v>1237.5</v>
      </c>
      <c r="L3289" s="31">
        <f t="shared" si="25"/>
        <v>433.125</v>
      </c>
      <c r="M3289" s="32">
        <v>0.35</v>
      </c>
      <c r="O3289" s="37"/>
      <c r="P3289" s="35"/>
      <c r="Q3289" s="33"/>
      <c r="R3289" s="34"/>
    </row>
    <row r="3290" spans="1:18" ht="15.75" customHeight="1" x14ac:dyDescent="0.2">
      <c r="A3290" s="22"/>
      <c r="B3290" s="27" t="s">
        <v>21</v>
      </c>
      <c r="C3290" s="27">
        <v>1185732</v>
      </c>
      <c r="D3290" s="28">
        <v>44429</v>
      </c>
      <c r="E3290" s="27" t="s">
        <v>22</v>
      </c>
      <c r="F3290" s="27" t="s">
        <v>121</v>
      </c>
      <c r="G3290" s="27" t="s">
        <v>96</v>
      </c>
      <c r="H3290" s="27" t="s">
        <v>26</v>
      </c>
      <c r="I3290" s="29">
        <v>0.4</v>
      </c>
      <c r="J3290" s="30">
        <v>2000</v>
      </c>
      <c r="K3290" s="31">
        <f t="shared" si="24"/>
        <v>800</v>
      </c>
      <c r="L3290" s="31">
        <f t="shared" si="25"/>
        <v>280</v>
      </c>
      <c r="M3290" s="32">
        <v>0.35</v>
      </c>
      <c r="O3290" s="37"/>
      <c r="P3290" s="35"/>
      <c r="Q3290" s="33"/>
      <c r="R3290" s="34"/>
    </row>
    <row r="3291" spans="1:18" ht="15.75" customHeight="1" x14ac:dyDescent="0.2">
      <c r="A3291" s="22"/>
      <c r="B3291" s="27" t="s">
        <v>21</v>
      </c>
      <c r="C3291" s="27">
        <v>1185732</v>
      </c>
      <c r="D3291" s="28">
        <v>44429</v>
      </c>
      <c r="E3291" s="27" t="s">
        <v>22</v>
      </c>
      <c r="F3291" s="27" t="s">
        <v>121</v>
      </c>
      <c r="G3291" s="27" t="s">
        <v>96</v>
      </c>
      <c r="H3291" s="27" t="s">
        <v>27</v>
      </c>
      <c r="I3291" s="29">
        <v>0.4</v>
      </c>
      <c r="J3291" s="30">
        <v>1500</v>
      </c>
      <c r="K3291" s="31">
        <f t="shared" si="24"/>
        <v>600</v>
      </c>
      <c r="L3291" s="31">
        <f t="shared" si="25"/>
        <v>210</v>
      </c>
      <c r="M3291" s="32">
        <v>0.35</v>
      </c>
      <c r="O3291" s="37"/>
      <c r="P3291" s="35"/>
      <c r="Q3291" s="33"/>
      <c r="R3291" s="34"/>
    </row>
    <row r="3292" spans="1:18" ht="15.75" customHeight="1" x14ac:dyDescent="0.2">
      <c r="A3292" s="22"/>
      <c r="B3292" s="27" t="s">
        <v>21</v>
      </c>
      <c r="C3292" s="27">
        <v>1185732</v>
      </c>
      <c r="D3292" s="28">
        <v>44429</v>
      </c>
      <c r="E3292" s="27" t="s">
        <v>22</v>
      </c>
      <c r="F3292" s="27" t="s">
        <v>121</v>
      </c>
      <c r="G3292" s="27" t="s">
        <v>96</v>
      </c>
      <c r="H3292" s="27" t="s">
        <v>28</v>
      </c>
      <c r="I3292" s="29">
        <v>0.49999999999999994</v>
      </c>
      <c r="J3292" s="30">
        <v>1250</v>
      </c>
      <c r="K3292" s="31">
        <f t="shared" si="24"/>
        <v>624.99999999999989</v>
      </c>
      <c r="L3292" s="31">
        <f t="shared" si="25"/>
        <v>187.49999999999997</v>
      </c>
      <c r="M3292" s="32">
        <v>0.3</v>
      </c>
      <c r="O3292" s="37"/>
      <c r="P3292" s="35"/>
      <c r="Q3292" s="33"/>
      <c r="R3292" s="34"/>
    </row>
    <row r="3293" spans="1:18" ht="15.75" customHeight="1" x14ac:dyDescent="0.2">
      <c r="A3293" s="22"/>
      <c r="B3293" s="27" t="s">
        <v>21</v>
      </c>
      <c r="C3293" s="27">
        <v>1185732</v>
      </c>
      <c r="D3293" s="28">
        <v>44429</v>
      </c>
      <c r="E3293" s="27" t="s">
        <v>22</v>
      </c>
      <c r="F3293" s="27" t="s">
        <v>121</v>
      </c>
      <c r="G3293" s="27" t="s">
        <v>96</v>
      </c>
      <c r="H3293" s="27" t="s">
        <v>29</v>
      </c>
      <c r="I3293" s="29">
        <v>0.54999999999999993</v>
      </c>
      <c r="J3293" s="30">
        <v>3000</v>
      </c>
      <c r="K3293" s="31">
        <f t="shared" si="24"/>
        <v>1649.9999999999998</v>
      </c>
      <c r="L3293" s="31">
        <f t="shared" si="25"/>
        <v>494.99999999999989</v>
      </c>
      <c r="M3293" s="32">
        <v>0.3</v>
      </c>
      <c r="O3293" s="37"/>
      <c r="P3293" s="35"/>
      <c r="Q3293" s="33"/>
      <c r="R3293" s="34"/>
    </row>
    <row r="3294" spans="1:18" ht="15.75" customHeight="1" x14ac:dyDescent="0.2">
      <c r="A3294" s="22"/>
      <c r="B3294" s="27" t="s">
        <v>21</v>
      </c>
      <c r="C3294" s="27">
        <v>1185732</v>
      </c>
      <c r="D3294" s="28">
        <v>44459</v>
      </c>
      <c r="E3294" s="27" t="s">
        <v>22</v>
      </c>
      <c r="F3294" s="27" t="s">
        <v>121</v>
      </c>
      <c r="G3294" s="27" t="s">
        <v>96</v>
      </c>
      <c r="H3294" s="27" t="s">
        <v>24</v>
      </c>
      <c r="I3294" s="29">
        <v>0.49999999999999994</v>
      </c>
      <c r="J3294" s="30">
        <v>4250</v>
      </c>
      <c r="K3294" s="31">
        <f t="shared" si="24"/>
        <v>2124.9999999999995</v>
      </c>
      <c r="L3294" s="31">
        <f t="shared" si="25"/>
        <v>849.99999999999989</v>
      </c>
      <c r="M3294" s="32">
        <v>0.4</v>
      </c>
      <c r="O3294" s="37"/>
      <c r="P3294" s="35"/>
      <c r="Q3294" s="33"/>
      <c r="R3294" s="34"/>
    </row>
    <row r="3295" spans="1:18" ht="15.75" customHeight="1" x14ac:dyDescent="0.2">
      <c r="A3295" s="22"/>
      <c r="B3295" s="27" t="s">
        <v>21</v>
      </c>
      <c r="C3295" s="27">
        <v>1185732</v>
      </c>
      <c r="D3295" s="28">
        <v>44459</v>
      </c>
      <c r="E3295" s="27" t="s">
        <v>22</v>
      </c>
      <c r="F3295" s="27" t="s">
        <v>121</v>
      </c>
      <c r="G3295" s="27" t="s">
        <v>96</v>
      </c>
      <c r="H3295" s="27" t="s">
        <v>25</v>
      </c>
      <c r="I3295" s="29">
        <v>0.45</v>
      </c>
      <c r="J3295" s="30">
        <v>2250</v>
      </c>
      <c r="K3295" s="31">
        <f t="shared" si="24"/>
        <v>1012.5</v>
      </c>
      <c r="L3295" s="31">
        <f t="shared" si="25"/>
        <v>354.375</v>
      </c>
      <c r="M3295" s="32">
        <v>0.35</v>
      </c>
      <c r="O3295" s="37"/>
      <c r="P3295" s="35"/>
      <c r="Q3295" s="33"/>
      <c r="R3295" s="34"/>
    </row>
    <row r="3296" spans="1:18" ht="15.75" customHeight="1" x14ac:dyDescent="0.2">
      <c r="A3296" s="22"/>
      <c r="B3296" s="27" t="s">
        <v>21</v>
      </c>
      <c r="C3296" s="27">
        <v>1185732</v>
      </c>
      <c r="D3296" s="28">
        <v>44459</v>
      </c>
      <c r="E3296" s="27" t="s">
        <v>22</v>
      </c>
      <c r="F3296" s="27" t="s">
        <v>121</v>
      </c>
      <c r="G3296" s="27" t="s">
        <v>96</v>
      </c>
      <c r="H3296" s="27" t="s">
        <v>26</v>
      </c>
      <c r="I3296" s="29">
        <v>0.4</v>
      </c>
      <c r="J3296" s="30">
        <v>1250</v>
      </c>
      <c r="K3296" s="31">
        <f t="shared" si="24"/>
        <v>500</v>
      </c>
      <c r="L3296" s="31">
        <f t="shared" si="25"/>
        <v>175</v>
      </c>
      <c r="M3296" s="32">
        <v>0.35</v>
      </c>
      <c r="O3296" s="37"/>
      <c r="P3296" s="35"/>
      <c r="Q3296" s="33"/>
      <c r="R3296" s="34"/>
    </row>
    <row r="3297" spans="1:18" ht="15.75" customHeight="1" x14ac:dyDescent="0.2">
      <c r="A3297" s="22"/>
      <c r="B3297" s="27" t="s">
        <v>21</v>
      </c>
      <c r="C3297" s="27">
        <v>1185732</v>
      </c>
      <c r="D3297" s="28">
        <v>44459</v>
      </c>
      <c r="E3297" s="27" t="s">
        <v>22</v>
      </c>
      <c r="F3297" s="27" t="s">
        <v>121</v>
      </c>
      <c r="G3297" s="27" t="s">
        <v>96</v>
      </c>
      <c r="H3297" s="27" t="s">
        <v>27</v>
      </c>
      <c r="I3297" s="29">
        <v>0.4</v>
      </c>
      <c r="J3297" s="30">
        <v>1000</v>
      </c>
      <c r="K3297" s="31">
        <f t="shared" si="24"/>
        <v>400</v>
      </c>
      <c r="L3297" s="31">
        <f t="shared" si="25"/>
        <v>140</v>
      </c>
      <c r="M3297" s="32">
        <v>0.35</v>
      </c>
      <c r="O3297" s="37"/>
      <c r="P3297" s="35"/>
      <c r="Q3297" s="33"/>
      <c r="R3297" s="34"/>
    </row>
    <row r="3298" spans="1:18" ht="15.75" customHeight="1" x14ac:dyDescent="0.2">
      <c r="A3298" s="22"/>
      <c r="B3298" s="27" t="s">
        <v>21</v>
      </c>
      <c r="C3298" s="27">
        <v>1185732</v>
      </c>
      <c r="D3298" s="28">
        <v>44459</v>
      </c>
      <c r="E3298" s="27" t="s">
        <v>22</v>
      </c>
      <c r="F3298" s="27" t="s">
        <v>121</v>
      </c>
      <c r="G3298" s="27" t="s">
        <v>96</v>
      </c>
      <c r="H3298" s="27" t="s">
        <v>28</v>
      </c>
      <c r="I3298" s="29">
        <v>0.49999999999999994</v>
      </c>
      <c r="J3298" s="30">
        <v>1000</v>
      </c>
      <c r="K3298" s="31">
        <f t="shared" si="24"/>
        <v>499.99999999999994</v>
      </c>
      <c r="L3298" s="31">
        <f t="shared" si="25"/>
        <v>149.99999999999997</v>
      </c>
      <c r="M3298" s="32">
        <v>0.3</v>
      </c>
      <c r="O3298" s="37"/>
      <c r="P3298" s="35"/>
      <c r="Q3298" s="33"/>
      <c r="R3298" s="34"/>
    </row>
    <row r="3299" spans="1:18" ht="15.75" customHeight="1" x14ac:dyDescent="0.2">
      <c r="A3299" s="22"/>
      <c r="B3299" s="27" t="s">
        <v>21</v>
      </c>
      <c r="C3299" s="27">
        <v>1185732</v>
      </c>
      <c r="D3299" s="28">
        <v>44459</v>
      </c>
      <c r="E3299" s="27" t="s">
        <v>22</v>
      </c>
      <c r="F3299" s="27" t="s">
        <v>121</v>
      </c>
      <c r="G3299" s="27" t="s">
        <v>96</v>
      </c>
      <c r="H3299" s="27" t="s">
        <v>29</v>
      </c>
      <c r="I3299" s="29">
        <v>0.54999999999999993</v>
      </c>
      <c r="J3299" s="30">
        <v>2000</v>
      </c>
      <c r="K3299" s="31">
        <f t="shared" si="24"/>
        <v>1099.9999999999998</v>
      </c>
      <c r="L3299" s="31">
        <f t="shared" si="25"/>
        <v>329.99999999999994</v>
      </c>
      <c r="M3299" s="32">
        <v>0.3</v>
      </c>
      <c r="O3299" s="37"/>
      <c r="P3299" s="35"/>
      <c r="Q3299" s="33"/>
      <c r="R3299" s="34"/>
    </row>
    <row r="3300" spans="1:18" ht="15.75" customHeight="1" x14ac:dyDescent="0.2">
      <c r="A3300" s="22"/>
      <c r="B3300" s="27" t="s">
        <v>21</v>
      </c>
      <c r="C3300" s="27">
        <v>1185732</v>
      </c>
      <c r="D3300" s="28">
        <v>44491</v>
      </c>
      <c r="E3300" s="27" t="s">
        <v>22</v>
      </c>
      <c r="F3300" s="27" t="s">
        <v>121</v>
      </c>
      <c r="G3300" s="27" t="s">
        <v>96</v>
      </c>
      <c r="H3300" s="27" t="s">
        <v>24</v>
      </c>
      <c r="I3300" s="29">
        <v>0.54999999999999993</v>
      </c>
      <c r="J3300" s="30">
        <v>3750</v>
      </c>
      <c r="K3300" s="31">
        <f t="shared" si="24"/>
        <v>2062.4999999999995</v>
      </c>
      <c r="L3300" s="31">
        <f t="shared" si="25"/>
        <v>824.99999999999989</v>
      </c>
      <c r="M3300" s="32">
        <v>0.4</v>
      </c>
      <c r="O3300" s="37"/>
      <c r="P3300" s="35"/>
      <c r="Q3300" s="33"/>
      <c r="R3300" s="34"/>
    </row>
    <row r="3301" spans="1:18" ht="15.75" customHeight="1" x14ac:dyDescent="0.2">
      <c r="A3301" s="22"/>
      <c r="B3301" s="27" t="s">
        <v>21</v>
      </c>
      <c r="C3301" s="27">
        <v>1185732</v>
      </c>
      <c r="D3301" s="28">
        <v>44491</v>
      </c>
      <c r="E3301" s="27" t="s">
        <v>22</v>
      </c>
      <c r="F3301" s="27" t="s">
        <v>121</v>
      </c>
      <c r="G3301" s="27" t="s">
        <v>96</v>
      </c>
      <c r="H3301" s="27" t="s">
        <v>25</v>
      </c>
      <c r="I3301" s="29">
        <v>0.5</v>
      </c>
      <c r="J3301" s="30">
        <v>2000</v>
      </c>
      <c r="K3301" s="31">
        <f t="shared" si="24"/>
        <v>1000</v>
      </c>
      <c r="L3301" s="31">
        <f t="shared" si="25"/>
        <v>350</v>
      </c>
      <c r="M3301" s="32">
        <v>0.35</v>
      </c>
      <c r="O3301" s="37"/>
      <c r="P3301" s="35"/>
      <c r="Q3301" s="33"/>
      <c r="R3301" s="34"/>
    </row>
    <row r="3302" spans="1:18" ht="15.75" customHeight="1" x14ac:dyDescent="0.2">
      <c r="A3302" s="22"/>
      <c r="B3302" s="27" t="s">
        <v>21</v>
      </c>
      <c r="C3302" s="27">
        <v>1185732</v>
      </c>
      <c r="D3302" s="28">
        <v>44491</v>
      </c>
      <c r="E3302" s="27" t="s">
        <v>22</v>
      </c>
      <c r="F3302" s="27" t="s">
        <v>121</v>
      </c>
      <c r="G3302" s="27" t="s">
        <v>96</v>
      </c>
      <c r="H3302" s="27" t="s">
        <v>26</v>
      </c>
      <c r="I3302" s="29">
        <v>0.5</v>
      </c>
      <c r="J3302" s="30">
        <v>1000</v>
      </c>
      <c r="K3302" s="31">
        <f t="shared" si="24"/>
        <v>500</v>
      </c>
      <c r="L3302" s="31">
        <f t="shared" si="25"/>
        <v>175</v>
      </c>
      <c r="M3302" s="32">
        <v>0.35</v>
      </c>
      <c r="O3302" s="37"/>
      <c r="P3302" s="35"/>
      <c r="Q3302" s="33"/>
      <c r="R3302" s="34"/>
    </row>
    <row r="3303" spans="1:18" ht="15.75" customHeight="1" x14ac:dyDescent="0.2">
      <c r="A3303" s="22"/>
      <c r="B3303" s="27" t="s">
        <v>21</v>
      </c>
      <c r="C3303" s="27">
        <v>1185732</v>
      </c>
      <c r="D3303" s="28">
        <v>44491</v>
      </c>
      <c r="E3303" s="27" t="s">
        <v>22</v>
      </c>
      <c r="F3303" s="27" t="s">
        <v>121</v>
      </c>
      <c r="G3303" s="27" t="s">
        <v>96</v>
      </c>
      <c r="H3303" s="27" t="s">
        <v>27</v>
      </c>
      <c r="I3303" s="29">
        <v>0.5</v>
      </c>
      <c r="J3303" s="30">
        <v>750</v>
      </c>
      <c r="K3303" s="31">
        <f t="shared" si="24"/>
        <v>375</v>
      </c>
      <c r="L3303" s="31">
        <f t="shared" si="25"/>
        <v>131.25</v>
      </c>
      <c r="M3303" s="32">
        <v>0.35</v>
      </c>
      <c r="O3303" s="37"/>
      <c r="P3303" s="35"/>
      <c r="Q3303" s="33"/>
      <c r="R3303" s="34"/>
    </row>
    <row r="3304" spans="1:18" ht="15.75" customHeight="1" x14ac:dyDescent="0.2">
      <c r="A3304" s="22"/>
      <c r="B3304" s="27" t="s">
        <v>21</v>
      </c>
      <c r="C3304" s="27">
        <v>1185732</v>
      </c>
      <c r="D3304" s="28">
        <v>44491</v>
      </c>
      <c r="E3304" s="27" t="s">
        <v>22</v>
      </c>
      <c r="F3304" s="27" t="s">
        <v>121</v>
      </c>
      <c r="G3304" s="27" t="s">
        <v>96</v>
      </c>
      <c r="H3304" s="27" t="s">
        <v>28</v>
      </c>
      <c r="I3304" s="29">
        <v>0.6</v>
      </c>
      <c r="J3304" s="30">
        <v>750</v>
      </c>
      <c r="K3304" s="31">
        <f t="shared" si="24"/>
        <v>450</v>
      </c>
      <c r="L3304" s="31">
        <f t="shared" si="25"/>
        <v>135</v>
      </c>
      <c r="M3304" s="32">
        <v>0.3</v>
      </c>
      <c r="O3304" s="37"/>
      <c r="P3304" s="35"/>
      <c r="Q3304" s="33"/>
      <c r="R3304" s="34"/>
    </row>
    <row r="3305" spans="1:18" ht="15.75" customHeight="1" x14ac:dyDescent="0.2">
      <c r="A3305" s="22"/>
      <c r="B3305" s="27" t="s">
        <v>21</v>
      </c>
      <c r="C3305" s="27">
        <v>1185732</v>
      </c>
      <c r="D3305" s="28">
        <v>44491</v>
      </c>
      <c r="E3305" s="27" t="s">
        <v>22</v>
      </c>
      <c r="F3305" s="27" t="s">
        <v>121</v>
      </c>
      <c r="G3305" s="27" t="s">
        <v>96</v>
      </c>
      <c r="H3305" s="27" t="s">
        <v>29</v>
      </c>
      <c r="I3305" s="29">
        <v>0.64999999999999991</v>
      </c>
      <c r="J3305" s="30">
        <v>2000</v>
      </c>
      <c r="K3305" s="31">
        <f t="shared" si="24"/>
        <v>1299.9999999999998</v>
      </c>
      <c r="L3305" s="31">
        <f t="shared" si="25"/>
        <v>389.99999999999994</v>
      </c>
      <c r="M3305" s="32">
        <v>0.3</v>
      </c>
      <c r="O3305" s="37"/>
      <c r="P3305" s="35"/>
      <c r="Q3305" s="33"/>
      <c r="R3305" s="34"/>
    </row>
    <row r="3306" spans="1:18" ht="15.75" customHeight="1" x14ac:dyDescent="0.2">
      <c r="A3306" s="22"/>
      <c r="B3306" s="27" t="s">
        <v>21</v>
      </c>
      <c r="C3306" s="27">
        <v>1185732</v>
      </c>
      <c r="D3306" s="28">
        <v>44521</v>
      </c>
      <c r="E3306" s="27" t="s">
        <v>22</v>
      </c>
      <c r="F3306" s="27" t="s">
        <v>121</v>
      </c>
      <c r="G3306" s="27" t="s">
        <v>96</v>
      </c>
      <c r="H3306" s="27" t="s">
        <v>24</v>
      </c>
      <c r="I3306" s="29">
        <v>0.6</v>
      </c>
      <c r="J3306" s="30">
        <v>3500</v>
      </c>
      <c r="K3306" s="31">
        <f t="shared" si="24"/>
        <v>2100</v>
      </c>
      <c r="L3306" s="31">
        <f t="shared" si="25"/>
        <v>840</v>
      </c>
      <c r="M3306" s="32">
        <v>0.4</v>
      </c>
      <c r="O3306" s="37"/>
      <c r="P3306" s="35"/>
      <c r="Q3306" s="33"/>
      <c r="R3306" s="34"/>
    </row>
    <row r="3307" spans="1:18" ht="15.75" customHeight="1" x14ac:dyDescent="0.2">
      <c r="A3307" s="22"/>
      <c r="B3307" s="27" t="s">
        <v>21</v>
      </c>
      <c r="C3307" s="27">
        <v>1185732</v>
      </c>
      <c r="D3307" s="28">
        <v>44521</v>
      </c>
      <c r="E3307" s="27" t="s">
        <v>22</v>
      </c>
      <c r="F3307" s="27" t="s">
        <v>121</v>
      </c>
      <c r="G3307" s="27" t="s">
        <v>96</v>
      </c>
      <c r="H3307" s="27" t="s">
        <v>25</v>
      </c>
      <c r="I3307" s="29">
        <v>0.5</v>
      </c>
      <c r="J3307" s="30">
        <v>1750</v>
      </c>
      <c r="K3307" s="31">
        <f t="shared" si="24"/>
        <v>875</v>
      </c>
      <c r="L3307" s="31">
        <f t="shared" si="25"/>
        <v>306.25</v>
      </c>
      <c r="M3307" s="32">
        <v>0.35</v>
      </c>
      <c r="O3307" s="37"/>
      <c r="P3307" s="35"/>
      <c r="Q3307" s="33"/>
      <c r="R3307" s="34"/>
    </row>
    <row r="3308" spans="1:18" ht="15.75" customHeight="1" x14ac:dyDescent="0.2">
      <c r="A3308" s="22"/>
      <c r="B3308" s="27" t="s">
        <v>21</v>
      </c>
      <c r="C3308" s="27">
        <v>1185732</v>
      </c>
      <c r="D3308" s="28">
        <v>44521</v>
      </c>
      <c r="E3308" s="27" t="s">
        <v>22</v>
      </c>
      <c r="F3308" s="27" t="s">
        <v>121</v>
      </c>
      <c r="G3308" s="27" t="s">
        <v>96</v>
      </c>
      <c r="H3308" s="27" t="s">
        <v>26</v>
      </c>
      <c r="I3308" s="29">
        <v>0.5</v>
      </c>
      <c r="J3308" s="30">
        <v>1700</v>
      </c>
      <c r="K3308" s="31">
        <f t="shared" si="24"/>
        <v>850</v>
      </c>
      <c r="L3308" s="31">
        <f t="shared" si="25"/>
        <v>297.5</v>
      </c>
      <c r="M3308" s="32">
        <v>0.35</v>
      </c>
      <c r="O3308" s="37"/>
      <c r="P3308" s="35"/>
      <c r="Q3308" s="33"/>
      <c r="R3308" s="34"/>
    </row>
    <row r="3309" spans="1:18" ht="15.75" customHeight="1" x14ac:dyDescent="0.2">
      <c r="A3309" s="22"/>
      <c r="B3309" s="27" t="s">
        <v>21</v>
      </c>
      <c r="C3309" s="27">
        <v>1185732</v>
      </c>
      <c r="D3309" s="28">
        <v>44521</v>
      </c>
      <c r="E3309" s="27" t="s">
        <v>22</v>
      </c>
      <c r="F3309" s="27" t="s">
        <v>121</v>
      </c>
      <c r="G3309" s="27" t="s">
        <v>96</v>
      </c>
      <c r="H3309" s="27" t="s">
        <v>27</v>
      </c>
      <c r="I3309" s="29">
        <v>0.5</v>
      </c>
      <c r="J3309" s="30">
        <v>1500</v>
      </c>
      <c r="K3309" s="31">
        <f t="shared" si="24"/>
        <v>750</v>
      </c>
      <c r="L3309" s="31">
        <f t="shared" si="25"/>
        <v>262.5</v>
      </c>
      <c r="M3309" s="32">
        <v>0.35</v>
      </c>
      <c r="O3309" s="37"/>
      <c r="P3309" s="35"/>
      <c r="Q3309" s="33"/>
      <c r="R3309" s="34"/>
    </row>
    <row r="3310" spans="1:18" ht="15.75" customHeight="1" x14ac:dyDescent="0.2">
      <c r="A3310" s="22"/>
      <c r="B3310" s="27" t="s">
        <v>21</v>
      </c>
      <c r="C3310" s="27">
        <v>1185732</v>
      </c>
      <c r="D3310" s="28">
        <v>44521</v>
      </c>
      <c r="E3310" s="27" t="s">
        <v>22</v>
      </c>
      <c r="F3310" s="27" t="s">
        <v>121</v>
      </c>
      <c r="G3310" s="27" t="s">
        <v>96</v>
      </c>
      <c r="H3310" s="27" t="s">
        <v>28</v>
      </c>
      <c r="I3310" s="29">
        <v>0.6</v>
      </c>
      <c r="J3310" s="30">
        <v>1250</v>
      </c>
      <c r="K3310" s="31">
        <f t="shared" si="24"/>
        <v>750</v>
      </c>
      <c r="L3310" s="31">
        <f t="shared" si="25"/>
        <v>225</v>
      </c>
      <c r="M3310" s="32">
        <v>0.3</v>
      </c>
      <c r="O3310" s="37"/>
      <c r="P3310" s="35"/>
      <c r="Q3310" s="33"/>
      <c r="R3310" s="34"/>
    </row>
    <row r="3311" spans="1:18" ht="15.75" customHeight="1" x14ac:dyDescent="0.2">
      <c r="A3311" s="22"/>
      <c r="B3311" s="27" t="s">
        <v>21</v>
      </c>
      <c r="C3311" s="27">
        <v>1185732</v>
      </c>
      <c r="D3311" s="28">
        <v>44521</v>
      </c>
      <c r="E3311" s="27" t="s">
        <v>22</v>
      </c>
      <c r="F3311" s="27" t="s">
        <v>121</v>
      </c>
      <c r="G3311" s="27" t="s">
        <v>96</v>
      </c>
      <c r="H3311" s="27" t="s">
        <v>29</v>
      </c>
      <c r="I3311" s="29">
        <v>0.64999999999999991</v>
      </c>
      <c r="J3311" s="30">
        <v>2250</v>
      </c>
      <c r="K3311" s="31">
        <f t="shared" si="24"/>
        <v>1462.4999999999998</v>
      </c>
      <c r="L3311" s="31">
        <f t="shared" si="25"/>
        <v>438.74999999999994</v>
      </c>
      <c r="M3311" s="32">
        <v>0.3</v>
      </c>
      <c r="O3311" s="37"/>
      <c r="P3311" s="35"/>
      <c r="Q3311" s="33"/>
      <c r="R3311" s="34"/>
    </row>
    <row r="3312" spans="1:18" ht="15.75" customHeight="1" x14ac:dyDescent="0.2">
      <c r="A3312" s="22"/>
      <c r="B3312" s="27" t="s">
        <v>21</v>
      </c>
      <c r="C3312" s="27">
        <v>1185732</v>
      </c>
      <c r="D3312" s="28">
        <v>44550</v>
      </c>
      <c r="E3312" s="27" t="s">
        <v>22</v>
      </c>
      <c r="F3312" s="27" t="s">
        <v>121</v>
      </c>
      <c r="G3312" s="27" t="s">
        <v>96</v>
      </c>
      <c r="H3312" s="27" t="s">
        <v>24</v>
      </c>
      <c r="I3312" s="29">
        <v>0.6</v>
      </c>
      <c r="J3312" s="30">
        <v>4500</v>
      </c>
      <c r="K3312" s="31">
        <f t="shared" si="24"/>
        <v>2700</v>
      </c>
      <c r="L3312" s="31">
        <f t="shared" si="25"/>
        <v>1080</v>
      </c>
      <c r="M3312" s="32">
        <v>0.4</v>
      </c>
      <c r="O3312" s="37"/>
      <c r="P3312" s="35"/>
      <c r="Q3312" s="33"/>
      <c r="R3312" s="34"/>
    </row>
    <row r="3313" spans="1:18" ht="15.75" customHeight="1" x14ac:dyDescent="0.2">
      <c r="A3313" s="22"/>
      <c r="B3313" s="27" t="s">
        <v>21</v>
      </c>
      <c r="C3313" s="27">
        <v>1185732</v>
      </c>
      <c r="D3313" s="28">
        <v>44550</v>
      </c>
      <c r="E3313" s="27" t="s">
        <v>22</v>
      </c>
      <c r="F3313" s="27" t="s">
        <v>121</v>
      </c>
      <c r="G3313" s="27" t="s">
        <v>96</v>
      </c>
      <c r="H3313" s="27" t="s">
        <v>25</v>
      </c>
      <c r="I3313" s="29">
        <v>0.5</v>
      </c>
      <c r="J3313" s="30">
        <v>2500</v>
      </c>
      <c r="K3313" s="31">
        <f t="shared" si="24"/>
        <v>1250</v>
      </c>
      <c r="L3313" s="31">
        <f t="shared" si="25"/>
        <v>437.5</v>
      </c>
      <c r="M3313" s="32">
        <v>0.35</v>
      </c>
      <c r="O3313" s="37"/>
      <c r="P3313" s="35"/>
      <c r="Q3313" s="33"/>
      <c r="R3313" s="34"/>
    </row>
    <row r="3314" spans="1:18" ht="15.75" customHeight="1" x14ac:dyDescent="0.2">
      <c r="A3314" s="22"/>
      <c r="B3314" s="27" t="s">
        <v>21</v>
      </c>
      <c r="C3314" s="27">
        <v>1185732</v>
      </c>
      <c r="D3314" s="28">
        <v>44550</v>
      </c>
      <c r="E3314" s="27" t="s">
        <v>22</v>
      </c>
      <c r="F3314" s="27" t="s">
        <v>121</v>
      </c>
      <c r="G3314" s="27" t="s">
        <v>96</v>
      </c>
      <c r="H3314" s="27" t="s">
        <v>26</v>
      </c>
      <c r="I3314" s="29">
        <v>0.5</v>
      </c>
      <c r="J3314" s="30">
        <v>2250</v>
      </c>
      <c r="K3314" s="31">
        <f t="shared" si="24"/>
        <v>1125</v>
      </c>
      <c r="L3314" s="31">
        <f t="shared" si="25"/>
        <v>393.75</v>
      </c>
      <c r="M3314" s="32">
        <v>0.35</v>
      </c>
      <c r="O3314" s="37"/>
      <c r="P3314" s="35"/>
      <c r="Q3314" s="33"/>
      <c r="R3314" s="34"/>
    </row>
    <row r="3315" spans="1:18" ht="15.75" customHeight="1" x14ac:dyDescent="0.2">
      <c r="A3315" s="22"/>
      <c r="B3315" s="27" t="s">
        <v>21</v>
      </c>
      <c r="C3315" s="27">
        <v>1185732</v>
      </c>
      <c r="D3315" s="28">
        <v>44550</v>
      </c>
      <c r="E3315" s="27" t="s">
        <v>22</v>
      </c>
      <c r="F3315" s="27" t="s">
        <v>121</v>
      </c>
      <c r="G3315" s="27" t="s">
        <v>96</v>
      </c>
      <c r="H3315" s="27" t="s">
        <v>27</v>
      </c>
      <c r="I3315" s="29">
        <v>0.5</v>
      </c>
      <c r="J3315" s="30">
        <v>1750</v>
      </c>
      <c r="K3315" s="31">
        <f t="shared" si="24"/>
        <v>875</v>
      </c>
      <c r="L3315" s="31">
        <f t="shared" si="25"/>
        <v>306.25</v>
      </c>
      <c r="M3315" s="32">
        <v>0.35</v>
      </c>
      <c r="O3315" s="37"/>
      <c r="P3315" s="35"/>
      <c r="Q3315" s="33"/>
      <c r="R3315" s="34"/>
    </row>
    <row r="3316" spans="1:18" ht="15.75" customHeight="1" x14ac:dyDescent="0.2">
      <c r="A3316" s="22"/>
      <c r="B3316" s="27" t="s">
        <v>21</v>
      </c>
      <c r="C3316" s="27">
        <v>1185732</v>
      </c>
      <c r="D3316" s="28">
        <v>44550</v>
      </c>
      <c r="E3316" s="27" t="s">
        <v>22</v>
      </c>
      <c r="F3316" s="27" t="s">
        <v>121</v>
      </c>
      <c r="G3316" s="27" t="s">
        <v>96</v>
      </c>
      <c r="H3316" s="27" t="s">
        <v>28</v>
      </c>
      <c r="I3316" s="29">
        <v>0.6</v>
      </c>
      <c r="J3316" s="30">
        <v>1750</v>
      </c>
      <c r="K3316" s="31">
        <f t="shared" si="24"/>
        <v>1050</v>
      </c>
      <c r="L3316" s="31">
        <f t="shared" si="25"/>
        <v>315</v>
      </c>
      <c r="M3316" s="32">
        <v>0.3</v>
      </c>
      <c r="O3316" s="37"/>
      <c r="P3316" s="35"/>
      <c r="Q3316" s="33"/>
      <c r="R3316" s="34"/>
    </row>
    <row r="3317" spans="1:18" ht="15.75" customHeight="1" x14ac:dyDescent="0.2">
      <c r="A3317" s="22"/>
      <c r="B3317" s="27" t="s">
        <v>21</v>
      </c>
      <c r="C3317" s="27">
        <v>1185732</v>
      </c>
      <c r="D3317" s="28">
        <v>44550</v>
      </c>
      <c r="E3317" s="27" t="s">
        <v>22</v>
      </c>
      <c r="F3317" s="27" t="s">
        <v>121</v>
      </c>
      <c r="G3317" s="27" t="s">
        <v>96</v>
      </c>
      <c r="H3317" s="27" t="s">
        <v>29</v>
      </c>
      <c r="I3317" s="29">
        <v>0.64999999999999991</v>
      </c>
      <c r="J3317" s="30">
        <v>2750</v>
      </c>
      <c r="K3317" s="31">
        <f t="shared" si="24"/>
        <v>1787.4999999999998</v>
      </c>
      <c r="L3317" s="31">
        <f t="shared" si="25"/>
        <v>536.24999999999989</v>
      </c>
      <c r="M3317" s="32">
        <v>0.3</v>
      </c>
      <c r="O3317" s="37"/>
      <c r="P3317" s="35"/>
      <c r="Q3317" s="33"/>
      <c r="R3317" s="34"/>
    </row>
    <row r="3318" spans="1:18" ht="15.75" customHeight="1" x14ac:dyDescent="0.2">
      <c r="A3318" s="22" t="s">
        <v>46</v>
      </c>
      <c r="B3318" s="27" t="s">
        <v>21</v>
      </c>
      <c r="C3318" s="27">
        <v>1185732</v>
      </c>
      <c r="D3318" s="28">
        <v>44213</v>
      </c>
      <c r="E3318" s="27" t="s">
        <v>22</v>
      </c>
      <c r="F3318" s="27" t="s">
        <v>122</v>
      </c>
      <c r="G3318" s="27" t="s">
        <v>123</v>
      </c>
      <c r="H3318" s="27" t="s">
        <v>24</v>
      </c>
      <c r="I3318" s="29">
        <v>0.4</v>
      </c>
      <c r="J3318" s="30">
        <v>5250</v>
      </c>
      <c r="K3318" s="31">
        <f t="shared" si="24"/>
        <v>2100</v>
      </c>
      <c r="L3318" s="31">
        <f t="shared" si="25"/>
        <v>735</v>
      </c>
      <c r="M3318" s="32">
        <v>0.35</v>
      </c>
      <c r="O3318" s="37"/>
      <c r="P3318" s="35"/>
      <c r="Q3318" s="33"/>
      <c r="R3318" s="34"/>
    </row>
    <row r="3319" spans="1:18" ht="15.75" customHeight="1" x14ac:dyDescent="0.2">
      <c r="A3319" s="22"/>
      <c r="B3319" s="27" t="s">
        <v>21</v>
      </c>
      <c r="C3319" s="27">
        <v>1185732</v>
      </c>
      <c r="D3319" s="28">
        <v>44213</v>
      </c>
      <c r="E3319" s="27" t="s">
        <v>22</v>
      </c>
      <c r="F3319" s="27" t="s">
        <v>122</v>
      </c>
      <c r="G3319" s="27" t="s">
        <v>123</v>
      </c>
      <c r="H3319" s="27" t="s">
        <v>25</v>
      </c>
      <c r="I3319" s="29">
        <v>0.4</v>
      </c>
      <c r="J3319" s="30">
        <v>3250</v>
      </c>
      <c r="K3319" s="31">
        <f t="shared" si="24"/>
        <v>1300</v>
      </c>
      <c r="L3319" s="31">
        <f t="shared" si="25"/>
        <v>454.99999999999994</v>
      </c>
      <c r="M3319" s="32">
        <v>0.35</v>
      </c>
      <c r="O3319" s="37"/>
      <c r="P3319" s="35"/>
      <c r="Q3319" s="33"/>
      <c r="R3319" s="34"/>
    </row>
    <row r="3320" spans="1:18" ht="15.75" customHeight="1" x14ac:dyDescent="0.2">
      <c r="A3320" s="22"/>
      <c r="B3320" s="27" t="s">
        <v>21</v>
      </c>
      <c r="C3320" s="27">
        <v>1185732</v>
      </c>
      <c r="D3320" s="28">
        <v>44213</v>
      </c>
      <c r="E3320" s="27" t="s">
        <v>22</v>
      </c>
      <c r="F3320" s="27" t="s">
        <v>122</v>
      </c>
      <c r="G3320" s="27" t="s">
        <v>123</v>
      </c>
      <c r="H3320" s="27" t="s">
        <v>26</v>
      </c>
      <c r="I3320" s="29">
        <v>0.30000000000000004</v>
      </c>
      <c r="J3320" s="30">
        <v>3250</v>
      </c>
      <c r="K3320" s="31">
        <f t="shared" si="24"/>
        <v>975.00000000000011</v>
      </c>
      <c r="L3320" s="31">
        <f t="shared" si="25"/>
        <v>390.00000000000006</v>
      </c>
      <c r="M3320" s="32">
        <v>0.4</v>
      </c>
      <c r="O3320" s="37"/>
      <c r="P3320" s="35"/>
      <c r="Q3320" s="33"/>
      <c r="R3320" s="34"/>
    </row>
    <row r="3321" spans="1:18" ht="15.75" customHeight="1" x14ac:dyDescent="0.2">
      <c r="A3321" s="22"/>
      <c r="B3321" s="27" t="s">
        <v>21</v>
      </c>
      <c r="C3321" s="27">
        <v>1185732</v>
      </c>
      <c r="D3321" s="28">
        <v>44213</v>
      </c>
      <c r="E3321" s="27" t="s">
        <v>22</v>
      </c>
      <c r="F3321" s="27" t="s">
        <v>122</v>
      </c>
      <c r="G3321" s="27" t="s">
        <v>123</v>
      </c>
      <c r="H3321" s="27" t="s">
        <v>27</v>
      </c>
      <c r="I3321" s="29">
        <v>0.35</v>
      </c>
      <c r="J3321" s="30">
        <v>1750</v>
      </c>
      <c r="K3321" s="31">
        <f t="shared" ref="K3321:K3575" si="26">I3321*J3321</f>
        <v>612.5</v>
      </c>
      <c r="L3321" s="31">
        <f t="shared" ref="L3321:L3575" si="27">K3321*M3321</f>
        <v>245</v>
      </c>
      <c r="M3321" s="32">
        <v>0.4</v>
      </c>
      <c r="O3321" s="37"/>
      <c r="P3321" s="35"/>
      <c r="Q3321" s="33"/>
      <c r="R3321" s="34"/>
    </row>
    <row r="3322" spans="1:18" ht="15.75" customHeight="1" x14ac:dyDescent="0.2">
      <c r="A3322" s="22"/>
      <c r="B3322" s="27" t="s">
        <v>21</v>
      </c>
      <c r="C3322" s="27">
        <v>1185732</v>
      </c>
      <c r="D3322" s="28">
        <v>44213</v>
      </c>
      <c r="E3322" s="27" t="s">
        <v>22</v>
      </c>
      <c r="F3322" s="27" t="s">
        <v>122</v>
      </c>
      <c r="G3322" s="27" t="s">
        <v>123</v>
      </c>
      <c r="H3322" s="27" t="s">
        <v>28</v>
      </c>
      <c r="I3322" s="29">
        <v>0.5</v>
      </c>
      <c r="J3322" s="30">
        <v>2250</v>
      </c>
      <c r="K3322" s="31">
        <f t="shared" si="26"/>
        <v>1125</v>
      </c>
      <c r="L3322" s="31">
        <f t="shared" si="27"/>
        <v>337.5</v>
      </c>
      <c r="M3322" s="32">
        <v>0.3</v>
      </c>
      <c r="O3322" s="37"/>
      <c r="P3322" s="35"/>
      <c r="Q3322" s="33"/>
      <c r="R3322" s="34"/>
    </row>
    <row r="3323" spans="1:18" ht="15.75" customHeight="1" x14ac:dyDescent="0.2">
      <c r="A3323" s="22"/>
      <c r="B3323" s="27" t="s">
        <v>21</v>
      </c>
      <c r="C3323" s="27">
        <v>1185732</v>
      </c>
      <c r="D3323" s="28">
        <v>44213</v>
      </c>
      <c r="E3323" s="27" t="s">
        <v>22</v>
      </c>
      <c r="F3323" s="27" t="s">
        <v>122</v>
      </c>
      <c r="G3323" s="27" t="s">
        <v>123</v>
      </c>
      <c r="H3323" s="27" t="s">
        <v>29</v>
      </c>
      <c r="I3323" s="29">
        <v>0.4</v>
      </c>
      <c r="J3323" s="30">
        <v>3250</v>
      </c>
      <c r="K3323" s="31">
        <f t="shared" si="26"/>
        <v>1300</v>
      </c>
      <c r="L3323" s="31">
        <f t="shared" si="27"/>
        <v>520</v>
      </c>
      <c r="M3323" s="32">
        <v>0.4</v>
      </c>
      <c r="O3323" s="37"/>
      <c r="P3323" s="35"/>
      <c r="Q3323" s="33"/>
      <c r="R3323" s="34"/>
    </row>
    <row r="3324" spans="1:18" ht="15.75" customHeight="1" x14ac:dyDescent="0.2">
      <c r="A3324" s="22"/>
      <c r="B3324" s="27" t="s">
        <v>21</v>
      </c>
      <c r="C3324" s="27">
        <v>1185732</v>
      </c>
      <c r="D3324" s="28">
        <v>44242</v>
      </c>
      <c r="E3324" s="27" t="s">
        <v>22</v>
      </c>
      <c r="F3324" s="27" t="s">
        <v>122</v>
      </c>
      <c r="G3324" s="27" t="s">
        <v>123</v>
      </c>
      <c r="H3324" s="27" t="s">
        <v>24</v>
      </c>
      <c r="I3324" s="29">
        <v>0.4</v>
      </c>
      <c r="J3324" s="30">
        <v>5750</v>
      </c>
      <c r="K3324" s="31">
        <f t="shared" si="26"/>
        <v>2300</v>
      </c>
      <c r="L3324" s="31">
        <f t="shared" si="27"/>
        <v>805</v>
      </c>
      <c r="M3324" s="32">
        <v>0.35</v>
      </c>
      <c r="O3324" s="37"/>
      <c r="P3324" s="35"/>
      <c r="Q3324" s="33"/>
      <c r="R3324" s="34"/>
    </row>
    <row r="3325" spans="1:18" ht="15.75" customHeight="1" x14ac:dyDescent="0.2">
      <c r="A3325" s="22"/>
      <c r="B3325" s="27" t="s">
        <v>21</v>
      </c>
      <c r="C3325" s="27">
        <v>1185732</v>
      </c>
      <c r="D3325" s="28">
        <v>44242</v>
      </c>
      <c r="E3325" s="27" t="s">
        <v>22</v>
      </c>
      <c r="F3325" s="27" t="s">
        <v>122</v>
      </c>
      <c r="G3325" s="27" t="s">
        <v>123</v>
      </c>
      <c r="H3325" s="27" t="s">
        <v>25</v>
      </c>
      <c r="I3325" s="29">
        <v>0.4</v>
      </c>
      <c r="J3325" s="30">
        <v>2250</v>
      </c>
      <c r="K3325" s="31">
        <f t="shared" si="26"/>
        <v>900</v>
      </c>
      <c r="L3325" s="31">
        <f t="shared" si="27"/>
        <v>315</v>
      </c>
      <c r="M3325" s="32">
        <v>0.35</v>
      </c>
      <c r="O3325" s="37"/>
      <c r="P3325" s="35"/>
      <c r="Q3325" s="33"/>
      <c r="R3325" s="34"/>
    </row>
    <row r="3326" spans="1:18" ht="15.75" customHeight="1" x14ac:dyDescent="0.2">
      <c r="A3326" s="22"/>
      <c r="B3326" s="27" t="s">
        <v>21</v>
      </c>
      <c r="C3326" s="27">
        <v>1185732</v>
      </c>
      <c r="D3326" s="28">
        <v>44242</v>
      </c>
      <c r="E3326" s="27" t="s">
        <v>22</v>
      </c>
      <c r="F3326" s="27" t="s">
        <v>122</v>
      </c>
      <c r="G3326" s="27" t="s">
        <v>123</v>
      </c>
      <c r="H3326" s="27" t="s">
        <v>26</v>
      </c>
      <c r="I3326" s="29">
        <v>0.30000000000000004</v>
      </c>
      <c r="J3326" s="30">
        <v>2750</v>
      </c>
      <c r="K3326" s="31">
        <f t="shared" si="26"/>
        <v>825.00000000000011</v>
      </c>
      <c r="L3326" s="31">
        <f t="shared" si="27"/>
        <v>330.00000000000006</v>
      </c>
      <c r="M3326" s="32">
        <v>0.4</v>
      </c>
      <c r="O3326" s="37"/>
      <c r="P3326" s="35"/>
      <c r="Q3326" s="33"/>
      <c r="R3326" s="34"/>
    </row>
    <row r="3327" spans="1:18" ht="15.75" customHeight="1" x14ac:dyDescent="0.2">
      <c r="A3327" s="22"/>
      <c r="B3327" s="27" t="s">
        <v>21</v>
      </c>
      <c r="C3327" s="27">
        <v>1185732</v>
      </c>
      <c r="D3327" s="28">
        <v>44242</v>
      </c>
      <c r="E3327" s="27" t="s">
        <v>22</v>
      </c>
      <c r="F3327" s="27" t="s">
        <v>122</v>
      </c>
      <c r="G3327" s="27" t="s">
        <v>123</v>
      </c>
      <c r="H3327" s="27" t="s">
        <v>27</v>
      </c>
      <c r="I3327" s="29">
        <v>0.35</v>
      </c>
      <c r="J3327" s="30">
        <v>1500</v>
      </c>
      <c r="K3327" s="31">
        <f t="shared" si="26"/>
        <v>525</v>
      </c>
      <c r="L3327" s="31">
        <f t="shared" si="27"/>
        <v>210</v>
      </c>
      <c r="M3327" s="32">
        <v>0.4</v>
      </c>
      <c r="O3327" s="37"/>
      <c r="P3327" s="35"/>
      <c r="Q3327" s="33"/>
      <c r="R3327" s="34"/>
    </row>
    <row r="3328" spans="1:18" ht="15.75" customHeight="1" x14ac:dyDescent="0.2">
      <c r="A3328" s="22"/>
      <c r="B3328" s="27" t="s">
        <v>21</v>
      </c>
      <c r="C3328" s="27">
        <v>1185732</v>
      </c>
      <c r="D3328" s="28">
        <v>44242</v>
      </c>
      <c r="E3328" s="27" t="s">
        <v>22</v>
      </c>
      <c r="F3328" s="27" t="s">
        <v>122</v>
      </c>
      <c r="G3328" s="27" t="s">
        <v>123</v>
      </c>
      <c r="H3328" s="27" t="s">
        <v>28</v>
      </c>
      <c r="I3328" s="29">
        <v>0.5</v>
      </c>
      <c r="J3328" s="30">
        <v>2250</v>
      </c>
      <c r="K3328" s="31">
        <f t="shared" si="26"/>
        <v>1125</v>
      </c>
      <c r="L3328" s="31">
        <f t="shared" si="27"/>
        <v>337.5</v>
      </c>
      <c r="M3328" s="32">
        <v>0.3</v>
      </c>
      <c r="O3328" s="37"/>
      <c r="P3328" s="35"/>
      <c r="Q3328" s="33"/>
      <c r="R3328" s="34"/>
    </row>
    <row r="3329" spans="1:18" ht="15.75" customHeight="1" x14ac:dyDescent="0.2">
      <c r="A3329" s="22"/>
      <c r="B3329" s="27" t="s">
        <v>21</v>
      </c>
      <c r="C3329" s="27">
        <v>1185732</v>
      </c>
      <c r="D3329" s="28">
        <v>44242</v>
      </c>
      <c r="E3329" s="27" t="s">
        <v>22</v>
      </c>
      <c r="F3329" s="27" t="s">
        <v>122</v>
      </c>
      <c r="G3329" s="27" t="s">
        <v>123</v>
      </c>
      <c r="H3329" s="27" t="s">
        <v>29</v>
      </c>
      <c r="I3329" s="29">
        <v>0.4</v>
      </c>
      <c r="J3329" s="30">
        <v>3250</v>
      </c>
      <c r="K3329" s="31">
        <f t="shared" si="26"/>
        <v>1300</v>
      </c>
      <c r="L3329" s="31">
        <f t="shared" si="27"/>
        <v>520</v>
      </c>
      <c r="M3329" s="32">
        <v>0.4</v>
      </c>
      <c r="O3329" s="37"/>
      <c r="P3329" s="35"/>
      <c r="Q3329" s="33"/>
      <c r="R3329" s="34"/>
    </row>
    <row r="3330" spans="1:18" ht="15.75" customHeight="1" x14ac:dyDescent="0.2">
      <c r="A3330" s="22"/>
      <c r="B3330" s="27" t="s">
        <v>21</v>
      </c>
      <c r="C3330" s="27">
        <v>1185732</v>
      </c>
      <c r="D3330" s="28">
        <v>44268</v>
      </c>
      <c r="E3330" s="27" t="s">
        <v>22</v>
      </c>
      <c r="F3330" s="27" t="s">
        <v>122</v>
      </c>
      <c r="G3330" s="27" t="s">
        <v>123</v>
      </c>
      <c r="H3330" s="27" t="s">
        <v>24</v>
      </c>
      <c r="I3330" s="29">
        <v>0.4</v>
      </c>
      <c r="J3330" s="30">
        <v>5450</v>
      </c>
      <c r="K3330" s="31">
        <f t="shared" si="26"/>
        <v>2180</v>
      </c>
      <c r="L3330" s="31">
        <f t="shared" si="27"/>
        <v>763</v>
      </c>
      <c r="M3330" s="32">
        <v>0.35</v>
      </c>
      <c r="O3330" s="37"/>
      <c r="P3330" s="35"/>
      <c r="Q3330" s="33"/>
      <c r="R3330" s="34"/>
    </row>
    <row r="3331" spans="1:18" ht="15.75" customHeight="1" x14ac:dyDescent="0.2">
      <c r="A3331" s="22"/>
      <c r="B3331" s="27" t="s">
        <v>21</v>
      </c>
      <c r="C3331" s="27">
        <v>1185732</v>
      </c>
      <c r="D3331" s="28">
        <v>44268</v>
      </c>
      <c r="E3331" s="27" t="s">
        <v>22</v>
      </c>
      <c r="F3331" s="27" t="s">
        <v>122</v>
      </c>
      <c r="G3331" s="27" t="s">
        <v>123</v>
      </c>
      <c r="H3331" s="27" t="s">
        <v>25</v>
      </c>
      <c r="I3331" s="29">
        <v>0.4</v>
      </c>
      <c r="J3331" s="30">
        <v>2500</v>
      </c>
      <c r="K3331" s="31">
        <f t="shared" si="26"/>
        <v>1000</v>
      </c>
      <c r="L3331" s="31">
        <f t="shared" si="27"/>
        <v>350</v>
      </c>
      <c r="M3331" s="32">
        <v>0.35</v>
      </c>
      <c r="O3331" s="37"/>
      <c r="P3331" s="35"/>
      <c r="Q3331" s="33"/>
      <c r="R3331" s="34"/>
    </row>
    <row r="3332" spans="1:18" ht="15.75" customHeight="1" x14ac:dyDescent="0.2">
      <c r="A3332" s="22"/>
      <c r="B3332" s="27" t="s">
        <v>21</v>
      </c>
      <c r="C3332" s="27">
        <v>1185732</v>
      </c>
      <c r="D3332" s="28">
        <v>44268</v>
      </c>
      <c r="E3332" s="27" t="s">
        <v>22</v>
      </c>
      <c r="F3332" s="27" t="s">
        <v>122</v>
      </c>
      <c r="G3332" s="27" t="s">
        <v>123</v>
      </c>
      <c r="H3332" s="27" t="s">
        <v>26</v>
      </c>
      <c r="I3332" s="29">
        <v>0.30000000000000004</v>
      </c>
      <c r="J3332" s="30">
        <v>2750</v>
      </c>
      <c r="K3332" s="31">
        <f t="shared" si="26"/>
        <v>825.00000000000011</v>
      </c>
      <c r="L3332" s="31">
        <f t="shared" si="27"/>
        <v>330.00000000000006</v>
      </c>
      <c r="M3332" s="32">
        <v>0.4</v>
      </c>
      <c r="O3332" s="37"/>
      <c r="P3332" s="35"/>
      <c r="Q3332" s="33"/>
      <c r="R3332" s="34"/>
    </row>
    <row r="3333" spans="1:18" ht="15.75" customHeight="1" x14ac:dyDescent="0.2">
      <c r="A3333" s="22"/>
      <c r="B3333" s="27" t="s">
        <v>21</v>
      </c>
      <c r="C3333" s="27">
        <v>1185732</v>
      </c>
      <c r="D3333" s="28">
        <v>44268</v>
      </c>
      <c r="E3333" s="27" t="s">
        <v>22</v>
      </c>
      <c r="F3333" s="27" t="s">
        <v>122</v>
      </c>
      <c r="G3333" s="27" t="s">
        <v>123</v>
      </c>
      <c r="H3333" s="27" t="s">
        <v>27</v>
      </c>
      <c r="I3333" s="29">
        <v>0.35</v>
      </c>
      <c r="J3333" s="30">
        <v>1250</v>
      </c>
      <c r="K3333" s="31">
        <f t="shared" si="26"/>
        <v>437.5</v>
      </c>
      <c r="L3333" s="31">
        <f t="shared" si="27"/>
        <v>175</v>
      </c>
      <c r="M3333" s="32">
        <v>0.4</v>
      </c>
      <c r="O3333" s="37"/>
      <c r="P3333" s="35"/>
      <c r="Q3333" s="33"/>
      <c r="R3333" s="34"/>
    </row>
    <row r="3334" spans="1:18" ht="15.75" customHeight="1" x14ac:dyDescent="0.2">
      <c r="A3334" s="22"/>
      <c r="B3334" s="27" t="s">
        <v>21</v>
      </c>
      <c r="C3334" s="27">
        <v>1185732</v>
      </c>
      <c r="D3334" s="28">
        <v>44268</v>
      </c>
      <c r="E3334" s="27" t="s">
        <v>22</v>
      </c>
      <c r="F3334" s="27" t="s">
        <v>122</v>
      </c>
      <c r="G3334" s="27" t="s">
        <v>123</v>
      </c>
      <c r="H3334" s="27" t="s">
        <v>28</v>
      </c>
      <c r="I3334" s="29">
        <v>0.5</v>
      </c>
      <c r="J3334" s="30">
        <v>1750</v>
      </c>
      <c r="K3334" s="31">
        <f t="shared" si="26"/>
        <v>875</v>
      </c>
      <c r="L3334" s="31">
        <f t="shared" si="27"/>
        <v>262.5</v>
      </c>
      <c r="M3334" s="32">
        <v>0.3</v>
      </c>
      <c r="O3334" s="37"/>
      <c r="P3334" s="35"/>
      <c r="Q3334" s="33"/>
      <c r="R3334" s="34"/>
    </row>
    <row r="3335" spans="1:18" ht="15.75" customHeight="1" x14ac:dyDescent="0.2">
      <c r="A3335" s="22"/>
      <c r="B3335" s="27" t="s">
        <v>21</v>
      </c>
      <c r="C3335" s="27">
        <v>1185732</v>
      </c>
      <c r="D3335" s="28">
        <v>44268</v>
      </c>
      <c r="E3335" s="27" t="s">
        <v>22</v>
      </c>
      <c r="F3335" s="27" t="s">
        <v>122</v>
      </c>
      <c r="G3335" s="27" t="s">
        <v>123</v>
      </c>
      <c r="H3335" s="27" t="s">
        <v>29</v>
      </c>
      <c r="I3335" s="29">
        <v>0.4</v>
      </c>
      <c r="J3335" s="30">
        <v>2750</v>
      </c>
      <c r="K3335" s="31">
        <f t="shared" si="26"/>
        <v>1100</v>
      </c>
      <c r="L3335" s="31">
        <f t="shared" si="27"/>
        <v>440</v>
      </c>
      <c r="M3335" s="32">
        <v>0.4</v>
      </c>
      <c r="O3335" s="37"/>
      <c r="P3335" s="35"/>
      <c r="Q3335" s="33"/>
      <c r="R3335" s="34"/>
    </row>
    <row r="3336" spans="1:18" ht="15.75" customHeight="1" x14ac:dyDescent="0.2">
      <c r="A3336" s="22"/>
      <c r="B3336" s="27" t="s">
        <v>21</v>
      </c>
      <c r="C3336" s="27">
        <v>1185732</v>
      </c>
      <c r="D3336" s="28">
        <v>44300</v>
      </c>
      <c r="E3336" s="27" t="s">
        <v>22</v>
      </c>
      <c r="F3336" s="27" t="s">
        <v>122</v>
      </c>
      <c r="G3336" s="27" t="s">
        <v>123</v>
      </c>
      <c r="H3336" s="27" t="s">
        <v>24</v>
      </c>
      <c r="I3336" s="29">
        <v>0.4</v>
      </c>
      <c r="J3336" s="30">
        <v>5250</v>
      </c>
      <c r="K3336" s="31">
        <f t="shared" si="26"/>
        <v>2100</v>
      </c>
      <c r="L3336" s="31">
        <f t="shared" si="27"/>
        <v>735</v>
      </c>
      <c r="M3336" s="32">
        <v>0.35</v>
      </c>
      <c r="O3336" s="37"/>
      <c r="P3336" s="35"/>
      <c r="Q3336" s="33"/>
      <c r="R3336" s="34"/>
    </row>
    <row r="3337" spans="1:18" ht="15.75" customHeight="1" x14ac:dyDescent="0.2">
      <c r="A3337" s="22"/>
      <c r="B3337" s="27" t="s">
        <v>21</v>
      </c>
      <c r="C3337" s="27">
        <v>1185732</v>
      </c>
      <c r="D3337" s="28">
        <v>44300</v>
      </c>
      <c r="E3337" s="27" t="s">
        <v>22</v>
      </c>
      <c r="F3337" s="27" t="s">
        <v>122</v>
      </c>
      <c r="G3337" s="27" t="s">
        <v>123</v>
      </c>
      <c r="H3337" s="27" t="s">
        <v>25</v>
      </c>
      <c r="I3337" s="29">
        <v>0.4</v>
      </c>
      <c r="J3337" s="30">
        <v>2250</v>
      </c>
      <c r="K3337" s="31">
        <f t="shared" si="26"/>
        <v>900</v>
      </c>
      <c r="L3337" s="31">
        <f t="shared" si="27"/>
        <v>315</v>
      </c>
      <c r="M3337" s="32">
        <v>0.35</v>
      </c>
      <c r="O3337" s="37"/>
      <c r="P3337" s="35"/>
      <c r="Q3337" s="33"/>
      <c r="R3337" s="34"/>
    </row>
    <row r="3338" spans="1:18" ht="15.75" customHeight="1" x14ac:dyDescent="0.2">
      <c r="A3338" s="22"/>
      <c r="B3338" s="27" t="s">
        <v>21</v>
      </c>
      <c r="C3338" s="27">
        <v>1185732</v>
      </c>
      <c r="D3338" s="28">
        <v>44300</v>
      </c>
      <c r="E3338" s="27" t="s">
        <v>22</v>
      </c>
      <c r="F3338" s="27" t="s">
        <v>122</v>
      </c>
      <c r="G3338" s="27" t="s">
        <v>123</v>
      </c>
      <c r="H3338" s="27" t="s">
        <v>26</v>
      </c>
      <c r="I3338" s="29">
        <v>0.30000000000000004</v>
      </c>
      <c r="J3338" s="30">
        <v>2250</v>
      </c>
      <c r="K3338" s="31">
        <f t="shared" si="26"/>
        <v>675.00000000000011</v>
      </c>
      <c r="L3338" s="31">
        <f t="shared" si="27"/>
        <v>270.00000000000006</v>
      </c>
      <c r="M3338" s="32">
        <v>0.4</v>
      </c>
      <c r="O3338" s="37"/>
      <c r="P3338" s="35"/>
      <c r="Q3338" s="33"/>
      <c r="R3338" s="34"/>
    </row>
    <row r="3339" spans="1:18" ht="15.75" customHeight="1" x14ac:dyDescent="0.2">
      <c r="A3339" s="22"/>
      <c r="B3339" s="27" t="s">
        <v>21</v>
      </c>
      <c r="C3339" s="27">
        <v>1185732</v>
      </c>
      <c r="D3339" s="28">
        <v>44300</v>
      </c>
      <c r="E3339" s="27" t="s">
        <v>22</v>
      </c>
      <c r="F3339" s="27" t="s">
        <v>122</v>
      </c>
      <c r="G3339" s="27" t="s">
        <v>123</v>
      </c>
      <c r="H3339" s="27" t="s">
        <v>27</v>
      </c>
      <c r="I3339" s="29">
        <v>0.35</v>
      </c>
      <c r="J3339" s="30">
        <v>1500</v>
      </c>
      <c r="K3339" s="31">
        <f t="shared" si="26"/>
        <v>525</v>
      </c>
      <c r="L3339" s="31">
        <f t="shared" si="27"/>
        <v>210</v>
      </c>
      <c r="M3339" s="32">
        <v>0.4</v>
      </c>
      <c r="O3339" s="37"/>
      <c r="P3339" s="35"/>
      <c r="Q3339" s="33"/>
      <c r="R3339" s="34"/>
    </row>
    <row r="3340" spans="1:18" ht="15.75" customHeight="1" x14ac:dyDescent="0.2">
      <c r="A3340" s="22"/>
      <c r="B3340" s="27" t="s">
        <v>21</v>
      </c>
      <c r="C3340" s="27">
        <v>1185732</v>
      </c>
      <c r="D3340" s="28">
        <v>44300</v>
      </c>
      <c r="E3340" s="27" t="s">
        <v>22</v>
      </c>
      <c r="F3340" s="27" t="s">
        <v>122</v>
      </c>
      <c r="G3340" s="27" t="s">
        <v>123</v>
      </c>
      <c r="H3340" s="27" t="s">
        <v>28</v>
      </c>
      <c r="I3340" s="29">
        <v>0.5</v>
      </c>
      <c r="J3340" s="30">
        <v>1500</v>
      </c>
      <c r="K3340" s="31">
        <f t="shared" si="26"/>
        <v>750</v>
      </c>
      <c r="L3340" s="31">
        <f t="shared" si="27"/>
        <v>225</v>
      </c>
      <c r="M3340" s="32">
        <v>0.3</v>
      </c>
      <c r="O3340" s="37"/>
      <c r="P3340" s="35"/>
      <c r="Q3340" s="33"/>
      <c r="R3340" s="34"/>
    </row>
    <row r="3341" spans="1:18" ht="15.75" customHeight="1" x14ac:dyDescent="0.2">
      <c r="A3341" s="22"/>
      <c r="B3341" s="27" t="s">
        <v>21</v>
      </c>
      <c r="C3341" s="27">
        <v>1185732</v>
      </c>
      <c r="D3341" s="28">
        <v>44300</v>
      </c>
      <c r="E3341" s="27" t="s">
        <v>22</v>
      </c>
      <c r="F3341" s="27" t="s">
        <v>122</v>
      </c>
      <c r="G3341" s="27" t="s">
        <v>123</v>
      </c>
      <c r="H3341" s="27" t="s">
        <v>29</v>
      </c>
      <c r="I3341" s="29">
        <v>0.4</v>
      </c>
      <c r="J3341" s="30">
        <v>3000</v>
      </c>
      <c r="K3341" s="31">
        <f t="shared" si="26"/>
        <v>1200</v>
      </c>
      <c r="L3341" s="31">
        <f t="shared" si="27"/>
        <v>480</v>
      </c>
      <c r="M3341" s="32">
        <v>0.4</v>
      </c>
      <c r="O3341" s="37"/>
      <c r="P3341" s="35"/>
      <c r="Q3341" s="33"/>
      <c r="R3341" s="34"/>
    </row>
    <row r="3342" spans="1:18" ht="15.75" customHeight="1" x14ac:dyDescent="0.2">
      <c r="A3342" s="22"/>
      <c r="B3342" s="27" t="s">
        <v>21</v>
      </c>
      <c r="C3342" s="27">
        <v>1185732</v>
      </c>
      <c r="D3342" s="28">
        <v>44329</v>
      </c>
      <c r="E3342" s="27" t="s">
        <v>22</v>
      </c>
      <c r="F3342" s="27" t="s">
        <v>122</v>
      </c>
      <c r="G3342" s="27" t="s">
        <v>123</v>
      </c>
      <c r="H3342" s="27" t="s">
        <v>24</v>
      </c>
      <c r="I3342" s="29">
        <v>0.54999999999999993</v>
      </c>
      <c r="J3342" s="30">
        <v>5700</v>
      </c>
      <c r="K3342" s="31">
        <f t="shared" si="26"/>
        <v>3134.9999999999995</v>
      </c>
      <c r="L3342" s="31">
        <f t="shared" si="27"/>
        <v>1097.2499999999998</v>
      </c>
      <c r="M3342" s="32">
        <v>0.35</v>
      </c>
      <c r="O3342" s="37"/>
      <c r="P3342" s="35"/>
      <c r="Q3342" s="33"/>
      <c r="R3342" s="34"/>
    </row>
    <row r="3343" spans="1:18" ht="15.75" customHeight="1" x14ac:dyDescent="0.2">
      <c r="A3343" s="22"/>
      <c r="B3343" s="27" t="s">
        <v>21</v>
      </c>
      <c r="C3343" s="27">
        <v>1185732</v>
      </c>
      <c r="D3343" s="28">
        <v>44329</v>
      </c>
      <c r="E3343" s="27" t="s">
        <v>22</v>
      </c>
      <c r="F3343" s="27" t="s">
        <v>122</v>
      </c>
      <c r="G3343" s="27" t="s">
        <v>123</v>
      </c>
      <c r="H3343" s="27" t="s">
        <v>25</v>
      </c>
      <c r="I3343" s="29">
        <v>0.5</v>
      </c>
      <c r="J3343" s="30">
        <v>2750</v>
      </c>
      <c r="K3343" s="31">
        <f t="shared" si="26"/>
        <v>1375</v>
      </c>
      <c r="L3343" s="31">
        <f t="shared" si="27"/>
        <v>481.24999999999994</v>
      </c>
      <c r="M3343" s="32">
        <v>0.35</v>
      </c>
      <c r="O3343" s="37"/>
      <c r="P3343" s="35"/>
      <c r="Q3343" s="33"/>
      <c r="R3343" s="34"/>
    </row>
    <row r="3344" spans="1:18" ht="15.75" customHeight="1" x14ac:dyDescent="0.2">
      <c r="A3344" s="22"/>
      <c r="B3344" s="27" t="s">
        <v>21</v>
      </c>
      <c r="C3344" s="27">
        <v>1185732</v>
      </c>
      <c r="D3344" s="28">
        <v>44329</v>
      </c>
      <c r="E3344" s="27" t="s">
        <v>22</v>
      </c>
      <c r="F3344" s="27" t="s">
        <v>122</v>
      </c>
      <c r="G3344" s="27" t="s">
        <v>123</v>
      </c>
      <c r="H3344" s="27" t="s">
        <v>26</v>
      </c>
      <c r="I3344" s="29">
        <v>0.45</v>
      </c>
      <c r="J3344" s="30">
        <v>3000</v>
      </c>
      <c r="K3344" s="31">
        <f t="shared" si="26"/>
        <v>1350</v>
      </c>
      <c r="L3344" s="31">
        <f t="shared" si="27"/>
        <v>540</v>
      </c>
      <c r="M3344" s="32">
        <v>0.4</v>
      </c>
      <c r="O3344" s="37"/>
      <c r="P3344" s="35"/>
      <c r="Q3344" s="33"/>
      <c r="R3344" s="34"/>
    </row>
    <row r="3345" spans="1:18" ht="15.75" customHeight="1" x14ac:dyDescent="0.2">
      <c r="A3345" s="22"/>
      <c r="B3345" s="27" t="s">
        <v>21</v>
      </c>
      <c r="C3345" s="27">
        <v>1185732</v>
      </c>
      <c r="D3345" s="28">
        <v>44329</v>
      </c>
      <c r="E3345" s="27" t="s">
        <v>22</v>
      </c>
      <c r="F3345" s="27" t="s">
        <v>122</v>
      </c>
      <c r="G3345" s="27" t="s">
        <v>123</v>
      </c>
      <c r="H3345" s="27" t="s">
        <v>27</v>
      </c>
      <c r="I3345" s="29">
        <v>0.45</v>
      </c>
      <c r="J3345" s="30">
        <v>2500</v>
      </c>
      <c r="K3345" s="31">
        <f t="shared" si="26"/>
        <v>1125</v>
      </c>
      <c r="L3345" s="31">
        <f t="shared" si="27"/>
        <v>450</v>
      </c>
      <c r="M3345" s="32">
        <v>0.4</v>
      </c>
      <c r="O3345" s="37"/>
      <c r="P3345" s="35"/>
      <c r="Q3345" s="33"/>
      <c r="R3345" s="34"/>
    </row>
    <row r="3346" spans="1:18" ht="15.75" customHeight="1" x14ac:dyDescent="0.2">
      <c r="A3346" s="22"/>
      <c r="B3346" s="27" t="s">
        <v>21</v>
      </c>
      <c r="C3346" s="27">
        <v>1185732</v>
      </c>
      <c r="D3346" s="28">
        <v>44329</v>
      </c>
      <c r="E3346" s="27" t="s">
        <v>22</v>
      </c>
      <c r="F3346" s="27" t="s">
        <v>122</v>
      </c>
      <c r="G3346" s="27" t="s">
        <v>123</v>
      </c>
      <c r="H3346" s="27" t="s">
        <v>28</v>
      </c>
      <c r="I3346" s="29">
        <v>0.54999999999999993</v>
      </c>
      <c r="J3346" s="30">
        <v>2750</v>
      </c>
      <c r="K3346" s="31">
        <f t="shared" si="26"/>
        <v>1512.4999999999998</v>
      </c>
      <c r="L3346" s="31">
        <f t="shared" si="27"/>
        <v>453.74999999999994</v>
      </c>
      <c r="M3346" s="32">
        <v>0.3</v>
      </c>
      <c r="O3346" s="37"/>
      <c r="P3346" s="35"/>
      <c r="Q3346" s="33"/>
      <c r="R3346" s="34"/>
    </row>
    <row r="3347" spans="1:18" ht="15.75" customHeight="1" x14ac:dyDescent="0.2">
      <c r="A3347" s="22"/>
      <c r="B3347" s="27" t="s">
        <v>21</v>
      </c>
      <c r="C3347" s="27">
        <v>1185732</v>
      </c>
      <c r="D3347" s="28">
        <v>44329</v>
      </c>
      <c r="E3347" s="27" t="s">
        <v>22</v>
      </c>
      <c r="F3347" s="27" t="s">
        <v>122</v>
      </c>
      <c r="G3347" s="27" t="s">
        <v>123</v>
      </c>
      <c r="H3347" s="27" t="s">
        <v>29</v>
      </c>
      <c r="I3347" s="29">
        <v>0.6</v>
      </c>
      <c r="J3347" s="30">
        <v>4000</v>
      </c>
      <c r="K3347" s="31">
        <f t="shared" si="26"/>
        <v>2400</v>
      </c>
      <c r="L3347" s="31">
        <f t="shared" si="27"/>
        <v>960</v>
      </c>
      <c r="M3347" s="32">
        <v>0.4</v>
      </c>
      <c r="O3347" s="37"/>
      <c r="P3347" s="35"/>
      <c r="Q3347" s="33"/>
      <c r="R3347" s="34"/>
    </row>
    <row r="3348" spans="1:18" ht="15.75" customHeight="1" x14ac:dyDescent="0.2">
      <c r="A3348" s="22"/>
      <c r="B3348" s="27" t="s">
        <v>21</v>
      </c>
      <c r="C3348" s="27">
        <v>1185732</v>
      </c>
      <c r="D3348" s="28">
        <v>44362</v>
      </c>
      <c r="E3348" s="27" t="s">
        <v>22</v>
      </c>
      <c r="F3348" s="27" t="s">
        <v>122</v>
      </c>
      <c r="G3348" s="27" t="s">
        <v>123</v>
      </c>
      <c r="H3348" s="27" t="s">
        <v>24</v>
      </c>
      <c r="I3348" s="29">
        <v>0.54999999999999993</v>
      </c>
      <c r="J3348" s="30">
        <v>6500</v>
      </c>
      <c r="K3348" s="31">
        <f t="shared" si="26"/>
        <v>3574.9999999999995</v>
      </c>
      <c r="L3348" s="31">
        <f t="shared" si="27"/>
        <v>1251.2499999999998</v>
      </c>
      <c r="M3348" s="32">
        <v>0.35</v>
      </c>
      <c r="O3348" s="37"/>
      <c r="P3348" s="35"/>
      <c r="Q3348" s="33"/>
      <c r="R3348" s="34"/>
    </row>
    <row r="3349" spans="1:18" ht="15.75" customHeight="1" x14ac:dyDescent="0.2">
      <c r="A3349" s="22"/>
      <c r="B3349" s="27" t="s">
        <v>21</v>
      </c>
      <c r="C3349" s="27">
        <v>1185732</v>
      </c>
      <c r="D3349" s="28">
        <v>44362</v>
      </c>
      <c r="E3349" s="27" t="s">
        <v>22</v>
      </c>
      <c r="F3349" s="27" t="s">
        <v>122</v>
      </c>
      <c r="G3349" s="27" t="s">
        <v>123</v>
      </c>
      <c r="H3349" s="27" t="s">
        <v>25</v>
      </c>
      <c r="I3349" s="29">
        <v>0.5</v>
      </c>
      <c r="J3349" s="30">
        <v>4000</v>
      </c>
      <c r="K3349" s="31">
        <f t="shared" si="26"/>
        <v>2000</v>
      </c>
      <c r="L3349" s="31">
        <f t="shared" si="27"/>
        <v>700</v>
      </c>
      <c r="M3349" s="32">
        <v>0.35</v>
      </c>
      <c r="O3349" s="37"/>
      <c r="P3349" s="35"/>
      <c r="Q3349" s="33"/>
      <c r="R3349" s="34"/>
    </row>
    <row r="3350" spans="1:18" ht="15.75" customHeight="1" x14ac:dyDescent="0.2">
      <c r="A3350" s="22"/>
      <c r="B3350" s="27" t="s">
        <v>21</v>
      </c>
      <c r="C3350" s="27">
        <v>1185732</v>
      </c>
      <c r="D3350" s="28">
        <v>44362</v>
      </c>
      <c r="E3350" s="27" t="s">
        <v>22</v>
      </c>
      <c r="F3350" s="27" t="s">
        <v>122</v>
      </c>
      <c r="G3350" s="27" t="s">
        <v>123</v>
      </c>
      <c r="H3350" s="27" t="s">
        <v>26</v>
      </c>
      <c r="I3350" s="29">
        <v>0.45</v>
      </c>
      <c r="J3350" s="30">
        <v>3250</v>
      </c>
      <c r="K3350" s="31">
        <f t="shared" si="26"/>
        <v>1462.5</v>
      </c>
      <c r="L3350" s="31">
        <f t="shared" si="27"/>
        <v>585</v>
      </c>
      <c r="M3350" s="32">
        <v>0.4</v>
      </c>
      <c r="O3350" s="37"/>
      <c r="P3350" s="35"/>
      <c r="Q3350" s="33"/>
      <c r="R3350" s="34"/>
    </row>
    <row r="3351" spans="1:18" ht="15.75" customHeight="1" x14ac:dyDescent="0.2">
      <c r="A3351" s="22"/>
      <c r="B3351" s="27" t="s">
        <v>21</v>
      </c>
      <c r="C3351" s="27">
        <v>1185732</v>
      </c>
      <c r="D3351" s="28">
        <v>44362</v>
      </c>
      <c r="E3351" s="27" t="s">
        <v>22</v>
      </c>
      <c r="F3351" s="27" t="s">
        <v>122</v>
      </c>
      <c r="G3351" s="27" t="s">
        <v>123</v>
      </c>
      <c r="H3351" s="27" t="s">
        <v>27</v>
      </c>
      <c r="I3351" s="29">
        <v>0.45</v>
      </c>
      <c r="J3351" s="30">
        <v>3000</v>
      </c>
      <c r="K3351" s="31">
        <f t="shared" si="26"/>
        <v>1350</v>
      </c>
      <c r="L3351" s="31">
        <f t="shared" si="27"/>
        <v>540</v>
      </c>
      <c r="M3351" s="32">
        <v>0.4</v>
      </c>
      <c r="O3351" s="37"/>
      <c r="P3351" s="35"/>
      <c r="Q3351" s="33"/>
      <c r="R3351" s="34"/>
    </row>
    <row r="3352" spans="1:18" ht="15.75" customHeight="1" x14ac:dyDescent="0.2">
      <c r="A3352" s="22"/>
      <c r="B3352" s="27" t="s">
        <v>21</v>
      </c>
      <c r="C3352" s="27">
        <v>1185732</v>
      </c>
      <c r="D3352" s="28">
        <v>44362</v>
      </c>
      <c r="E3352" s="27" t="s">
        <v>22</v>
      </c>
      <c r="F3352" s="27" t="s">
        <v>122</v>
      </c>
      <c r="G3352" s="27" t="s">
        <v>123</v>
      </c>
      <c r="H3352" s="27" t="s">
        <v>28</v>
      </c>
      <c r="I3352" s="29">
        <v>0.54999999999999993</v>
      </c>
      <c r="J3352" s="30">
        <v>3000</v>
      </c>
      <c r="K3352" s="31">
        <f t="shared" si="26"/>
        <v>1649.9999999999998</v>
      </c>
      <c r="L3352" s="31">
        <f t="shared" si="27"/>
        <v>494.99999999999989</v>
      </c>
      <c r="M3352" s="32">
        <v>0.3</v>
      </c>
      <c r="O3352" s="37"/>
      <c r="P3352" s="35"/>
      <c r="Q3352" s="33"/>
      <c r="R3352" s="34"/>
    </row>
    <row r="3353" spans="1:18" ht="15.75" customHeight="1" x14ac:dyDescent="0.2">
      <c r="A3353" s="22"/>
      <c r="B3353" s="27" t="s">
        <v>21</v>
      </c>
      <c r="C3353" s="27">
        <v>1185732</v>
      </c>
      <c r="D3353" s="28">
        <v>44362</v>
      </c>
      <c r="E3353" s="27" t="s">
        <v>22</v>
      </c>
      <c r="F3353" s="27" t="s">
        <v>122</v>
      </c>
      <c r="G3353" s="27" t="s">
        <v>123</v>
      </c>
      <c r="H3353" s="27" t="s">
        <v>29</v>
      </c>
      <c r="I3353" s="29">
        <v>0.6</v>
      </c>
      <c r="J3353" s="30">
        <v>4500</v>
      </c>
      <c r="K3353" s="31">
        <f t="shared" si="26"/>
        <v>2700</v>
      </c>
      <c r="L3353" s="31">
        <f t="shared" si="27"/>
        <v>1080</v>
      </c>
      <c r="M3353" s="32">
        <v>0.4</v>
      </c>
      <c r="O3353" s="37"/>
      <c r="P3353" s="35"/>
      <c r="Q3353" s="33"/>
      <c r="R3353" s="34"/>
    </row>
    <row r="3354" spans="1:18" ht="15.75" customHeight="1" x14ac:dyDescent="0.2">
      <c r="A3354" s="22"/>
      <c r="B3354" s="27" t="s">
        <v>21</v>
      </c>
      <c r="C3354" s="27">
        <v>1185732</v>
      </c>
      <c r="D3354" s="28">
        <v>44390</v>
      </c>
      <c r="E3354" s="27" t="s">
        <v>22</v>
      </c>
      <c r="F3354" s="27" t="s">
        <v>122</v>
      </c>
      <c r="G3354" s="27" t="s">
        <v>123</v>
      </c>
      <c r="H3354" s="27" t="s">
        <v>24</v>
      </c>
      <c r="I3354" s="29">
        <v>0.54999999999999993</v>
      </c>
      <c r="J3354" s="30">
        <v>6750</v>
      </c>
      <c r="K3354" s="31">
        <f t="shared" si="26"/>
        <v>3712.4999999999995</v>
      </c>
      <c r="L3354" s="31">
        <f t="shared" si="27"/>
        <v>1299.3749999999998</v>
      </c>
      <c r="M3354" s="32">
        <v>0.35</v>
      </c>
      <c r="O3354" s="37"/>
      <c r="P3354" s="35"/>
      <c r="Q3354" s="33"/>
      <c r="R3354" s="34"/>
    </row>
    <row r="3355" spans="1:18" ht="15.75" customHeight="1" x14ac:dyDescent="0.2">
      <c r="A3355" s="22"/>
      <c r="B3355" s="27" t="s">
        <v>21</v>
      </c>
      <c r="C3355" s="27">
        <v>1185732</v>
      </c>
      <c r="D3355" s="28">
        <v>44390</v>
      </c>
      <c r="E3355" s="27" t="s">
        <v>22</v>
      </c>
      <c r="F3355" s="27" t="s">
        <v>122</v>
      </c>
      <c r="G3355" s="27" t="s">
        <v>123</v>
      </c>
      <c r="H3355" s="27" t="s">
        <v>25</v>
      </c>
      <c r="I3355" s="29">
        <v>0.5</v>
      </c>
      <c r="J3355" s="30">
        <v>4250</v>
      </c>
      <c r="K3355" s="31">
        <f t="shared" si="26"/>
        <v>2125</v>
      </c>
      <c r="L3355" s="31">
        <f t="shared" si="27"/>
        <v>743.75</v>
      </c>
      <c r="M3355" s="32">
        <v>0.35</v>
      </c>
      <c r="O3355" s="37"/>
      <c r="P3355" s="35"/>
      <c r="Q3355" s="33"/>
      <c r="R3355" s="34"/>
    </row>
    <row r="3356" spans="1:18" ht="15.75" customHeight="1" x14ac:dyDescent="0.2">
      <c r="A3356" s="22"/>
      <c r="B3356" s="27" t="s">
        <v>21</v>
      </c>
      <c r="C3356" s="27">
        <v>1185732</v>
      </c>
      <c r="D3356" s="28">
        <v>44390</v>
      </c>
      <c r="E3356" s="27" t="s">
        <v>22</v>
      </c>
      <c r="F3356" s="27" t="s">
        <v>122</v>
      </c>
      <c r="G3356" s="27" t="s">
        <v>123</v>
      </c>
      <c r="H3356" s="27" t="s">
        <v>26</v>
      </c>
      <c r="I3356" s="29">
        <v>0.45</v>
      </c>
      <c r="J3356" s="30">
        <v>3500</v>
      </c>
      <c r="K3356" s="31">
        <f t="shared" si="26"/>
        <v>1575</v>
      </c>
      <c r="L3356" s="31">
        <f t="shared" si="27"/>
        <v>630</v>
      </c>
      <c r="M3356" s="32">
        <v>0.4</v>
      </c>
      <c r="O3356" s="37"/>
      <c r="P3356" s="35"/>
      <c r="Q3356" s="33"/>
      <c r="R3356" s="34"/>
    </row>
    <row r="3357" spans="1:18" ht="15.75" customHeight="1" x14ac:dyDescent="0.2">
      <c r="A3357" s="22"/>
      <c r="B3357" s="27" t="s">
        <v>21</v>
      </c>
      <c r="C3357" s="27">
        <v>1185732</v>
      </c>
      <c r="D3357" s="28">
        <v>44390</v>
      </c>
      <c r="E3357" s="27" t="s">
        <v>22</v>
      </c>
      <c r="F3357" s="27" t="s">
        <v>122</v>
      </c>
      <c r="G3357" s="27" t="s">
        <v>123</v>
      </c>
      <c r="H3357" s="27" t="s">
        <v>27</v>
      </c>
      <c r="I3357" s="29">
        <v>0.45</v>
      </c>
      <c r="J3357" s="30">
        <v>3000</v>
      </c>
      <c r="K3357" s="31">
        <f t="shared" si="26"/>
        <v>1350</v>
      </c>
      <c r="L3357" s="31">
        <f t="shared" si="27"/>
        <v>540</v>
      </c>
      <c r="M3357" s="32">
        <v>0.4</v>
      </c>
      <c r="O3357" s="37"/>
      <c r="P3357" s="35"/>
      <c r="Q3357" s="33"/>
      <c r="R3357" s="34"/>
    </row>
    <row r="3358" spans="1:18" ht="15.75" customHeight="1" x14ac:dyDescent="0.2">
      <c r="A3358" s="22"/>
      <c r="B3358" s="27" t="s">
        <v>21</v>
      </c>
      <c r="C3358" s="27">
        <v>1185732</v>
      </c>
      <c r="D3358" s="28">
        <v>44390</v>
      </c>
      <c r="E3358" s="27" t="s">
        <v>22</v>
      </c>
      <c r="F3358" s="27" t="s">
        <v>122</v>
      </c>
      <c r="G3358" s="27" t="s">
        <v>123</v>
      </c>
      <c r="H3358" s="27" t="s">
        <v>28</v>
      </c>
      <c r="I3358" s="29">
        <v>0.54999999999999993</v>
      </c>
      <c r="J3358" s="30">
        <v>3250</v>
      </c>
      <c r="K3358" s="31">
        <f t="shared" si="26"/>
        <v>1787.4999999999998</v>
      </c>
      <c r="L3358" s="31">
        <f t="shared" si="27"/>
        <v>536.24999999999989</v>
      </c>
      <c r="M3358" s="32">
        <v>0.3</v>
      </c>
      <c r="O3358" s="37"/>
      <c r="P3358" s="35"/>
      <c r="Q3358" s="33"/>
      <c r="R3358" s="34"/>
    </row>
    <row r="3359" spans="1:18" ht="15.75" customHeight="1" x14ac:dyDescent="0.2">
      <c r="A3359" s="22"/>
      <c r="B3359" s="27" t="s">
        <v>21</v>
      </c>
      <c r="C3359" s="27">
        <v>1185732</v>
      </c>
      <c r="D3359" s="28">
        <v>44390</v>
      </c>
      <c r="E3359" s="27" t="s">
        <v>22</v>
      </c>
      <c r="F3359" s="27" t="s">
        <v>122</v>
      </c>
      <c r="G3359" s="27" t="s">
        <v>123</v>
      </c>
      <c r="H3359" s="27" t="s">
        <v>29</v>
      </c>
      <c r="I3359" s="29">
        <v>0.6</v>
      </c>
      <c r="J3359" s="30">
        <v>5000</v>
      </c>
      <c r="K3359" s="31">
        <f t="shared" si="26"/>
        <v>3000</v>
      </c>
      <c r="L3359" s="31">
        <f t="shared" si="27"/>
        <v>1200</v>
      </c>
      <c r="M3359" s="32">
        <v>0.4</v>
      </c>
      <c r="O3359" s="37"/>
      <c r="P3359" s="35"/>
      <c r="Q3359" s="33"/>
      <c r="R3359" s="34"/>
    </row>
    <row r="3360" spans="1:18" ht="15.75" customHeight="1" x14ac:dyDescent="0.2">
      <c r="A3360" s="22"/>
      <c r="B3360" s="27" t="s">
        <v>21</v>
      </c>
      <c r="C3360" s="27">
        <v>1185732</v>
      </c>
      <c r="D3360" s="28">
        <v>44422</v>
      </c>
      <c r="E3360" s="27" t="s">
        <v>22</v>
      </c>
      <c r="F3360" s="27" t="s">
        <v>122</v>
      </c>
      <c r="G3360" s="27" t="s">
        <v>123</v>
      </c>
      <c r="H3360" s="27" t="s">
        <v>24</v>
      </c>
      <c r="I3360" s="29">
        <v>0.54999999999999993</v>
      </c>
      <c r="J3360" s="30">
        <v>6500</v>
      </c>
      <c r="K3360" s="31">
        <f t="shared" si="26"/>
        <v>3574.9999999999995</v>
      </c>
      <c r="L3360" s="31">
        <f t="shared" si="27"/>
        <v>1251.2499999999998</v>
      </c>
      <c r="M3360" s="32">
        <v>0.35</v>
      </c>
      <c r="O3360" s="37"/>
      <c r="P3360" s="35"/>
      <c r="Q3360" s="33"/>
      <c r="R3360" s="34"/>
    </row>
    <row r="3361" spans="1:18" ht="15.75" customHeight="1" x14ac:dyDescent="0.2">
      <c r="A3361" s="22"/>
      <c r="B3361" s="27" t="s">
        <v>21</v>
      </c>
      <c r="C3361" s="27">
        <v>1185732</v>
      </c>
      <c r="D3361" s="28">
        <v>44422</v>
      </c>
      <c r="E3361" s="27" t="s">
        <v>22</v>
      </c>
      <c r="F3361" s="27" t="s">
        <v>122</v>
      </c>
      <c r="G3361" s="27" t="s">
        <v>123</v>
      </c>
      <c r="H3361" s="27" t="s">
        <v>25</v>
      </c>
      <c r="I3361" s="29">
        <v>0.5</v>
      </c>
      <c r="J3361" s="30">
        <v>4250</v>
      </c>
      <c r="K3361" s="31">
        <f t="shared" si="26"/>
        <v>2125</v>
      </c>
      <c r="L3361" s="31">
        <f t="shared" si="27"/>
        <v>743.75</v>
      </c>
      <c r="M3361" s="32">
        <v>0.35</v>
      </c>
      <c r="O3361" s="37"/>
      <c r="P3361" s="35"/>
      <c r="Q3361" s="33"/>
      <c r="R3361" s="34"/>
    </row>
    <row r="3362" spans="1:18" ht="15.75" customHeight="1" x14ac:dyDescent="0.2">
      <c r="A3362" s="22"/>
      <c r="B3362" s="27" t="s">
        <v>21</v>
      </c>
      <c r="C3362" s="27">
        <v>1185732</v>
      </c>
      <c r="D3362" s="28">
        <v>44422</v>
      </c>
      <c r="E3362" s="27" t="s">
        <v>22</v>
      </c>
      <c r="F3362" s="27" t="s">
        <v>122</v>
      </c>
      <c r="G3362" s="27" t="s">
        <v>123</v>
      </c>
      <c r="H3362" s="27" t="s">
        <v>26</v>
      </c>
      <c r="I3362" s="29">
        <v>0.45</v>
      </c>
      <c r="J3362" s="30">
        <v>3500</v>
      </c>
      <c r="K3362" s="31">
        <f t="shared" si="26"/>
        <v>1575</v>
      </c>
      <c r="L3362" s="31">
        <f t="shared" si="27"/>
        <v>630</v>
      </c>
      <c r="M3362" s="32">
        <v>0.4</v>
      </c>
      <c r="O3362" s="37"/>
      <c r="P3362" s="35"/>
      <c r="Q3362" s="33"/>
      <c r="R3362" s="34"/>
    </row>
    <row r="3363" spans="1:18" ht="15.75" customHeight="1" x14ac:dyDescent="0.2">
      <c r="A3363" s="22"/>
      <c r="B3363" s="27" t="s">
        <v>21</v>
      </c>
      <c r="C3363" s="27">
        <v>1185732</v>
      </c>
      <c r="D3363" s="28">
        <v>44422</v>
      </c>
      <c r="E3363" s="27" t="s">
        <v>22</v>
      </c>
      <c r="F3363" s="27" t="s">
        <v>122</v>
      </c>
      <c r="G3363" s="27" t="s">
        <v>123</v>
      </c>
      <c r="H3363" s="27" t="s">
        <v>27</v>
      </c>
      <c r="I3363" s="29">
        <v>0.45</v>
      </c>
      <c r="J3363" s="30">
        <v>2500</v>
      </c>
      <c r="K3363" s="31">
        <f t="shared" si="26"/>
        <v>1125</v>
      </c>
      <c r="L3363" s="31">
        <f t="shared" si="27"/>
        <v>450</v>
      </c>
      <c r="M3363" s="32">
        <v>0.4</v>
      </c>
      <c r="O3363" s="37"/>
      <c r="P3363" s="35"/>
      <c r="Q3363" s="33"/>
      <c r="R3363" s="34"/>
    </row>
    <row r="3364" spans="1:18" ht="15.75" customHeight="1" x14ac:dyDescent="0.2">
      <c r="A3364" s="22"/>
      <c r="B3364" s="27" t="s">
        <v>21</v>
      </c>
      <c r="C3364" s="27">
        <v>1185732</v>
      </c>
      <c r="D3364" s="28">
        <v>44422</v>
      </c>
      <c r="E3364" s="27" t="s">
        <v>22</v>
      </c>
      <c r="F3364" s="27" t="s">
        <v>122</v>
      </c>
      <c r="G3364" s="27" t="s">
        <v>123</v>
      </c>
      <c r="H3364" s="27" t="s">
        <v>28</v>
      </c>
      <c r="I3364" s="29">
        <v>0.54999999999999993</v>
      </c>
      <c r="J3364" s="30">
        <v>2250</v>
      </c>
      <c r="K3364" s="31">
        <f t="shared" si="26"/>
        <v>1237.4999999999998</v>
      </c>
      <c r="L3364" s="31">
        <f t="shared" si="27"/>
        <v>371.24999999999994</v>
      </c>
      <c r="M3364" s="32">
        <v>0.3</v>
      </c>
      <c r="O3364" s="37"/>
      <c r="P3364" s="35"/>
      <c r="Q3364" s="33"/>
      <c r="R3364" s="34"/>
    </row>
    <row r="3365" spans="1:18" ht="15.75" customHeight="1" x14ac:dyDescent="0.2">
      <c r="A3365" s="22"/>
      <c r="B3365" s="27" t="s">
        <v>21</v>
      </c>
      <c r="C3365" s="27">
        <v>1185732</v>
      </c>
      <c r="D3365" s="28">
        <v>44422</v>
      </c>
      <c r="E3365" s="27" t="s">
        <v>22</v>
      </c>
      <c r="F3365" s="27" t="s">
        <v>122</v>
      </c>
      <c r="G3365" s="27" t="s">
        <v>123</v>
      </c>
      <c r="H3365" s="27" t="s">
        <v>29</v>
      </c>
      <c r="I3365" s="29">
        <v>0.6</v>
      </c>
      <c r="J3365" s="30">
        <v>4000</v>
      </c>
      <c r="K3365" s="31">
        <f t="shared" si="26"/>
        <v>2400</v>
      </c>
      <c r="L3365" s="31">
        <f t="shared" si="27"/>
        <v>960</v>
      </c>
      <c r="M3365" s="32">
        <v>0.4</v>
      </c>
      <c r="O3365" s="37"/>
      <c r="P3365" s="35"/>
      <c r="Q3365" s="33"/>
      <c r="R3365" s="34"/>
    </row>
    <row r="3366" spans="1:18" ht="15.75" customHeight="1" x14ac:dyDescent="0.2">
      <c r="A3366" s="22"/>
      <c r="B3366" s="27" t="s">
        <v>21</v>
      </c>
      <c r="C3366" s="27">
        <v>1185732</v>
      </c>
      <c r="D3366" s="28">
        <v>44452</v>
      </c>
      <c r="E3366" s="27" t="s">
        <v>22</v>
      </c>
      <c r="F3366" s="27" t="s">
        <v>122</v>
      </c>
      <c r="G3366" s="27" t="s">
        <v>123</v>
      </c>
      <c r="H3366" s="27" t="s">
        <v>24</v>
      </c>
      <c r="I3366" s="29">
        <v>0.54999999999999993</v>
      </c>
      <c r="J3366" s="30">
        <v>5250</v>
      </c>
      <c r="K3366" s="31">
        <f t="shared" si="26"/>
        <v>2887.4999999999995</v>
      </c>
      <c r="L3366" s="31">
        <f t="shared" si="27"/>
        <v>1010.6249999999998</v>
      </c>
      <c r="M3366" s="32">
        <v>0.35</v>
      </c>
      <c r="O3366" s="37"/>
      <c r="P3366" s="35"/>
      <c r="Q3366" s="33"/>
      <c r="R3366" s="34"/>
    </row>
    <row r="3367" spans="1:18" ht="15.75" customHeight="1" x14ac:dyDescent="0.2">
      <c r="A3367" s="22"/>
      <c r="B3367" s="27" t="s">
        <v>21</v>
      </c>
      <c r="C3367" s="27">
        <v>1185732</v>
      </c>
      <c r="D3367" s="28">
        <v>44452</v>
      </c>
      <c r="E3367" s="27" t="s">
        <v>22</v>
      </c>
      <c r="F3367" s="27" t="s">
        <v>122</v>
      </c>
      <c r="G3367" s="27" t="s">
        <v>123</v>
      </c>
      <c r="H3367" s="27" t="s">
        <v>25</v>
      </c>
      <c r="I3367" s="29">
        <v>0.5</v>
      </c>
      <c r="J3367" s="30">
        <v>3250</v>
      </c>
      <c r="K3367" s="31">
        <f t="shared" si="26"/>
        <v>1625</v>
      </c>
      <c r="L3367" s="31">
        <f t="shared" si="27"/>
        <v>568.75</v>
      </c>
      <c r="M3367" s="32">
        <v>0.35</v>
      </c>
      <c r="O3367" s="37"/>
      <c r="P3367" s="35"/>
      <c r="Q3367" s="33"/>
      <c r="R3367" s="34"/>
    </row>
    <row r="3368" spans="1:18" ht="15.75" customHeight="1" x14ac:dyDescent="0.2">
      <c r="A3368" s="22"/>
      <c r="B3368" s="27" t="s">
        <v>21</v>
      </c>
      <c r="C3368" s="27">
        <v>1185732</v>
      </c>
      <c r="D3368" s="28">
        <v>44452</v>
      </c>
      <c r="E3368" s="27" t="s">
        <v>22</v>
      </c>
      <c r="F3368" s="27" t="s">
        <v>122</v>
      </c>
      <c r="G3368" s="27" t="s">
        <v>123</v>
      </c>
      <c r="H3368" s="27" t="s">
        <v>26</v>
      </c>
      <c r="I3368" s="29">
        <v>0.45</v>
      </c>
      <c r="J3368" s="30">
        <v>2250</v>
      </c>
      <c r="K3368" s="31">
        <f t="shared" si="26"/>
        <v>1012.5</v>
      </c>
      <c r="L3368" s="31">
        <f t="shared" si="27"/>
        <v>405</v>
      </c>
      <c r="M3368" s="32">
        <v>0.4</v>
      </c>
      <c r="O3368" s="37"/>
      <c r="P3368" s="35"/>
      <c r="Q3368" s="33"/>
      <c r="R3368" s="34"/>
    </row>
    <row r="3369" spans="1:18" ht="15.75" customHeight="1" x14ac:dyDescent="0.2">
      <c r="A3369" s="22"/>
      <c r="B3369" s="27" t="s">
        <v>21</v>
      </c>
      <c r="C3369" s="27">
        <v>1185732</v>
      </c>
      <c r="D3369" s="28">
        <v>44452</v>
      </c>
      <c r="E3369" s="27" t="s">
        <v>22</v>
      </c>
      <c r="F3369" s="27" t="s">
        <v>122</v>
      </c>
      <c r="G3369" s="27" t="s">
        <v>123</v>
      </c>
      <c r="H3369" s="27" t="s">
        <v>27</v>
      </c>
      <c r="I3369" s="29">
        <v>0.45</v>
      </c>
      <c r="J3369" s="30">
        <v>2000</v>
      </c>
      <c r="K3369" s="31">
        <f t="shared" si="26"/>
        <v>900</v>
      </c>
      <c r="L3369" s="31">
        <f t="shared" si="27"/>
        <v>360</v>
      </c>
      <c r="M3369" s="32">
        <v>0.4</v>
      </c>
      <c r="O3369" s="37"/>
      <c r="P3369" s="35"/>
      <c r="Q3369" s="33"/>
      <c r="R3369" s="34"/>
    </row>
    <row r="3370" spans="1:18" ht="15.75" customHeight="1" x14ac:dyDescent="0.2">
      <c r="A3370" s="22"/>
      <c r="B3370" s="27" t="s">
        <v>21</v>
      </c>
      <c r="C3370" s="27">
        <v>1185732</v>
      </c>
      <c r="D3370" s="28">
        <v>44452</v>
      </c>
      <c r="E3370" s="27" t="s">
        <v>22</v>
      </c>
      <c r="F3370" s="27" t="s">
        <v>122</v>
      </c>
      <c r="G3370" s="27" t="s">
        <v>123</v>
      </c>
      <c r="H3370" s="27" t="s">
        <v>28</v>
      </c>
      <c r="I3370" s="29">
        <v>0.54999999999999993</v>
      </c>
      <c r="J3370" s="30">
        <v>2000</v>
      </c>
      <c r="K3370" s="31">
        <f t="shared" si="26"/>
        <v>1099.9999999999998</v>
      </c>
      <c r="L3370" s="31">
        <f t="shared" si="27"/>
        <v>329.99999999999994</v>
      </c>
      <c r="M3370" s="32">
        <v>0.3</v>
      </c>
      <c r="O3370" s="37"/>
      <c r="P3370" s="35"/>
      <c r="Q3370" s="33"/>
      <c r="R3370" s="34"/>
    </row>
    <row r="3371" spans="1:18" ht="15.75" customHeight="1" x14ac:dyDescent="0.2">
      <c r="A3371" s="22"/>
      <c r="B3371" s="27" t="s">
        <v>21</v>
      </c>
      <c r="C3371" s="27">
        <v>1185732</v>
      </c>
      <c r="D3371" s="28">
        <v>44452</v>
      </c>
      <c r="E3371" s="27" t="s">
        <v>22</v>
      </c>
      <c r="F3371" s="27" t="s">
        <v>122</v>
      </c>
      <c r="G3371" s="27" t="s">
        <v>123</v>
      </c>
      <c r="H3371" s="27" t="s">
        <v>29</v>
      </c>
      <c r="I3371" s="29">
        <v>0.6</v>
      </c>
      <c r="J3371" s="30">
        <v>3000</v>
      </c>
      <c r="K3371" s="31">
        <f t="shared" si="26"/>
        <v>1800</v>
      </c>
      <c r="L3371" s="31">
        <f t="shared" si="27"/>
        <v>720</v>
      </c>
      <c r="M3371" s="32">
        <v>0.4</v>
      </c>
      <c r="O3371" s="37"/>
      <c r="P3371" s="35"/>
      <c r="Q3371" s="33"/>
      <c r="R3371" s="34"/>
    </row>
    <row r="3372" spans="1:18" ht="15.75" customHeight="1" x14ac:dyDescent="0.2">
      <c r="A3372" s="22"/>
      <c r="B3372" s="27" t="s">
        <v>21</v>
      </c>
      <c r="C3372" s="27">
        <v>1185732</v>
      </c>
      <c r="D3372" s="28">
        <v>44484</v>
      </c>
      <c r="E3372" s="27" t="s">
        <v>22</v>
      </c>
      <c r="F3372" s="27" t="s">
        <v>122</v>
      </c>
      <c r="G3372" s="27" t="s">
        <v>123</v>
      </c>
      <c r="H3372" s="27" t="s">
        <v>24</v>
      </c>
      <c r="I3372" s="29">
        <v>0.6</v>
      </c>
      <c r="J3372" s="30">
        <v>4750</v>
      </c>
      <c r="K3372" s="31">
        <f t="shared" si="26"/>
        <v>2850</v>
      </c>
      <c r="L3372" s="31">
        <f t="shared" si="27"/>
        <v>997.49999999999989</v>
      </c>
      <c r="M3372" s="32">
        <v>0.35</v>
      </c>
      <c r="O3372" s="37"/>
      <c r="P3372" s="35"/>
      <c r="Q3372" s="33"/>
      <c r="R3372" s="34"/>
    </row>
    <row r="3373" spans="1:18" ht="15.75" customHeight="1" x14ac:dyDescent="0.2">
      <c r="A3373" s="22"/>
      <c r="B3373" s="27" t="s">
        <v>21</v>
      </c>
      <c r="C3373" s="27">
        <v>1185732</v>
      </c>
      <c r="D3373" s="28">
        <v>44484</v>
      </c>
      <c r="E3373" s="27" t="s">
        <v>22</v>
      </c>
      <c r="F3373" s="27" t="s">
        <v>122</v>
      </c>
      <c r="G3373" s="27" t="s">
        <v>123</v>
      </c>
      <c r="H3373" s="27" t="s">
        <v>25</v>
      </c>
      <c r="I3373" s="29">
        <v>0.55000000000000004</v>
      </c>
      <c r="J3373" s="30">
        <v>3000</v>
      </c>
      <c r="K3373" s="31">
        <f t="shared" si="26"/>
        <v>1650.0000000000002</v>
      </c>
      <c r="L3373" s="31">
        <f t="shared" si="27"/>
        <v>577.5</v>
      </c>
      <c r="M3373" s="32">
        <v>0.35</v>
      </c>
      <c r="O3373" s="37"/>
      <c r="P3373" s="35"/>
      <c r="Q3373" s="33"/>
      <c r="R3373" s="34"/>
    </row>
    <row r="3374" spans="1:18" ht="15.75" customHeight="1" x14ac:dyDescent="0.2">
      <c r="A3374" s="22"/>
      <c r="B3374" s="27" t="s">
        <v>21</v>
      </c>
      <c r="C3374" s="27">
        <v>1185732</v>
      </c>
      <c r="D3374" s="28">
        <v>44484</v>
      </c>
      <c r="E3374" s="27" t="s">
        <v>22</v>
      </c>
      <c r="F3374" s="27" t="s">
        <v>122</v>
      </c>
      <c r="G3374" s="27" t="s">
        <v>123</v>
      </c>
      <c r="H3374" s="27" t="s">
        <v>26</v>
      </c>
      <c r="I3374" s="29">
        <v>0.55000000000000004</v>
      </c>
      <c r="J3374" s="30">
        <v>2000</v>
      </c>
      <c r="K3374" s="31">
        <f t="shared" si="26"/>
        <v>1100</v>
      </c>
      <c r="L3374" s="31">
        <f t="shared" si="27"/>
        <v>440</v>
      </c>
      <c r="M3374" s="32">
        <v>0.4</v>
      </c>
      <c r="O3374" s="37"/>
      <c r="P3374" s="35"/>
      <c r="Q3374" s="33"/>
      <c r="R3374" s="34"/>
    </row>
    <row r="3375" spans="1:18" ht="15.75" customHeight="1" x14ac:dyDescent="0.2">
      <c r="A3375" s="22"/>
      <c r="B3375" s="27" t="s">
        <v>21</v>
      </c>
      <c r="C3375" s="27">
        <v>1185732</v>
      </c>
      <c r="D3375" s="28">
        <v>44484</v>
      </c>
      <c r="E3375" s="27" t="s">
        <v>22</v>
      </c>
      <c r="F3375" s="27" t="s">
        <v>122</v>
      </c>
      <c r="G3375" s="27" t="s">
        <v>123</v>
      </c>
      <c r="H3375" s="27" t="s">
        <v>27</v>
      </c>
      <c r="I3375" s="29">
        <v>0.55000000000000004</v>
      </c>
      <c r="J3375" s="30">
        <v>1750</v>
      </c>
      <c r="K3375" s="31">
        <f t="shared" si="26"/>
        <v>962.50000000000011</v>
      </c>
      <c r="L3375" s="31">
        <f t="shared" si="27"/>
        <v>385.00000000000006</v>
      </c>
      <c r="M3375" s="32">
        <v>0.4</v>
      </c>
      <c r="O3375" s="37"/>
      <c r="P3375" s="35"/>
      <c r="Q3375" s="33"/>
      <c r="R3375" s="34"/>
    </row>
    <row r="3376" spans="1:18" ht="15.75" customHeight="1" x14ac:dyDescent="0.2">
      <c r="A3376" s="22"/>
      <c r="B3376" s="27" t="s">
        <v>21</v>
      </c>
      <c r="C3376" s="27">
        <v>1185732</v>
      </c>
      <c r="D3376" s="28">
        <v>44484</v>
      </c>
      <c r="E3376" s="27" t="s">
        <v>22</v>
      </c>
      <c r="F3376" s="27" t="s">
        <v>122</v>
      </c>
      <c r="G3376" s="27" t="s">
        <v>123</v>
      </c>
      <c r="H3376" s="27" t="s">
        <v>28</v>
      </c>
      <c r="I3376" s="29">
        <v>0.65</v>
      </c>
      <c r="J3376" s="30">
        <v>1750</v>
      </c>
      <c r="K3376" s="31">
        <f t="shared" si="26"/>
        <v>1137.5</v>
      </c>
      <c r="L3376" s="31">
        <f t="shared" si="27"/>
        <v>341.25</v>
      </c>
      <c r="M3376" s="32">
        <v>0.3</v>
      </c>
      <c r="O3376" s="37"/>
      <c r="P3376" s="35"/>
      <c r="Q3376" s="33"/>
      <c r="R3376" s="34"/>
    </row>
    <row r="3377" spans="1:18" ht="15.75" customHeight="1" x14ac:dyDescent="0.2">
      <c r="A3377" s="22"/>
      <c r="B3377" s="27" t="s">
        <v>21</v>
      </c>
      <c r="C3377" s="27">
        <v>1185732</v>
      </c>
      <c r="D3377" s="28">
        <v>44484</v>
      </c>
      <c r="E3377" s="27" t="s">
        <v>22</v>
      </c>
      <c r="F3377" s="27" t="s">
        <v>122</v>
      </c>
      <c r="G3377" s="27" t="s">
        <v>123</v>
      </c>
      <c r="H3377" s="27" t="s">
        <v>29</v>
      </c>
      <c r="I3377" s="29">
        <v>0.7</v>
      </c>
      <c r="J3377" s="30">
        <v>3000</v>
      </c>
      <c r="K3377" s="31">
        <f t="shared" si="26"/>
        <v>2100</v>
      </c>
      <c r="L3377" s="31">
        <f t="shared" si="27"/>
        <v>840</v>
      </c>
      <c r="M3377" s="32">
        <v>0.4</v>
      </c>
      <c r="O3377" s="37"/>
      <c r="P3377" s="35"/>
      <c r="Q3377" s="33"/>
      <c r="R3377" s="34"/>
    </row>
    <row r="3378" spans="1:18" ht="15.75" customHeight="1" x14ac:dyDescent="0.2">
      <c r="A3378" s="22"/>
      <c r="B3378" s="27" t="s">
        <v>21</v>
      </c>
      <c r="C3378" s="27">
        <v>1185732</v>
      </c>
      <c r="D3378" s="28">
        <v>44514</v>
      </c>
      <c r="E3378" s="27" t="s">
        <v>22</v>
      </c>
      <c r="F3378" s="27" t="s">
        <v>122</v>
      </c>
      <c r="G3378" s="27" t="s">
        <v>123</v>
      </c>
      <c r="H3378" s="27" t="s">
        <v>24</v>
      </c>
      <c r="I3378" s="29">
        <v>0.65</v>
      </c>
      <c r="J3378" s="30">
        <v>4500</v>
      </c>
      <c r="K3378" s="31">
        <f t="shared" si="26"/>
        <v>2925</v>
      </c>
      <c r="L3378" s="31">
        <f t="shared" si="27"/>
        <v>1023.7499999999999</v>
      </c>
      <c r="M3378" s="32">
        <v>0.35</v>
      </c>
      <c r="O3378" s="37"/>
      <c r="P3378" s="35"/>
      <c r="Q3378" s="33"/>
      <c r="R3378" s="34"/>
    </row>
    <row r="3379" spans="1:18" ht="15.75" customHeight="1" x14ac:dyDescent="0.2">
      <c r="A3379" s="22"/>
      <c r="B3379" s="27" t="s">
        <v>21</v>
      </c>
      <c r="C3379" s="27">
        <v>1185732</v>
      </c>
      <c r="D3379" s="28">
        <v>44514</v>
      </c>
      <c r="E3379" s="27" t="s">
        <v>22</v>
      </c>
      <c r="F3379" s="27" t="s">
        <v>122</v>
      </c>
      <c r="G3379" s="27" t="s">
        <v>123</v>
      </c>
      <c r="H3379" s="27" t="s">
        <v>25</v>
      </c>
      <c r="I3379" s="29">
        <v>0.55000000000000004</v>
      </c>
      <c r="J3379" s="30">
        <v>3250</v>
      </c>
      <c r="K3379" s="31">
        <f t="shared" si="26"/>
        <v>1787.5000000000002</v>
      </c>
      <c r="L3379" s="31">
        <f t="shared" si="27"/>
        <v>625.625</v>
      </c>
      <c r="M3379" s="32">
        <v>0.35</v>
      </c>
      <c r="O3379" s="37"/>
      <c r="P3379" s="35"/>
      <c r="Q3379" s="33"/>
      <c r="R3379" s="34"/>
    </row>
    <row r="3380" spans="1:18" ht="15.75" customHeight="1" x14ac:dyDescent="0.2">
      <c r="A3380" s="22"/>
      <c r="B3380" s="27" t="s">
        <v>21</v>
      </c>
      <c r="C3380" s="27">
        <v>1185732</v>
      </c>
      <c r="D3380" s="28">
        <v>44514</v>
      </c>
      <c r="E3380" s="27" t="s">
        <v>22</v>
      </c>
      <c r="F3380" s="27" t="s">
        <v>122</v>
      </c>
      <c r="G3380" s="27" t="s">
        <v>123</v>
      </c>
      <c r="H3380" s="27" t="s">
        <v>26</v>
      </c>
      <c r="I3380" s="29">
        <v>0.55000000000000004</v>
      </c>
      <c r="J3380" s="30">
        <v>3200</v>
      </c>
      <c r="K3380" s="31">
        <f t="shared" si="26"/>
        <v>1760.0000000000002</v>
      </c>
      <c r="L3380" s="31">
        <f t="shared" si="27"/>
        <v>704.00000000000011</v>
      </c>
      <c r="M3380" s="32">
        <v>0.4</v>
      </c>
      <c r="O3380" s="37"/>
      <c r="P3380" s="35"/>
      <c r="Q3380" s="33"/>
      <c r="R3380" s="34"/>
    </row>
    <row r="3381" spans="1:18" ht="15.75" customHeight="1" x14ac:dyDescent="0.2">
      <c r="A3381" s="22"/>
      <c r="B3381" s="27" t="s">
        <v>21</v>
      </c>
      <c r="C3381" s="27">
        <v>1185732</v>
      </c>
      <c r="D3381" s="28">
        <v>44514</v>
      </c>
      <c r="E3381" s="27" t="s">
        <v>22</v>
      </c>
      <c r="F3381" s="27" t="s">
        <v>122</v>
      </c>
      <c r="G3381" s="27" t="s">
        <v>123</v>
      </c>
      <c r="H3381" s="27" t="s">
        <v>27</v>
      </c>
      <c r="I3381" s="29">
        <v>0.55000000000000004</v>
      </c>
      <c r="J3381" s="30">
        <v>3000</v>
      </c>
      <c r="K3381" s="31">
        <f t="shared" si="26"/>
        <v>1650.0000000000002</v>
      </c>
      <c r="L3381" s="31">
        <f t="shared" si="27"/>
        <v>660.00000000000011</v>
      </c>
      <c r="M3381" s="32">
        <v>0.4</v>
      </c>
      <c r="O3381" s="37"/>
      <c r="P3381" s="35"/>
      <c r="Q3381" s="33"/>
      <c r="R3381" s="34"/>
    </row>
    <row r="3382" spans="1:18" ht="15.75" customHeight="1" x14ac:dyDescent="0.2">
      <c r="A3382" s="22"/>
      <c r="B3382" s="27" t="s">
        <v>21</v>
      </c>
      <c r="C3382" s="27">
        <v>1185732</v>
      </c>
      <c r="D3382" s="28">
        <v>44514</v>
      </c>
      <c r="E3382" s="27" t="s">
        <v>22</v>
      </c>
      <c r="F3382" s="27" t="s">
        <v>122</v>
      </c>
      <c r="G3382" s="27" t="s">
        <v>123</v>
      </c>
      <c r="H3382" s="27" t="s">
        <v>28</v>
      </c>
      <c r="I3382" s="29">
        <v>0.65</v>
      </c>
      <c r="J3382" s="30">
        <v>2750</v>
      </c>
      <c r="K3382" s="31">
        <f t="shared" si="26"/>
        <v>1787.5</v>
      </c>
      <c r="L3382" s="31">
        <f t="shared" si="27"/>
        <v>536.25</v>
      </c>
      <c r="M3382" s="32">
        <v>0.3</v>
      </c>
      <c r="O3382" s="37"/>
      <c r="P3382" s="35"/>
      <c r="Q3382" s="33"/>
      <c r="R3382" s="34"/>
    </row>
    <row r="3383" spans="1:18" ht="15.75" customHeight="1" x14ac:dyDescent="0.2">
      <c r="A3383" s="22"/>
      <c r="B3383" s="27" t="s">
        <v>21</v>
      </c>
      <c r="C3383" s="27">
        <v>1185732</v>
      </c>
      <c r="D3383" s="28">
        <v>44514</v>
      </c>
      <c r="E3383" s="27" t="s">
        <v>22</v>
      </c>
      <c r="F3383" s="27" t="s">
        <v>122</v>
      </c>
      <c r="G3383" s="27" t="s">
        <v>123</v>
      </c>
      <c r="H3383" s="27" t="s">
        <v>29</v>
      </c>
      <c r="I3383" s="29">
        <v>0.7</v>
      </c>
      <c r="J3383" s="30">
        <v>3750</v>
      </c>
      <c r="K3383" s="31">
        <f t="shared" si="26"/>
        <v>2625</v>
      </c>
      <c r="L3383" s="31">
        <f t="shared" si="27"/>
        <v>1050</v>
      </c>
      <c r="M3383" s="32">
        <v>0.4</v>
      </c>
      <c r="O3383" s="37"/>
      <c r="P3383" s="35"/>
      <c r="Q3383" s="33"/>
      <c r="R3383" s="34"/>
    </row>
    <row r="3384" spans="1:18" ht="15.75" customHeight="1" x14ac:dyDescent="0.2">
      <c r="A3384" s="22"/>
      <c r="B3384" s="27" t="s">
        <v>21</v>
      </c>
      <c r="C3384" s="27">
        <v>1185732</v>
      </c>
      <c r="D3384" s="28">
        <v>44543</v>
      </c>
      <c r="E3384" s="27" t="s">
        <v>22</v>
      </c>
      <c r="F3384" s="27" t="s">
        <v>122</v>
      </c>
      <c r="G3384" s="27" t="s">
        <v>123</v>
      </c>
      <c r="H3384" s="27" t="s">
        <v>24</v>
      </c>
      <c r="I3384" s="29">
        <v>0.65</v>
      </c>
      <c r="J3384" s="30">
        <v>6000</v>
      </c>
      <c r="K3384" s="31">
        <f t="shared" si="26"/>
        <v>3900</v>
      </c>
      <c r="L3384" s="31">
        <f t="shared" si="27"/>
        <v>1365</v>
      </c>
      <c r="M3384" s="32">
        <v>0.35</v>
      </c>
      <c r="O3384" s="37"/>
      <c r="P3384" s="35"/>
      <c r="Q3384" s="33"/>
      <c r="R3384" s="34"/>
    </row>
    <row r="3385" spans="1:18" ht="15.75" customHeight="1" x14ac:dyDescent="0.2">
      <c r="A3385" s="22"/>
      <c r="B3385" s="27" t="s">
        <v>21</v>
      </c>
      <c r="C3385" s="27">
        <v>1185732</v>
      </c>
      <c r="D3385" s="28">
        <v>44543</v>
      </c>
      <c r="E3385" s="27" t="s">
        <v>22</v>
      </c>
      <c r="F3385" s="27" t="s">
        <v>122</v>
      </c>
      <c r="G3385" s="27" t="s">
        <v>123</v>
      </c>
      <c r="H3385" s="27" t="s">
        <v>25</v>
      </c>
      <c r="I3385" s="29">
        <v>0.55000000000000004</v>
      </c>
      <c r="J3385" s="30">
        <v>4000</v>
      </c>
      <c r="K3385" s="31">
        <f t="shared" si="26"/>
        <v>2200</v>
      </c>
      <c r="L3385" s="31">
        <f t="shared" si="27"/>
        <v>770</v>
      </c>
      <c r="M3385" s="32">
        <v>0.35</v>
      </c>
      <c r="O3385" s="37"/>
      <c r="P3385" s="35"/>
      <c r="Q3385" s="33"/>
      <c r="R3385" s="34"/>
    </row>
    <row r="3386" spans="1:18" ht="15.75" customHeight="1" x14ac:dyDescent="0.2">
      <c r="A3386" s="22"/>
      <c r="B3386" s="27" t="s">
        <v>21</v>
      </c>
      <c r="C3386" s="27">
        <v>1185732</v>
      </c>
      <c r="D3386" s="28">
        <v>44543</v>
      </c>
      <c r="E3386" s="27" t="s">
        <v>22</v>
      </c>
      <c r="F3386" s="27" t="s">
        <v>122</v>
      </c>
      <c r="G3386" s="27" t="s">
        <v>123</v>
      </c>
      <c r="H3386" s="27" t="s">
        <v>26</v>
      </c>
      <c r="I3386" s="29">
        <v>0.55000000000000004</v>
      </c>
      <c r="J3386" s="30">
        <v>3750</v>
      </c>
      <c r="K3386" s="31">
        <f t="shared" si="26"/>
        <v>2062.5</v>
      </c>
      <c r="L3386" s="31">
        <f t="shared" si="27"/>
        <v>825</v>
      </c>
      <c r="M3386" s="32">
        <v>0.4</v>
      </c>
      <c r="O3386" s="37"/>
      <c r="P3386" s="35"/>
      <c r="Q3386" s="33"/>
      <c r="R3386" s="34"/>
    </row>
    <row r="3387" spans="1:18" ht="15.75" customHeight="1" x14ac:dyDescent="0.2">
      <c r="A3387" s="22"/>
      <c r="B3387" s="27" t="s">
        <v>21</v>
      </c>
      <c r="C3387" s="27">
        <v>1185732</v>
      </c>
      <c r="D3387" s="28">
        <v>44543</v>
      </c>
      <c r="E3387" s="27" t="s">
        <v>22</v>
      </c>
      <c r="F3387" s="27" t="s">
        <v>122</v>
      </c>
      <c r="G3387" s="27" t="s">
        <v>123</v>
      </c>
      <c r="H3387" s="27" t="s">
        <v>27</v>
      </c>
      <c r="I3387" s="29">
        <v>0.55000000000000004</v>
      </c>
      <c r="J3387" s="30">
        <v>3250</v>
      </c>
      <c r="K3387" s="31">
        <f t="shared" si="26"/>
        <v>1787.5000000000002</v>
      </c>
      <c r="L3387" s="31">
        <f t="shared" si="27"/>
        <v>715.00000000000011</v>
      </c>
      <c r="M3387" s="32">
        <v>0.4</v>
      </c>
      <c r="O3387" s="37"/>
      <c r="P3387" s="35"/>
      <c r="Q3387" s="33"/>
      <c r="R3387" s="34"/>
    </row>
    <row r="3388" spans="1:18" ht="15.75" customHeight="1" x14ac:dyDescent="0.2">
      <c r="A3388" s="22"/>
      <c r="B3388" s="27" t="s">
        <v>21</v>
      </c>
      <c r="C3388" s="27">
        <v>1185732</v>
      </c>
      <c r="D3388" s="28">
        <v>44543</v>
      </c>
      <c r="E3388" s="27" t="s">
        <v>22</v>
      </c>
      <c r="F3388" s="27" t="s">
        <v>122</v>
      </c>
      <c r="G3388" s="27" t="s">
        <v>123</v>
      </c>
      <c r="H3388" s="27" t="s">
        <v>28</v>
      </c>
      <c r="I3388" s="29">
        <v>0.65</v>
      </c>
      <c r="J3388" s="30">
        <v>3250</v>
      </c>
      <c r="K3388" s="31">
        <f t="shared" si="26"/>
        <v>2112.5</v>
      </c>
      <c r="L3388" s="31">
        <f t="shared" si="27"/>
        <v>633.75</v>
      </c>
      <c r="M3388" s="32">
        <v>0.3</v>
      </c>
      <c r="O3388" s="37"/>
      <c r="P3388" s="35"/>
      <c r="Q3388" s="33"/>
      <c r="R3388" s="34"/>
    </row>
    <row r="3389" spans="1:18" ht="15.75" customHeight="1" x14ac:dyDescent="0.2">
      <c r="A3389" s="22"/>
      <c r="B3389" s="27" t="s">
        <v>21</v>
      </c>
      <c r="C3389" s="27">
        <v>1185732</v>
      </c>
      <c r="D3389" s="28">
        <v>44543</v>
      </c>
      <c r="E3389" s="27" t="s">
        <v>22</v>
      </c>
      <c r="F3389" s="27" t="s">
        <v>122</v>
      </c>
      <c r="G3389" s="27" t="s">
        <v>123</v>
      </c>
      <c r="H3389" s="27" t="s">
        <v>29</v>
      </c>
      <c r="I3389" s="29">
        <v>0.7</v>
      </c>
      <c r="J3389" s="30">
        <v>4250</v>
      </c>
      <c r="K3389" s="31">
        <f t="shared" si="26"/>
        <v>2975</v>
      </c>
      <c r="L3389" s="31">
        <f t="shared" si="27"/>
        <v>1190</v>
      </c>
      <c r="M3389" s="32">
        <v>0.4</v>
      </c>
      <c r="O3389" s="37"/>
      <c r="P3389" s="35"/>
      <c r="Q3389" s="33"/>
      <c r="R3389" s="34"/>
    </row>
    <row r="3390" spans="1:18" ht="15.75" customHeight="1" x14ac:dyDescent="0.2">
      <c r="A3390" s="22" t="s">
        <v>46</v>
      </c>
      <c r="B3390" s="27" t="s">
        <v>21</v>
      </c>
      <c r="C3390" s="27">
        <v>1185732</v>
      </c>
      <c r="D3390" s="28">
        <v>44206</v>
      </c>
      <c r="E3390" s="27" t="s">
        <v>22</v>
      </c>
      <c r="F3390" s="27" t="s">
        <v>124</v>
      </c>
      <c r="G3390" s="27" t="s">
        <v>125</v>
      </c>
      <c r="H3390" s="27" t="s">
        <v>24</v>
      </c>
      <c r="I3390" s="29">
        <v>0.35000000000000003</v>
      </c>
      <c r="J3390" s="30">
        <v>4750</v>
      </c>
      <c r="K3390" s="31">
        <f t="shared" si="26"/>
        <v>1662.5000000000002</v>
      </c>
      <c r="L3390" s="31">
        <f t="shared" si="27"/>
        <v>581.875</v>
      </c>
      <c r="M3390" s="32">
        <v>0.35</v>
      </c>
      <c r="O3390" s="37"/>
      <c r="P3390" s="35"/>
      <c r="Q3390" s="33"/>
      <c r="R3390" s="34"/>
    </row>
    <row r="3391" spans="1:18" ht="15.75" customHeight="1" x14ac:dyDescent="0.2">
      <c r="A3391" s="22"/>
      <c r="B3391" s="27" t="s">
        <v>21</v>
      </c>
      <c r="C3391" s="27">
        <v>1185732</v>
      </c>
      <c r="D3391" s="28">
        <v>44206</v>
      </c>
      <c r="E3391" s="27" t="s">
        <v>22</v>
      </c>
      <c r="F3391" s="27" t="s">
        <v>124</v>
      </c>
      <c r="G3391" s="27" t="s">
        <v>125</v>
      </c>
      <c r="H3391" s="27" t="s">
        <v>25</v>
      </c>
      <c r="I3391" s="29">
        <v>0.35000000000000003</v>
      </c>
      <c r="J3391" s="30">
        <v>2750</v>
      </c>
      <c r="K3391" s="31">
        <f t="shared" si="26"/>
        <v>962.50000000000011</v>
      </c>
      <c r="L3391" s="31">
        <f t="shared" si="27"/>
        <v>336.875</v>
      </c>
      <c r="M3391" s="32">
        <v>0.35</v>
      </c>
      <c r="O3391" s="37"/>
      <c r="P3391" s="35"/>
      <c r="Q3391" s="33"/>
      <c r="R3391" s="34"/>
    </row>
    <row r="3392" spans="1:18" ht="15.75" customHeight="1" x14ac:dyDescent="0.2">
      <c r="A3392" s="22"/>
      <c r="B3392" s="27" t="s">
        <v>21</v>
      </c>
      <c r="C3392" s="27">
        <v>1185732</v>
      </c>
      <c r="D3392" s="28">
        <v>44206</v>
      </c>
      <c r="E3392" s="27" t="s">
        <v>22</v>
      </c>
      <c r="F3392" s="27" t="s">
        <v>124</v>
      </c>
      <c r="G3392" s="27" t="s">
        <v>125</v>
      </c>
      <c r="H3392" s="27" t="s">
        <v>26</v>
      </c>
      <c r="I3392" s="29">
        <v>0.25000000000000006</v>
      </c>
      <c r="J3392" s="30">
        <v>2750</v>
      </c>
      <c r="K3392" s="31">
        <f t="shared" si="26"/>
        <v>687.50000000000011</v>
      </c>
      <c r="L3392" s="31">
        <f t="shared" si="27"/>
        <v>275.00000000000006</v>
      </c>
      <c r="M3392" s="32">
        <v>0.4</v>
      </c>
      <c r="O3392" s="37"/>
      <c r="P3392" s="35"/>
      <c r="Q3392" s="33"/>
      <c r="R3392" s="34"/>
    </row>
    <row r="3393" spans="1:18" ht="15.75" customHeight="1" x14ac:dyDescent="0.2">
      <c r="A3393" s="22"/>
      <c r="B3393" s="27" t="s">
        <v>21</v>
      </c>
      <c r="C3393" s="27">
        <v>1185732</v>
      </c>
      <c r="D3393" s="28">
        <v>44206</v>
      </c>
      <c r="E3393" s="27" t="s">
        <v>22</v>
      </c>
      <c r="F3393" s="27" t="s">
        <v>124</v>
      </c>
      <c r="G3393" s="27" t="s">
        <v>125</v>
      </c>
      <c r="H3393" s="27" t="s">
        <v>27</v>
      </c>
      <c r="I3393" s="29">
        <v>0.3</v>
      </c>
      <c r="J3393" s="30">
        <v>1250</v>
      </c>
      <c r="K3393" s="31">
        <f t="shared" si="26"/>
        <v>375</v>
      </c>
      <c r="L3393" s="31">
        <f t="shared" si="27"/>
        <v>150</v>
      </c>
      <c r="M3393" s="32">
        <v>0.4</v>
      </c>
      <c r="O3393" s="37"/>
      <c r="P3393" s="35"/>
      <c r="Q3393" s="33"/>
      <c r="R3393" s="34"/>
    </row>
    <row r="3394" spans="1:18" ht="15.75" customHeight="1" x14ac:dyDescent="0.2">
      <c r="A3394" s="22"/>
      <c r="B3394" s="27" t="s">
        <v>21</v>
      </c>
      <c r="C3394" s="27">
        <v>1185732</v>
      </c>
      <c r="D3394" s="28">
        <v>44206</v>
      </c>
      <c r="E3394" s="27" t="s">
        <v>22</v>
      </c>
      <c r="F3394" s="27" t="s">
        <v>124</v>
      </c>
      <c r="G3394" s="27" t="s">
        <v>125</v>
      </c>
      <c r="H3394" s="27" t="s">
        <v>28</v>
      </c>
      <c r="I3394" s="29">
        <v>0.45</v>
      </c>
      <c r="J3394" s="30">
        <v>1750</v>
      </c>
      <c r="K3394" s="31">
        <f t="shared" si="26"/>
        <v>787.5</v>
      </c>
      <c r="L3394" s="31">
        <f t="shared" si="27"/>
        <v>236.25</v>
      </c>
      <c r="M3394" s="32">
        <v>0.3</v>
      </c>
      <c r="O3394" s="37"/>
      <c r="P3394" s="35"/>
      <c r="Q3394" s="33"/>
      <c r="R3394" s="34"/>
    </row>
    <row r="3395" spans="1:18" ht="15.75" customHeight="1" x14ac:dyDescent="0.2">
      <c r="A3395" s="22"/>
      <c r="B3395" s="27" t="s">
        <v>21</v>
      </c>
      <c r="C3395" s="27">
        <v>1185732</v>
      </c>
      <c r="D3395" s="28">
        <v>44206</v>
      </c>
      <c r="E3395" s="27" t="s">
        <v>22</v>
      </c>
      <c r="F3395" s="27" t="s">
        <v>124</v>
      </c>
      <c r="G3395" s="27" t="s">
        <v>125</v>
      </c>
      <c r="H3395" s="27" t="s">
        <v>29</v>
      </c>
      <c r="I3395" s="29">
        <v>0.35000000000000003</v>
      </c>
      <c r="J3395" s="30">
        <v>2750</v>
      </c>
      <c r="K3395" s="31">
        <f t="shared" si="26"/>
        <v>962.50000000000011</v>
      </c>
      <c r="L3395" s="31">
        <f t="shared" si="27"/>
        <v>385.00000000000006</v>
      </c>
      <c r="M3395" s="32">
        <v>0.4</v>
      </c>
      <c r="O3395" s="37"/>
      <c r="P3395" s="35"/>
      <c r="Q3395" s="33"/>
      <c r="R3395" s="34"/>
    </row>
    <row r="3396" spans="1:18" ht="15.75" customHeight="1" x14ac:dyDescent="0.2">
      <c r="A3396" s="22"/>
      <c r="B3396" s="27" t="s">
        <v>21</v>
      </c>
      <c r="C3396" s="27">
        <v>1185732</v>
      </c>
      <c r="D3396" s="28">
        <v>44235</v>
      </c>
      <c r="E3396" s="27" t="s">
        <v>22</v>
      </c>
      <c r="F3396" s="27" t="s">
        <v>124</v>
      </c>
      <c r="G3396" s="27" t="s">
        <v>125</v>
      </c>
      <c r="H3396" s="27" t="s">
        <v>24</v>
      </c>
      <c r="I3396" s="29">
        <v>0.35000000000000003</v>
      </c>
      <c r="J3396" s="30">
        <v>5250</v>
      </c>
      <c r="K3396" s="31">
        <f t="shared" si="26"/>
        <v>1837.5000000000002</v>
      </c>
      <c r="L3396" s="31">
        <f t="shared" si="27"/>
        <v>643.125</v>
      </c>
      <c r="M3396" s="32">
        <v>0.35</v>
      </c>
      <c r="O3396" s="37"/>
      <c r="P3396" s="35"/>
      <c r="Q3396" s="33"/>
      <c r="R3396" s="34"/>
    </row>
    <row r="3397" spans="1:18" ht="15.75" customHeight="1" x14ac:dyDescent="0.2">
      <c r="A3397" s="22"/>
      <c r="B3397" s="27" t="s">
        <v>21</v>
      </c>
      <c r="C3397" s="27">
        <v>1185732</v>
      </c>
      <c r="D3397" s="28">
        <v>44235</v>
      </c>
      <c r="E3397" s="27" t="s">
        <v>22</v>
      </c>
      <c r="F3397" s="27" t="s">
        <v>124</v>
      </c>
      <c r="G3397" s="27" t="s">
        <v>125</v>
      </c>
      <c r="H3397" s="27" t="s">
        <v>25</v>
      </c>
      <c r="I3397" s="29">
        <v>0.35000000000000003</v>
      </c>
      <c r="J3397" s="30">
        <v>1750</v>
      </c>
      <c r="K3397" s="31">
        <f t="shared" si="26"/>
        <v>612.50000000000011</v>
      </c>
      <c r="L3397" s="31">
        <f t="shared" si="27"/>
        <v>214.37500000000003</v>
      </c>
      <c r="M3397" s="32">
        <v>0.35</v>
      </c>
      <c r="O3397" s="37"/>
      <c r="P3397" s="35"/>
      <c r="Q3397" s="33"/>
      <c r="R3397" s="34"/>
    </row>
    <row r="3398" spans="1:18" ht="15.75" customHeight="1" x14ac:dyDescent="0.2">
      <c r="A3398" s="22"/>
      <c r="B3398" s="27" t="s">
        <v>21</v>
      </c>
      <c r="C3398" s="27">
        <v>1185732</v>
      </c>
      <c r="D3398" s="28">
        <v>44235</v>
      </c>
      <c r="E3398" s="27" t="s">
        <v>22</v>
      </c>
      <c r="F3398" s="27" t="s">
        <v>124</v>
      </c>
      <c r="G3398" s="27" t="s">
        <v>125</v>
      </c>
      <c r="H3398" s="27" t="s">
        <v>26</v>
      </c>
      <c r="I3398" s="29">
        <v>0.25000000000000006</v>
      </c>
      <c r="J3398" s="30">
        <v>2250</v>
      </c>
      <c r="K3398" s="31">
        <f t="shared" si="26"/>
        <v>562.50000000000011</v>
      </c>
      <c r="L3398" s="31">
        <f t="shared" si="27"/>
        <v>225.00000000000006</v>
      </c>
      <c r="M3398" s="32">
        <v>0.4</v>
      </c>
      <c r="O3398" s="37"/>
      <c r="P3398" s="35"/>
      <c r="Q3398" s="33"/>
      <c r="R3398" s="34"/>
    </row>
    <row r="3399" spans="1:18" ht="15.75" customHeight="1" x14ac:dyDescent="0.2">
      <c r="A3399" s="22"/>
      <c r="B3399" s="27" t="s">
        <v>21</v>
      </c>
      <c r="C3399" s="27">
        <v>1185732</v>
      </c>
      <c r="D3399" s="28">
        <v>44235</v>
      </c>
      <c r="E3399" s="27" t="s">
        <v>22</v>
      </c>
      <c r="F3399" s="27" t="s">
        <v>124</v>
      </c>
      <c r="G3399" s="27" t="s">
        <v>125</v>
      </c>
      <c r="H3399" s="27" t="s">
        <v>27</v>
      </c>
      <c r="I3399" s="29">
        <v>0.3</v>
      </c>
      <c r="J3399" s="30">
        <v>1000</v>
      </c>
      <c r="K3399" s="31">
        <f t="shared" si="26"/>
        <v>300</v>
      </c>
      <c r="L3399" s="31">
        <f t="shared" si="27"/>
        <v>120</v>
      </c>
      <c r="M3399" s="32">
        <v>0.4</v>
      </c>
      <c r="O3399" s="37"/>
      <c r="P3399" s="35"/>
      <c r="Q3399" s="33"/>
      <c r="R3399" s="34"/>
    </row>
    <row r="3400" spans="1:18" ht="15.75" customHeight="1" x14ac:dyDescent="0.2">
      <c r="A3400" s="22"/>
      <c r="B3400" s="27" t="s">
        <v>21</v>
      </c>
      <c r="C3400" s="27">
        <v>1185732</v>
      </c>
      <c r="D3400" s="28">
        <v>44235</v>
      </c>
      <c r="E3400" s="27" t="s">
        <v>22</v>
      </c>
      <c r="F3400" s="27" t="s">
        <v>124</v>
      </c>
      <c r="G3400" s="27" t="s">
        <v>125</v>
      </c>
      <c r="H3400" s="27" t="s">
        <v>28</v>
      </c>
      <c r="I3400" s="29">
        <v>0.45</v>
      </c>
      <c r="J3400" s="30">
        <v>1750</v>
      </c>
      <c r="K3400" s="31">
        <f t="shared" si="26"/>
        <v>787.5</v>
      </c>
      <c r="L3400" s="31">
        <f t="shared" si="27"/>
        <v>236.25</v>
      </c>
      <c r="M3400" s="32">
        <v>0.3</v>
      </c>
      <c r="O3400" s="37"/>
      <c r="P3400" s="35"/>
      <c r="Q3400" s="33"/>
      <c r="R3400" s="34"/>
    </row>
    <row r="3401" spans="1:18" ht="15.75" customHeight="1" x14ac:dyDescent="0.2">
      <c r="A3401" s="22"/>
      <c r="B3401" s="27" t="s">
        <v>21</v>
      </c>
      <c r="C3401" s="27">
        <v>1185732</v>
      </c>
      <c r="D3401" s="28">
        <v>44235</v>
      </c>
      <c r="E3401" s="27" t="s">
        <v>22</v>
      </c>
      <c r="F3401" s="27" t="s">
        <v>124</v>
      </c>
      <c r="G3401" s="27" t="s">
        <v>125</v>
      </c>
      <c r="H3401" s="27" t="s">
        <v>29</v>
      </c>
      <c r="I3401" s="29">
        <v>0.35000000000000003</v>
      </c>
      <c r="J3401" s="30">
        <v>2750</v>
      </c>
      <c r="K3401" s="31">
        <f t="shared" si="26"/>
        <v>962.50000000000011</v>
      </c>
      <c r="L3401" s="31">
        <f t="shared" si="27"/>
        <v>385.00000000000006</v>
      </c>
      <c r="M3401" s="32">
        <v>0.4</v>
      </c>
      <c r="O3401" s="37"/>
      <c r="P3401" s="35"/>
      <c r="Q3401" s="33"/>
      <c r="R3401" s="34"/>
    </row>
    <row r="3402" spans="1:18" ht="15.75" customHeight="1" x14ac:dyDescent="0.2">
      <c r="A3402" s="22"/>
      <c r="B3402" s="27" t="s">
        <v>21</v>
      </c>
      <c r="C3402" s="27">
        <v>1185732</v>
      </c>
      <c r="D3402" s="28">
        <v>44261</v>
      </c>
      <c r="E3402" s="27" t="s">
        <v>22</v>
      </c>
      <c r="F3402" s="27" t="s">
        <v>124</v>
      </c>
      <c r="G3402" s="27" t="s">
        <v>125</v>
      </c>
      <c r="H3402" s="27" t="s">
        <v>24</v>
      </c>
      <c r="I3402" s="29">
        <v>0.35000000000000003</v>
      </c>
      <c r="J3402" s="30">
        <v>4950</v>
      </c>
      <c r="K3402" s="31">
        <f t="shared" si="26"/>
        <v>1732.5000000000002</v>
      </c>
      <c r="L3402" s="31">
        <f t="shared" si="27"/>
        <v>606.375</v>
      </c>
      <c r="M3402" s="32">
        <v>0.35</v>
      </c>
      <c r="O3402" s="37"/>
      <c r="P3402" s="35"/>
      <c r="Q3402" s="33"/>
      <c r="R3402" s="34"/>
    </row>
    <row r="3403" spans="1:18" ht="15.75" customHeight="1" x14ac:dyDescent="0.2">
      <c r="A3403" s="22"/>
      <c r="B3403" s="27" t="s">
        <v>21</v>
      </c>
      <c r="C3403" s="27">
        <v>1185732</v>
      </c>
      <c r="D3403" s="28">
        <v>44261</v>
      </c>
      <c r="E3403" s="27" t="s">
        <v>22</v>
      </c>
      <c r="F3403" s="27" t="s">
        <v>124</v>
      </c>
      <c r="G3403" s="27" t="s">
        <v>125</v>
      </c>
      <c r="H3403" s="27" t="s">
        <v>25</v>
      </c>
      <c r="I3403" s="29">
        <v>0.35000000000000003</v>
      </c>
      <c r="J3403" s="30">
        <v>2000</v>
      </c>
      <c r="K3403" s="31">
        <f t="shared" si="26"/>
        <v>700.00000000000011</v>
      </c>
      <c r="L3403" s="31">
        <f t="shared" si="27"/>
        <v>245.00000000000003</v>
      </c>
      <c r="M3403" s="32">
        <v>0.35</v>
      </c>
      <c r="O3403" s="37"/>
      <c r="P3403" s="35"/>
      <c r="Q3403" s="33"/>
      <c r="R3403" s="34"/>
    </row>
    <row r="3404" spans="1:18" ht="15.75" customHeight="1" x14ac:dyDescent="0.2">
      <c r="A3404" s="22"/>
      <c r="B3404" s="27" t="s">
        <v>21</v>
      </c>
      <c r="C3404" s="27">
        <v>1185732</v>
      </c>
      <c r="D3404" s="28">
        <v>44261</v>
      </c>
      <c r="E3404" s="27" t="s">
        <v>22</v>
      </c>
      <c r="F3404" s="27" t="s">
        <v>124</v>
      </c>
      <c r="G3404" s="27" t="s">
        <v>125</v>
      </c>
      <c r="H3404" s="27" t="s">
        <v>26</v>
      </c>
      <c r="I3404" s="29">
        <v>0.25000000000000006</v>
      </c>
      <c r="J3404" s="30">
        <v>2250</v>
      </c>
      <c r="K3404" s="31">
        <f t="shared" si="26"/>
        <v>562.50000000000011</v>
      </c>
      <c r="L3404" s="31">
        <f t="shared" si="27"/>
        <v>225.00000000000006</v>
      </c>
      <c r="M3404" s="32">
        <v>0.4</v>
      </c>
      <c r="O3404" s="37"/>
      <c r="P3404" s="35"/>
      <c r="Q3404" s="33"/>
      <c r="R3404" s="34"/>
    </row>
    <row r="3405" spans="1:18" ht="15.75" customHeight="1" x14ac:dyDescent="0.2">
      <c r="A3405" s="22"/>
      <c r="B3405" s="27" t="s">
        <v>21</v>
      </c>
      <c r="C3405" s="27">
        <v>1185732</v>
      </c>
      <c r="D3405" s="28">
        <v>44261</v>
      </c>
      <c r="E3405" s="27" t="s">
        <v>22</v>
      </c>
      <c r="F3405" s="27" t="s">
        <v>124</v>
      </c>
      <c r="G3405" s="27" t="s">
        <v>125</v>
      </c>
      <c r="H3405" s="27" t="s">
        <v>27</v>
      </c>
      <c r="I3405" s="29">
        <v>0.3</v>
      </c>
      <c r="J3405" s="30">
        <v>750</v>
      </c>
      <c r="K3405" s="31">
        <f t="shared" si="26"/>
        <v>225</v>
      </c>
      <c r="L3405" s="31">
        <f t="shared" si="27"/>
        <v>90</v>
      </c>
      <c r="M3405" s="32">
        <v>0.4</v>
      </c>
      <c r="O3405" s="37"/>
      <c r="P3405" s="35"/>
      <c r="Q3405" s="33"/>
      <c r="R3405" s="34"/>
    </row>
    <row r="3406" spans="1:18" ht="15.75" customHeight="1" x14ac:dyDescent="0.2">
      <c r="A3406" s="22"/>
      <c r="B3406" s="27" t="s">
        <v>21</v>
      </c>
      <c r="C3406" s="27">
        <v>1185732</v>
      </c>
      <c r="D3406" s="28">
        <v>44261</v>
      </c>
      <c r="E3406" s="27" t="s">
        <v>22</v>
      </c>
      <c r="F3406" s="27" t="s">
        <v>124</v>
      </c>
      <c r="G3406" s="27" t="s">
        <v>125</v>
      </c>
      <c r="H3406" s="27" t="s">
        <v>28</v>
      </c>
      <c r="I3406" s="29">
        <v>0.45</v>
      </c>
      <c r="J3406" s="30">
        <v>1250</v>
      </c>
      <c r="K3406" s="31">
        <f t="shared" si="26"/>
        <v>562.5</v>
      </c>
      <c r="L3406" s="31">
        <f t="shared" si="27"/>
        <v>168.75</v>
      </c>
      <c r="M3406" s="32">
        <v>0.3</v>
      </c>
      <c r="O3406" s="37"/>
      <c r="P3406" s="35"/>
      <c r="Q3406" s="33"/>
      <c r="R3406" s="34"/>
    </row>
    <row r="3407" spans="1:18" ht="15.75" customHeight="1" x14ac:dyDescent="0.2">
      <c r="A3407" s="22"/>
      <c r="B3407" s="27" t="s">
        <v>21</v>
      </c>
      <c r="C3407" s="27">
        <v>1185732</v>
      </c>
      <c r="D3407" s="28">
        <v>44261</v>
      </c>
      <c r="E3407" s="27" t="s">
        <v>22</v>
      </c>
      <c r="F3407" s="27" t="s">
        <v>124</v>
      </c>
      <c r="G3407" s="27" t="s">
        <v>125</v>
      </c>
      <c r="H3407" s="27" t="s">
        <v>29</v>
      </c>
      <c r="I3407" s="29">
        <v>0.35000000000000003</v>
      </c>
      <c r="J3407" s="30">
        <v>2250</v>
      </c>
      <c r="K3407" s="31">
        <f t="shared" si="26"/>
        <v>787.50000000000011</v>
      </c>
      <c r="L3407" s="31">
        <f t="shared" si="27"/>
        <v>315.00000000000006</v>
      </c>
      <c r="M3407" s="32">
        <v>0.4</v>
      </c>
      <c r="O3407" s="37"/>
      <c r="P3407" s="35"/>
      <c r="Q3407" s="33"/>
      <c r="R3407" s="34"/>
    </row>
    <row r="3408" spans="1:18" ht="15.75" customHeight="1" x14ac:dyDescent="0.2">
      <c r="A3408" s="22"/>
      <c r="B3408" s="27" t="s">
        <v>21</v>
      </c>
      <c r="C3408" s="27">
        <v>1185732</v>
      </c>
      <c r="D3408" s="28">
        <v>44293</v>
      </c>
      <c r="E3408" s="27" t="s">
        <v>22</v>
      </c>
      <c r="F3408" s="27" t="s">
        <v>124</v>
      </c>
      <c r="G3408" s="27" t="s">
        <v>125</v>
      </c>
      <c r="H3408" s="27" t="s">
        <v>24</v>
      </c>
      <c r="I3408" s="29">
        <v>0.35000000000000003</v>
      </c>
      <c r="J3408" s="30">
        <v>4750</v>
      </c>
      <c r="K3408" s="31">
        <f t="shared" si="26"/>
        <v>1662.5000000000002</v>
      </c>
      <c r="L3408" s="31">
        <f t="shared" si="27"/>
        <v>581.875</v>
      </c>
      <c r="M3408" s="32">
        <v>0.35</v>
      </c>
      <c r="O3408" s="37"/>
      <c r="P3408" s="35"/>
      <c r="Q3408" s="33"/>
      <c r="R3408" s="34"/>
    </row>
    <row r="3409" spans="1:18" ht="15.75" customHeight="1" x14ac:dyDescent="0.2">
      <c r="A3409" s="22"/>
      <c r="B3409" s="27" t="s">
        <v>21</v>
      </c>
      <c r="C3409" s="27">
        <v>1185732</v>
      </c>
      <c r="D3409" s="28">
        <v>44293</v>
      </c>
      <c r="E3409" s="27" t="s">
        <v>22</v>
      </c>
      <c r="F3409" s="27" t="s">
        <v>124</v>
      </c>
      <c r="G3409" s="27" t="s">
        <v>125</v>
      </c>
      <c r="H3409" s="27" t="s">
        <v>25</v>
      </c>
      <c r="I3409" s="29">
        <v>0.35000000000000003</v>
      </c>
      <c r="J3409" s="30">
        <v>1750</v>
      </c>
      <c r="K3409" s="31">
        <f t="shared" si="26"/>
        <v>612.50000000000011</v>
      </c>
      <c r="L3409" s="31">
        <f t="shared" si="27"/>
        <v>214.37500000000003</v>
      </c>
      <c r="M3409" s="32">
        <v>0.35</v>
      </c>
      <c r="O3409" s="37"/>
      <c r="P3409" s="35"/>
      <c r="Q3409" s="33"/>
      <c r="R3409" s="34"/>
    </row>
    <row r="3410" spans="1:18" ht="15.75" customHeight="1" x14ac:dyDescent="0.2">
      <c r="A3410" s="22"/>
      <c r="B3410" s="27" t="s">
        <v>21</v>
      </c>
      <c r="C3410" s="27">
        <v>1185732</v>
      </c>
      <c r="D3410" s="28">
        <v>44293</v>
      </c>
      <c r="E3410" s="27" t="s">
        <v>22</v>
      </c>
      <c r="F3410" s="27" t="s">
        <v>124</v>
      </c>
      <c r="G3410" s="27" t="s">
        <v>125</v>
      </c>
      <c r="H3410" s="27" t="s">
        <v>26</v>
      </c>
      <c r="I3410" s="29">
        <v>0.25000000000000006</v>
      </c>
      <c r="J3410" s="30">
        <v>1750</v>
      </c>
      <c r="K3410" s="31">
        <f t="shared" si="26"/>
        <v>437.50000000000011</v>
      </c>
      <c r="L3410" s="31">
        <f t="shared" si="27"/>
        <v>175.00000000000006</v>
      </c>
      <c r="M3410" s="32">
        <v>0.4</v>
      </c>
      <c r="O3410" s="37"/>
      <c r="P3410" s="35"/>
      <c r="Q3410" s="33"/>
      <c r="R3410" s="34"/>
    </row>
    <row r="3411" spans="1:18" ht="15.75" customHeight="1" x14ac:dyDescent="0.2">
      <c r="A3411" s="22"/>
      <c r="B3411" s="27" t="s">
        <v>21</v>
      </c>
      <c r="C3411" s="27">
        <v>1185732</v>
      </c>
      <c r="D3411" s="28">
        <v>44293</v>
      </c>
      <c r="E3411" s="27" t="s">
        <v>22</v>
      </c>
      <c r="F3411" s="27" t="s">
        <v>124</v>
      </c>
      <c r="G3411" s="27" t="s">
        <v>125</v>
      </c>
      <c r="H3411" s="27" t="s">
        <v>27</v>
      </c>
      <c r="I3411" s="29">
        <v>0.3</v>
      </c>
      <c r="J3411" s="30">
        <v>1000</v>
      </c>
      <c r="K3411" s="31">
        <f t="shared" si="26"/>
        <v>300</v>
      </c>
      <c r="L3411" s="31">
        <f t="shared" si="27"/>
        <v>120</v>
      </c>
      <c r="M3411" s="32">
        <v>0.4</v>
      </c>
      <c r="O3411" s="37"/>
      <c r="P3411" s="35"/>
      <c r="Q3411" s="33"/>
      <c r="R3411" s="34"/>
    </row>
    <row r="3412" spans="1:18" ht="15.75" customHeight="1" x14ac:dyDescent="0.2">
      <c r="A3412" s="22"/>
      <c r="B3412" s="27" t="s">
        <v>21</v>
      </c>
      <c r="C3412" s="27">
        <v>1185732</v>
      </c>
      <c r="D3412" s="28">
        <v>44293</v>
      </c>
      <c r="E3412" s="27" t="s">
        <v>22</v>
      </c>
      <c r="F3412" s="27" t="s">
        <v>124</v>
      </c>
      <c r="G3412" s="27" t="s">
        <v>125</v>
      </c>
      <c r="H3412" s="27" t="s">
        <v>28</v>
      </c>
      <c r="I3412" s="29">
        <v>0.45</v>
      </c>
      <c r="J3412" s="30">
        <v>1000</v>
      </c>
      <c r="K3412" s="31">
        <f t="shared" si="26"/>
        <v>450</v>
      </c>
      <c r="L3412" s="31">
        <f t="shared" si="27"/>
        <v>135</v>
      </c>
      <c r="M3412" s="32">
        <v>0.3</v>
      </c>
      <c r="O3412" s="37"/>
      <c r="P3412" s="35"/>
      <c r="Q3412" s="33"/>
      <c r="R3412" s="34"/>
    </row>
    <row r="3413" spans="1:18" ht="15.75" customHeight="1" x14ac:dyDescent="0.2">
      <c r="A3413" s="22"/>
      <c r="B3413" s="27" t="s">
        <v>21</v>
      </c>
      <c r="C3413" s="27">
        <v>1185732</v>
      </c>
      <c r="D3413" s="28">
        <v>44293</v>
      </c>
      <c r="E3413" s="27" t="s">
        <v>22</v>
      </c>
      <c r="F3413" s="27" t="s">
        <v>124</v>
      </c>
      <c r="G3413" s="27" t="s">
        <v>125</v>
      </c>
      <c r="H3413" s="27" t="s">
        <v>29</v>
      </c>
      <c r="I3413" s="29">
        <v>0.35000000000000003</v>
      </c>
      <c r="J3413" s="30">
        <v>2500</v>
      </c>
      <c r="K3413" s="31">
        <f t="shared" si="26"/>
        <v>875.00000000000011</v>
      </c>
      <c r="L3413" s="31">
        <f t="shared" si="27"/>
        <v>350.00000000000006</v>
      </c>
      <c r="M3413" s="32">
        <v>0.4</v>
      </c>
      <c r="O3413" s="37"/>
      <c r="P3413" s="35"/>
      <c r="Q3413" s="33"/>
      <c r="R3413" s="34"/>
    </row>
    <row r="3414" spans="1:18" ht="15.75" customHeight="1" x14ac:dyDescent="0.2">
      <c r="A3414" s="22"/>
      <c r="B3414" s="27" t="s">
        <v>21</v>
      </c>
      <c r="C3414" s="27">
        <v>1185732</v>
      </c>
      <c r="D3414" s="28">
        <v>44322</v>
      </c>
      <c r="E3414" s="27" t="s">
        <v>22</v>
      </c>
      <c r="F3414" s="27" t="s">
        <v>124</v>
      </c>
      <c r="G3414" s="27" t="s">
        <v>125</v>
      </c>
      <c r="H3414" s="27" t="s">
        <v>24</v>
      </c>
      <c r="I3414" s="29">
        <v>0.49999999999999994</v>
      </c>
      <c r="J3414" s="30">
        <v>5200</v>
      </c>
      <c r="K3414" s="31">
        <f t="shared" si="26"/>
        <v>2599.9999999999995</v>
      </c>
      <c r="L3414" s="31">
        <f t="shared" si="27"/>
        <v>909.99999999999977</v>
      </c>
      <c r="M3414" s="32">
        <v>0.35</v>
      </c>
      <c r="O3414" s="37"/>
      <c r="P3414" s="35"/>
      <c r="Q3414" s="33"/>
      <c r="R3414" s="34"/>
    </row>
    <row r="3415" spans="1:18" ht="15.75" customHeight="1" x14ac:dyDescent="0.2">
      <c r="A3415" s="22"/>
      <c r="B3415" s="27" t="s">
        <v>21</v>
      </c>
      <c r="C3415" s="27">
        <v>1185732</v>
      </c>
      <c r="D3415" s="28">
        <v>44322</v>
      </c>
      <c r="E3415" s="27" t="s">
        <v>22</v>
      </c>
      <c r="F3415" s="27" t="s">
        <v>124</v>
      </c>
      <c r="G3415" s="27" t="s">
        <v>125</v>
      </c>
      <c r="H3415" s="27" t="s">
        <v>25</v>
      </c>
      <c r="I3415" s="29">
        <v>0.45</v>
      </c>
      <c r="J3415" s="30">
        <v>2250</v>
      </c>
      <c r="K3415" s="31">
        <f t="shared" si="26"/>
        <v>1012.5</v>
      </c>
      <c r="L3415" s="31">
        <f t="shared" si="27"/>
        <v>354.375</v>
      </c>
      <c r="M3415" s="32">
        <v>0.35</v>
      </c>
      <c r="O3415" s="37"/>
      <c r="P3415" s="35"/>
      <c r="Q3415" s="33"/>
      <c r="R3415" s="34"/>
    </row>
    <row r="3416" spans="1:18" ht="15.75" customHeight="1" x14ac:dyDescent="0.2">
      <c r="A3416" s="22"/>
      <c r="B3416" s="27" t="s">
        <v>21</v>
      </c>
      <c r="C3416" s="27">
        <v>1185732</v>
      </c>
      <c r="D3416" s="28">
        <v>44322</v>
      </c>
      <c r="E3416" s="27" t="s">
        <v>22</v>
      </c>
      <c r="F3416" s="27" t="s">
        <v>124</v>
      </c>
      <c r="G3416" s="27" t="s">
        <v>125</v>
      </c>
      <c r="H3416" s="27" t="s">
        <v>26</v>
      </c>
      <c r="I3416" s="29">
        <v>0.4</v>
      </c>
      <c r="J3416" s="30">
        <v>2500</v>
      </c>
      <c r="K3416" s="31">
        <f t="shared" si="26"/>
        <v>1000</v>
      </c>
      <c r="L3416" s="31">
        <f t="shared" si="27"/>
        <v>400</v>
      </c>
      <c r="M3416" s="32">
        <v>0.4</v>
      </c>
      <c r="O3416" s="37"/>
      <c r="P3416" s="35"/>
      <c r="Q3416" s="33"/>
      <c r="R3416" s="34"/>
    </row>
    <row r="3417" spans="1:18" ht="15.75" customHeight="1" x14ac:dyDescent="0.2">
      <c r="A3417" s="22"/>
      <c r="B3417" s="27" t="s">
        <v>21</v>
      </c>
      <c r="C3417" s="27">
        <v>1185732</v>
      </c>
      <c r="D3417" s="28">
        <v>44322</v>
      </c>
      <c r="E3417" s="27" t="s">
        <v>22</v>
      </c>
      <c r="F3417" s="27" t="s">
        <v>124</v>
      </c>
      <c r="G3417" s="27" t="s">
        <v>125</v>
      </c>
      <c r="H3417" s="27" t="s">
        <v>27</v>
      </c>
      <c r="I3417" s="29">
        <v>0.4</v>
      </c>
      <c r="J3417" s="30">
        <v>2000</v>
      </c>
      <c r="K3417" s="31">
        <f t="shared" si="26"/>
        <v>800</v>
      </c>
      <c r="L3417" s="31">
        <f t="shared" si="27"/>
        <v>320</v>
      </c>
      <c r="M3417" s="32">
        <v>0.4</v>
      </c>
      <c r="O3417" s="37"/>
      <c r="P3417" s="35"/>
      <c r="Q3417" s="33"/>
      <c r="R3417" s="34"/>
    </row>
    <row r="3418" spans="1:18" ht="15.75" customHeight="1" x14ac:dyDescent="0.2">
      <c r="A3418" s="22"/>
      <c r="B3418" s="27" t="s">
        <v>21</v>
      </c>
      <c r="C3418" s="27">
        <v>1185732</v>
      </c>
      <c r="D3418" s="28">
        <v>44322</v>
      </c>
      <c r="E3418" s="27" t="s">
        <v>22</v>
      </c>
      <c r="F3418" s="27" t="s">
        <v>124</v>
      </c>
      <c r="G3418" s="27" t="s">
        <v>125</v>
      </c>
      <c r="H3418" s="27" t="s">
        <v>28</v>
      </c>
      <c r="I3418" s="29">
        <v>0.49999999999999994</v>
      </c>
      <c r="J3418" s="30">
        <v>2250</v>
      </c>
      <c r="K3418" s="31">
        <f t="shared" si="26"/>
        <v>1124.9999999999998</v>
      </c>
      <c r="L3418" s="31">
        <f t="shared" si="27"/>
        <v>337.49999999999994</v>
      </c>
      <c r="M3418" s="32">
        <v>0.3</v>
      </c>
      <c r="O3418" s="37"/>
      <c r="P3418" s="35"/>
      <c r="Q3418" s="33"/>
      <c r="R3418" s="34"/>
    </row>
    <row r="3419" spans="1:18" ht="15.75" customHeight="1" x14ac:dyDescent="0.2">
      <c r="A3419" s="22"/>
      <c r="B3419" s="27" t="s">
        <v>21</v>
      </c>
      <c r="C3419" s="27">
        <v>1185732</v>
      </c>
      <c r="D3419" s="28">
        <v>44322</v>
      </c>
      <c r="E3419" s="27" t="s">
        <v>22</v>
      </c>
      <c r="F3419" s="27" t="s">
        <v>124</v>
      </c>
      <c r="G3419" s="27" t="s">
        <v>125</v>
      </c>
      <c r="H3419" s="27" t="s">
        <v>29</v>
      </c>
      <c r="I3419" s="29">
        <v>0.54999999999999993</v>
      </c>
      <c r="J3419" s="30">
        <v>3500</v>
      </c>
      <c r="K3419" s="31">
        <f t="shared" si="26"/>
        <v>1924.9999999999998</v>
      </c>
      <c r="L3419" s="31">
        <f t="shared" si="27"/>
        <v>770</v>
      </c>
      <c r="M3419" s="32">
        <v>0.4</v>
      </c>
      <c r="O3419" s="37"/>
      <c r="P3419" s="35"/>
      <c r="Q3419" s="33"/>
      <c r="R3419" s="34"/>
    </row>
    <row r="3420" spans="1:18" ht="15.75" customHeight="1" x14ac:dyDescent="0.2">
      <c r="A3420" s="22"/>
      <c r="B3420" s="27" t="s">
        <v>21</v>
      </c>
      <c r="C3420" s="27">
        <v>1185732</v>
      </c>
      <c r="D3420" s="28">
        <v>44355</v>
      </c>
      <c r="E3420" s="27" t="s">
        <v>22</v>
      </c>
      <c r="F3420" s="27" t="s">
        <v>124</v>
      </c>
      <c r="G3420" s="27" t="s">
        <v>125</v>
      </c>
      <c r="H3420" s="27" t="s">
        <v>24</v>
      </c>
      <c r="I3420" s="29">
        <v>0.49999999999999994</v>
      </c>
      <c r="J3420" s="30">
        <v>6000</v>
      </c>
      <c r="K3420" s="31">
        <f t="shared" si="26"/>
        <v>2999.9999999999995</v>
      </c>
      <c r="L3420" s="31">
        <f t="shared" si="27"/>
        <v>1049.9999999999998</v>
      </c>
      <c r="M3420" s="32">
        <v>0.35</v>
      </c>
      <c r="O3420" s="37"/>
      <c r="P3420" s="35"/>
      <c r="Q3420" s="33"/>
      <c r="R3420" s="34"/>
    </row>
    <row r="3421" spans="1:18" ht="15.75" customHeight="1" x14ac:dyDescent="0.2">
      <c r="A3421" s="22"/>
      <c r="B3421" s="27" t="s">
        <v>21</v>
      </c>
      <c r="C3421" s="27">
        <v>1185732</v>
      </c>
      <c r="D3421" s="28">
        <v>44355</v>
      </c>
      <c r="E3421" s="27" t="s">
        <v>22</v>
      </c>
      <c r="F3421" s="27" t="s">
        <v>124</v>
      </c>
      <c r="G3421" s="27" t="s">
        <v>125</v>
      </c>
      <c r="H3421" s="27" t="s">
        <v>25</v>
      </c>
      <c r="I3421" s="29">
        <v>0.45</v>
      </c>
      <c r="J3421" s="30">
        <v>3500</v>
      </c>
      <c r="K3421" s="31">
        <f t="shared" si="26"/>
        <v>1575</v>
      </c>
      <c r="L3421" s="31">
        <f t="shared" si="27"/>
        <v>551.25</v>
      </c>
      <c r="M3421" s="32">
        <v>0.35</v>
      </c>
      <c r="O3421" s="37"/>
      <c r="P3421" s="35"/>
      <c r="Q3421" s="33"/>
      <c r="R3421" s="34"/>
    </row>
    <row r="3422" spans="1:18" ht="15.75" customHeight="1" x14ac:dyDescent="0.2">
      <c r="A3422" s="22"/>
      <c r="B3422" s="27" t="s">
        <v>21</v>
      </c>
      <c r="C3422" s="27">
        <v>1185732</v>
      </c>
      <c r="D3422" s="28">
        <v>44355</v>
      </c>
      <c r="E3422" s="27" t="s">
        <v>22</v>
      </c>
      <c r="F3422" s="27" t="s">
        <v>124</v>
      </c>
      <c r="G3422" s="27" t="s">
        <v>125</v>
      </c>
      <c r="H3422" s="27" t="s">
        <v>26</v>
      </c>
      <c r="I3422" s="29">
        <v>0.4</v>
      </c>
      <c r="J3422" s="30">
        <v>2750</v>
      </c>
      <c r="K3422" s="31">
        <f t="shared" si="26"/>
        <v>1100</v>
      </c>
      <c r="L3422" s="31">
        <f t="shared" si="27"/>
        <v>440</v>
      </c>
      <c r="M3422" s="32">
        <v>0.4</v>
      </c>
      <c r="O3422" s="37"/>
      <c r="P3422" s="35"/>
      <c r="Q3422" s="33"/>
      <c r="R3422" s="34"/>
    </row>
    <row r="3423" spans="1:18" ht="15.75" customHeight="1" x14ac:dyDescent="0.2">
      <c r="A3423" s="22"/>
      <c r="B3423" s="27" t="s">
        <v>21</v>
      </c>
      <c r="C3423" s="27">
        <v>1185732</v>
      </c>
      <c r="D3423" s="28">
        <v>44355</v>
      </c>
      <c r="E3423" s="27" t="s">
        <v>22</v>
      </c>
      <c r="F3423" s="27" t="s">
        <v>124</v>
      </c>
      <c r="G3423" s="27" t="s">
        <v>125</v>
      </c>
      <c r="H3423" s="27" t="s">
        <v>27</v>
      </c>
      <c r="I3423" s="29">
        <v>0.4</v>
      </c>
      <c r="J3423" s="30">
        <v>2500</v>
      </c>
      <c r="K3423" s="31">
        <f t="shared" si="26"/>
        <v>1000</v>
      </c>
      <c r="L3423" s="31">
        <f t="shared" si="27"/>
        <v>400</v>
      </c>
      <c r="M3423" s="32">
        <v>0.4</v>
      </c>
      <c r="O3423" s="37"/>
      <c r="P3423" s="35"/>
      <c r="Q3423" s="33"/>
      <c r="R3423" s="34"/>
    </row>
    <row r="3424" spans="1:18" ht="15.75" customHeight="1" x14ac:dyDescent="0.2">
      <c r="A3424" s="22"/>
      <c r="B3424" s="27" t="s">
        <v>21</v>
      </c>
      <c r="C3424" s="27">
        <v>1185732</v>
      </c>
      <c r="D3424" s="28">
        <v>44355</v>
      </c>
      <c r="E3424" s="27" t="s">
        <v>22</v>
      </c>
      <c r="F3424" s="27" t="s">
        <v>124</v>
      </c>
      <c r="G3424" s="27" t="s">
        <v>125</v>
      </c>
      <c r="H3424" s="27" t="s">
        <v>28</v>
      </c>
      <c r="I3424" s="29">
        <v>0.49999999999999994</v>
      </c>
      <c r="J3424" s="30">
        <v>2500</v>
      </c>
      <c r="K3424" s="31">
        <f t="shared" si="26"/>
        <v>1249.9999999999998</v>
      </c>
      <c r="L3424" s="31">
        <f t="shared" si="27"/>
        <v>374.99999999999994</v>
      </c>
      <c r="M3424" s="32">
        <v>0.3</v>
      </c>
      <c r="O3424" s="37"/>
      <c r="P3424" s="35"/>
      <c r="Q3424" s="33"/>
      <c r="R3424" s="34"/>
    </row>
    <row r="3425" spans="1:18" ht="15.75" customHeight="1" x14ac:dyDescent="0.2">
      <c r="A3425" s="22"/>
      <c r="B3425" s="27" t="s">
        <v>21</v>
      </c>
      <c r="C3425" s="27">
        <v>1185732</v>
      </c>
      <c r="D3425" s="28">
        <v>44355</v>
      </c>
      <c r="E3425" s="27" t="s">
        <v>22</v>
      </c>
      <c r="F3425" s="27" t="s">
        <v>124</v>
      </c>
      <c r="G3425" s="27" t="s">
        <v>125</v>
      </c>
      <c r="H3425" s="27" t="s">
        <v>29</v>
      </c>
      <c r="I3425" s="29">
        <v>0.54999999999999993</v>
      </c>
      <c r="J3425" s="30">
        <v>4000</v>
      </c>
      <c r="K3425" s="31">
        <f t="shared" si="26"/>
        <v>2199.9999999999995</v>
      </c>
      <c r="L3425" s="31">
        <f t="shared" si="27"/>
        <v>879.99999999999989</v>
      </c>
      <c r="M3425" s="32">
        <v>0.4</v>
      </c>
      <c r="O3425" s="37"/>
      <c r="P3425" s="35"/>
      <c r="Q3425" s="33"/>
      <c r="R3425" s="34"/>
    </row>
    <row r="3426" spans="1:18" ht="15.75" customHeight="1" x14ac:dyDescent="0.2">
      <c r="A3426" s="22"/>
      <c r="B3426" s="27" t="s">
        <v>21</v>
      </c>
      <c r="C3426" s="27">
        <v>1185732</v>
      </c>
      <c r="D3426" s="28">
        <v>44383</v>
      </c>
      <c r="E3426" s="27" t="s">
        <v>22</v>
      </c>
      <c r="F3426" s="27" t="s">
        <v>124</v>
      </c>
      <c r="G3426" s="27" t="s">
        <v>125</v>
      </c>
      <c r="H3426" s="27" t="s">
        <v>24</v>
      </c>
      <c r="I3426" s="29">
        <v>0.49999999999999994</v>
      </c>
      <c r="J3426" s="30">
        <v>6250</v>
      </c>
      <c r="K3426" s="31">
        <f t="shared" si="26"/>
        <v>3124.9999999999995</v>
      </c>
      <c r="L3426" s="31">
        <f t="shared" si="27"/>
        <v>1093.7499999999998</v>
      </c>
      <c r="M3426" s="32">
        <v>0.35</v>
      </c>
      <c r="O3426" s="37"/>
      <c r="P3426" s="35"/>
      <c r="Q3426" s="33"/>
      <c r="R3426" s="34"/>
    </row>
    <row r="3427" spans="1:18" ht="15.75" customHeight="1" x14ac:dyDescent="0.2">
      <c r="A3427" s="22"/>
      <c r="B3427" s="27" t="s">
        <v>21</v>
      </c>
      <c r="C3427" s="27">
        <v>1185732</v>
      </c>
      <c r="D3427" s="28">
        <v>44383</v>
      </c>
      <c r="E3427" s="27" t="s">
        <v>22</v>
      </c>
      <c r="F3427" s="27" t="s">
        <v>124</v>
      </c>
      <c r="G3427" s="27" t="s">
        <v>125</v>
      </c>
      <c r="H3427" s="27" t="s">
        <v>25</v>
      </c>
      <c r="I3427" s="29">
        <v>0.45</v>
      </c>
      <c r="J3427" s="30">
        <v>3750</v>
      </c>
      <c r="K3427" s="31">
        <f t="shared" si="26"/>
        <v>1687.5</v>
      </c>
      <c r="L3427" s="31">
        <f t="shared" si="27"/>
        <v>590.625</v>
      </c>
      <c r="M3427" s="32">
        <v>0.35</v>
      </c>
      <c r="O3427" s="37"/>
      <c r="P3427" s="35"/>
      <c r="Q3427" s="33"/>
      <c r="R3427" s="34"/>
    </row>
    <row r="3428" spans="1:18" ht="15.75" customHeight="1" x14ac:dyDescent="0.2">
      <c r="A3428" s="22"/>
      <c r="B3428" s="27" t="s">
        <v>21</v>
      </c>
      <c r="C3428" s="27">
        <v>1185732</v>
      </c>
      <c r="D3428" s="28">
        <v>44383</v>
      </c>
      <c r="E3428" s="27" t="s">
        <v>22</v>
      </c>
      <c r="F3428" s="27" t="s">
        <v>124</v>
      </c>
      <c r="G3428" s="27" t="s">
        <v>125</v>
      </c>
      <c r="H3428" s="27" t="s">
        <v>26</v>
      </c>
      <c r="I3428" s="29">
        <v>0.4</v>
      </c>
      <c r="J3428" s="30">
        <v>3000</v>
      </c>
      <c r="K3428" s="31">
        <f t="shared" si="26"/>
        <v>1200</v>
      </c>
      <c r="L3428" s="31">
        <f t="shared" si="27"/>
        <v>480</v>
      </c>
      <c r="M3428" s="32">
        <v>0.4</v>
      </c>
      <c r="O3428" s="37"/>
      <c r="P3428" s="35"/>
      <c r="Q3428" s="33"/>
      <c r="R3428" s="34"/>
    </row>
    <row r="3429" spans="1:18" ht="15.75" customHeight="1" x14ac:dyDescent="0.2">
      <c r="A3429" s="22"/>
      <c r="B3429" s="27" t="s">
        <v>21</v>
      </c>
      <c r="C3429" s="27">
        <v>1185732</v>
      </c>
      <c r="D3429" s="28">
        <v>44383</v>
      </c>
      <c r="E3429" s="27" t="s">
        <v>22</v>
      </c>
      <c r="F3429" s="27" t="s">
        <v>124</v>
      </c>
      <c r="G3429" s="27" t="s">
        <v>125</v>
      </c>
      <c r="H3429" s="27" t="s">
        <v>27</v>
      </c>
      <c r="I3429" s="29">
        <v>0.4</v>
      </c>
      <c r="J3429" s="30">
        <v>2500</v>
      </c>
      <c r="K3429" s="31">
        <f t="shared" si="26"/>
        <v>1000</v>
      </c>
      <c r="L3429" s="31">
        <f t="shared" si="27"/>
        <v>400</v>
      </c>
      <c r="M3429" s="32">
        <v>0.4</v>
      </c>
      <c r="O3429" s="37"/>
      <c r="P3429" s="35"/>
      <c r="Q3429" s="33"/>
      <c r="R3429" s="34"/>
    </row>
    <row r="3430" spans="1:18" ht="15.75" customHeight="1" x14ac:dyDescent="0.2">
      <c r="A3430" s="22"/>
      <c r="B3430" s="27" t="s">
        <v>21</v>
      </c>
      <c r="C3430" s="27">
        <v>1185732</v>
      </c>
      <c r="D3430" s="28">
        <v>44383</v>
      </c>
      <c r="E3430" s="27" t="s">
        <v>22</v>
      </c>
      <c r="F3430" s="27" t="s">
        <v>124</v>
      </c>
      <c r="G3430" s="27" t="s">
        <v>125</v>
      </c>
      <c r="H3430" s="27" t="s">
        <v>28</v>
      </c>
      <c r="I3430" s="29">
        <v>0.49999999999999994</v>
      </c>
      <c r="J3430" s="30">
        <v>2750</v>
      </c>
      <c r="K3430" s="31">
        <f t="shared" si="26"/>
        <v>1374.9999999999998</v>
      </c>
      <c r="L3430" s="31">
        <f t="shared" si="27"/>
        <v>412.49999999999994</v>
      </c>
      <c r="M3430" s="32">
        <v>0.3</v>
      </c>
      <c r="O3430" s="37"/>
      <c r="P3430" s="35"/>
      <c r="Q3430" s="33"/>
      <c r="R3430" s="34"/>
    </row>
    <row r="3431" spans="1:18" ht="15.75" customHeight="1" x14ac:dyDescent="0.2">
      <c r="A3431" s="22"/>
      <c r="B3431" s="27" t="s">
        <v>21</v>
      </c>
      <c r="C3431" s="27">
        <v>1185732</v>
      </c>
      <c r="D3431" s="28">
        <v>44383</v>
      </c>
      <c r="E3431" s="27" t="s">
        <v>22</v>
      </c>
      <c r="F3431" s="27" t="s">
        <v>124</v>
      </c>
      <c r="G3431" s="27" t="s">
        <v>125</v>
      </c>
      <c r="H3431" s="27" t="s">
        <v>29</v>
      </c>
      <c r="I3431" s="29">
        <v>0.54999999999999993</v>
      </c>
      <c r="J3431" s="30">
        <v>4500</v>
      </c>
      <c r="K3431" s="31">
        <f t="shared" si="26"/>
        <v>2474.9999999999995</v>
      </c>
      <c r="L3431" s="31">
        <f t="shared" si="27"/>
        <v>989.99999999999989</v>
      </c>
      <c r="M3431" s="32">
        <v>0.4</v>
      </c>
      <c r="O3431" s="37"/>
      <c r="P3431" s="35"/>
      <c r="Q3431" s="33"/>
      <c r="R3431" s="34"/>
    </row>
    <row r="3432" spans="1:18" ht="15.75" customHeight="1" x14ac:dyDescent="0.2">
      <c r="A3432" s="22"/>
      <c r="B3432" s="27" t="s">
        <v>21</v>
      </c>
      <c r="C3432" s="27">
        <v>1185732</v>
      </c>
      <c r="D3432" s="28">
        <v>44415</v>
      </c>
      <c r="E3432" s="27" t="s">
        <v>22</v>
      </c>
      <c r="F3432" s="27" t="s">
        <v>124</v>
      </c>
      <c r="G3432" s="27" t="s">
        <v>125</v>
      </c>
      <c r="H3432" s="27" t="s">
        <v>24</v>
      </c>
      <c r="I3432" s="29">
        <v>0.49999999999999994</v>
      </c>
      <c r="J3432" s="30">
        <v>6000</v>
      </c>
      <c r="K3432" s="31">
        <f t="shared" si="26"/>
        <v>2999.9999999999995</v>
      </c>
      <c r="L3432" s="31">
        <f t="shared" si="27"/>
        <v>1049.9999999999998</v>
      </c>
      <c r="M3432" s="32">
        <v>0.35</v>
      </c>
      <c r="O3432" s="37"/>
      <c r="P3432" s="35"/>
      <c r="Q3432" s="33"/>
      <c r="R3432" s="34"/>
    </row>
    <row r="3433" spans="1:18" ht="15.75" customHeight="1" x14ac:dyDescent="0.2">
      <c r="A3433" s="22"/>
      <c r="B3433" s="27" t="s">
        <v>21</v>
      </c>
      <c r="C3433" s="27">
        <v>1185732</v>
      </c>
      <c r="D3433" s="28">
        <v>44415</v>
      </c>
      <c r="E3433" s="27" t="s">
        <v>22</v>
      </c>
      <c r="F3433" s="27" t="s">
        <v>124</v>
      </c>
      <c r="G3433" s="27" t="s">
        <v>125</v>
      </c>
      <c r="H3433" s="27" t="s">
        <v>25</v>
      </c>
      <c r="I3433" s="29">
        <v>0.45</v>
      </c>
      <c r="J3433" s="30">
        <v>3750</v>
      </c>
      <c r="K3433" s="31">
        <f t="shared" si="26"/>
        <v>1687.5</v>
      </c>
      <c r="L3433" s="31">
        <f t="shared" si="27"/>
        <v>590.625</v>
      </c>
      <c r="M3433" s="32">
        <v>0.35</v>
      </c>
      <c r="O3433" s="37"/>
      <c r="P3433" s="35"/>
      <c r="Q3433" s="33"/>
      <c r="R3433" s="34"/>
    </row>
    <row r="3434" spans="1:18" ht="15.75" customHeight="1" x14ac:dyDescent="0.2">
      <c r="A3434" s="22"/>
      <c r="B3434" s="27" t="s">
        <v>21</v>
      </c>
      <c r="C3434" s="27">
        <v>1185732</v>
      </c>
      <c r="D3434" s="28">
        <v>44415</v>
      </c>
      <c r="E3434" s="27" t="s">
        <v>22</v>
      </c>
      <c r="F3434" s="27" t="s">
        <v>124</v>
      </c>
      <c r="G3434" s="27" t="s">
        <v>125</v>
      </c>
      <c r="H3434" s="27" t="s">
        <v>26</v>
      </c>
      <c r="I3434" s="29">
        <v>0.4</v>
      </c>
      <c r="J3434" s="30">
        <v>3000</v>
      </c>
      <c r="K3434" s="31">
        <f t="shared" si="26"/>
        <v>1200</v>
      </c>
      <c r="L3434" s="31">
        <f t="shared" si="27"/>
        <v>480</v>
      </c>
      <c r="M3434" s="32">
        <v>0.4</v>
      </c>
      <c r="O3434" s="37"/>
      <c r="P3434" s="35"/>
      <c r="Q3434" s="33"/>
      <c r="R3434" s="34"/>
    </row>
    <row r="3435" spans="1:18" ht="15.75" customHeight="1" x14ac:dyDescent="0.2">
      <c r="A3435" s="22"/>
      <c r="B3435" s="27" t="s">
        <v>21</v>
      </c>
      <c r="C3435" s="27">
        <v>1185732</v>
      </c>
      <c r="D3435" s="28">
        <v>44415</v>
      </c>
      <c r="E3435" s="27" t="s">
        <v>22</v>
      </c>
      <c r="F3435" s="27" t="s">
        <v>124</v>
      </c>
      <c r="G3435" s="27" t="s">
        <v>125</v>
      </c>
      <c r="H3435" s="27" t="s">
        <v>27</v>
      </c>
      <c r="I3435" s="29">
        <v>0.4</v>
      </c>
      <c r="J3435" s="30">
        <v>2000</v>
      </c>
      <c r="K3435" s="31">
        <f t="shared" si="26"/>
        <v>800</v>
      </c>
      <c r="L3435" s="31">
        <f t="shared" si="27"/>
        <v>320</v>
      </c>
      <c r="M3435" s="32">
        <v>0.4</v>
      </c>
      <c r="O3435" s="37"/>
      <c r="P3435" s="35"/>
      <c r="Q3435" s="33"/>
      <c r="R3435" s="34"/>
    </row>
    <row r="3436" spans="1:18" ht="15.75" customHeight="1" x14ac:dyDescent="0.2">
      <c r="A3436" s="22"/>
      <c r="B3436" s="27" t="s">
        <v>21</v>
      </c>
      <c r="C3436" s="27">
        <v>1185732</v>
      </c>
      <c r="D3436" s="28">
        <v>44415</v>
      </c>
      <c r="E3436" s="27" t="s">
        <v>22</v>
      </c>
      <c r="F3436" s="27" t="s">
        <v>124</v>
      </c>
      <c r="G3436" s="27" t="s">
        <v>125</v>
      </c>
      <c r="H3436" s="27" t="s">
        <v>28</v>
      </c>
      <c r="I3436" s="29">
        <v>0.49999999999999994</v>
      </c>
      <c r="J3436" s="30">
        <v>1750</v>
      </c>
      <c r="K3436" s="31">
        <f t="shared" si="26"/>
        <v>874.99999999999989</v>
      </c>
      <c r="L3436" s="31">
        <f t="shared" si="27"/>
        <v>262.49999999999994</v>
      </c>
      <c r="M3436" s="32">
        <v>0.3</v>
      </c>
      <c r="O3436" s="37"/>
      <c r="P3436" s="35"/>
      <c r="Q3436" s="33"/>
      <c r="R3436" s="34"/>
    </row>
    <row r="3437" spans="1:18" ht="15.75" customHeight="1" x14ac:dyDescent="0.2">
      <c r="A3437" s="22"/>
      <c r="B3437" s="27" t="s">
        <v>21</v>
      </c>
      <c r="C3437" s="27">
        <v>1185732</v>
      </c>
      <c r="D3437" s="28">
        <v>44415</v>
      </c>
      <c r="E3437" s="27" t="s">
        <v>22</v>
      </c>
      <c r="F3437" s="27" t="s">
        <v>124</v>
      </c>
      <c r="G3437" s="27" t="s">
        <v>125</v>
      </c>
      <c r="H3437" s="27" t="s">
        <v>29</v>
      </c>
      <c r="I3437" s="29">
        <v>0.54999999999999993</v>
      </c>
      <c r="J3437" s="30">
        <v>3500</v>
      </c>
      <c r="K3437" s="31">
        <f t="shared" si="26"/>
        <v>1924.9999999999998</v>
      </c>
      <c r="L3437" s="31">
        <f t="shared" si="27"/>
        <v>770</v>
      </c>
      <c r="M3437" s="32">
        <v>0.4</v>
      </c>
      <c r="O3437" s="37"/>
      <c r="P3437" s="35"/>
      <c r="Q3437" s="33"/>
      <c r="R3437" s="34"/>
    </row>
    <row r="3438" spans="1:18" ht="15.75" customHeight="1" x14ac:dyDescent="0.2">
      <c r="A3438" s="22"/>
      <c r="B3438" s="27" t="s">
        <v>21</v>
      </c>
      <c r="C3438" s="27">
        <v>1185732</v>
      </c>
      <c r="D3438" s="28">
        <v>44445</v>
      </c>
      <c r="E3438" s="27" t="s">
        <v>22</v>
      </c>
      <c r="F3438" s="27" t="s">
        <v>124</v>
      </c>
      <c r="G3438" s="27" t="s">
        <v>125</v>
      </c>
      <c r="H3438" s="27" t="s">
        <v>24</v>
      </c>
      <c r="I3438" s="29">
        <v>0.49999999999999994</v>
      </c>
      <c r="J3438" s="30">
        <v>4750</v>
      </c>
      <c r="K3438" s="31">
        <f t="shared" si="26"/>
        <v>2374.9999999999995</v>
      </c>
      <c r="L3438" s="31">
        <f t="shared" si="27"/>
        <v>831.24999999999977</v>
      </c>
      <c r="M3438" s="32">
        <v>0.35</v>
      </c>
      <c r="O3438" s="37"/>
      <c r="P3438" s="35"/>
      <c r="Q3438" s="33"/>
      <c r="R3438" s="34"/>
    </row>
    <row r="3439" spans="1:18" ht="15.75" customHeight="1" x14ac:dyDescent="0.2">
      <c r="A3439" s="22"/>
      <c r="B3439" s="27" t="s">
        <v>21</v>
      </c>
      <c r="C3439" s="27">
        <v>1185732</v>
      </c>
      <c r="D3439" s="28">
        <v>44445</v>
      </c>
      <c r="E3439" s="27" t="s">
        <v>22</v>
      </c>
      <c r="F3439" s="27" t="s">
        <v>124</v>
      </c>
      <c r="G3439" s="27" t="s">
        <v>125</v>
      </c>
      <c r="H3439" s="27" t="s">
        <v>25</v>
      </c>
      <c r="I3439" s="29">
        <v>0.45</v>
      </c>
      <c r="J3439" s="30">
        <v>2750</v>
      </c>
      <c r="K3439" s="31">
        <f t="shared" si="26"/>
        <v>1237.5</v>
      </c>
      <c r="L3439" s="31">
        <f t="shared" si="27"/>
        <v>433.125</v>
      </c>
      <c r="M3439" s="32">
        <v>0.35</v>
      </c>
      <c r="O3439" s="37"/>
      <c r="P3439" s="35"/>
      <c r="Q3439" s="33"/>
      <c r="R3439" s="34"/>
    </row>
    <row r="3440" spans="1:18" ht="15.75" customHeight="1" x14ac:dyDescent="0.2">
      <c r="A3440" s="22"/>
      <c r="B3440" s="27" t="s">
        <v>21</v>
      </c>
      <c r="C3440" s="27">
        <v>1185732</v>
      </c>
      <c r="D3440" s="28">
        <v>44445</v>
      </c>
      <c r="E3440" s="27" t="s">
        <v>22</v>
      </c>
      <c r="F3440" s="27" t="s">
        <v>124</v>
      </c>
      <c r="G3440" s="27" t="s">
        <v>125</v>
      </c>
      <c r="H3440" s="27" t="s">
        <v>26</v>
      </c>
      <c r="I3440" s="29">
        <v>0.4</v>
      </c>
      <c r="J3440" s="30">
        <v>1750</v>
      </c>
      <c r="K3440" s="31">
        <f t="shared" si="26"/>
        <v>700</v>
      </c>
      <c r="L3440" s="31">
        <f t="shared" si="27"/>
        <v>280</v>
      </c>
      <c r="M3440" s="32">
        <v>0.4</v>
      </c>
      <c r="O3440" s="37"/>
      <c r="P3440" s="35"/>
      <c r="Q3440" s="33"/>
      <c r="R3440" s="34"/>
    </row>
    <row r="3441" spans="1:18" ht="15.75" customHeight="1" x14ac:dyDescent="0.2">
      <c r="A3441" s="22"/>
      <c r="B3441" s="27" t="s">
        <v>21</v>
      </c>
      <c r="C3441" s="27">
        <v>1185732</v>
      </c>
      <c r="D3441" s="28">
        <v>44445</v>
      </c>
      <c r="E3441" s="27" t="s">
        <v>22</v>
      </c>
      <c r="F3441" s="27" t="s">
        <v>124</v>
      </c>
      <c r="G3441" s="27" t="s">
        <v>125</v>
      </c>
      <c r="H3441" s="27" t="s">
        <v>27</v>
      </c>
      <c r="I3441" s="29">
        <v>0.4</v>
      </c>
      <c r="J3441" s="30">
        <v>1500</v>
      </c>
      <c r="K3441" s="31">
        <f t="shared" si="26"/>
        <v>600</v>
      </c>
      <c r="L3441" s="31">
        <f t="shared" si="27"/>
        <v>240</v>
      </c>
      <c r="M3441" s="32">
        <v>0.4</v>
      </c>
      <c r="O3441" s="37"/>
      <c r="P3441" s="35"/>
      <c r="Q3441" s="33"/>
      <c r="R3441" s="34"/>
    </row>
    <row r="3442" spans="1:18" ht="15.75" customHeight="1" x14ac:dyDescent="0.2">
      <c r="A3442" s="22"/>
      <c r="B3442" s="27" t="s">
        <v>21</v>
      </c>
      <c r="C3442" s="27">
        <v>1185732</v>
      </c>
      <c r="D3442" s="28">
        <v>44445</v>
      </c>
      <c r="E3442" s="27" t="s">
        <v>22</v>
      </c>
      <c r="F3442" s="27" t="s">
        <v>124</v>
      </c>
      <c r="G3442" s="27" t="s">
        <v>125</v>
      </c>
      <c r="H3442" s="27" t="s">
        <v>28</v>
      </c>
      <c r="I3442" s="29">
        <v>0.49999999999999994</v>
      </c>
      <c r="J3442" s="30">
        <v>1500</v>
      </c>
      <c r="K3442" s="31">
        <f t="shared" si="26"/>
        <v>749.99999999999989</v>
      </c>
      <c r="L3442" s="31">
        <f t="shared" si="27"/>
        <v>224.99999999999997</v>
      </c>
      <c r="M3442" s="32">
        <v>0.3</v>
      </c>
      <c r="O3442" s="37"/>
      <c r="P3442" s="35"/>
      <c r="Q3442" s="33"/>
      <c r="R3442" s="34"/>
    </row>
    <row r="3443" spans="1:18" ht="15.75" customHeight="1" x14ac:dyDescent="0.2">
      <c r="A3443" s="22"/>
      <c r="B3443" s="27" t="s">
        <v>21</v>
      </c>
      <c r="C3443" s="27">
        <v>1185732</v>
      </c>
      <c r="D3443" s="28">
        <v>44445</v>
      </c>
      <c r="E3443" s="27" t="s">
        <v>22</v>
      </c>
      <c r="F3443" s="27" t="s">
        <v>124</v>
      </c>
      <c r="G3443" s="27" t="s">
        <v>125</v>
      </c>
      <c r="H3443" s="27" t="s">
        <v>29</v>
      </c>
      <c r="I3443" s="29">
        <v>0.54999999999999993</v>
      </c>
      <c r="J3443" s="30">
        <v>2500</v>
      </c>
      <c r="K3443" s="31">
        <f t="shared" si="26"/>
        <v>1374.9999999999998</v>
      </c>
      <c r="L3443" s="31">
        <f t="shared" si="27"/>
        <v>549.99999999999989</v>
      </c>
      <c r="M3443" s="32">
        <v>0.4</v>
      </c>
      <c r="O3443" s="37"/>
      <c r="P3443" s="35"/>
      <c r="Q3443" s="33"/>
      <c r="R3443" s="34"/>
    </row>
    <row r="3444" spans="1:18" ht="15.75" customHeight="1" x14ac:dyDescent="0.2">
      <c r="A3444" s="22"/>
      <c r="B3444" s="27" t="s">
        <v>21</v>
      </c>
      <c r="C3444" s="27">
        <v>1185732</v>
      </c>
      <c r="D3444" s="28">
        <v>44477</v>
      </c>
      <c r="E3444" s="27" t="s">
        <v>22</v>
      </c>
      <c r="F3444" s="27" t="s">
        <v>124</v>
      </c>
      <c r="G3444" s="27" t="s">
        <v>125</v>
      </c>
      <c r="H3444" s="27" t="s">
        <v>24</v>
      </c>
      <c r="I3444" s="29">
        <v>0.54999999999999993</v>
      </c>
      <c r="J3444" s="30">
        <v>4250</v>
      </c>
      <c r="K3444" s="31">
        <f t="shared" si="26"/>
        <v>2337.4999999999995</v>
      </c>
      <c r="L3444" s="31">
        <f t="shared" si="27"/>
        <v>818.12499999999977</v>
      </c>
      <c r="M3444" s="32">
        <v>0.35</v>
      </c>
      <c r="O3444" s="37"/>
      <c r="P3444" s="35"/>
      <c r="Q3444" s="33"/>
      <c r="R3444" s="34"/>
    </row>
    <row r="3445" spans="1:18" ht="15.75" customHeight="1" x14ac:dyDescent="0.2">
      <c r="A3445" s="22"/>
      <c r="B3445" s="27" t="s">
        <v>21</v>
      </c>
      <c r="C3445" s="27">
        <v>1185732</v>
      </c>
      <c r="D3445" s="28">
        <v>44477</v>
      </c>
      <c r="E3445" s="27" t="s">
        <v>22</v>
      </c>
      <c r="F3445" s="27" t="s">
        <v>124</v>
      </c>
      <c r="G3445" s="27" t="s">
        <v>125</v>
      </c>
      <c r="H3445" s="27" t="s">
        <v>25</v>
      </c>
      <c r="I3445" s="29">
        <v>0.5</v>
      </c>
      <c r="J3445" s="30">
        <v>2500</v>
      </c>
      <c r="K3445" s="31">
        <f t="shared" si="26"/>
        <v>1250</v>
      </c>
      <c r="L3445" s="31">
        <f t="shared" si="27"/>
        <v>437.5</v>
      </c>
      <c r="M3445" s="32">
        <v>0.35</v>
      </c>
      <c r="O3445" s="37"/>
      <c r="P3445" s="35"/>
      <c r="Q3445" s="33"/>
      <c r="R3445" s="34"/>
    </row>
    <row r="3446" spans="1:18" ht="15.75" customHeight="1" x14ac:dyDescent="0.2">
      <c r="A3446" s="22"/>
      <c r="B3446" s="27" t="s">
        <v>21</v>
      </c>
      <c r="C3446" s="27">
        <v>1185732</v>
      </c>
      <c r="D3446" s="28">
        <v>44477</v>
      </c>
      <c r="E3446" s="27" t="s">
        <v>22</v>
      </c>
      <c r="F3446" s="27" t="s">
        <v>124</v>
      </c>
      <c r="G3446" s="27" t="s">
        <v>125</v>
      </c>
      <c r="H3446" s="27" t="s">
        <v>26</v>
      </c>
      <c r="I3446" s="29">
        <v>0.5</v>
      </c>
      <c r="J3446" s="30">
        <v>1500</v>
      </c>
      <c r="K3446" s="31">
        <f t="shared" si="26"/>
        <v>750</v>
      </c>
      <c r="L3446" s="31">
        <f t="shared" si="27"/>
        <v>300</v>
      </c>
      <c r="M3446" s="32">
        <v>0.4</v>
      </c>
      <c r="O3446" s="37"/>
      <c r="P3446" s="35"/>
      <c r="Q3446" s="33"/>
      <c r="R3446" s="34"/>
    </row>
    <row r="3447" spans="1:18" ht="15.75" customHeight="1" x14ac:dyDescent="0.2">
      <c r="A3447" s="22"/>
      <c r="B3447" s="27" t="s">
        <v>21</v>
      </c>
      <c r="C3447" s="27">
        <v>1185732</v>
      </c>
      <c r="D3447" s="28">
        <v>44477</v>
      </c>
      <c r="E3447" s="27" t="s">
        <v>22</v>
      </c>
      <c r="F3447" s="27" t="s">
        <v>124</v>
      </c>
      <c r="G3447" s="27" t="s">
        <v>125</v>
      </c>
      <c r="H3447" s="27" t="s">
        <v>27</v>
      </c>
      <c r="I3447" s="29">
        <v>0.5</v>
      </c>
      <c r="J3447" s="30">
        <v>1250</v>
      </c>
      <c r="K3447" s="31">
        <f t="shared" si="26"/>
        <v>625</v>
      </c>
      <c r="L3447" s="31">
        <f t="shared" si="27"/>
        <v>250</v>
      </c>
      <c r="M3447" s="32">
        <v>0.4</v>
      </c>
      <c r="O3447" s="37"/>
      <c r="P3447" s="35"/>
      <c r="Q3447" s="33"/>
      <c r="R3447" s="34"/>
    </row>
    <row r="3448" spans="1:18" ht="15.75" customHeight="1" x14ac:dyDescent="0.2">
      <c r="A3448" s="22"/>
      <c r="B3448" s="27" t="s">
        <v>21</v>
      </c>
      <c r="C3448" s="27">
        <v>1185732</v>
      </c>
      <c r="D3448" s="28">
        <v>44477</v>
      </c>
      <c r="E3448" s="27" t="s">
        <v>22</v>
      </c>
      <c r="F3448" s="27" t="s">
        <v>124</v>
      </c>
      <c r="G3448" s="27" t="s">
        <v>125</v>
      </c>
      <c r="H3448" s="27" t="s">
        <v>28</v>
      </c>
      <c r="I3448" s="29">
        <v>0.6</v>
      </c>
      <c r="J3448" s="30">
        <v>1250</v>
      </c>
      <c r="K3448" s="31">
        <f t="shared" si="26"/>
        <v>750</v>
      </c>
      <c r="L3448" s="31">
        <f t="shared" si="27"/>
        <v>225</v>
      </c>
      <c r="M3448" s="32">
        <v>0.3</v>
      </c>
      <c r="O3448" s="37"/>
      <c r="P3448" s="35"/>
      <c r="Q3448" s="33"/>
      <c r="R3448" s="34"/>
    </row>
    <row r="3449" spans="1:18" ht="15.75" customHeight="1" x14ac:dyDescent="0.2">
      <c r="A3449" s="22"/>
      <c r="B3449" s="27" t="s">
        <v>21</v>
      </c>
      <c r="C3449" s="27">
        <v>1185732</v>
      </c>
      <c r="D3449" s="28">
        <v>44477</v>
      </c>
      <c r="E3449" s="27" t="s">
        <v>22</v>
      </c>
      <c r="F3449" s="27" t="s">
        <v>124</v>
      </c>
      <c r="G3449" s="27" t="s">
        <v>125</v>
      </c>
      <c r="H3449" s="27" t="s">
        <v>29</v>
      </c>
      <c r="I3449" s="29">
        <v>0.64999999999999991</v>
      </c>
      <c r="J3449" s="30">
        <v>2500</v>
      </c>
      <c r="K3449" s="31">
        <f t="shared" si="26"/>
        <v>1624.9999999999998</v>
      </c>
      <c r="L3449" s="31">
        <f t="shared" si="27"/>
        <v>650</v>
      </c>
      <c r="M3449" s="32">
        <v>0.4</v>
      </c>
      <c r="O3449" s="37"/>
      <c r="P3449" s="35"/>
      <c r="Q3449" s="33"/>
      <c r="R3449" s="34"/>
    </row>
    <row r="3450" spans="1:18" ht="15.75" customHeight="1" x14ac:dyDescent="0.2">
      <c r="A3450" s="22"/>
      <c r="B3450" s="27" t="s">
        <v>21</v>
      </c>
      <c r="C3450" s="27">
        <v>1185732</v>
      </c>
      <c r="D3450" s="28">
        <v>44507</v>
      </c>
      <c r="E3450" s="27" t="s">
        <v>22</v>
      </c>
      <c r="F3450" s="27" t="s">
        <v>124</v>
      </c>
      <c r="G3450" s="27" t="s">
        <v>125</v>
      </c>
      <c r="H3450" s="27" t="s">
        <v>24</v>
      </c>
      <c r="I3450" s="29">
        <v>0.6</v>
      </c>
      <c r="J3450" s="30">
        <v>4000</v>
      </c>
      <c r="K3450" s="31">
        <f t="shared" si="26"/>
        <v>2400</v>
      </c>
      <c r="L3450" s="31">
        <f t="shared" si="27"/>
        <v>840</v>
      </c>
      <c r="M3450" s="32">
        <v>0.35</v>
      </c>
      <c r="O3450" s="37"/>
      <c r="P3450" s="35"/>
      <c r="Q3450" s="33"/>
      <c r="R3450" s="34"/>
    </row>
    <row r="3451" spans="1:18" ht="15.75" customHeight="1" x14ac:dyDescent="0.2">
      <c r="A3451" s="22"/>
      <c r="B3451" s="27" t="s">
        <v>21</v>
      </c>
      <c r="C3451" s="27">
        <v>1185732</v>
      </c>
      <c r="D3451" s="28">
        <v>44507</v>
      </c>
      <c r="E3451" s="27" t="s">
        <v>22</v>
      </c>
      <c r="F3451" s="27" t="s">
        <v>124</v>
      </c>
      <c r="G3451" s="27" t="s">
        <v>125</v>
      </c>
      <c r="H3451" s="27" t="s">
        <v>25</v>
      </c>
      <c r="I3451" s="29">
        <v>0.5</v>
      </c>
      <c r="J3451" s="30">
        <v>2750</v>
      </c>
      <c r="K3451" s="31">
        <f t="shared" si="26"/>
        <v>1375</v>
      </c>
      <c r="L3451" s="31">
        <f t="shared" si="27"/>
        <v>481.24999999999994</v>
      </c>
      <c r="M3451" s="32">
        <v>0.35</v>
      </c>
      <c r="O3451" s="37"/>
      <c r="P3451" s="35"/>
      <c r="Q3451" s="33"/>
      <c r="R3451" s="34"/>
    </row>
    <row r="3452" spans="1:18" ht="15.75" customHeight="1" x14ac:dyDescent="0.2">
      <c r="A3452" s="22"/>
      <c r="B3452" s="27" t="s">
        <v>21</v>
      </c>
      <c r="C3452" s="27">
        <v>1185732</v>
      </c>
      <c r="D3452" s="28">
        <v>44507</v>
      </c>
      <c r="E3452" s="27" t="s">
        <v>22</v>
      </c>
      <c r="F3452" s="27" t="s">
        <v>124</v>
      </c>
      <c r="G3452" s="27" t="s">
        <v>125</v>
      </c>
      <c r="H3452" s="27" t="s">
        <v>26</v>
      </c>
      <c r="I3452" s="29">
        <v>0.5</v>
      </c>
      <c r="J3452" s="30">
        <v>2700</v>
      </c>
      <c r="K3452" s="31">
        <f t="shared" si="26"/>
        <v>1350</v>
      </c>
      <c r="L3452" s="31">
        <f t="shared" si="27"/>
        <v>540</v>
      </c>
      <c r="M3452" s="32">
        <v>0.4</v>
      </c>
      <c r="O3452" s="37"/>
      <c r="P3452" s="35"/>
      <c r="Q3452" s="33"/>
      <c r="R3452" s="34"/>
    </row>
    <row r="3453" spans="1:18" ht="15.75" customHeight="1" x14ac:dyDescent="0.2">
      <c r="A3453" s="22"/>
      <c r="B3453" s="27" t="s">
        <v>21</v>
      </c>
      <c r="C3453" s="27">
        <v>1185732</v>
      </c>
      <c r="D3453" s="28">
        <v>44507</v>
      </c>
      <c r="E3453" s="27" t="s">
        <v>22</v>
      </c>
      <c r="F3453" s="27" t="s">
        <v>124</v>
      </c>
      <c r="G3453" s="27" t="s">
        <v>125</v>
      </c>
      <c r="H3453" s="27" t="s">
        <v>27</v>
      </c>
      <c r="I3453" s="29">
        <v>0.5</v>
      </c>
      <c r="J3453" s="30">
        <v>2500</v>
      </c>
      <c r="K3453" s="31">
        <f t="shared" si="26"/>
        <v>1250</v>
      </c>
      <c r="L3453" s="31">
        <f t="shared" si="27"/>
        <v>500</v>
      </c>
      <c r="M3453" s="32">
        <v>0.4</v>
      </c>
      <c r="O3453" s="37"/>
      <c r="P3453" s="35"/>
      <c r="Q3453" s="33"/>
      <c r="R3453" s="34"/>
    </row>
    <row r="3454" spans="1:18" ht="15.75" customHeight="1" x14ac:dyDescent="0.2">
      <c r="A3454" s="22"/>
      <c r="B3454" s="27" t="s">
        <v>21</v>
      </c>
      <c r="C3454" s="27">
        <v>1185732</v>
      </c>
      <c r="D3454" s="28">
        <v>44507</v>
      </c>
      <c r="E3454" s="27" t="s">
        <v>22</v>
      </c>
      <c r="F3454" s="27" t="s">
        <v>124</v>
      </c>
      <c r="G3454" s="27" t="s">
        <v>125</v>
      </c>
      <c r="H3454" s="27" t="s">
        <v>28</v>
      </c>
      <c r="I3454" s="29">
        <v>0.6</v>
      </c>
      <c r="J3454" s="30">
        <v>2250</v>
      </c>
      <c r="K3454" s="31">
        <f t="shared" si="26"/>
        <v>1350</v>
      </c>
      <c r="L3454" s="31">
        <f t="shared" si="27"/>
        <v>405</v>
      </c>
      <c r="M3454" s="32">
        <v>0.3</v>
      </c>
      <c r="O3454" s="37"/>
      <c r="P3454" s="35"/>
      <c r="Q3454" s="33"/>
      <c r="R3454" s="34"/>
    </row>
    <row r="3455" spans="1:18" ht="15.75" customHeight="1" x14ac:dyDescent="0.2">
      <c r="A3455" s="22"/>
      <c r="B3455" s="27" t="s">
        <v>21</v>
      </c>
      <c r="C3455" s="27">
        <v>1185732</v>
      </c>
      <c r="D3455" s="28">
        <v>44507</v>
      </c>
      <c r="E3455" s="27" t="s">
        <v>22</v>
      </c>
      <c r="F3455" s="27" t="s">
        <v>124</v>
      </c>
      <c r="G3455" s="27" t="s">
        <v>125</v>
      </c>
      <c r="H3455" s="27" t="s">
        <v>29</v>
      </c>
      <c r="I3455" s="29">
        <v>0.64999999999999991</v>
      </c>
      <c r="J3455" s="30">
        <v>3250</v>
      </c>
      <c r="K3455" s="31">
        <f t="shared" si="26"/>
        <v>2112.4999999999995</v>
      </c>
      <c r="L3455" s="31">
        <f t="shared" si="27"/>
        <v>844.99999999999989</v>
      </c>
      <c r="M3455" s="32">
        <v>0.4</v>
      </c>
      <c r="O3455" s="37"/>
      <c r="P3455" s="35"/>
      <c r="Q3455" s="33"/>
      <c r="R3455" s="34"/>
    </row>
    <row r="3456" spans="1:18" ht="15.75" customHeight="1" x14ac:dyDescent="0.2">
      <c r="A3456" s="22"/>
      <c r="B3456" s="27" t="s">
        <v>21</v>
      </c>
      <c r="C3456" s="27">
        <v>1185732</v>
      </c>
      <c r="D3456" s="28">
        <v>44536</v>
      </c>
      <c r="E3456" s="27" t="s">
        <v>22</v>
      </c>
      <c r="F3456" s="27" t="s">
        <v>124</v>
      </c>
      <c r="G3456" s="27" t="s">
        <v>125</v>
      </c>
      <c r="H3456" s="27" t="s">
        <v>24</v>
      </c>
      <c r="I3456" s="29">
        <v>0.6</v>
      </c>
      <c r="J3456" s="30">
        <v>5500</v>
      </c>
      <c r="K3456" s="31">
        <f t="shared" si="26"/>
        <v>3300</v>
      </c>
      <c r="L3456" s="31">
        <f t="shared" si="27"/>
        <v>1155</v>
      </c>
      <c r="M3456" s="32">
        <v>0.35</v>
      </c>
      <c r="O3456" s="37"/>
      <c r="P3456" s="35"/>
      <c r="Q3456" s="33"/>
      <c r="R3456" s="34"/>
    </row>
    <row r="3457" spans="1:18" ht="15.75" customHeight="1" x14ac:dyDescent="0.2">
      <c r="A3457" s="22"/>
      <c r="B3457" s="27" t="s">
        <v>21</v>
      </c>
      <c r="C3457" s="27">
        <v>1185732</v>
      </c>
      <c r="D3457" s="28">
        <v>44536</v>
      </c>
      <c r="E3457" s="27" t="s">
        <v>22</v>
      </c>
      <c r="F3457" s="27" t="s">
        <v>124</v>
      </c>
      <c r="G3457" s="27" t="s">
        <v>125</v>
      </c>
      <c r="H3457" s="27" t="s">
        <v>25</v>
      </c>
      <c r="I3457" s="29">
        <v>0.5</v>
      </c>
      <c r="J3457" s="30">
        <v>3500</v>
      </c>
      <c r="K3457" s="31">
        <f t="shared" si="26"/>
        <v>1750</v>
      </c>
      <c r="L3457" s="31">
        <f t="shared" si="27"/>
        <v>612.5</v>
      </c>
      <c r="M3457" s="32">
        <v>0.35</v>
      </c>
      <c r="O3457" s="37"/>
      <c r="P3457" s="35"/>
      <c r="Q3457" s="33"/>
      <c r="R3457" s="34"/>
    </row>
    <row r="3458" spans="1:18" ht="15.75" customHeight="1" x14ac:dyDescent="0.2">
      <c r="A3458" s="22"/>
      <c r="B3458" s="27" t="s">
        <v>21</v>
      </c>
      <c r="C3458" s="27">
        <v>1185732</v>
      </c>
      <c r="D3458" s="28">
        <v>44536</v>
      </c>
      <c r="E3458" s="27" t="s">
        <v>22</v>
      </c>
      <c r="F3458" s="27" t="s">
        <v>124</v>
      </c>
      <c r="G3458" s="27" t="s">
        <v>125</v>
      </c>
      <c r="H3458" s="27" t="s">
        <v>26</v>
      </c>
      <c r="I3458" s="29">
        <v>0.5</v>
      </c>
      <c r="J3458" s="30">
        <v>3250</v>
      </c>
      <c r="K3458" s="31">
        <f t="shared" si="26"/>
        <v>1625</v>
      </c>
      <c r="L3458" s="31">
        <f t="shared" si="27"/>
        <v>650</v>
      </c>
      <c r="M3458" s="32">
        <v>0.4</v>
      </c>
      <c r="O3458" s="37"/>
      <c r="P3458" s="35"/>
      <c r="Q3458" s="33"/>
      <c r="R3458" s="34"/>
    </row>
    <row r="3459" spans="1:18" ht="15.75" customHeight="1" x14ac:dyDescent="0.2">
      <c r="A3459" s="22"/>
      <c r="B3459" s="27" t="s">
        <v>21</v>
      </c>
      <c r="C3459" s="27">
        <v>1185732</v>
      </c>
      <c r="D3459" s="28">
        <v>44536</v>
      </c>
      <c r="E3459" s="27" t="s">
        <v>22</v>
      </c>
      <c r="F3459" s="27" t="s">
        <v>124</v>
      </c>
      <c r="G3459" s="27" t="s">
        <v>125</v>
      </c>
      <c r="H3459" s="27" t="s">
        <v>27</v>
      </c>
      <c r="I3459" s="29">
        <v>0.5</v>
      </c>
      <c r="J3459" s="30">
        <v>2750</v>
      </c>
      <c r="K3459" s="31">
        <f t="shared" si="26"/>
        <v>1375</v>
      </c>
      <c r="L3459" s="31">
        <f t="shared" si="27"/>
        <v>550</v>
      </c>
      <c r="M3459" s="32">
        <v>0.4</v>
      </c>
      <c r="O3459" s="37"/>
      <c r="P3459" s="35"/>
      <c r="Q3459" s="33"/>
      <c r="R3459" s="34"/>
    </row>
    <row r="3460" spans="1:18" ht="15.75" customHeight="1" x14ac:dyDescent="0.2">
      <c r="A3460" s="22"/>
      <c r="B3460" s="27" t="s">
        <v>21</v>
      </c>
      <c r="C3460" s="27">
        <v>1185732</v>
      </c>
      <c r="D3460" s="28">
        <v>44536</v>
      </c>
      <c r="E3460" s="27" t="s">
        <v>22</v>
      </c>
      <c r="F3460" s="27" t="s">
        <v>124</v>
      </c>
      <c r="G3460" s="27" t="s">
        <v>125</v>
      </c>
      <c r="H3460" s="27" t="s">
        <v>28</v>
      </c>
      <c r="I3460" s="29">
        <v>0.6</v>
      </c>
      <c r="J3460" s="30">
        <v>2750</v>
      </c>
      <c r="K3460" s="31">
        <f t="shared" si="26"/>
        <v>1650</v>
      </c>
      <c r="L3460" s="31">
        <f t="shared" si="27"/>
        <v>495</v>
      </c>
      <c r="M3460" s="32">
        <v>0.3</v>
      </c>
      <c r="O3460" s="37"/>
      <c r="P3460" s="35"/>
      <c r="Q3460" s="33"/>
      <c r="R3460" s="34"/>
    </row>
    <row r="3461" spans="1:18" ht="15.75" customHeight="1" x14ac:dyDescent="0.2">
      <c r="A3461" s="22"/>
      <c r="B3461" s="27" t="s">
        <v>21</v>
      </c>
      <c r="C3461" s="27">
        <v>1185732</v>
      </c>
      <c r="D3461" s="28">
        <v>44536</v>
      </c>
      <c r="E3461" s="27" t="s">
        <v>22</v>
      </c>
      <c r="F3461" s="27" t="s">
        <v>124</v>
      </c>
      <c r="G3461" s="27" t="s">
        <v>125</v>
      </c>
      <c r="H3461" s="27" t="s">
        <v>29</v>
      </c>
      <c r="I3461" s="29">
        <v>0.64999999999999991</v>
      </c>
      <c r="J3461" s="30">
        <v>3750</v>
      </c>
      <c r="K3461" s="31">
        <f t="shared" si="26"/>
        <v>2437.4999999999995</v>
      </c>
      <c r="L3461" s="31">
        <f t="shared" si="27"/>
        <v>974.99999999999989</v>
      </c>
      <c r="M3461" s="32">
        <v>0.4</v>
      </c>
      <c r="O3461" s="37"/>
      <c r="P3461" s="35"/>
      <c r="Q3461" s="33"/>
      <c r="R3461" s="34"/>
    </row>
    <row r="3462" spans="1:18" ht="15.75" customHeight="1" x14ac:dyDescent="0.2">
      <c r="A3462" s="22" t="s">
        <v>46</v>
      </c>
      <c r="B3462" s="27" t="s">
        <v>21</v>
      </c>
      <c r="C3462" s="27">
        <v>1185732</v>
      </c>
      <c r="D3462" s="28">
        <v>44203</v>
      </c>
      <c r="E3462" s="27" t="s">
        <v>22</v>
      </c>
      <c r="F3462" s="27" t="s">
        <v>126</v>
      </c>
      <c r="G3462" s="27" t="s">
        <v>127</v>
      </c>
      <c r="H3462" s="27" t="s">
        <v>24</v>
      </c>
      <c r="I3462" s="29">
        <v>0.4</v>
      </c>
      <c r="J3462" s="30">
        <v>5000</v>
      </c>
      <c r="K3462" s="31">
        <f t="shared" si="26"/>
        <v>2000</v>
      </c>
      <c r="L3462" s="31">
        <f t="shared" si="27"/>
        <v>800</v>
      </c>
      <c r="M3462" s="32">
        <v>0.4</v>
      </c>
      <c r="O3462" s="37"/>
      <c r="P3462" s="35"/>
      <c r="Q3462" s="33"/>
      <c r="R3462" s="34"/>
    </row>
    <row r="3463" spans="1:18" ht="15.75" customHeight="1" x14ac:dyDescent="0.2">
      <c r="A3463" s="22"/>
      <c r="B3463" s="27" t="s">
        <v>21</v>
      </c>
      <c r="C3463" s="27">
        <v>1185732</v>
      </c>
      <c r="D3463" s="28">
        <v>44203</v>
      </c>
      <c r="E3463" s="27" t="s">
        <v>22</v>
      </c>
      <c r="F3463" s="27" t="s">
        <v>126</v>
      </c>
      <c r="G3463" s="27" t="s">
        <v>127</v>
      </c>
      <c r="H3463" s="27" t="s">
        <v>25</v>
      </c>
      <c r="I3463" s="29">
        <v>0.4</v>
      </c>
      <c r="J3463" s="30">
        <v>3000</v>
      </c>
      <c r="K3463" s="31">
        <f t="shared" si="26"/>
        <v>1200</v>
      </c>
      <c r="L3463" s="31">
        <f t="shared" si="27"/>
        <v>480</v>
      </c>
      <c r="M3463" s="32">
        <v>0.4</v>
      </c>
      <c r="O3463" s="37"/>
      <c r="P3463" s="35"/>
      <c r="Q3463" s="33"/>
      <c r="R3463" s="34"/>
    </row>
    <row r="3464" spans="1:18" ht="15.75" customHeight="1" x14ac:dyDescent="0.2">
      <c r="A3464" s="22"/>
      <c r="B3464" s="27" t="s">
        <v>21</v>
      </c>
      <c r="C3464" s="27">
        <v>1185732</v>
      </c>
      <c r="D3464" s="28">
        <v>44203</v>
      </c>
      <c r="E3464" s="27" t="s">
        <v>22</v>
      </c>
      <c r="F3464" s="27" t="s">
        <v>126</v>
      </c>
      <c r="G3464" s="27" t="s">
        <v>127</v>
      </c>
      <c r="H3464" s="27" t="s">
        <v>26</v>
      </c>
      <c r="I3464" s="29">
        <v>0.30000000000000004</v>
      </c>
      <c r="J3464" s="30">
        <v>3000</v>
      </c>
      <c r="K3464" s="31">
        <f t="shared" si="26"/>
        <v>900.00000000000011</v>
      </c>
      <c r="L3464" s="31">
        <f t="shared" si="27"/>
        <v>270</v>
      </c>
      <c r="M3464" s="32">
        <v>0.3</v>
      </c>
      <c r="O3464" s="37"/>
      <c r="P3464" s="35"/>
      <c r="Q3464" s="33"/>
      <c r="R3464" s="34"/>
    </row>
    <row r="3465" spans="1:18" ht="15.75" customHeight="1" x14ac:dyDescent="0.2">
      <c r="A3465" s="22"/>
      <c r="B3465" s="27" t="s">
        <v>21</v>
      </c>
      <c r="C3465" s="27">
        <v>1185732</v>
      </c>
      <c r="D3465" s="28">
        <v>44203</v>
      </c>
      <c r="E3465" s="27" t="s">
        <v>22</v>
      </c>
      <c r="F3465" s="27" t="s">
        <v>126</v>
      </c>
      <c r="G3465" s="27" t="s">
        <v>127</v>
      </c>
      <c r="H3465" s="27" t="s">
        <v>27</v>
      </c>
      <c r="I3465" s="29">
        <v>0.35</v>
      </c>
      <c r="J3465" s="30">
        <v>1500</v>
      </c>
      <c r="K3465" s="31">
        <f t="shared" si="26"/>
        <v>525</v>
      </c>
      <c r="L3465" s="31">
        <f t="shared" si="27"/>
        <v>157.5</v>
      </c>
      <c r="M3465" s="32">
        <v>0.3</v>
      </c>
      <c r="O3465" s="37"/>
      <c r="P3465" s="35"/>
      <c r="Q3465" s="33"/>
      <c r="R3465" s="34"/>
    </row>
    <row r="3466" spans="1:18" ht="15.75" customHeight="1" x14ac:dyDescent="0.2">
      <c r="A3466" s="22"/>
      <c r="B3466" s="27" t="s">
        <v>21</v>
      </c>
      <c r="C3466" s="27">
        <v>1185732</v>
      </c>
      <c r="D3466" s="28">
        <v>44203</v>
      </c>
      <c r="E3466" s="27" t="s">
        <v>22</v>
      </c>
      <c r="F3466" s="27" t="s">
        <v>126</v>
      </c>
      <c r="G3466" s="27" t="s">
        <v>127</v>
      </c>
      <c r="H3466" s="27" t="s">
        <v>28</v>
      </c>
      <c r="I3466" s="29">
        <v>0.5</v>
      </c>
      <c r="J3466" s="30">
        <v>2000</v>
      </c>
      <c r="K3466" s="31">
        <f t="shared" si="26"/>
        <v>1000</v>
      </c>
      <c r="L3466" s="31">
        <f t="shared" si="27"/>
        <v>300</v>
      </c>
      <c r="M3466" s="32">
        <v>0.3</v>
      </c>
      <c r="O3466" s="37"/>
      <c r="P3466" s="35"/>
      <c r="Q3466" s="33"/>
      <c r="R3466" s="34"/>
    </row>
    <row r="3467" spans="1:18" ht="15.75" customHeight="1" x14ac:dyDescent="0.2">
      <c r="A3467" s="22"/>
      <c r="B3467" s="27" t="s">
        <v>21</v>
      </c>
      <c r="C3467" s="27">
        <v>1185732</v>
      </c>
      <c r="D3467" s="28">
        <v>44203</v>
      </c>
      <c r="E3467" s="27" t="s">
        <v>22</v>
      </c>
      <c r="F3467" s="27" t="s">
        <v>126</v>
      </c>
      <c r="G3467" s="27" t="s">
        <v>127</v>
      </c>
      <c r="H3467" s="27" t="s">
        <v>29</v>
      </c>
      <c r="I3467" s="29">
        <v>0.4</v>
      </c>
      <c r="J3467" s="30">
        <v>3000</v>
      </c>
      <c r="K3467" s="31">
        <f t="shared" si="26"/>
        <v>1200</v>
      </c>
      <c r="L3467" s="31">
        <f t="shared" si="27"/>
        <v>420</v>
      </c>
      <c r="M3467" s="32">
        <v>0.35</v>
      </c>
      <c r="O3467" s="37"/>
      <c r="P3467" s="35"/>
      <c r="Q3467" s="33"/>
      <c r="R3467" s="34"/>
    </row>
    <row r="3468" spans="1:18" ht="15.75" customHeight="1" x14ac:dyDescent="0.2">
      <c r="A3468" s="22"/>
      <c r="B3468" s="27" t="s">
        <v>21</v>
      </c>
      <c r="C3468" s="27">
        <v>1185732</v>
      </c>
      <c r="D3468" s="28">
        <v>44232</v>
      </c>
      <c r="E3468" s="27" t="s">
        <v>22</v>
      </c>
      <c r="F3468" s="27" t="s">
        <v>126</v>
      </c>
      <c r="G3468" s="27" t="s">
        <v>127</v>
      </c>
      <c r="H3468" s="27" t="s">
        <v>24</v>
      </c>
      <c r="I3468" s="29">
        <v>0.4</v>
      </c>
      <c r="J3468" s="30">
        <v>5500</v>
      </c>
      <c r="K3468" s="31">
        <f t="shared" si="26"/>
        <v>2200</v>
      </c>
      <c r="L3468" s="31">
        <f t="shared" si="27"/>
        <v>880</v>
      </c>
      <c r="M3468" s="32">
        <v>0.4</v>
      </c>
      <c r="O3468" s="37"/>
      <c r="P3468" s="35"/>
      <c r="Q3468" s="33"/>
      <c r="R3468" s="34"/>
    </row>
    <row r="3469" spans="1:18" ht="15.75" customHeight="1" x14ac:dyDescent="0.2">
      <c r="A3469" s="22"/>
      <c r="B3469" s="27" t="s">
        <v>21</v>
      </c>
      <c r="C3469" s="27">
        <v>1185732</v>
      </c>
      <c r="D3469" s="28">
        <v>44232</v>
      </c>
      <c r="E3469" s="27" t="s">
        <v>22</v>
      </c>
      <c r="F3469" s="27" t="s">
        <v>126</v>
      </c>
      <c r="G3469" s="27" t="s">
        <v>127</v>
      </c>
      <c r="H3469" s="27" t="s">
        <v>25</v>
      </c>
      <c r="I3469" s="29">
        <v>0.4</v>
      </c>
      <c r="J3469" s="30">
        <v>2000</v>
      </c>
      <c r="K3469" s="31">
        <f t="shared" si="26"/>
        <v>800</v>
      </c>
      <c r="L3469" s="31">
        <f t="shared" si="27"/>
        <v>320</v>
      </c>
      <c r="M3469" s="32">
        <v>0.4</v>
      </c>
      <c r="O3469" s="37"/>
      <c r="P3469" s="35"/>
      <c r="Q3469" s="33"/>
      <c r="R3469" s="34"/>
    </row>
    <row r="3470" spans="1:18" ht="15.75" customHeight="1" x14ac:dyDescent="0.2">
      <c r="A3470" s="22"/>
      <c r="B3470" s="27" t="s">
        <v>21</v>
      </c>
      <c r="C3470" s="27">
        <v>1185732</v>
      </c>
      <c r="D3470" s="28">
        <v>44232</v>
      </c>
      <c r="E3470" s="27" t="s">
        <v>22</v>
      </c>
      <c r="F3470" s="27" t="s">
        <v>126</v>
      </c>
      <c r="G3470" s="27" t="s">
        <v>127</v>
      </c>
      <c r="H3470" s="27" t="s">
        <v>26</v>
      </c>
      <c r="I3470" s="29">
        <v>0.30000000000000004</v>
      </c>
      <c r="J3470" s="30">
        <v>2500</v>
      </c>
      <c r="K3470" s="31">
        <f t="shared" si="26"/>
        <v>750.00000000000011</v>
      </c>
      <c r="L3470" s="31">
        <f t="shared" si="27"/>
        <v>225.00000000000003</v>
      </c>
      <c r="M3470" s="32">
        <v>0.3</v>
      </c>
      <c r="O3470" s="37"/>
      <c r="P3470" s="35"/>
      <c r="Q3470" s="33"/>
      <c r="R3470" s="34"/>
    </row>
    <row r="3471" spans="1:18" ht="15.75" customHeight="1" x14ac:dyDescent="0.2">
      <c r="A3471" s="22"/>
      <c r="B3471" s="27" t="s">
        <v>21</v>
      </c>
      <c r="C3471" s="27">
        <v>1185732</v>
      </c>
      <c r="D3471" s="28">
        <v>44232</v>
      </c>
      <c r="E3471" s="27" t="s">
        <v>22</v>
      </c>
      <c r="F3471" s="27" t="s">
        <v>126</v>
      </c>
      <c r="G3471" s="27" t="s">
        <v>127</v>
      </c>
      <c r="H3471" s="27" t="s">
        <v>27</v>
      </c>
      <c r="I3471" s="29">
        <v>0.35</v>
      </c>
      <c r="J3471" s="30">
        <v>1250</v>
      </c>
      <c r="K3471" s="31">
        <f t="shared" si="26"/>
        <v>437.5</v>
      </c>
      <c r="L3471" s="31">
        <f t="shared" si="27"/>
        <v>131.25</v>
      </c>
      <c r="M3471" s="32">
        <v>0.3</v>
      </c>
      <c r="O3471" s="37"/>
      <c r="P3471" s="35"/>
      <c r="Q3471" s="33"/>
      <c r="R3471" s="34"/>
    </row>
    <row r="3472" spans="1:18" ht="15.75" customHeight="1" x14ac:dyDescent="0.2">
      <c r="A3472" s="22"/>
      <c r="B3472" s="27" t="s">
        <v>21</v>
      </c>
      <c r="C3472" s="27">
        <v>1185732</v>
      </c>
      <c r="D3472" s="28">
        <v>44232</v>
      </c>
      <c r="E3472" s="27" t="s">
        <v>22</v>
      </c>
      <c r="F3472" s="27" t="s">
        <v>126</v>
      </c>
      <c r="G3472" s="27" t="s">
        <v>127</v>
      </c>
      <c r="H3472" s="27" t="s">
        <v>28</v>
      </c>
      <c r="I3472" s="29">
        <v>0.5</v>
      </c>
      <c r="J3472" s="30">
        <v>2000</v>
      </c>
      <c r="K3472" s="31">
        <f t="shared" si="26"/>
        <v>1000</v>
      </c>
      <c r="L3472" s="31">
        <f t="shared" si="27"/>
        <v>300</v>
      </c>
      <c r="M3472" s="32">
        <v>0.3</v>
      </c>
      <c r="O3472" s="37"/>
      <c r="P3472" s="35"/>
      <c r="Q3472" s="33"/>
      <c r="R3472" s="34"/>
    </row>
    <row r="3473" spans="1:18" ht="15.75" customHeight="1" x14ac:dyDescent="0.2">
      <c r="A3473" s="22"/>
      <c r="B3473" s="27" t="s">
        <v>21</v>
      </c>
      <c r="C3473" s="27">
        <v>1185732</v>
      </c>
      <c r="D3473" s="28">
        <v>44232</v>
      </c>
      <c r="E3473" s="27" t="s">
        <v>22</v>
      </c>
      <c r="F3473" s="27" t="s">
        <v>126</v>
      </c>
      <c r="G3473" s="27" t="s">
        <v>127</v>
      </c>
      <c r="H3473" s="27" t="s">
        <v>29</v>
      </c>
      <c r="I3473" s="29">
        <v>0.4</v>
      </c>
      <c r="J3473" s="30">
        <v>3000</v>
      </c>
      <c r="K3473" s="31">
        <f t="shared" si="26"/>
        <v>1200</v>
      </c>
      <c r="L3473" s="31">
        <f t="shared" si="27"/>
        <v>420</v>
      </c>
      <c r="M3473" s="32">
        <v>0.35</v>
      </c>
      <c r="O3473" s="37"/>
      <c r="P3473" s="35"/>
      <c r="Q3473" s="33"/>
      <c r="R3473" s="34"/>
    </row>
    <row r="3474" spans="1:18" ht="15.75" customHeight="1" x14ac:dyDescent="0.2">
      <c r="A3474" s="22"/>
      <c r="B3474" s="27" t="s">
        <v>21</v>
      </c>
      <c r="C3474" s="27">
        <v>1185732</v>
      </c>
      <c r="D3474" s="28">
        <v>44258</v>
      </c>
      <c r="E3474" s="27" t="s">
        <v>22</v>
      </c>
      <c r="F3474" s="27" t="s">
        <v>126</v>
      </c>
      <c r="G3474" s="27" t="s">
        <v>127</v>
      </c>
      <c r="H3474" s="27" t="s">
        <v>24</v>
      </c>
      <c r="I3474" s="29">
        <v>0.4</v>
      </c>
      <c r="J3474" s="30">
        <v>5200</v>
      </c>
      <c r="K3474" s="31">
        <f t="shared" si="26"/>
        <v>2080</v>
      </c>
      <c r="L3474" s="31">
        <f t="shared" si="27"/>
        <v>832</v>
      </c>
      <c r="M3474" s="32">
        <v>0.4</v>
      </c>
      <c r="O3474" s="37"/>
      <c r="P3474" s="35"/>
      <c r="Q3474" s="33"/>
      <c r="R3474" s="34"/>
    </row>
    <row r="3475" spans="1:18" ht="15.75" customHeight="1" x14ac:dyDescent="0.2">
      <c r="A3475" s="22"/>
      <c r="B3475" s="27" t="s">
        <v>21</v>
      </c>
      <c r="C3475" s="27">
        <v>1185732</v>
      </c>
      <c r="D3475" s="28">
        <v>44258</v>
      </c>
      <c r="E3475" s="27" t="s">
        <v>22</v>
      </c>
      <c r="F3475" s="27" t="s">
        <v>126</v>
      </c>
      <c r="G3475" s="27" t="s">
        <v>127</v>
      </c>
      <c r="H3475" s="27" t="s">
        <v>25</v>
      </c>
      <c r="I3475" s="29">
        <v>0.4</v>
      </c>
      <c r="J3475" s="30">
        <v>2250</v>
      </c>
      <c r="K3475" s="31">
        <f t="shared" si="26"/>
        <v>900</v>
      </c>
      <c r="L3475" s="31">
        <f t="shared" si="27"/>
        <v>360</v>
      </c>
      <c r="M3475" s="32">
        <v>0.4</v>
      </c>
      <c r="O3475" s="37"/>
      <c r="P3475" s="35"/>
      <c r="Q3475" s="33"/>
      <c r="R3475" s="34"/>
    </row>
    <row r="3476" spans="1:18" ht="15.75" customHeight="1" x14ac:dyDescent="0.2">
      <c r="A3476" s="22"/>
      <c r="B3476" s="27" t="s">
        <v>21</v>
      </c>
      <c r="C3476" s="27">
        <v>1185732</v>
      </c>
      <c r="D3476" s="28">
        <v>44258</v>
      </c>
      <c r="E3476" s="27" t="s">
        <v>22</v>
      </c>
      <c r="F3476" s="27" t="s">
        <v>126</v>
      </c>
      <c r="G3476" s="27" t="s">
        <v>127</v>
      </c>
      <c r="H3476" s="27" t="s">
        <v>26</v>
      </c>
      <c r="I3476" s="29">
        <v>0.30000000000000004</v>
      </c>
      <c r="J3476" s="30">
        <v>2500</v>
      </c>
      <c r="K3476" s="31">
        <f t="shared" si="26"/>
        <v>750.00000000000011</v>
      </c>
      <c r="L3476" s="31">
        <f t="shared" si="27"/>
        <v>225.00000000000003</v>
      </c>
      <c r="M3476" s="32">
        <v>0.3</v>
      </c>
      <c r="O3476" s="37"/>
      <c r="P3476" s="35"/>
      <c r="Q3476" s="33"/>
      <c r="R3476" s="34"/>
    </row>
    <row r="3477" spans="1:18" ht="15.75" customHeight="1" x14ac:dyDescent="0.2">
      <c r="A3477" s="22"/>
      <c r="B3477" s="27" t="s">
        <v>21</v>
      </c>
      <c r="C3477" s="27">
        <v>1185732</v>
      </c>
      <c r="D3477" s="28">
        <v>44258</v>
      </c>
      <c r="E3477" s="27" t="s">
        <v>22</v>
      </c>
      <c r="F3477" s="27" t="s">
        <v>126</v>
      </c>
      <c r="G3477" s="27" t="s">
        <v>127</v>
      </c>
      <c r="H3477" s="27" t="s">
        <v>27</v>
      </c>
      <c r="I3477" s="29">
        <v>0.35</v>
      </c>
      <c r="J3477" s="30">
        <v>1000</v>
      </c>
      <c r="K3477" s="31">
        <f t="shared" si="26"/>
        <v>350</v>
      </c>
      <c r="L3477" s="31">
        <f t="shared" si="27"/>
        <v>105</v>
      </c>
      <c r="M3477" s="32">
        <v>0.3</v>
      </c>
      <c r="O3477" s="37"/>
      <c r="P3477" s="35"/>
      <c r="Q3477" s="33"/>
      <c r="R3477" s="34"/>
    </row>
    <row r="3478" spans="1:18" ht="15.75" customHeight="1" x14ac:dyDescent="0.2">
      <c r="A3478" s="22"/>
      <c r="B3478" s="27" t="s">
        <v>21</v>
      </c>
      <c r="C3478" s="27">
        <v>1185732</v>
      </c>
      <c r="D3478" s="28">
        <v>44258</v>
      </c>
      <c r="E3478" s="27" t="s">
        <v>22</v>
      </c>
      <c r="F3478" s="27" t="s">
        <v>126</v>
      </c>
      <c r="G3478" s="27" t="s">
        <v>127</v>
      </c>
      <c r="H3478" s="27" t="s">
        <v>28</v>
      </c>
      <c r="I3478" s="29">
        <v>0.5</v>
      </c>
      <c r="J3478" s="30">
        <v>1500</v>
      </c>
      <c r="K3478" s="31">
        <f t="shared" si="26"/>
        <v>750</v>
      </c>
      <c r="L3478" s="31">
        <f t="shared" si="27"/>
        <v>225</v>
      </c>
      <c r="M3478" s="32">
        <v>0.3</v>
      </c>
      <c r="O3478" s="37"/>
      <c r="P3478" s="35"/>
      <c r="Q3478" s="33"/>
      <c r="R3478" s="34"/>
    </row>
    <row r="3479" spans="1:18" ht="15.75" customHeight="1" x14ac:dyDescent="0.2">
      <c r="A3479" s="22"/>
      <c r="B3479" s="27" t="s">
        <v>21</v>
      </c>
      <c r="C3479" s="27">
        <v>1185732</v>
      </c>
      <c r="D3479" s="28">
        <v>44258</v>
      </c>
      <c r="E3479" s="27" t="s">
        <v>22</v>
      </c>
      <c r="F3479" s="27" t="s">
        <v>126</v>
      </c>
      <c r="G3479" s="27" t="s">
        <v>127</v>
      </c>
      <c r="H3479" s="27" t="s">
        <v>29</v>
      </c>
      <c r="I3479" s="29">
        <v>0.4</v>
      </c>
      <c r="J3479" s="30">
        <v>2500</v>
      </c>
      <c r="K3479" s="31">
        <f t="shared" si="26"/>
        <v>1000</v>
      </c>
      <c r="L3479" s="31">
        <f t="shared" si="27"/>
        <v>350</v>
      </c>
      <c r="M3479" s="32">
        <v>0.35</v>
      </c>
      <c r="O3479" s="37"/>
      <c r="P3479" s="35"/>
      <c r="Q3479" s="33"/>
      <c r="R3479" s="34"/>
    </row>
    <row r="3480" spans="1:18" ht="15.75" customHeight="1" x14ac:dyDescent="0.2">
      <c r="A3480" s="22"/>
      <c r="B3480" s="27" t="s">
        <v>21</v>
      </c>
      <c r="C3480" s="27">
        <v>1185732</v>
      </c>
      <c r="D3480" s="28">
        <v>44290</v>
      </c>
      <c r="E3480" s="27" t="s">
        <v>22</v>
      </c>
      <c r="F3480" s="27" t="s">
        <v>126</v>
      </c>
      <c r="G3480" s="27" t="s">
        <v>127</v>
      </c>
      <c r="H3480" s="27" t="s">
        <v>24</v>
      </c>
      <c r="I3480" s="29">
        <v>0.4</v>
      </c>
      <c r="J3480" s="30">
        <v>5000</v>
      </c>
      <c r="K3480" s="31">
        <f t="shared" si="26"/>
        <v>2000</v>
      </c>
      <c r="L3480" s="31">
        <f t="shared" si="27"/>
        <v>800</v>
      </c>
      <c r="M3480" s="32">
        <v>0.4</v>
      </c>
      <c r="O3480" s="37"/>
      <c r="P3480" s="35"/>
      <c r="Q3480" s="33"/>
      <c r="R3480" s="34"/>
    </row>
    <row r="3481" spans="1:18" ht="15.75" customHeight="1" x14ac:dyDescent="0.2">
      <c r="A3481" s="22"/>
      <c r="B3481" s="27" t="s">
        <v>21</v>
      </c>
      <c r="C3481" s="27">
        <v>1185732</v>
      </c>
      <c r="D3481" s="28">
        <v>44290</v>
      </c>
      <c r="E3481" s="27" t="s">
        <v>22</v>
      </c>
      <c r="F3481" s="27" t="s">
        <v>126</v>
      </c>
      <c r="G3481" s="27" t="s">
        <v>127</v>
      </c>
      <c r="H3481" s="27" t="s">
        <v>25</v>
      </c>
      <c r="I3481" s="29">
        <v>0.4</v>
      </c>
      <c r="J3481" s="30">
        <v>2000</v>
      </c>
      <c r="K3481" s="31">
        <f t="shared" si="26"/>
        <v>800</v>
      </c>
      <c r="L3481" s="31">
        <f t="shared" si="27"/>
        <v>320</v>
      </c>
      <c r="M3481" s="32">
        <v>0.4</v>
      </c>
      <c r="O3481" s="37"/>
      <c r="P3481" s="35"/>
      <c r="Q3481" s="33"/>
      <c r="R3481" s="34"/>
    </row>
    <row r="3482" spans="1:18" ht="15.75" customHeight="1" x14ac:dyDescent="0.2">
      <c r="A3482" s="22"/>
      <c r="B3482" s="27" t="s">
        <v>21</v>
      </c>
      <c r="C3482" s="27">
        <v>1185732</v>
      </c>
      <c r="D3482" s="28">
        <v>44290</v>
      </c>
      <c r="E3482" s="27" t="s">
        <v>22</v>
      </c>
      <c r="F3482" s="27" t="s">
        <v>126</v>
      </c>
      <c r="G3482" s="27" t="s">
        <v>127</v>
      </c>
      <c r="H3482" s="27" t="s">
        <v>26</v>
      </c>
      <c r="I3482" s="29">
        <v>0.30000000000000004</v>
      </c>
      <c r="J3482" s="30">
        <v>2000</v>
      </c>
      <c r="K3482" s="31">
        <f t="shared" si="26"/>
        <v>600.00000000000011</v>
      </c>
      <c r="L3482" s="31">
        <f t="shared" si="27"/>
        <v>180.00000000000003</v>
      </c>
      <c r="M3482" s="32">
        <v>0.3</v>
      </c>
      <c r="O3482" s="37"/>
      <c r="P3482" s="35"/>
      <c r="Q3482" s="33"/>
      <c r="R3482" s="34"/>
    </row>
    <row r="3483" spans="1:18" ht="15.75" customHeight="1" x14ac:dyDescent="0.2">
      <c r="A3483" s="22"/>
      <c r="B3483" s="27" t="s">
        <v>21</v>
      </c>
      <c r="C3483" s="27">
        <v>1185732</v>
      </c>
      <c r="D3483" s="28">
        <v>44290</v>
      </c>
      <c r="E3483" s="27" t="s">
        <v>22</v>
      </c>
      <c r="F3483" s="27" t="s">
        <v>126</v>
      </c>
      <c r="G3483" s="27" t="s">
        <v>127</v>
      </c>
      <c r="H3483" s="27" t="s">
        <v>27</v>
      </c>
      <c r="I3483" s="29">
        <v>0.35</v>
      </c>
      <c r="J3483" s="30">
        <v>1250</v>
      </c>
      <c r="K3483" s="31">
        <f t="shared" si="26"/>
        <v>437.5</v>
      </c>
      <c r="L3483" s="31">
        <f t="shared" si="27"/>
        <v>131.25</v>
      </c>
      <c r="M3483" s="32">
        <v>0.3</v>
      </c>
      <c r="O3483" s="37"/>
      <c r="P3483" s="35"/>
      <c r="Q3483" s="33"/>
      <c r="R3483" s="34"/>
    </row>
    <row r="3484" spans="1:18" ht="15.75" customHeight="1" x14ac:dyDescent="0.2">
      <c r="A3484" s="22"/>
      <c r="B3484" s="27" t="s">
        <v>21</v>
      </c>
      <c r="C3484" s="27">
        <v>1185732</v>
      </c>
      <c r="D3484" s="28">
        <v>44290</v>
      </c>
      <c r="E3484" s="27" t="s">
        <v>22</v>
      </c>
      <c r="F3484" s="27" t="s">
        <v>126</v>
      </c>
      <c r="G3484" s="27" t="s">
        <v>127</v>
      </c>
      <c r="H3484" s="27" t="s">
        <v>28</v>
      </c>
      <c r="I3484" s="29">
        <v>0.5</v>
      </c>
      <c r="J3484" s="30">
        <v>1250</v>
      </c>
      <c r="K3484" s="31">
        <f t="shared" si="26"/>
        <v>625</v>
      </c>
      <c r="L3484" s="31">
        <f t="shared" si="27"/>
        <v>187.5</v>
      </c>
      <c r="M3484" s="32">
        <v>0.3</v>
      </c>
      <c r="O3484" s="37"/>
      <c r="P3484" s="35"/>
      <c r="Q3484" s="33"/>
      <c r="R3484" s="34"/>
    </row>
    <row r="3485" spans="1:18" ht="15.75" customHeight="1" x14ac:dyDescent="0.2">
      <c r="A3485" s="22"/>
      <c r="B3485" s="27" t="s">
        <v>21</v>
      </c>
      <c r="C3485" s="27">
        <v>1185732</v>
      </c>
      <c r="D3485" s="28">
        <v>44290</v>
      </c>
      <c r="E3485" s="27" t="s">
        <v>22</v>
      </c>
      <c r="F3485" s="27" t="s">
        <v>126</v>
      </c>
      <c r="G3485" s="27" t="s">
        <v>127</v>
      </c>
      <c r="H3485" s="27" t="s">
        <v>29</v>
      </c>
      <c r="I3485" s="29">
        <v>0.4</v>
      </c>
      <c r="J3485" s="30">
        <v>2750</v>
      </c>
      <c r="K3485" s="31">
        <f t="shared" si="26"/>
        <v>1100</v>
      </c>
      <c r="L3485" s="31">
        <f t="shared" si="27"/>
        <v>385</v>
      </c>
      <c r="M3485" s="32">
        <v>0.35</v>
      </c>
      <c r="O3485" s="37"/>
      <c r="P3485" s="35"/>
      <c r="Q3485" s="33"/>
      <c r="R3485" s="34"/>
    </row>
    <row r="3486" spans="1:18" ht="15.75" customHeight="1" x14ac:dyDescent="0.2">
      <c r="A3486" s="22"/>
      <c r="B3486" s="27" t="s">
        <v>21</v>
      </c>
      <c r="C3486" s="27">
        <v>1185732</v>
      </c>
      <c r="D3486" s="28">
        <v>44319</v>
      </c>
      <c r="E3486" s="27" t="s">
        <v>22</v>
      </c>
      <c r="F3486" s="27" t="s">
        <v>126</v>
      </c>
      <c r="G3486" s="27" t="s">
        <v>127</v>
      </c>
      <c r="H3486" s="27" t="s">
        <v>24</v>
      </c>
      <c r="I3486" s="29">
        <v>0.54999999999999993</v>
      </c>
      <c r="J3486" s="30">
        <v>5450</v>
      </c>
      <c r="K3486" s="31">
        <f t="shared" si="26"/>
        <v>2997.4999999999995</v>
      </c>
      <c r="L3486" s="31">
        <f t="shared" si="27"/>
        <v>1198.9999999999998</v>
      </c>
      <c r="M3486" s="32">
        <v>0.4</v>
      </c>
      <c r="O3486" s="37"/>
      <c r="P3486" s="35"/>
      <c r="Q3486" s="33"/>
      <c r="R3486" s="34"/>
    </row>
    <row r="3487" spans="1:18" ht="15.75" customHeight="1" x14ac:dyDescent="0.2">
      <c r="A3487" s="22"/>
      <c r="B3487" s="27" t="s">
        <v>21</v>
      </c>
      <c r="C3487" s="27">
        <v>1185732</v>
      </c>
      <c r="D3487" s="28">
        <v>44319</v>
      </c>
      <c r="E3487" s="27" t="s">
        <v>22</v>
      </c>
      <c r="F3487" s="27" t="s">
        <v>126</v>
      </c>
      <c r="G3487" s="27" t="s">
        <v>127</v>
      </c>
      <c r="H3487" s="27" t="s">
        <v>25</v>
      </c>
      <c r="I3487" s="29">
        <v>0.5</v>
      </c>
      <c r="J3487" s="30">
        <v>2500</v>
      </c>
      <c r="K3487" s="31">
        <f t="shared" si="26"/>
        <v>1250</v>
      </c>
      <c r="L3487" s="31">
        <f t="shared" si="27"/>
        <v>500</v>
      </c>
      <c r="M3487" s="32">
        <v>0.4</v>
      </c>
      <c r="O3487" s="37"/>
      <c r="P3487" s="35"/>
      <c r="Q3487" s="33"/>
      <c r="R3487" s="34"/>
    </row>
    <row r="3488" spans="1:18" ht="15.75" customHeight="1" x14ac:dyDescent="0.2">
      <c r="A3488" s="22"/>
      <c r="B3488" s="27" t="s">
        <v>21</v>
      </c>
      <c r="C3488" s="27">
        <v>1185732</v>
      </c>
      <c r="D3488" s="28">
        <v>44319</v>
      </c>
      <c r="E3488" s="27" t="s">
        <v>22</v>
      </c>
      <c r="F3488" s="27" t="s">
        <v>126</v>
      </c>
      <c r="G3488" s="27" t="s">
        <v>127</v>
      </c>
      <c r="H3488" s="27" t="s">
        <v>26</v>
      </c>
      <c r="I3488" s="29">
        <v>0.45</v>
      </c>
      <c r="J3488" s="30">
        <v>2750</v>
      </c>
      <c r="K3488" s="31">
        <f t="shared" si="26"/>
        <v>1237.5</v>
      </c>
      <c r="L3488" s="31">
        <f t="shared" si="27"/>
        <v>371.25</v>
      </c>
      <c r="M3488" s="32">
        <v>0.3</v>
      </c>
      <c r="O3488" s="37"/>
      <c r="P3488" s="35"/>
      <c r="Q3488" s="33"/>
      <c r="R3488" s="34"/>
    </row>
    <row r="3489" spans="1:18" ht="15.75" customHeight="1" x14ac:dyDescent="0.2">
      <c r="A3489" s="22"/>
      <c r="B3489" s="27" t="s">
        <v>21</v>
      </c>
      <c r="C3489" s="27">
        <v>1185732</v>
      </c>
      <c r="D3489" s="28">
        <v>44319</v>
      </c>
      <c r="E3489" s="27" t="s">
        <v>22</v>
      </c>
      <c r="F3489" s="27" t="s">
        <v>126</v>
      </c>
      <c r="G3489" s="27" t="s">
        <v>127</v>
      </c>
      <c r="H3489" s="27" t="s">
        <v>27</v>
      </c>
      <c r="I3489" s="29">
        <v>0.45</v>
      </c>
      <c r="J3489" s="30">
        <v>2250</v>
      </c>
      <c r="K3489" s="31">
        <f t="shared" si="26"/>
        <v>1012.5</v>
      </c>
      <c r="L3489" s="31">
        <f t="shared" si="27"/>
        <v>303.75</v>
      </c>
      <c r="M3489" s="32">
        <v>0.3</v>
      </c>
      <c r="O3489" s="37"/>
      <c r="P3489" s="35"/>
      <c r="Q3489" s="33"/>
      <c r="R3489" s="34"/>
    </row>
    <row r="3490" spans="1:18" ht="15.75" customHeight="1" x14ac:dyDescent="0.2">
      <c r="A3490" s="22"/>
      <c r="B3490" s="27" t="s">
        <v>21</v>
      </c>
      <c r="C3490" s="27">
        <v>1185732</v>
      </c>
      <c r="D3490" s="28">
        <v>44319</v>
      </c>
      <c r="E3490" s="27" t="s">
        <v>22</v>
      </c>
      <c r="F3490" s="27" t="s">
        <v>126</v>
      </c>
      <c r="G3490" s="27" t="s">
        <v>127</v>
      </c>
      <c r="H3490" s="27" t="s">
        <v>28</v>
      </c>
      <c r="I3490" s="29">
        <v>0.54999999999999993</v>
      </c>
      <c r="J3490" s="30">
        <v>2500</v>
      </c>
      <c r="K3490" s="31">
        <f t="shared" si="26"/>
        <v>1374.9999999999998</v>
      </c>
      <c r="L3490" s="31">
        <f t="shared" si="27"/>
        <v>412.49999999999994</v>
      </c>
      <c r="M3490" s="32">
        <v>0.3</v>
      </c>
      <c r="O3490" s="37"/>
      <c r="P3490" s="35"/>
      <c r="Q3490" s="33"/>
      <c r="R3490" s="34"/>
    </row>
    <row r="3491" spans="1:18" ht="15.75" customHeight="1" x14ac:dyDescent="0.2">
      <c r="A3491" s="22"/>
      <c r="B3491" s="27" t="s">
        <v>21</v>
      </c>
      <c r="C3491" s="27">
        <v>1185732</v>
      </c>
      <c r="D3491" s="28">
        <v>44319</v>
      </c>
      <c r="E3491" s="27" t="s">
        <v>22</v>
      </c>
      <c r="F3491" s="27" t="s">
        <v>126</v>
      </c>
      <c r="G3491" s="27" t="s">
        <v>127</v>
      </c>
      <c r="H3491" s="27" t="s">
        <v>29</v>
      </c>
      <c r="I3491" s="29">
        <v>0.6</v>
      </c>
      <c r="J3491" s="30">
        <v>3750</v>
      </c>
      <c r="K3491" s="31">
        <f t="shared" si="26"/>
        <v>2250</v>
      </c>
      <c r="L3491" s="31">
        <f t="shared" si="27"/>
        <v>787.5</v>
      </c>
      <c r="M3491" s="32">
        <v>0.35</v>
      </c>
      <c r="O3491" s="37"/>
      <c r="P3491" s="35"/>
      <c r="Q3491" s="33"/>
      <c r="R3491" s="34"/>
    </row>
    <row r="3492" spans="1:18" ht="15.75" customHeight="1" x14ac:dyDescent="0.2">
      <c r="A3492" s="22"/>
      <c r="B3492" s="27" t="s">
        <v>21</v>
      </c>
      <c r="C3492" s="27">
        <v>1185732</v>
      </c>
      <c r="D3492" s="28">
        <v>44352</v>
      </c>
      <c r="E3492" s="27" t="s">
        <v>22</v>
      </c>
      <c r="F3492" s="27" t="s">
        <v>126</v>
      </c>
      <c r="G3492" s="27" t="s">
        <v>127</v>
      </c>
      <c r="H3492" s="27" t="s">
        <v>24</v>
      </c>
      <c r="I3492" s="29">
        <v>0.54999999999999993</v>
      </c>
      <c r="J3492" s="30">
        <v>6250</v>
      </c>
      <c r="K3492" s="31">
        <f t="shared" si="26"/>
        <v>3437.4999999999995</v>
      </c>
      <c r="L3492" s="31">
        <f t="shared" si="27"/>
        <v>1375</v>
      </c>
      <c r="M3492" s="32">
        <v>0.4</v>
      </c>
      <c r="O3492" s="37"/>
      <c r="P3492" s="35"/>
      <c r="Q3492" s="33"/>
      <c r="R3492" s="34"/>
    </row>
    <row r="3493" spans="1:18" ht="15.75" customHeight="1" x14ac:dyDescent="0.2">
      <c r="A3493" s="22"/>
      <c r="B3493" s="27" t="s">
        <v>21</v>
      </c>
      <c r="C3493" s="27">
        <v>1185732</v>
      </c>
      <c r="D3493" s="28">
        <v>44352</v>
      </c>
      <c r="E3493" s="27" t="s">
        <v>22</v>
      </c>
      <c r="F3493" s="27" t="s">
        <v>126</v>
      </c>
      <c r="G3493" s="27" t="s">
        <v>127</v>
      </c>
      <c r="H3493" s="27" t="s">
        <v>25</v>
      </c>
      <c r="I3493" s="29">
        <v>0.5</v>
      </c>
      <c r="J3493" s="30">
        <v>3750</v>
      </c>
      <c r="K3493" s="31">
        <f t="shared" si="26"/>
        <v>1875</v>
      </c>
      <c r="L3493" s="31">
        <f t="shared" si="27"/>
        <v>750</v>
      </c>
      <c r="M3493" s="32">
        <v>0.4</v>
      </c>
      <c r="O3493" s="37"/>
      <c r="P3493" s="35"/>
      <c r="Q3493" s="33"/>
      <c r="R3493" s="34"/>
    </row>
    <row r="3494" spans="1:18" ht="15.75" customHeight="1" x14ac:dyDescent="0.2">
      <c r="A3494" s="22"/>
      <c r="B3494" s="27" t="s">
        <v>21</v>
      </c>
      <c r="C3494" s="27">
        <v>1185732</v>
      </c>
      <c r="D3494" s="28">
        <v>44352</v>
      </c>
      <c r="E3494" s="27" t="s">
        <v>22</v>
      </c>
      <c r="F3494" s="27" t="s">
        <v>126</v>
      </c>
      <c r="G3494" s="27" t="s">
        <v>127</v>
      </c>
      <c r="H3494" s="27" t="s">
        <v>26</v>
      </c>
      <c r="I3494" s="29">
        <v>0.45</v>
      </c>
      <c r="J3494" s="30">
        <v>3000</v>
      </c>
      <c r="K3494" s="31">
        <f t="shared" si="26"/>
        <v>1350</v>
      </c>
      <c r="L3494" s="31">
        <f t="shared" si="27"/>
        <v>405</v>
      </c>
      <c r="M3494" s="32">
        <v>0.3</v>
      </c>
      <c r="O3494" s="37"/>
      <c r="P3494" s="35"/>
      <c r="Q3494" s="33"/>
      <c r="R3494" s="34"/>
    </row>
    <row r="3495" spans="1:18" ht="15.75" customHeight="1" x14ac:dyDescent="0.2">
      <c r="A3495" s="22"/>
      <c r="B3495" s="27" t="s">
        <v>21</v>
      </c>
      <c r="C3495" s="27">
        <v>1185732</v>
      </c>
      <c r="D3495" s="28">
        <v>44352</v>
      </c>
      <c r="E3495" s="27" t="s">
        <v>22</v>
      </c>
      <c r="F3495" s="27" t="s">
        <v>126</v>
      </c>
      <c r="G3495" s="27" t="s">
        <v>127</v>
      </c>
      <c r="H3495" s="27" t="s">
        <v>27</v>
      </c>
      <c r="I3495" s="29">
        <v>0.45</v>
      </c>
      <c r="J3495" s="30">
        <v>2750</v>
      </c>
      <c r="K3495" s="31">
        <f t="shared" si="26"/>
        <v>1237.5</v>
      </c>
      <c r="L3495" s="31">
        <f t="shared" si="27"/>
        <v>371.25</v>
      </c>
      <c r="M3495" s="32">
        <v>0.3</v>
      </c>
      <c r="O3495" s="37"/>
      <c r="P3495" s="35"/>
      <c r="Q3495" s="33"/>
      <c r="R3495" s="34"/>
    </row>
    <row r="3496" spans="1:18" ht="15.75" customHeight="1" x14ac:dyDescent="0.2">
      <c r="A3496" s="22"/>
      <c r="B3496" s="27" t="s">
        <v>21</v>
      </c>
      <c r="C3496" s="27">
        <v>1185732</v>
      </c>
      <c r="D3496" s="28">
        <v>44352</v>
      </c>
      <c r="E3496" s="27" t="s">
        <v>22</v>
      </c>
      <c r="F3496" s="27" t="s">
        <v>126</v>
      </c>
      <c r="G3496" s="27" t="s">
        <v>127</v>
      </c>
      <c r="H3496" s="27" t="s">
        <v>28</v>
      </c>
      <c r="I3496" s="29">
        <v>0.54999999999999993</v>
      </c>
      <c r="J3496" s="30">
        <v>2750</v>
      </c>
      <c r="K3496" s="31">
        <f t="shared" si="26"/>
        <v>1512.4999999999998</v>
      </c>
      <c r="L3496" s="31">
        <f t="shared" si="27"/>
        <v>453.74999999999994</v>
      </c>
      <c r="M3496" s="32">
        <v>0.3</v>
      </c>
      <c r="O3496" s="37"/>
      <c r="P3496" s="35"/>
      <c r="Q3496" s="33"/>
      <c r="R3496" s="34"/>
    </row>
    <row r="3497" spans="1:18" ht="15.75" customHeight="1" x14ac:dyDescent="0.2">
      <c r="A3497" s="22"/>
      <c r="B3497" s="27" t="s">
        <v>21</v>
      </c>
      <c r="C3497" s="27">
        <v>1185732</v>
      </c>
      <c r="D3497" s="28">
        <v>44352</v>
      </c>
      <c r="E3497" s="27" t="s">
        <v>22</v>
      </c>
      <c r="F3497" s="27" t="s">
        <v>126</v>
      </c>
      <c r="G3497" s="27" t="s">
        <v>127</v>
      </c>
      <c r="H3497" s="27" t="s">
        <v>29</v>
      </c>
      <c r="I3497" s="29">
        <v>0.6</v>
      </c>
      <c r="J3497" s="30">
        <v>4250</v>
      </c>
      <c r="K3497" s="31">
        <f t="shared" si="26"/>
        <v>2550</v>
      </c>
      <c r="L3497" s="31">
        <f t="shared" si="27"/>
        <v>892.5</v>
      </c>
      <c r="M3497" s="32">
        <v>0.35</v>
      </c>
      <c r="O3497" s="37"/>
      <c r="P3497" s="35"/>
      <c r="Q3497" s="33"/>
      <c r="R3497" s="34"/>
    </row>
    <row r="3498" spans="1:18" ht="15.75" customHeight="1" x14ac:dyDescent="0.2">
      <c r="A3498" s="22"/>
      <c r="B3498" s="27" t="s">
        <v>21</v>
      </c>
      <c r="C3498" s="27">
        <v>1185732</v>
      </c>
      <c r="D3498" s="28">
        <v>44380</v>
      </c>
      <c r="E3498" s="27" t="s">
        <v>22</v>
      </c>
      <c r="F3498" s="27" t="s">
        <v>126</v>
      </c>
      <c r="G3498" s="27" t="s">
        <v>127</v>
      </c>
      <c r="H3498" s="27" t="s">
        <v>24</v>
      </c>
      <c r="I3498" s="29">
        <v>0.54999999999999993</v>
      </c>
      <c r="J3498" s="30">
        <v>6500</v>
      </c>
      <c r="K3498" s="31">
        <f t="shared" si="26"/>
        <v>3574.9999999999995</v>
      </c>
      <c r="L3498" s="31">
        <f t="shared" si="27"/>
        <v>1430</v>
      </c>
      <c r="M3498" s="32">
        <v>0.4</v>
      </c>
      <c r="O3498" s="37"/>
      <c r="P3498" s="35"/>
      <c r="Q3498" s="33"/>
      <c r="R3498" s="34"/>
    </row>
    <row r="3499" spans="1:18" ht="15.75" customHeight="1" x14ac:dyDescent="0.2">
      <c r="A3499" s="22"/>
      <c r="B3499" s="27" t="s">
        <v>21</v>
      </c>
      <c r="C3499" s="27">
        <v>1185732</v>
      </c>
      <c r="D3499" s="28">
        <v>44380</v>
      </c>
      <c r="E3499" s="27" t="s">
        <v>22</v>
      </c>
      <c r="F3499" s="27" t="s">
        <v>126</v>
      </c>
      <c r="G3499" s="27" t="s">
        <v>127</v>
      </c>
      <c r="H3499" s="27" t="s">
        <v>25</v>
      </c>
      <c r="I3499" s="29">
        <v>0.5</v>
      </c>
      <c r="J3499" s="30">
        <v>4000</v>
      </c>
      <c r="K3499" s="31">
        <f t="shared" si="26"/>
        <v>2000</v>
      </c>
      <c r="L3499" s="31">
        <f t="shared" si="27"/>
        <v>800</v>
      </c>
      <c r="M3499" s="32">
        <v>0.4</v>
      </c>
      <c r="O3499" s="37"/>
      <c r="P3499" s="35"/>
      <c r="Q3499" s="33"/>
      <c r="R3499" s="34"/>
    </row>
    <row r="3500" spans="1:18" ht="15.75" customHeight="1" x14ac:dyDescent="0.2">
      <c r="A3500" s="22"/>
      <c r="B3500" s="27" t="s">
        <v>21</v>
      </c>
      <c r="C3500" s="27">
        <v>1185732</v>
      </c>
      <c r="D3500" s="28">
        <v>44380</v>
      </c>
      <c r="E3500" s="27" t="s">
        <v>22</v>
      </c>
      <c r="F3500" s="27" t="s">
        <v>126</v>
      </c>
      <c r="G3500" s="27" t="s">
        <v>127</v>
      </c>
      <c r="H3500" s="27" t="s">
        <v>26</v>
      </c>
      <c r="I3500" s="29">
        <v>0.45</v>
      </c>
      <c r="J3500" s="30">
        <v>3250</v>
      </c>
      <c r="K3500" s="31">
        <f t="shared" si="26"/>
        <v>1462.5</v>
      </c>
      <c r="L3500" s="31">
        <f t="shared" si="27"/>
        <v>438.75</v>
      </c>
      <c r="M3500" s="32">
        <v>0.3</v>
      </c>
      <c r="O3500" s="37"/>
      <c r="P3500" s="35"/>
      <c r="Q3500" s="33"/>
      <c r="R3500" s="34"/>
    </row>
    <row r="3501" spans="1:18" ht="15.75" customHeight="1" x14ac:dyDescent="0.2">
      <c r="A3501" s="22"/>
      <c r="B3501" s="27" t="s">
        <v>21</v>
      </c>
      <c r="C3501" s="27">
        <v>1185732</v>
      </c>
      <c r="D3501" s="28">
        <v>44380</v>
      </c>
      <c r="E3501" s="27" t="s">
        <v>22</v>
      </c>
      <c r="F3501" s="27" t="s">
        <v>126</v>
      </c>
      <c r="G3501" s="27" t="s">
        <v>127</v>
      </c>
      <c r="H3501" s="27" t="s">
        <v>27</v>
      </c>
      <c r="I3501" s="29">
        <v>0.45</v>
      </c>
      <c r="J3501" s="30">
        <v>2750</v>
      </c>
      <c r="K3501" s="31">
        <f t="shared" si="26"/>
        <v>1237.5</v>
      </c>
      <c r="L3501" s="31">
        <f t="shared" si="27"/>
        <v>371.25</v>
      </c>
      <c r="M3501" s="32">
        <v>0.3</v>
      </c>
      <c r="O3501" s="37"/>
      <c r="P3501" s="35"/>
      <c r="Q3501" s="33"/>
      <c r="R3501" s="34"/>
    </row>
    <row r="3502" spans="1:18" ht="15.75" customHeight="1" x14ac:dyDescent="0.2">
      <c r="A3502" s="22"/>
      <c r="B3502" s="27" t="s">
        <v>21</v>
      </c>
      <c r="C3502" s="27">
        <v>1185732</v>
      </c>
      <c r="D3502" s="28">
        <v>44380</v>
      </c>
      <c r="E3502" s="27" t="s">
        <v>22</v>
      </c>
      <c r="F3502" s="27" t="s">
        <v>126</v>
      </c>
      <c r="G3502" s="27" t="s">
        <v>127</v>
      </c>
      <c r="H3502" s="27" t="s">
        <v>28</v>
      </c>
      <c r="I3502" s="29">
        <v>0.54999999999999993</v>
      </c>
      <c r="J3502" s="30">
        <v>3000</v>
      </c>
      <c r="K3502" s="31">
        <f t="shared" si="26"/>
        <v>1649.9999999999998</v>
      </c>
      <c r="L3502" s="31">
        <f t="shared" si="27"/>
        <v>494.99999999999989</v>
      </c>
      <c r="M3502" s="32">
        <v>0.3</v>
      </c>
      <c r="O3502" s="37"/>
      <c r="P3502" s="35"/>
      <c r="Q3502" s="33"/>
      <c r="R3502" s="34"/>
    </row>
    <row r="3503" spans="1:18" ht="15.75" customHeight="1" x14ac:dyDescent="0.2">
      <c r="A3503" s="22"/>
      <c r="B3503" s="27" t="s">
        <v>21</v>
      </c>
      <c r="C3503" s="27">
        <v>1185732</v>
      </c>
      <c r="D3503" s="28">
        <v>44380</v>
      </c>
      <c r="E3503" s="27" t="s">
        <v>22</v>
      </c>
      <c r="F3503" s="27" t="s">
        <v>126</v>
      </c>
      <c r="G3503" s="27" t="s">
        <v>127</v>
      </c>
      <c r="H3503" s="27" t="s">
        <v>29</v>
      </c>
      <c r="I3503" s="29">
        <v>0.6</v>
      </c>
      <c r="J3503" s="30">
        <v>4750</v>
      </c>
      <c r="K3503" s="31">
        <f t="shared" si="26"/>
        <v>2850</v>
      </c>
      <c r="L3503" s="31">
        <f t="shared" si="27"/>
        <v>997.49999999999989</v>
      </c>
      <c r="M3503" s="32">
        <v>0.35</v>
      </c>
      <c r="O3503" s="37"/>
      <c r="P3503" s="35"/>
      <c r="Q3503" s="33"/>
      <c r="R3503" s="34"/>
    </row>
    <row r="3504" spans="1:18" ht="15.75" customHeight="1" x14ac:dyDescent="0.2">
      <c r="A3504" s="22"/>
      <c r="B3504" s="27" t="s">
        <v>21</v>
      </c>
      <c r="C3504" s="27">
        <v>1185732</v>
      </c>
      <c r="D3504" s="28">
        <v>44412</v>
      </c>
      <c r="E3504" s="27" t="s">
        <v>22</v>
      </c>
      <c r="F3504" s="27" t="s">
        <v>126</v>
      </c>
      <c r="G3504" s="27" t="s">
        <v>127</v>
      </c>
      <c r="H3504" s="27" t="s">
        <v>24</v>
      </c>
      <c r="I3504" s="29">
        <v>0.54999999999999993</v>
      </c>
      <c r="J3504" s="30">
        <v>6250</v>
      </c>
      <c r="K3504" s="31">
        <f t="shared" si="26"/>
        <v>3437.4999999999995</v>
      </c>
      <c r="L3504" s="31">
        <f t="shared" si="27"/>
        <v>1375</v>
      </c>
      <c r="M3504" s="32">
        <v>0.4</v>
      </c>
      <c r="O3504" s="37"/>
      <c r="P3504" s="35"/>
      <c r="Q3504" s="33"/>
      <c r="R3504" s="34"/>
    </row>
    <row r="3505" spans="1:18" ht="15.75" customHeight="1" x14ac:dyDescent="0.2">
      <c r="A3505" s="22"/>
      <c r="B3505" s="27" t="s">
        <v>21</v>
      </c>
      <c r="C3505" s="27">
        <v>1185732</v>
      </c>
      <c r="D3505" s="28">
        <v>44412</v>
      </c>
      <c r="E3505" s="27" t="s">
        <v>22</v>
      </c>
      <c r="F3505" s="27" t="s">
        <v>126</v>
      </c>
      <c r="G3505" s="27" t="s">
        <v>127</v>
      </c>
      <c r="H3505" s="27" t="s">
        <v>25</v>
      </c>
      <c r="I3505" s="29">
        <v>0.5</v>
      </c>
      <c r="J3505" s="30">
        <v>4000</v>
      </c>
      <c r="K3505" s="31">
        <f t="shared" si="26"/>
        <v>2000</v>
      </c>
      <c r="L3505" s="31">
        <f t="shared" si="27"/>
        <v>800</v>
      </c>
      <c r="M3505" s="32">
        <v>0.4</v>
      </c>
      <c r="O3505" s="37"/>
      <c r="P3505" s="35"/>
      <c r="Q3505" s="33"/>
      <c r="R3505" s="34"/>
    </row>
    <row r="3506" spans="1:18" ht="15.75" customHeight="1" x14ac:dyDescent="0.2">
      <c r="A3506" s="22"/>
      <c r="B3506" s="27" t="s">
        <v>21</v>
      </c>
      <c r="C3506" s="27">
        <v>1185732</v>
      </c>
      <c r="D3506" s="28">
        <v>44412</v>
      </c>
      <c r="E3506" s="27" t="s">
        <v>22</v>
      </c>
      <c r="F3506" s="27" t="s">
        <v>126</v>
      </c>
      <c r="G3506" s="27" t="s">
        <v>127</v>
      </c>
      <c r="H3506" s="27" t="s">
        <v>26</v>
      </c>
      <c r="I3506" s="29">
        <v>0.45</v>
      </c>
      <c r="J3506" s="30">
        <v>3250</v>
      </c>
      <c r="K3506" s="31">
        <f t="shared" si="26"/>
        <v>1462.5</v>
      </c>
      <c r="L3506" s="31">
        <f t="shared" si="27"/>
        <v>438.75</v>
      </c>
      <c r="M3506" s="32">
        <v>0.3</v>
      </c>
      <c r="O3506" s="37"/>
      <c r="P3506" s="35"/>
      <c r="Q3506" s="33"/>
      <c r="R3506" s="34"/>
    </row>
    <row r="3507" spans="1:18" ht="15.75" customHeight="1" x14ac:dyDescent="0.2">
      <c r="A3507" s="22"/>
      <c r="B3507" s="27" t="s">
        <v>21</v>
      </c>
      <c r="C3507" s="27">
        <v>1185732</v>
      </c>
      <c r="D3507" s="28">
        <v>44412</v>
      </c>
      <c r="E3507" s="27" t="s">
        <v>22</v>
      </c>
      <c r="F3507" s="27" t="s">
        <v>126</v>
      </c>
      <c r="G3507" s="27" t="s">
        <v>127</v>
      </c>
      <c r="H3507" s="27" t="s">
        <v>27</v>
      </c>
      <c r="I3507" s="29">
        <v>0.45</v>
      </c>
      <c r="J3507" s="30">
        <v>2250</v>
      </c>
      <c r="K3507" s="31">
        <f t="shared" si="26"/>
        <v>1012.5</v>
      </c>
      <c r="L3507" s="31">
        <f t="shared" si="27"/>
        <v>303.75</v>
      </c>
      <c r="M3507" s="32">
        <v>0.3</v>
      </c>
      <c r="O3507" s="37"/>
      <c r="P3507" s="35"/>
      <c r="Q3507" s="33"/>
      <c r="R3507" s="34"/>
    </row>
    <row r="3508" spans="1:18" ht="15.75" customHeight="1" x14ac:dyDescent="0.2">
      <c r="A3508" s="22"/>
      <c r="B3508" s="27" t="s">
        <v>21</v>
      </c>
      <c r="C3508" s="27">
        <v>1185732</v>
      </c>
      <c r="D3508" s="28">
        <v>44412</v>
      </c>
      <c r="E3508" s="27" t="s">
        <v>22</v>
      </c>
      <c r="F3508" s="27" t="s">
        <v>126</v>
      </c>
      <c r="G3508" s="27" t="s">
        <v>127</v>
      </c>
      <c r="H3508" s="27" t="s">
        <v>28</v>
      </c>
      <c r="I3508" s="29">
        <v>0.54999999999999993</v>
      </c>
      <c r="J3508" s="30">
        <v>2000</v>
      </c>
      <c r="K3508" s="31">
        <f t="shared" si="26"/>
        <v>1099.9999999999998</v>
      </c>
      <c r="L3508" s="31">
        <f t="shared" si="27"/>
        <v>329.99999999999994</v>
      </c>
      <c r="M3508" s="32">
        <v>0.3</v>
      </c>
      <c r="O3508" s="37"/>
      <c r="P3508" s="35"/>
      <c r="Q3508" s="33"/>
      <c r="R3508" s="34"/>
    </row>
    <row r="3509" spans="1:18" ht="15.75" customHeight="1" x14ac:dyDescent="0.2">
      <c r="A3509" s="22"/>
      <c r="B3509" s="27" t="s">
        <v>21</v>
      </c>
      <c r="C3509" s="27">
        <v>1185732</v>
      </c>
      <c r="D3509" s="28">
        <v>44412</v>
      </c>
      <c r="E3509" s="27" t="s">
        <v>22</v>
      </c>
      <c r="F3509" s="27" t="s">
        <v>126</v>
      </c>
      <c r="G3509" s="27" t="s">
        <v>127</v>
      </c>
      <c r="H3509" s="27" t="s">
        <v>29</v>
      </c>
      <c r="I3509" s="29">
        <v>0.6</v>
      </c>
      <c r="J3509" s="30">
        <v>3750</v>
      </c>
      <c r="K3509" s="31">
        <f t="shared" si="26"/>
        <v>2250</v>
      </c>
      <c r="L3509" s="31">
        <f t="shared" si="27"/>
        <v>787.5</v>
      </c>
      <c r="M3509" s="32">
        <v>0.35</v>
      </c>
      <c r="O3509" s="37"/>
      <c r="P3509" s="35"/>
      <c r="Q3509" s="33"/>
      <c r="R3509" s="34"/>
    </row>
    <row r="3510" spans="1:18" ht="15.75" customHeight="1" x14ac:dyDescent="0.2">
      <c r="A3510" s="22"/>
      <c r="B3510" s="27" t="s">
        <v>21</v>
      </c>
      <c r="C3510" s="27">
        <v>1185732</v>
      </c>
      <c r="D3510" s="28">
        <v>44442</v>
      </c>
      <c r="E3510" s="27" t="s">
        <v>22</v>
      </c>
      <c r="F3510" s="27" t="s">
        <v>126</v>
      </c>
      <c r="G3510" s="27" t="s">
        <v>127</v>
      </c>
      <c r="H3510" s="27" t="s">
        <v>24</v>
      </c>
      <c r="I3510" s="29">
        <v>0.54999999999999993</v>
      </c>
      <c r="J3510" s="30">
        <v>5000</v>
      </c>
      <c r="K3510" s="31">
        <f t="shared" si="26"/>
        <v>2749.9999999999995</v>
      </c>
      <c r="L3510" s="31">
        <f t="shared" si="27"/>
        <v>1099.9999999999998</v>
      </c>
      <c r="M3510" s="32">
        <v>0.4</v>
      </c>
      <c r="O3510" s="37"/>
      <c r="P3510" s="35"/>
      <c r="Q3510" s="33"/>
      <c r="R3510" s="34"/>
    </row>
    <row r="3511" spans="1:18" ht="15.75" customHeight="1" x14ac:dyDescent="0.2">
      <c r="A3511" s="22"/>
      <c r="B3511" s="27" t="s">
        <v>21</v>
      </c>
      <c r="C3511" s="27">
        <v>1185732</v>
      </c>
      <c r="D3511" s="28">
        <v>44442</v>
      </c>
      <c r="E3511" s="27" t="s">
        <v>22</v>
      </c>
      <c r="F3511" s="27" t="s">
        <v>126</v>
      </c>
      <c r="G3511" s="27" t="s">
        <v>127</v>
      </c>
      <c r="H3511" s="27" t="s">
        <v>25</v>
      </c>
      <c r="I3511" s="29">
        <v>0.5</v>
      </c>
      <c r="J3511" s="30">
        <v>3000</v>
      </c>
      <c r="K3511" s="31">
        <f t="shared" si="26"/>
        <v>1500</v>
      </c>
      <c r="L3511" s="31">
        <f t="shared" si="27"/>
        <v>600</v>
      </c>
      <c r="M3511" s="32">
        <v>0.4</v>
      </c>
      <c r="O3511" s="37"/>
      <c r="P3511" s="35"/>
      <c r="Q3511" s="33"/>
      <c r="R3511" s="34"/>
    </row>
    <row r="3512" spans="1:18" ht="15.75" customHeight="1" x14ac:dyDescent="0.2">
      <c r="A3512" s="22"/>
      <c r="B3512" s="27" t="s">
        <v>21</v>
      </c>
      <c r="C3512" s="27">
        <v>1185732</v>
      </c>
      <c r="D3512" s="28">
        <v>44442</v>
      </c>
      <c r="E3512" s="27" t="s">
        <v>22</v>
      </c>
      <c r="F3512" s="27" t="s">
        <v>126</v>
      </c>
      <c r="G3512" s="27" t="s">
        <v>127</v>
      </c>
      <c r="H3512" s="27" t="s">
        <v>26</v>
      </c>
      <c r="I3512" s="29">
        <v>0.45</v>
      </c>
      <c r="J3512" s="30">
        <v>2000</v>
      </c>
      <c r="K3512" s="31">
        <f t="shared" si="26"/>
        <v>900</v>
      </c>
      <c r="L3512" s="31">
        <f t="shared" si="27"/>
        <v>270</v>
      </c>
      <c r="M3512" s="32">
        <v>0.3</v>
      </c>
      <c r="O3512" s="37"/>
      <c r="P3512" s="35"/>
      <c r="Q3512" s="33"/>
      <c r="R3512" s="34"/>
    </row>
    <row r="3513" spans="1:18" ht="15.75" customHeight="1" x14ac:dyDescent="0.2">
      <c r="A3513" s="22"/>
      <c r="B3513" s="27" t="s">
        <v>21</v>
      </c>
      <c r="C3513" s="27">
        <v>1185732</v>
      </c>
      <c r="D3513" s="28">
        <v>44442</v>
      </c>
      <c r="E3513" s="27" t="s">
        <v>22</v>
      </c>
      <c r="F3513" s="27" t="s">
        <v>126</v>
      </c>
      <c r="G3513" s="27" t="s">
        <v>127</v>
      </c>
      <c r="H3513" s="27" t="s">
        <v>27</v>
      </c>
      <c r="I3513" s="29">
        <v>0.45</v>
      </c>
      <c r="J3513" s="30">
        <v>1750</v>
      </c>
      <c r="K3513" s="31">
        <f t="shared" si="26"/>
        <v>787.5</v>
      </c>
      <c r="L3513" s="31">
        <f t="shared" si="27"/>
        <v>236.25</v>
      </c>
      <c r="M3513" s="32">
        <v>0.3</v>
      </c>
      <c r="O3513" s="37"/>
      <c r="P3513" s="35"/>
      <c r="Q3513" s="33"/>
      <c r="R3513" s="34"/>
    </row>
    <row r="3514" spans="1:18" ht="15.75" customHeight="1" x14ac:dyDescent="0.2">
      <c r="A3514" s="22"/>
      <c r="B3514" s="27" t="s">
        <v>21</v>
      </c>
      <c r="C3514" s="27">
        <v>1185732</v>
      </c>
      <c r="D3514" s="28">
        <v>44442</v>
      </c>
      <c r="E3514" s="27" t="s">
        <v>22</v>
      </c>
      <c r="F3514" s="27" t="s">
        <v>126</v>
      </c>
      <c r="G3514" s="27" t="s">
        <v>127</v>
      </c>
      <c r="H3514" s="27" t="s">
        <v>28</v>
      </c>
      <c r="I3514" s="29">
        <v>0.54999999999999993</v>
      </c>
      <c r="J3514" s="30">
        <v>1750</v>
      </c>
      <c r="K3514" s="31">
        <f t="shared" si="26"/>
        <v>962.49999999999989</v>
      </c>
      <c r="L3514" s="31">
        <f t="shared" si="27"/>
        <v>288.74999999999994</v>
      </c>
      <c r="M3514" s="32">
        <v>0.3</v>
      </c>
      <c r="O3514" s="37"/>
      <c r="P3514" s="35"/>
      <c r="Q3514" s="33"/>
      <c r="R3514" s="34"/>
    </row>
    <row r="3515" spans="1:18" ht="15.75" customHeight="1" x14ac:dyDescent="0.2">
      <c r="A3515" s="22"/>
      <c r="B3515" s="27" t="s">
        <v>21</v>
      </c>
      <c r="C3515" s="27">
        <v>1185732</v>
      </c>
      <c r="D3515" s="28">
        <v>44442</v>
      </c>
      <c r="E3515" s="27" t="s">
        <v>22</v>
      </c>
      <c r="F3515" s="27" t="s">
        <v>126</v>
      </c>
      <c r="G3515" s="27" t="s">
        <v>127</v>
      </c>
      <c r="H3515" s="27" t="s">
        <v>29</v>
      </c>
      <c r="I3515" s="29">
        <v>0.6</v>
      </c>
      <c r="J3515" s="30">
        <v>2750</v>
      </c>
      <c r="K3515" s="31">
        <f t="shared" si="26"/>
        <v>1650</v>
      </c>
      <c r="L3515" s="31">
        <f t="shared" si="27"/>
        <v>577.5</v>
      </c>
      <c r="M3515" s="32">
        <v>0.35</v>
      </c>
      <c r="O3515" s="37"/>
      <c r="P3515" s="35"/>
      <c r="Q3515" s="33"/>
      <c r="R3515" s="34"/>
    </row>
    <row r="3516" spans="1:18" ht="15.75" customHeight="1" x14ac:dyDescent="0.2">
      <c r="A3516" s="22"/>
      <c r="B3516" s="27" t="s">
        <v>21</v>
      </c>
      <c r="C3516" s="27">
        <v>1185732</v>
      </c>
      <c r="D3516" s="28">
        <v>44474</v>
      </c>
      <c r="E3516" s="27" t="s">
        <v>22</v>
      </c>
      <c r="F3516" s="27" t="s">
        <v>126</v>
      </c>
      <c r="G3516" s="27" t="s">
        <v>127</v>
      </c>
      <c r="H3516" s="27" t="s">
        <v>24</v>
      </c>
      <c r="I3516" s="29">
        <v>0.6</v>
      </c>
      <c r="J3516" s="30">
        <v>4500</v>
      </c>
      <c r="K3516" s="31">
        <f t="shared" si="26"/>
        <v>2700</v>
      </c>
      <c r="L3516" s="31">
        <f t="shared" si="27"/>
        <v>1080</v>
      </c>
      <c r="M3516" s="32">
        <v>0.4</v>
      </c>
      <c r="O3516" s="37"/>
      <c r="P3516" s="35"/>
      <c r="Q3516" s="33"/>
      <c r="R3516" s="34"/>
    </row>
    <row r="3517" spans="1:18" ht="15.75" customHeight="1" x14ac:dyDescent="0.2">
      <c r="A3517" s="22"/>
      <c r="B3517" s="27" t="s">
        <v>21</v>
      </c>
      <c r="C3517" s="27">
        <v>1185732</v>
      </c>
      <c r="D3517" s="28">
        <v>44474</v>
      </c>
      <c r="E3517" s="27" t="s">
        <v>22</v>
      </c>
      <c r="F3517" s="27" t="s">
        <v>126</v>
      </c>
      <c r="G3517" s="27" t="s">
        <v>127</v>
      </c>
      <c r="H3517" s="27" t="s">
        <v>25</v>
      </c>
      <c r="I3517" s="29">
        <v>0.55000000000000004</v>
      </c>
      <c r="J3517" s="30">
        <v>2750</v>
      </c>
      <c r="K3517" s="31">
        <f t="shared" si="26"/>
        <v>1512.5000000000002</v>
      </c>
      <c r="L3517" s="31">
        <f t="shared" si="27"/>
        <v>605.00000000000011</v>
      </c>
      <c r="M3517" s="32">
        <v>0.4</v>
      </c>
      <c r="O3517" s="37"/>
      <c r="P3517" s="35"/>
      <c r="Q3517" s="33"/>
      <c r="R3517" s="34"/>
    </row>
    <row r="3518" spans="1:18" ht="15.75" customHeight="1" x14ac:dyDescent="0.2">
      <c r="A3518" s="22"/>
      <c r="B3518" s="27" t="s">
        <v>21</v>
      </c>
      <c r="C3518" s="27">
        <v>1185732</v>
      </c>
      <c r="D3518" s="28">
        <v>44474</v>
      </c>
      <c r="E3518" s="27" t="s">
        <v>22</v>
      </c>
      <c r="F3518" s="27" t="s">
        <v>126</v>
      </c>
      <c r="G3518" s="27" t="s">
        <v>127</v>
      </c>
      <c r="H3518" s="27" t="s">
        <v>26</v>
      </c>
      <c r="I3518" s="29">
        <v>0.55000000000000004</v>
      </c>
      <c r="J3518" s="30">
        <v>1750</v>
      </c>
      <c r="K3518" s="31">
        <f t="shared" si="26"/>
        <v>962.50000000000011</v>
      </c>
      <c r="L3518" s="31">
        <f t="shared" si="27"/>
        <v>288.75</v>
      </c>
      <c r="M3518" s="32">
        <v>0.3</v>
      </c>
      <c r="O3518" s="37"/>
      <c r="P3518" s="35"/>
      <c r="Q3518" s="33"/>
      <c r="R3518" s="34"/>
    </row>
    <row r="3519" spans="1:18" ht="15.75" customHeight="1" x14ac:dyDescent="0.2">
      <c r="A3519" s="22"/>
      <c r="B3519" s="27" t="s">
        <v>21</v>
      </c>
      <c r="C3519" s="27">
        <v>1185732</v>
      </c>
      <c r="D3519" s="28">
        <v>44474</v>
      </c>
      <c r="E3519" s="27" t="s">
        <v>22</v>
      </c>
      <c r="F3519" s="27" t="s">
        <v>126</v>
      </c>
      <c r="G3519" s="27" t="s">
        <v>127</v>
      </c>
      <c r="H3519" s="27" t="s">
        <v>27</v>
      </c>
      <c r="I3519" s="29">
        <v>0.55000000000000004</v>
      </c>
      <c r="J3519" s="30">
        <v>1500</v>
      </c>
      <c r="K3519" s="31">
        <f t="shared" si="26"/>
        <v>825.00000000000011</v>
      </c>
      <c r="L3519" s="31">
        <f t="shared" si="27"/>
        <v>247.50000000000003</v>
      </c>
      <c r="M3519" s="32">
        <v>0.3</v>
      </c>
      <c r="O3519" s="37"/>
      <c r="P3519" s="35"/>
      <c r="Q3519" s="33"/>
      <c r="R3519" s="34"/>
    </row>
    <row r="3520" spans="1:18" ht="15.75" customHeight="1" x14ac:dyDescent="0.2">
      <c r="A3520" s="22"/>
      <c r="B3520" s="27" t="s">
        <v>21</v>
      </c>
      <c r="C3520" s="27">
        <v>1185732</v>
      </c>
      <c r="D3520" s="28">
        <v>44474</v>
      </c>
      <c r="E3520" s="27" t="s">
        <v>22</v>
      </c>
      <c r="F3520" s="27" t="s">
        <v>126</v>
      </c>
      <c r="G3520" s="27" t="s">
        <v>127</v>
      </c>
      <c r="H3520" s="27" t="s">
        <v>28</v>
      </c>
      <c r="I3520" s="29">
        <v>0.65</v>
      </c>
      <c r="J3520" s="30">
        <v>1500</v>
      </c>
      <c r="K3520" s="31">
        <f t="shared" si="26"/>
        <v>975</v>
      </c>
      <c r="L3520" s="31">
        <f t="shared" si="27"/>
        <v>292.5</v>
      </c>
      <c r="M3520" s="32">
        <v>0.3</v>
      </c>
      <c r="O3520" s="37"/>
      <c r="P3520" s="35"/>
      <c r="Q3520" s="33"/>
      <c r="R3520" s="34"/>
    </row>
    <row r="3521" spans="1:18" ht="15.75" customHeight="1" x14ac:dyDescent="0.2">
      <c r="A3521" s="22"/>
      <c r="B3521" s="27" t="s">
        <v>21</v>
      </c>
      <c r="C3521" s="27">
        <v>1185732</v>
      </c>
      <c r="D3521" s="28">
        <v>44474</v>
      </c>
      <c r="E3521" s="27" t="s">
        <v>22</v>
      </c>
      <c r="F3521" s="27" t="s">
        <v>126</v>
      </c>
      <c r="G3521" s="27" t="s">
        <v>127</v>
      </c>
      <c r="H3521" s="27" t="s">
        <v>29</v>
      </c>
      <c r="I3521" s="29">
        <v>0.7</v>
      </c>
      <c r="J3521" s="30">
        <v>2750</v>
      </c>
      <c r="K3521" s="31">
        <f t="shared" si="26"/>
        <v>1924.9999999999998</v>
      </c>
      <c r="L3521" s="31">
        <f t="shared" si="27"/>
        <v>673.74999999999989</v>
      </c>
      <c r="M3521" s="32">
        <v>0.35</v>
      </c>
      <c r="O3521" s="37"/>
      <c r="P3521" s="35"/>
      <c r="Q3521" s="33"/>
      <c r="R3521" s="34"/>
    </row>
    <row r="3522" spans="1:18" ht="15.75" customHeight="1" x14ac:dyDescent="0.2">
      <c r="A3522" s="22"/>
      <c r="B3522" s="27" t="s">
        <v>21</v>
      </c>
      <c r="C3522" s="27">
        <v>1185732</v>
      </c>
      <c r="D3522" s="28">
        <v>44504</v>
      </c>
      <c r="E3522" s="27" t="s">
        <v>22</v>
      </c>
      <c r="F3522" s="27" t="s">
        <v>126</v>
      </c>
      <c r="G3522" s="27" t="s">
        <v>127</v>
      </c>
      <c r="H3522" s="27" t="s">
        <v>24</v>
      </c>
      <c r="I3522" s="29">
        <v>0.65</v>
      </c>
      <c r="J3522" s="30">
        <v>4250</v>
      </c>
      <c r="K3522" s="31">
        <f t="shared" si="26"/>
        <v>2762.5</v>
      </c>
      <c r="L3522" s="31">
        <f t="shared" si="27"/>
        <v>1105</v>
      </c>
      <c r="M3522" s="32">
        <v>0.4</v>
      </c>
      <c r="O3522" s="37"/>
      <c r="P3522" s="35"/>
      <c r="Q3522" s="33"/>
      <c r="R3522" s="34"/>
    </row>
    <row r="3523" spans="1:18" ht="15.75" customHeight="1" x14ac:dyDescent="0.2">
      <c r="A3523" s="22"/>
      <c r="B3523" s="27" t="s">
        <v>21</v>
      </c>
      <c r="C3523" s="27">
        <v>1185732</v>
      </c>
      <c r="D3523" s="28">
        <v>44504</v>
      </c>
      <c r="E3523" s="27" t="s">
        <v>22</v>
      </c>
      <c r="F3523" s="27" t="s">
        <v>126</v>
      </c>
      <c r="G3523" s="27" t="s">
        <v>127</v>
      </c>
      <c r="H3523" s="27" t="s">
        <v>25</v>
      </c>
      <c r="I3523" s="29">
        <v>0.55000000000000004</v>
      </c>
      <c r="J3523" s="30">
        <v>3000</v>
      </c>
      <c r="K3523" s="31">
        <f t="shared" si="26"/>
        <v>1650.0000000000002</v>
      </c>
      <c r="L3523" s="31">
        <f t="shared" si="27"/>
        <v>660.00000000000011</v>
      </c>
      <c r="M3523" s="32">
        <v>0.4</v>
      </c>
      <c r="O3523" s="37"/>
      <c r="P3523" s="35"/>
      <c r="Q3523" s="33"/>
      <c r="R3523" s="34"/>
    </row>
    <row r="3524" spans="1:18" ht="15.75" customHeight="1" x14ac:dyDescent="0.2">
      <c r="A3524" s="22"/>
      <c r="B3524" s="27" t="s">
        <v>21</v>
      </c>
      <c r="C3524" s="27">
        <v>1185732</v>
      </c>
      <c r="D3524" s="28">
        <v>44504</v>
      </c>
      <c r="E3524" s="27" t="s">
        <v>22</v>
      </c>
      <c r="F3524" s="27" t="s">
        <v>126</v>
      </c>
      <c r="G3524" s="27" t="s">
        <v>127</v>
      </c>
      <c r="H3524" s="27" t="s">
        <v>26</v>
      </c>
      <c r="I3524" s="29">
        <v>0.55000000000000004</v>
      </c>
      <c r="J3524" s="30">
        <v>2950</v>
      </c>
      <c r="K3524" s="31">
        <f t="shared" si="26"/>
        <v>1622.5000000000002</v>
      </c>
      <c r="L3524" s="31">
        <f t="shared" si="27"/>
        <v>486.75000000000006</v>
      </c>
      <c r="M3524" s="32">
        <v>0.3</v>
      </c>
      <c r="O3524" s="37"/>
      <c r="P3524" s="35"/>
      <c r="Q3524" s="33"/>
      <c r="R3524" s="34"/>
    </row>
    <row r="3525" spans="1:18" ht="15.75" customHeight="1" x14ac:dyDescent="0.2">
      <c r="A3525" s="22"/>
      <c r="B3525" s="27" t="s">
        <v>21</v>
      </c>
      <c r="C3525" s="27">
        <v>1185732</v>
      </c>
      <c r="D3525" s="28">
        <v>44504</v>
      </c>
      <c r="E3525" s="27" t="s">
        <v>22</v>
      </c>
      <c r="F3525" s="27" t="s">
        <v>126</v>
      </c>
      <c r="G3525" s="27" t="s">
        <v>127</v>
      </c>
      <c r="H3525" s="27" t="s">
        <v>27</v>
      </c>
      <c r="I3525" s="29">
        <v>0.55000000000000004</v>
      </c>
      <c r="J3525" s="30">
        <v>2750</v>
      </c>
      <c r="K3525" s="31">
        <f t="shared" si="26"/>
        <v>1512.5000000000002</v>
      </c>
      <c r="L3525" s="31">
        <f t="shared" si="27"/>
        <v>453.75000000000006</v>
      </c>
      <c r="M3525" s="32">
        <v>0.3</v>
      </c>
      <c r="O3525" s="37"/>
      <c r="P3525" s="35"/>
      <c r="Q3525" s="33"/>
      <c r="R3525" s="34"/>
    </row>
    <row r="3526" spans="1:18" ht="15.75" customHeight="1" x14ac:dyDescent="0.2">
      <c r="A3526" s="22"/>
      <c r="B3526" s="27" t="s">
        <v>21</v>
      </c>
      <c r="C3526" s="27">
        <v>1185732</v>
      </c>
      <c r="D3526" s="28">
        <v>44504</v>
      </c>
      <c r="E3526" s="27" t="s">
        <v>22</v>
      </c>
      <c r="F3526" s="27" t="s">
        <v>126</v>
      </c>
      <c r="G3526" s="27" t="s">
        <v>127</v>
      </c>
      <c r="H3526" s="27" t="s">
        <v>28</v>
      </c>
      <c r="I3526" s="29">
        <v>0.65</v>
      </c>
      <c r="J3526" s="30">
        <v>2500</v>
      </c>
      <c r="K3526" s="31">
        <f t="shared" si="26"/>
        <v>1625</v>
      </c>
      <c r="L3526" s="31">
        <f t="shared" si="27"/>
        <v>487.5</v>
      </c>
      <c r="M3526" s="32">
        <v>0.3</v>
      </c>
      <c r="O3526" s="37"/>
      <c r="P3526" s="35"/>
      <c r="Q3526" s="33"/>
      <c r="R3526" s="34"/>
    </row>
    <row r="3527" spans="1:18" ht="15.75" customHeight="1" x14ac:dyDescent="0.2">
      <c r="A3527" s="22"/>
      <c r="B3527" s="27" t="s">
        <v>21</v>
      </c>
      <c r="C3527" s="27">
        <v>1185732</v>
      </c>
      <c r="D3527" s="28">
        <v>44504</v>
      </c>
      <c r="E3527" s="27" t="s">
        <v>22</v>
      </c>
      <c r="F3527" s="27" t="s">
        <v>126</v>
      </c>
      <c r="G3527" s="27" t="s">
        <v>127</v>
      </c>
      <c r="H3527" s="27" t="s">
        <v>29</v>
      </c>
      <c r="I3527" s="29">
        <v>0.7</v>
      </c>
      <c r="J3527" s="30">
        <v>3500</v>
      </c>
      <c r="K3527" s="31">
        <f t="shared" si="26"/>
        <v>2450</v>
      </c>
      <c r="L3527" s="31">
        <f t="shared" si="27"/>
        <v>857.5</v>
      </c>
      <c r="M3527" s="32">
        <v>0.35</v>
      </c>
      <c r="O3527" s="37"/>
      <c r="P3527" s="35"/>
      <c r="Q3527" s="33"/>
      <c r="R3527" s="34"/>
    </row>
    <row r="3528" spans="1:18" ht="15.75" customHeight="1" x14ac:dyDescent="0.2">
      <c r="A3528" s="22"/>
      <c r="B3528" s="27" t="s">
        <v>21</v>
      </c>
      <c r="C3528" s="27">
        <v>1185732</v>
      </c>
      <c r="D3528" s="28">
        <v>44533</v>
      </c>
      <c r="E3528" s="27" t="s">
        <v>22</v>
      </c>
      <c r="F3528" s="27" t="s">
        <v>126</v>
      </c>
      <c r="G3528" s="27" t="s">
        <v>127</v>
      </c>
      <c r="H3528" s="27" t="s">
        <v>24</v>
      </c>
      <c r="I3528" s="29">
        <v>0.65</v>
      </c>
      <c r="J3528" s="30">
        <v>5750</v>
      </c>
      <c r="K3528" s="31">
        <f t="shared" si="26"/>
        <v>3737.5</v>
      </c>
      <c r="L3528" s="31">
        <f t="shared" si="27"/>
        <v>1495</v>
      </c>
      <c r="M3528" s="32">
        <v>0.4</v>
      </c>
      <c r="O3528" s="37"/>
      <c r="P3528" s="35"/>
      <c r="Q3528" s="33"/>
      <c r="R3528" s="34"/>
    </row>
    <row r="3529" spans="1:18" ht="15.75" customHeight="1" x14ac:dyDescent="0.2">
      <c r="A3529" s="22"/>
      <c r="B3529" s="27" t="s">
        <v>21</v>
      </c>
      <c r="C3529" s="27">
        <v>1185732</v>
      </c>
      <c r="D3529" s="28">
        <v>44533</v>
      </c>
      <c r="E3529" s="27" t="s">
        <v>22</v>
      </c>
      <c r="F3529" s="27" t="s">
        <v>126</v>
      </c>
      <c r="G3529" s="27" t="s">
        <v>127</v>
      </c>
      <c r="H3529" s="27" t="s">
        <v>25</v>
      </c>
      <c r="I3529" s="29">
        <v>0.55000000000000004</v>
      </c>
      <c r="J3529" s="30">
        <v>3750</v>
      </c>
      <c r="K3529" s="31">
        <f t="shared" si="26"/>
        <v>2062.5</v>
      </c>
      <c r="L3529" s="31">
        <f t="shared" si="27"/>
        <v>825</v>
      </c>
      <c r="M3529" s="32">
        <v>0.4</v>
      </c>
      <c r="O3529" s="37"/>
      <c r="P3529" s="35"/>
      <c r="Q3529" s="33"/>
      <c r="R3529" s="34"/>
    </row>
    <row r="3530" spans="1:18" ht="15.75" customHeight="1" x14ac:dyDescent="0.2">
      <c r="A3530" s="22"/>
      <c r="B3530" s="27" t="s">
        <v>21</v>
      </c>
      <c r="C3530" s="27">
        <v>1185732</v>
      </c>
      <c r="D3530" s="28">
        <v>44533</v>
      </c>
      <c r="E3530" s="27" t="s">
        <v>22</v>
      </c>
      <c r="F3530" s="27" t="s">
        <v>126</v>
      </c>
      <c r="G3530" s="27" t="s">
        <v>127</v>
      </c>
      <c r="H3530" s="27" t="s">
        <v>26</v>
      </c>
      <c r="I3530" s="29">
        <v>0.55000000000000004</v>
      </c>
      <c r="J3530" s="30">
        <v>3500</v>
      </c>
      <c r="K3530" s="31">
        <f t="shared" si="26"/>
        <v>1925.0000000000002</v>
      </c>
      <c r="L3530" s="31">
        <f t="shared" si="27"/>
        <v>577.5</v>
      </c>
      <c r="M3530" s="32">
        <v>0.3</v>
      </c>
      <c r="O3530" s="37"/>
      <c r="P3530" s="35"/>
      <c r="Q3530" s="33"/>
      <c r="R3530" s="34"/>
    </row>
    <row r="3531" spans="1:18" ht="15.75" customHeight="1" x14ac:dyDescent="0.2">
      <c r="A3531" s="22"/>
      <c r="B3531" s="27" t="s">
        <v>21</v>
      </c>
      <c r="C3531" s="27">
        <v>1185732</v>
      </c>
      <c r="D3531" s="28">
        <v>44533</v>
      </c>
      <c r="E3531" s="27" t="s">
        <v>22</v>
      </c>
      <c r="F3531" s="27" t="s">
        <v>126</v>
      </c>
      <c r="G3531" s="27" t="s">
        <v>127</v>
      </c>
      <c r="H3531" s="27" t="s">
        <v>27</v>
      </c>
      <c r="I3531" s="29">
        <v>0.55000000000000004</v>
      </c>
      <c r="J3531" s="30">
        <v>3000</v>
      </c>
      <c r="K3531" s="31">
        <f t="shared" si="26"/>
        <v>1650.0000000000002</v>
      </c>
      <c r="L3531" s="31">
        <f t="shared" si="27"/>
        <v>495.00000000000006</v>
      </c>
      <c r="M3531" s="32">
        <v>0.3</v>
      </c>
      <c r="O3531" s="37"/>
      <c r="P3531" s="35"/>
      <c r="Q3531" s="33"/>
      <c r="R3531" s="34"/>
    </row>
    <row r="3532" spans="1:18" ht="15.75" customHeight="1" x14ac:dyDescent="0.2">
      <c r="A3532" s="22"/>
      <c r="B3532" s="27" t="s">
        <v>21</v>
      </c>
      <c r="C3532" s="27">
        <v>1185732</v>
      </c>
      <c r="D3532" s="28">
        <v>44533</v>
      </c>
      <c r="E3532" s="27" t="s">
        <v>22</v>
      </c>
      <c r="F3532" s="27" t="s">
        <v>126</v>
      </c>
      <c r="G3532" s="27" t="s">
        <v>127</v>
      </c>
      <c r="H3532" s="27" t="s">
        <v>28</v>
      </c>
      <c r="I3532" s="29">
        <v>0.65</v>
      </c>
      <c r="J3532" s="30">
        <v>3000</v>
      </c>
      <c r="K3532" s="31">
        <f t="shared" si="26"/>
        <v>1950</v>
      </c>
      <c r="L3532" s="31">
        <f t="shared" si="27"/>
        <v>585</v>
      </c>
      <c r="M3532" s="32">
        <v>0.3</v>
      </c>
      <c r="O3532" s="37"/>
      <c r="P3532" s="35"/>
      <c r="Q3532" s="33"/>
      <c r="R3532" s="34"/>
    </row>
    <row r="3533" spans="1:18" ht="15.75" customHeight="1" x14ac:dyDescent="0.2">
      <c r="A3533" s="22"/>
      <c r="B3533" s="27" t="s">
        <v>21</v>
      </c>
      <c r="C3533" s="27">
        <v>1185732</v>
      </c>
      <c r="D3533" s="28">
        <v>44533</v>
      </c>
      <c r="E3533" s="27" t="s">
        <v>22</v>
      </c>
      <c r="F3533" s="27" t="s">
        <v>126</v>
      </c>
      <c r="G3533" s="27" t="s">
        <v>127</v>
      </c>
      <c r="H3533" s="27" t="s">
        <v>29</v>
      </c>
      <c r="I3533" s="29">
        <v>0.7</v>
      </c>
      <c r="J3533" s="30">
        <v>4000</v>
      </c>
      <c r="K3533" s="31">
        <f t="shared" si="26"/>
        <v>2800</v>
      </c>
      <c r="L3533" s="31">
        <f t="shared" si="27"/>
        <v>979.99999999999989</v>
      </c>
      <c r="M3533" s="32">
        <v>0.35</v>
      </c>
      <c r="O3533" s="37"/>
      <c r="P3533" s="35"/>
      <c r="Q3533" s="33"/>
      <c r="R3533" s="34"/>
    </row>
    <row r="3534" spans="1:18" ht="15.75" customHeight="1" x14ac:dyDescent="0.2">
      <c r="A3534" s="22" t="s">
        <v>46</v>
      </c>
      <c r="B3534" s="27" t="s">
        <v>21</v>
      </c>
      <c r="C3534" s="27">
        <v>1185732</v>
      </c>
      <c r="D3534" s="28">
        <v>44206</v>
      </c>
      <c r="E3534" s="27" t="s">
        <v>22</v>
      </c>
      <c r="F3534" s="27" t="s">
        <v>128</v>
      </c>
      <c r="G3534" s="27" t="s">
        <v>129</v>
      </c>
      <c r="H3534" s="27" t="s">
        <v>24</v>
      </c>
      <c r="I3534" s="29">
        <v>0.35000000000000003</v>
      </c>
      <c r="J3534" s="30">
        <v>4250</v>
      </c>
      <c r="K3534" s="31">
        <f t="shared" si="26"/>
        <v>1487.5000000000002</v>
      </c>
      <c r="L3534" s="31">
        <f t="shared" si="27"/>
        <v>520.625</v>
      </c>
      <c r="M3534" s="32">
        <v>0.35</v>
      </c>
      <c r="O3534" s="37"/>
      <c r="P3534" s="35"/>
      <c r="Q3534" s="33"/>
      <c r="R3534" s="34"/>
    </row>
    <row r="3535" spans="1:18" ht="15.75" customHeight="1" x14ac:dyDescent="0.2">
      <c r="A3535" s="22"/>
      <c r="B3535" s="27" t="s">
        <v>21</v>
      </c>
      <c r="C3535" s="27">
        <v>1185732</v>
      </c>
      <c r="D3535" s="28">
        <v>44206</v>
      </c>
      <c r="E3535" s="27" t="s">
        <v>22</v>
      </c>
      <c r="F3535" s="27" t="s">
        <v>128</v>
      </c>
      <c r="G3535" s="27" t="s">
        <v>129</v>
      </c>
      <c r="H3535" s="27" t="s">
        <v>25</v>
      </c>
      <c r="I3535" s="29">
        <v>0.35000000000000003</v>
      </c>
      <c r="J3535" s="30">
        <v>2250</v>
      </c>
      <c r="K3535" s="31">
        <f t="shared" si="26"/>
        <v>787.50000000000011</v>
      </c>
      <c r="L3535" s="31">
        <f t="shared" si="27"/>
        <v>275.625</v>
      </c>
      <c r="M3535" s="32">
        <v>0.35</v>
      </c>
      <c r="O3535" s="37"/>
      <c r="P3535" s="35"/>
      <c r="Q3535" s="33"/>
      <c r="R3535" s="34"/>
    </row>
    <row r="3536" spans="1:18" ht="15.75" customHeight="1" x14ac:dyDescent="0.2">
      <c r="A3536" s="22"/>
      <c r="B3536" s="27" t="s">
        <v>21</v>
      </c>
      <c r="C3536" s="27">
        <v>1185732</v>
      </c>
      <c r="D3536" s="28">
        <v>44206</v>
      </c>
      <c r="E3536" s="27" t="s">
        <v>22</v>
      </c>
      <c r="F3536" s="27" t="s">
        <v>128</v>
      </c>
      <c r="G3536" s="27" t="s">
        <v>129</v>
      </c>
      <c r="H3536" s="27" t="s">
        <v>26</v>
      </c>
      <c r="I3536" s="29">
        <v>0.25000000000000006</v>
      </c>
      <c r="J3536" s="30">
        <v>2250</v>
      </c>
      <c r="K3536" s="31">
        <f t="shared" si="26"/>
        <v>562.50000000000011</v>
      </c>
      <c r="L3536" s="31">
        <f t="shared" si="27"/>
        <v>225.00000000000006</v>
      </c>
      <c r="M3536" s="32">
        <v>0.4</v>
      </c>
      <c r="O3536" s="37"/>
      <c r="P3536" s="35"/>
      <c r="Q3536" s="33"/>
      <c r="R3536" s="34"/>
    </row>
    <row r="3537" spans="1:18" ht="15.75" customHeight="1" x14ac:dyDescent="0.2">
      <c r="A3537" s="22"/>
      <c r="B3537" s="27" t="s">
        <v>21</v>
      </c>
      <c r="C3537" s="27">
        <v>1185732</v>
      </c>
      <c r="D3537" s="28">
        <v>44206</v>
      </c>
      <c r="E3537" s="27" t="s">
        <v>22</v>
      </c>
      <c r="F3537" s="27" t="s">
        <v>128</v>
      </c>
      <c r="G3537" s="27" t="s">
        <v>129</v>
      </c>
      <c r="H3537" s="27" t="s">
        <v>27</v>
      </c>
      <c r="I3537" s="29">
        <v>0.3</v>
      </c>
      <c r="J3537" s="30">
        <v>750</v>
      </c>
      <c r="K3537" s="31">
        <f t="shared" si="26"/>
        <v>225</v>
      </c>
      <c r="L3537" s="31">
        <f t="shared" si="27"/>
        <v>90</v>
      </c>
      <c r="M3537" s="32">
        <v>0.4</v>
      </c>
      <c r="O3537" s="37"/>
      <c r="P3537" s="35"/>
      <c r="Q3537" s="33"/>
      <c r="R3537" s="34"/>
    </row>
    <row r="3538" spans="1:18" ht="15.75" customHeight="1" x14ac:dyDescent="0.2">
      <c r="A3538" s="22"/>
      <c r="B3538" s="27" t="s">
        <v>21</v>
      </c>
      <c r="C3538" s="27">
        <v>1185732</v>
      </c>
      <c r="D3538" s="28">
        <v>44206</v>
      </c>
      <c r="E3538" s="27" t="s">
        <v>22</v>
      </c>
      <c r="F3538" s="27" t="s">
        <v>128</v>
      </c>
      <c r="G3538" s="27" t="s">
        <v>129</v>
      </c>
      <c r="H3538" s="27" t="s">
        <v>28</v>
      </c>
      <c r="I3538" s="29">
        <v>0.45</v>
      </c>
      <c r="J3538" s="30">
        <v>1250</v>
      </c>
      <c r="K3538" s="31">
        <f t="shared" si="26"/>
        <v>562.5</v>
      </c>
      <c r="L3538" s="31">
        <f t="shared" si="27"/>
        <v>168.75</v>
      </c>
      <c r="M3538" s="32">
        <v>0.3</v>
      </c>
      <c r="O3538" s="37"/>
      <c r="P3538" s="35"/>
      <c r="Q3538" s="33"/>
      <c r="R3538" s="34"/>
    </row>
    <row r="3539" spans="1:18" ht="15.75" customHeight="1" x14ac:dyDescent="0.2">
      <c r="A3539" s="22"/>
      <c r="B3539" s="27" t="s">
        <v>21</v>
      </c>
      <c r="C3539" s="27">
        <v>1185732</v>
      </c>
      <c r="D3539" s="28">
        <v>44206</v>
      </c>
      <c r="E3539" s="27" t="s">
        <v>22</v>
      </c>
      <c r="F3539" s="27" t="s">
        <v>128</v>
      </c>
      <c r="G3539" s="27" t="s">
        <v>129</v>
      </c>
      <c r="H3539" s="27" t="s">
        <v>29</v>
      </c>
      <c r="I3539" s="29">
        <v>0.35000000000000003</v>
      </c>
      <c r="J3539" s="30">
        <v>2250</v>
      </c>
      <c r="K3539" s="31">
        <f t="shared" si="26"/>
        <v>787.50000000000011</v>
      </c>
      <c r="L3539" s="31">
        <f t="shared" si="27"/>
        <v>315.00000000000006</v>
      </c>
      <c r="M3539" s="32">
        <v>0.4</v>
      </c>
      <c r="O3539" s="37"/>
      <c r="P3539" s="35"/>
      <c r="Q3539" s="33"/>
      <c r="R3539" s="34"/>
    </row>
    <row r="3540" spans="1:18" ht="15.75" customHeight="1" x14ac:dyDescent="0.2">
      <c r="A3540" s="22"/>
      <c r="B3540" s="27" t="s">
        <v>21</v>
      </c>
      <c r="C3540" s="27">
        <v>1185732</v>
      </c>
      <c r="D3540" s="28">
        <v>44235</v>
      </c>
      <c r="E3540" s="27" t="s">
        <v>22</v>
      </c>
      <c r="F3540" s="27" t="s">
        <v>128</v>
      </c>
      <c r="G3540" s="27" t="s">
        <v>129</v>
      </c>
      <c r="H3540" s="27" t="s">
        <v>24</v>
      </c>
      <c r="I3540" s="29">
        <v>0.35000000000000003</v>
      </c>
      <c r="J3540" s="30">
        <v>4750</v>
      </c>
      <c r="K3540" s="31">
        <f t="shared" si="26"/>
        <v>1662.5000000000002</v>
      </c>
      <c r="L3540" s="31">
        <f t="shared" si="27"/>
        <v>581.875</v>
      </c>
      <c r="M3540" s="32">
        <v>0.35</v>
      </c>
      <c r="O3540" s="37"/>
      <c r="P3540" s="35"/>
      <c r="Q3540" s="33"/>
      <c r="R3540" s="34"/>
    </row>
    <row r="3541" spans="1:18" ht="15.75" customHeight="1" x14ac:dyDescent="0.2">
      <c r="A3541" s="22"/>
      <c r="B3541" s="27" t="s">
        <v>21</v>
      </c>
      <c r="C3541" s="27">
        <v>1185732</v>
      </c>
      <c r="D3541" s="28">
        <v>44235</v>
      </c>
      <c r="E3541" s="27" t="s">
        <v>22</v>
      </c>
      <c r="F3541" s="27" t="s">
        <v>128</v>
      </c>
      <c r="G3541" s="27" t="s">
        <v>129</v>
      </c>
      <c r="H3541" s="27" t="s">
        <v>25</v>
      </c>
      <c r="I3541" s="29">
        <v>0.35000000000000003</v>
      </c>
      <c r="J3541" s="30">
        <v>1250</v>
      </c>
      <c r="K3541" s="31">
        <f t="shared" si="26"/>
        <v>437.50000000000006</v>
      </c>
      <c r="L3541" s="31">
        <f t="shared" si="27"/>
        <v>153.125</v>
      </c>
      <c r="M3541" s="32">
        <v>0.35</v>
      </c>
      <c r="O3541" s="37"/>
      <c r="P3541" s="35"/>
      <c r="Q3541" s="33"/>
      <c r="R3541" s="34"/>
    </row>
    <row r="3542" spans="1:18" ht="15.75" customHeight="1" x14ac:dyDescent="0.2">
      <c r="A3542" s="22"/>
      <c r="B3542" s="27" t="s">
        <v>21</v>
      </c>
      <c r="C3542" s="27">
        <v>1185732</v>
      </c>
      <c r="D3542" s="28">
        <v>44235</v>
      </c>
      <c r="E3542" s="27" t="s">
        <v>22</v>
      </c>
      <c r="F3542" s="27" t="s">
        <v>128</v>
      </c>
      <c r="G3542" s="27" t="s">
        <v>129</v>
      </c>
      <c r="H3542" s="27" t="s">
        <v>26</v>
      </c>
      <c r="I3542" s="29">
        <v>0.25000000000000006</v>
      </c>
      <c r="J3542" s="30">
        <v>1750</v>
      </c>
      <c r="K3542" s="31">
        <f t="shared" si="26"/>
        <v>437.50000000000011</v>
      </c>
      <c r="L3542" s="31">
        <f t="shared" si="27"/>
        <v>175.00000000000006</v>
      </c>
      <c r="M3542" s="32">
        <v>0.4</v>
      </c>
      <c r="O3542" s="37"/>
      <c r="P3542" s="35"/>
      <c r="Q3542" s="33"/>
      <c r="R3542" s="34"/>
    </row>
    <row r="3543" spans="1:18" ht="15.75" customHeight="1" x14ac:dyDescent="0.2">
      <c r="A3543" s="22"/>
      <c r="B3543" s="27" t="s">
        <v>21</v>
      </c>
      <c r="C3543" s="27">
        <v>1185732</v>
      </c>
      <c r="D3543" s="28">
        <v>44235</v>
      </c>
      <c r="E3543" s="27" t="s">
        <v>22</v>
      </c>
      <c r="F3543" s="27" t="s">
        <v>128</v>
      </c>
      <c r="G3543" s="27" t="s">
        <v>129</v>
      </c>
      <c r="H3543" s="27" t="s">
        <v>27</v>
      </c>
      <c r="I3543" s="29">
        <v>0.3</v>
      </c>
      <c r="J3543" s="30">
        <v>500</v>
      </c>
      <c r="K3543" s="31">
        <f t="shared" si="26"/>
        <v>150</v>
      </c>
      <c r="L3543" s="31">
        <f t="shared" si="27"/>
        <v>60</v>
      </c>
      <c r="M3543" s="32">
        <v>0.4</v>
      </c>
      <c r="O3543" s="37"/>
      <c r="P3543" s="35"/>
      <c r="Q3543" s="33"/>
      <c r="R3543" s="34"/>
    </row>
    <row r="3544" spans="1:18" ht="15.75" customHeight="1" x14ac:dyDescent="0.2">
      <c r="A3544" s="22"/>
      <c r="B3544" s="27" t="s">
        <v>21</v>
      </c>
      <c r="C3544" s="27">
        <v>1185732</v>
      </c>
      <c r="D3544" s="28">
        <v>44235</v>
      </c>
      <c r="E3544" s="27" t="s">
        <v>22</v>
      </c>
      <c r="F3544" s="27" t="s">
        <v>128</v>
      </c>
      <c r="G3544" s="27" t="s">
        <v>129</v>
      </c>
      <c r="H3544" s="27" t="s">
        <v>28</v>
      </c>
      <c r="I3544" s="29">
        <v>0.45</v>
      </c>
      <c r="J3544" s="30">
        <v>1250</v>
      </c>
      <c r="K3544" s="31">
        <f t="shared" si="26"/>
        <v>562.5</v>
      </c>
      <c r="L3544" s="31">
        <f t="shared" si="27"/>
        <v>168.75</v>
      </c>
      <c r="M3544" s="32">
        <v>0.3</v>
      </c>
      <c r="O3544" s="37"/>
      <c r="P3544" s="35"/>
      <c r="Q3544" s="33"/>
      <c r="R3544" s="34"/>
    </row>
    <row r="3545" spans="1:18" ht="15.75" customHeight="1" x14ac:dyDescent="0.2">
      <c r="A3545" s="22"/>
      <c r="B3545" s="27" t="s">
        <v>21</v>
      </c>
      <c r="C3545" s="27">
        <v>1185732</v>
      </c>
      <c r="D3545" s="28">
        <v>44235</v>
      </c>
      <c r="E3545" s="27" t="s">
        <v>22</v>
      </c>
      <c r="F3545" s="27" t="s">
        <v>128</v>
      </c>
      <c r="G3545" s="27" t="s">
        <v>129</v>
      </c>
      <c r="H3545" s="27" t="s">
        <v>29</v>
      </c>
      <c r="I3545" s="29">
        <v>0.35000000000000003</v>
      </c>
      <c r="J3545" s="30">
        <v>2250</v>
      </c>
      <c r="K3545" s="31">
        <f t="shared" si="26"/>
        <v>787.50000000000011</v>
      </c>
      <c r="L3545" s="31">
        <f t="shared" si="27"/>
        <v>315.00000000000006</v>
      </c>
      <c r="M3545" s="32">
        <v>0.4</v>
      </c>
      <c r="O3545" s="37"/>
      <c r="P3545" s="35"/>
      <c r="Q3545" s="33"/>
      <c r="R3545" s="34"/>
    </row>
    <row r="3546" spans="1:18" ht="15.75" customHeight="1" x14ac:dyDescent="0.2">
      <c r="A3546" s="22"/>
      <c r="B3546" s="27" t="s">
        <v>21</v>
      </c>
      <c r="C3546" s="27">
        <v>1185732</v>
      </c>
      <c r="D3546" s="28">
        <v>44261</v>
      </c>
      <c r="E3546" s="27" t="s">
        <v>22</v>
      </c>
      <c r="F3546" s="27" t="s">
        <v>128</v>
      </c>
      <c r="G3546" s="27" t="s">
        <v>129</v>
      </c>
      <c r="H3546" s="27" t="s">
        <v>24</v>
      </c>
      <c r="I3546" s="29">
        <v>0.35000000000000003</v>
      </c>
      <c r="J3546" s="30">
        <v>4450</v>
      </c>
      <c r="K3546" s="31">
        <f t="shared" si="26"/>
        <v>1557.5000000000002</v>
      </c>
      <c r="L3546" s="31">
        <f t="shared" si="27"/>
        <v>545.125</v>
      </c>
      <c r="M3546" s="32">
        <v>0.35</v>
      </c>
      <c r="O3546" s="37"/>
      <c r="P3546" s="35"/>
      <c r="Q3546" s="33"/>
      <c r="R3546" s="34"/>
    </row>
    <row r="3547" spans="1:18" ht="15.75" customHeight="1" x14ac:dyDescent="0.2">
      <c r="A3547" s="22"/>
      <c r="B3547" s="27" t="s">
        <v>21</v>
      </c>
      <c r="C3547" s="27">
        <v>1185732</v>
      </c>
      <c r="D3547" s="28">
        <v>44261</v>
      </c>
      <c r="E3547" s="27" t="s">
        <v>22</v>
      </c>
      <c r="F3547" s="27" t="s">
        <v>128</v>
      </c>
      <c r="G3547" s="27" t="s">
        <v>129</v>
      </c>
      <c r="H3547" s="27" t="s">
        <v>25</v>
      </c>
      <c r="I3547" s="29">
        <v>0.35000000000000003</v>
      </c>
      <c r="J3547" s="30">
        <v>1500</v>
      </c>
      <c r="K3547" s="31">
        <f t="shared" si="26"/>
        <v>525</v>
      </c>
      <c r="L3547" s="31">
        <f t="shared" si="27"/>
        <v>183.75</v>
      </c>
      <c r="M3547" s="32">
        <v>0.35</v>
      </c>
      <c r="O3547" s="37"/>
      <c r="P3547" s="35"/>
      <c r="Q3547" s="33"/>
      <c r="R3547" s="34"/>
    </row>
    <row r="3548" spans="1:18" ht="15.75" customHeight="1" x14ac:dyDescent="0.2">
      <c r="A3548" s="22"/>
      <c r="B3548" s="27" t="s">
        <v>21</v>
      </c>
      <c r="C3548" s="27">
        <v>1185732</v>
      </c>
      <c r="D3548" s="28">
        <v>44261</v>
      </c>
      <c r="E3548" s="27" t="s">
        <v>22</v>
      </c>
      <c r="F3548" s="27" t="s">
        <v>128</v>
      </c>
      <c r="G3548" s="27" t="s">
        <v>129</v>
      </c>
      <c r="H3548" s="27" t="s">
        <v>26</v>
      </c>
      <c r="I3548" s="29">
        <v>0.25000000000000006</v>
      </c>
      <c r="J3548" s="30">
        <v>1750</v>
      </c>
      <c r="K3548" s="31">
        <f t="shared" si="26"/>
        <v>437.50000000000011</v>
      </c>
      <c r="L3548" s="31">
        <f t="shared" si="27"/>
        <v>175.00000000000006</v>
      </c>
      <c r="M3548" s="32">
        <v>0.4</v>
      </c>
      <c r="O3548" s="37"/>
      <c r="P3548" s="35"/>
      <c r="Q3548" s="33"/>
      <c r="R3548" s="34"/>
    </row>
    <row r="3549" spans="1:18" ht="15.75" customHeight="1" x14ac:dyDescent="0.2">
      <c r="A3549" s="22"/>
      <c r="B3549" s="27" t="s">
        <v>21</v>
      </c>
      <c r="C3549" s="27">
        <v>1185732</v>
      </c>
      <c r="D3549" s="28">
        <v>44261</v>
      </c>
      <c r="E3549" s="27" t="s">
        <v>22</v>
      </c>
      <c r="F3549" s="27" t="s">
        <v>128</v>
      </c>
      <c r="G3549" s="27" t="s">
        <v>129</v>
      </c>
      <c r="H3549" s="27" t="s">
        <v>27</v>
      </c>
      <c r="I3549" s="29">
        <v>0.3</v>
      </c>
      <c r="J3549" s="30">
        <v>250</v>
      </c>
      <c r="K3549" s="31">
        <f t="shared" si="26"/>
        <v>75</v>
      </c>
      <c r="L3549" s="31">
        <f t="shared" si="27"/>
        <v>30</v>
      </c>
      <c r="M3549" s="32">
        <v>0.4</v>
      </c>
      <c r="O3549" s="37"/>
      <c r="P3549" s="35"/>
      <c r="Q3549" s="33"/>
      <c r="R3549" s="34"/>
    </row>
    <row r="3550" spans="1:18" ht="15.75" customHeight="1" x14ac:dyDescent="0.2">
      <c r="A3550" s="22"/>
      <c r="B3550" s="27" t="s">
        <v>21</v>
      </c>
      <c r="C3550" s="27">
        <v>1185732</v>
      </c>
      <c r="D3550" s="28">
        <v>44261</v>
      </c>
      <c r="E3550" s="27" t="s">
        <v>22</v>
      </c>
      <c r="F3550" s="27" t="s">
        <v>128</v>
      </c>
      <c r="G3550" s="27" t="s">
        <v>129</v>
      </c>
      <c r="H3550" s="27" t="s">
        <v>28</v>
      </c>
      <c r="I3550" s="29">
        <v>0.45</v>
      </c>
      <c r="J3550" s="30">
        <v>750</v>
      </c>
      <c r="K3550" s="31">
        <f t="shared" si="26"/>
        <v>337.5</v>
      </c>
      <c r="L3550" s="31">
        <f t="shared" si="27"/>
        <v>101.25</v>
      </c>
      <c r="M3550" s="32">
        <v>0.3</v>
      </c>
      <c r="O3550" s="37"/>
      <c r="P3550" s="35"/>
      <c r="Q3550" s="33"/>
      <c r="R3550" s="34"/>
    </row>
    <row r="3551" spans="1:18" ht="15.75" customHeight="1" x14ac:dyDescent="0.2">
      <c r="A3551" s="22"/>
      <c r="B3551" s="27" t="s">
        <v>21</v>
      </c>
      <c r="C3551" s="27">
        <v>1185732</v>
      </c>
      <c r="D3551" s="28">
        <v>44261</v>
      </c>
      <c r="E3551" s="27" t="s">
        <v>22</v>
      </c>
      <c r="F3551" s="27" t="s">
        <v>128</v>
      </c>
      <c r="G3551" s="27" t="s">
        <v>129</v>
      </c>
      <c r="H3551" s="27" t="s">
        <v>29</v>
      </c>
      <c r="I3551" s="29">
        <v>0.35000000000000003</v>
      </c>
      <c r="J3551" s="30">
        <v>1750</v>
      </c>
      <c r="K3551" s="31">
        <f t="shared" si="26"/>
        <v>612.50000000000011</v>
      </c>
      <c r="L3551" s="31">
        <f t="shared" si="27"/>
        <v>245.00000000000006</v>
      </c>
      <c r="M3551" s="32">
        <v>0.4</v>
      </c>
      <c r="O3551" s="37"/>
      <c r="P3551" s="35"/>
      <c r="Q3551" s="33"/>
      <c r="R3551" s="34"/>
    </row>
    <row r="3552" spans="1:18" ht="15.75" customHeight="1" x14ac:dyDescent="0.2">
      <c r="A3552" s="22"/>
      <c r="B3552" s="27" t="s">
        <v>21</v>
      </c>
      <c r="C3552" s="27">
        <v>1185732</v>
      </c>
      <c r="D3552" s="28">
        <v>44293</v>
      </c>
      <c r="E3552" s="27" t="s">
        <v>22</v>
      </c>
      <c r="F3552" s="27" t="s">
        <v>128</v>
      </c>
      <c r="G3552" s="27" t="s">
        <v>129</v>
      </c>
      <c r="H3552" s="27" t="s">
        <v>24</v>
      </c>
      <c r="I3552" s="29">
        <v>0.35000000000000003</v>
      </c>
      <c r="J3552" s="30">
        <v>4250</v>
      </c>
      <c r="K3552" s="31">
        <f t="shared" si="26"/>
        <v>1487.5000000000002</v>
      </c>
      <c r="L3552" s="31">
        <f t="shared" si="27"/>
        <v>520.625</v>
      </c>
      <c r="M3552" s="32">
        <v>0.35</v>
      </c>
      <c r="O3552" s="37"/>
      <c r="P3552" s="35"/>
      <c r="Q3552" s="33"/>
      <c r="R3552" s="34"/>
    </row>
    <row r="3553" spans="1:18" ht="15.75" customHeight="1" x14ac:dyDescent="0.2">
      <c r="A3553" s="22"/>
      <c r="B3553" s="27" t="s">
        <v>21</v>
      </c>
      <c r="C3553" s="27">
        <v>1185732</v>
      </c>
      <c r="D3553" s="28">
        <v>44293</v>
      </c>
      <c r="E3553" s="27" t="s">
        <v>22</v>
      </c>
      <c r="F3553" s="27" t="s">
        <v>128</v>
      </c>
      <c r="G3553" s="27" t="s">
        <v>129</v>
      </c>
      <c r="H3553" s="27" t="s">
        <v>25</v>
      </c>
      <c r="I3553" s="29">
        <v>0.35000000000000003</v>
      </c>
      <c r="J3553" s="30">
        <v>1250</v>
      </c>
      <c r="K3553" s="31">
        <f t="shared" si="26"/>
        <v>437.50000000000006</v>
      </c>
      <c r="L3553" s="31">
        <f t="shared" si="27"/>
        <v>153.125</v>
      </c>
      <c r="M3553" s="32">
        <v>0.35</v>
      </c>
      <c r="O3553" s="37"/>
      <c r="P3553" s="35"/>
      <c r="Q3553" s="33"/>
      <c r="R3553" s="34"/>
    </row>
    <row r="3554" spans="1:18" ht="15.75" customHeight="1" x14ac:dyDescent="0.2">
      <c r="A3554" s="22"/>
      <c r="B3554" s="27" t="s">
        <v>21</v>
      </c>
      <c r="C3554" s="27">
        <v>1185732</v>
      </c>
      <c r="D3554" s="28">
        <v>44293</v>
      </c>
      <c r="E3554" s="27" t="s">
        <v>22</v>
      </c>
      <c r="F3554" s="27" t="s">
        <v>128</v>
      </c>
      <c r="G3554" s="27" t="s">
        <v>129</v>
      </c>
      <c r="H3554" s="27" t="s">
        <v>26</v>
      </c>
      <c r="I3554" s="29">
        <v>0.25000000000000006</v>
      </c>
      <c r="J3554" s="30">
        <v>1250</v>
      </c>
      <c r="K3554" s="31">
        <f t="shared" si="26"/>
        <v>312.50000000000006</v>
      </c>
      <c r="L3554" s="31">
        <f t="shared" si="27"/>
        <v>125.00000000000003</v>
      </c>
      <c r="M3554" s="32">
        <v>0.4</v>
      </c>
      <c r="O3554" s="37"/>
      <c r="P3554" s="35"/>
      <c r="Q3554" s="33"/>
      <c r="R3554" s="34"/>
    </row>
    <row r="3555" spans="1:18" ht="15.75" customHeight="1" x14ac:dyDescent="0.2">
      <c r="A3555" s="22"/>
      <c r="B3555" s="27" t="s">
        <v>21</v>
      </c>
      <c r="C3555" s="27">
        <v>1185732</v>
      </c>
      <c r="D3555" s="28">
        <v>44293</v>
      </c>
      <c r="E3555" s="27" t="s">
        <v>22</v>
      </c>
      <c r="F3555" s="27" t="s">
        <v>128</v>
      </c>
      <c r="G3555" s="27" t="s">
        <v>129</v>
      </c>
      <c r="H3555" s="27" t="s">
        <v>27</v>
      </c>
      <c r="I3555" s="29">
        <v>0.3</v>
      </c>
      <c r="J3555" s="30">
        <v>500</v>
      </c>
      <c r="K3555" s="31">
        <f t="shared" si="26"/>
        <v>150</v>
      </c>
      <c r="L3555" s="31">
        <f t="shared" si="27"/>
        <v>60</v>
      </c>
      <c r="M3555" s="32">
        <v>0.4</v>
      </c>
      <c r="O3555" s="37"/>
      <c r="P3555" s="35"/>
      <c r="Q3555" s="33"/>
      <c r="R3555" s="34"/>
    </row>
    <row r="3556" spans="1:18" ht="15.75" customHeight="1" x14ac:dyDescent="0.2">
      <c r="A3556" s="22"/>
      <c r="B3556" s="27" t="s">
        <v>21</v>
      </c>
      <c r="C3556" s="27">
        <v>1185732</v>
      </c>
      <c r="D3556" s="28">
        <v>44293</v>
      </c>
      <c r="E3556" s="27" t="s">
        <v>22</v>
      </c>
      <c r="F3556" s="27" t="s">
        <v>128</v>
      </c>
      <c r="G3556" s="27" t="s">
        <v>129</v>
      </c>
      <c r="H3556" s="27" t="s">
        <v>28</v>
      </c>
      <c r="I3556" s="29">
        <v>0.45</v>
      </c>
      <c r="J3556" s="30">
        <v>500</v>
      </c>
      <c r="K3556" s="31">
        <f t="shared" si="26"/>
        <v>225</v>
      </c>
      <c r="L3556" s="31">
        <f t="shared" si="27"/>
        <v>67.5</v>
      </c>
      <c r="M3556" s="32">
        <v>0.3</v>
      </c>
      <c r="O3556" s="37"/>
      <c r="P3556" s="35"/>
      <c r="Q3556" s="33"/>
      <c r="R3556" s="34"/>
    </row>
    <row r="3557" spans="1:18" ht="15.75" customHeight="1" x14ac:dyDescent="0.2">
      <c r="A3557" s="22"/>
      <c r="B3557" s="27" t="s">
        <v>21</v>
      </c>
      <c r="C3557" s="27">
        <v>1185732</v>
      </c>
      <c r="D3557" s="28">
        <v>44293</v>
      </c>
      <c r="E3557" s="27" t="s">
        <v>22</v>
      </c>
      <c r="F3557" s="27" t="s">
        <v>128</v>
      </c>
      <c r="G3557" s="27" t="s">
        <v>129</v>
      </c>
      <c r="H3557" s="27" t="s">
        <v>29</v>
      </c>
      <c r="I3557" s="29">
        <v>0.35000000000000003</v>
      </c>
      <c r="J3557" s="30">
        <v>2000</v>
      </c>
      <c r="K3557" s="31">
        <f t="shared" si="26"/>
        <v>700.00000000000011</v>
      </c>
      <c r="L3557" s="31">
        <f t="shared" si="27"/>
        <v>280.00000000000006</v>
      </c>
      <c r="M3557" s="32">
        <v>0.4</v>
      </c>
      <c r="O3557" s="37"/>
      <c r="P3557" s="35"/>
      <c r="Q3557" s="33"/>
      <c r="R3557" s="34"/>
    </row>
    <row r="3558" spans="1:18" ht="15.75" customHeight="1" x14ac:dyDescent="0.2">
      <c r="A3558" s="22"/>
      <c r="B3558" s="27" t="s">
        <v>21</v>
      </c>
      <c r="C3558" s="27">
        <v>1185732</v>
      </c>
      <c r="D3558" s="28">
        <v>44322</v>
      </c>
      <c r="E3558" s="27" t="s">
        <v>22</v>
      </c>
      <c r="F3558" s="27" t="s">
        <v>128</v>
      </c>
      <c r="G3558" s="27" t="s">
        <v>129</v>
      </c>
      <c r="H3558" s="27" t="s">
        <v>24</v>
      </c>
      <c r="I3558" s="29">
        <v>0.49999999999999994</v>
      </c>
      <c r="J3558" s="30">
        <v>4700</v>
      </c>
      <c r="K3558" s="31">
        <f t="shared" si="26"/>
        <v>2349.9999999999995</v>
      </c>
      <c r="L3558" s="31">
        <f t="shared" si="27"/>
        <v>822.49999999999977</v>
      </c>
      <c r="M3558" s="32">
        <v>0.35</v>
      </c>
      <c r="O3558" s="37"/>
      <c r="P3558" s="35"/>
      <c r="Q3558" s="33"/>
      <c r="R3558" s="34"/>
    </row>
    <row r="3559" spans="1:18" ht="15.75" customHeight="1" x14ac:dyDescent="0.2">
      <c r="A3559" s="22"/>
      <c r="B3559" s="27" t="s">
        <v>21</v>
      </c>
      <c r="C3559" s="27">
        <v>1185732</v>
      </c>
      <c r="D3559" s="28">
        <v>44322</v>
      </c>
      <c r="E3559" s="27" t="s">
        <v>22</v>
      </c>
      <c r="F3559" s="27" t="s">
        <v>128</v>
      </c>
      <c r="G3559" s="27" t="s">
        <v>129</v>
      </c>
      <c r="H3559" s="27" t="s">
        <v>25</v>
      </c>
      <c r="I3559" s="29">
        <v>0.45</v>
      </c>
      <c r="J3559" s="30">
        <v>1750</v>
      </c>
      <c r="K3559" s="31">
        <f t="shared" si="26"/>
        <v>787.5</v>
      </c>
      <c r="L3559" s="31">
        <f t="shared" si="27"/>
        <v>275.625</v>
      </c>
      <c r="M3559" s="32">
        <v>0.35</v>
      </c>
      <c r="O3559" s="37"/>
      <c r="P3559" s="35"/>
      <c r="Q3559" s="33"/>
      <c r="R3559" s="34"/>
    </row>
    <row r="3560" spans="1:18" ht="15.75" customHeight="1" x14ac:dyDescent="0.2">
      <c r="A3560" s="22"/>
      <c r="B3560" s="27" t="s">
        <v>21</v>
      </c>
      <c r="C3560" s="27">
        <v>1185732</v>
      </c>
      <c r="D3560" s="28">
        <v>44322</v>
      </c>
      <c r="E3560" s="27" t="s">
        <v>22</v>
      </c>
      <c r="F3560" s="27" t="s">
        <v>128</v>
      </c>
      <c r="G3560" s="27" t="s">
        <v>129</v>
      </c>
      <c r="H3560" s="27" t="s">
        <v>26</v>
      </c>
      <c r="I3560" s="29">
        <v>0.4</v>
      </c>
      <c r="J3560" s="30">
        <v>2000</v>
      </c>
      <c r="K3560" s="31">
        <f t="shared" si="26"/>
        <v>800</v>
      </c>
      <c r="L3560" s="31">
        <f t="shared" si="27"/>
        <v>320</v>
      </c>
      <c r="M3560" s="32">
        <v>0.4</v>
      </c>
      <c r="O3560" s="37"/>
      <c r="P3560" s="35"/>
      <c r="Q3560" s="33"/>
      <c r="R3560" s="34"/>
    </row>
    <row r="3561" spans="1:18" ht="15.75" customHeight="1" x14ac:dyDescent="0.2">
      <c r="A3561" s="22"/>
      <c r="B3561" s="27" t="s">
        <v>21</v>
      </c>
      <c r="C3561" s="27">
        <v>1185732</v>
      </c>
      <c r="D3561" s="28">
        <v>44322</v>
      </c>
      <c r="E3561" s="27" t="s">
        <v>22</v>
      </c>
      <c r="F3561" s="27" t="s">
        <v>128</v>
      </c>
      <c r="G3561" s="27" t="s">
        <v>129</v>
      </c>
      <c r="H3561" s="27" t="s">
        <v>27</v>
      </c>
      <c r="I3561" s="29">
        <v>0.4</v>
      </c>
      <c r="J3561" s="30">
        <v>1500</v>
      </c>
      <c r="K3561" s="31">
        <f t="shared" si="26"/>
        <v>600</v>
      </c>
      <c r="L3561" s="31">
        <f t="shared" si="27"/>
        <v>240</v>
      </c>
      <c r="M3561" s="32">
        <v>0.4</v>
      </c>
      <c r="O3561" s="37"/>
      <c r="P3561" s="35"/>
      <c r="Q3561" s="33"/>
      <c r="R3561" s="34"/>
    </row>
    <row r="3562" spans="1:18" ht="15.75" customHeight="1" x14ac:dyDescent="0.2">
      <c r="A3562" s="22"/>
      <c r="B3562" s="27" t="s">
        <v>21</v>
      </c>
      <c r="C3562" s="27">
        <v>1185732</v>
      </c>
      <c r="D3562" s="28">
        <v>44322</v>
      </c>
      <c r="E3562" s="27" t="s">
        <v>22</v>
      </c>
      <c r="F3562" s="27" t="s">
        <v>128</v>
      </c>
      <c r="G3562" s="27" t="s">
        <v>129</v>
      </c>
      <c r="H3562" s="27" t="s">
        <v>28</v>
      </c>
      <c r="I3562" s="29">
        <v>0.49999999999999994</v>
      </c>
      <c r="J3562" s="30">
        <v>1750</v>
      </c>
      <c r="K3562" s="31">
        <f t="shared" si="26"/>
        <v>874.99999999999989</v>
      </c>
      <c r="L3562" s="31">
        <f t="shared" si="27"/>
        <v>262.49999999999994</v>
      </c>
      <c r="M3562" s="32">
        <v>0.3</v>
      </c>
      <c r="O3562" s="37"/>
      <c r="P3562" s="35"/>
      <c r="Q3562" s="33"/>
      <c r="R3562" s="34"/>
    </row>
    <row r="3563" spans="1:18" ht="15.75" customHeight="1" x14ac:dyDescent="0.2">
      <c r="A3563" s="22"/>
      <c r="B3563" s="27" t="s">
        <v>21</v>
      </c>
      <c r="C3563" s="27">
        <v>1185732</v>
      </c>
      <c r="D3563" s="28">
        <v>44322</v>
      </c>
      <c r="E3563" s="27" t="s">
        <v>22</v>
      </c>
      <c r="F3563" s="27" t="s">
        <v>128</v>
      </c>
      <c r="G3563" s="27" t="s">
        <v>129</v>
      </c>
      <c r="H3563" s="27" t="s">
        <v>29</v>
      </c>
      <c r="I3563" s="29">
        <v>0.54999999999999993</v>
      </c>
      <c r="J3563" s="30">
        <v>3000</v>
      </c>
      <c r="K3563" s="31">
        <f t="shared" si="26"/>
        <v>1649.9999999999998</v>
      </c>
      <c r="L3563" s="31">
        <f t="shared" si="27"/>
        <v>660</v>
      </c>
      <c r="M3563" s="32">
        <v>0.4</v>
      </c>
      <c r="O3563" s="37"/>
      <c r="P3563" s="35"/>
      <c r="Q3563" s="33"/>
      <c r="R3563" s="34"/>
    </row>
    <row r="3564" spans="1:18" ht="15.75" customHeight="1" x14ac:dyDescent="0.2">
      <c r="A3564" s="22"/>
      <c r="B3564" s="27" t="s">
        <v>21</v>
      </c>
      <c r="C3564" s="27">
        <v>1185732</v>
      </c>
      <c r="D3564" s="28">
        <v>44355</v>
      </c>
      <c r="E3564" s="27" t="s">
        <v>22</v>
      </c>
      <c r="F3564" s="27" t="s">
        <v>128</v>
      </c>
      <c r="G3564" s="27" t="s">
        <v>129</v>
      </c>
      <c r="H3564" s="27" t="s">
        <v>24</v>
      </c>
      <c r="I3564" s="29">
        <v>0.49999999999999994</v>
      </c>
      <c r="J3564" s="30">
        <v>5500</v>
      </c>
      <c r="K3564" s="31">
        <f t="shared" si="26"/>
        <v>2749.9999999999995</v>
      </c>
      <c r="L3564" s="31">
        <f t="shared" si="27"/>
        <v>962.49999999999977</v>
      </c>
      <c r="M3564" s="32">
        <v>0.35</v>
      </c>
      <c r="O3564" s="37"/>
      <c r="P3564" s="35"/>
      <c r="Q3564" s="33"/>
      <c r="R3564" s="34"/>
    </row>
    <row r="3565" spans="1:18" ht="15.75" customHeight="1" x14ac:dyDescent="0.2">
      <c r="A3565" s="22"/>
      <c r="B3565" s="27" t="s">
        <v>21</v>
      </c>
      <c r="C3565" s="27">
        <v>1185732</v>
      </c>
      <c r="D3565" s="28">
        <v>44355</v>
      </c>
      <c r="E3565" s="27" t="s">
        <v>22</v>
      </c>
      <c r="F3565" s="27" t="s">
        <v>128</v>
      </c>
      <c r="G3565" s="27" t="s">
        <v>129</v>
      </c>
      <c r="H3565" s="27" t="s">
        <v>25</v>
      </c>
      <c r="I3565" s="29">
        <v>0.45</v>
      </c>
      <c r="J3565" s="30">
        <v>3000</v>
      </c>
      <c r="K3565" s="31">
        <f t="shared" si="26"/>
        <v>1350</v>
      </c>
      <c r="L3565" s="31">
        <f t="shared" si="27"/>
        <v>472.49999999999994</v>
      </c>
      <c r="M3565" s="32">
        <v>0.35</v>
      </c>
      <c r="O3565" s="37"/>
      <c r="P3565" s="35"/>
      <c r="Q3565" s="33"/>
      <c r="R3565" s="34"/>
    </row>
    <row r="3566" spans="1:18" ht="15.75" customHeight="1" x14ac:dyDescent="0.2">
      <c r="A3566" s="22"/>
      <c r="B3566" s="27" t="s">
        <v>21</v>
      </c>
      <c r="C3566" s="27">
        <v>1185732</v>
      </c>
      <c r="D3566" s="28">
        <v>44355</v>
      </c>
      <c r="E3566" s="27" t="s">
        <v>22</v>
      </c>
      <c r="F3566" s="27" t="s">
        <v>128</v>
      </c>
      <c r="G3566" s="27" t="s">
        <v>129</v>
      </c>
      <c r="H3566" s="27" t="s">
        <v>26</v>
      </c>
      <c r="I3566" s="29">
        <v>0.4</v>
      </c>
      <c r="J3566" s="30">
        <v>2250</v>
      </c>
      <c r="K3566" s="31">
        <f t="shared" si="26"/>
        <v>900</v>
      </c>
      <c r="L3566" s="31">
        <f t="shared" si="27"/>
        <v>360</v>
      </c>
      <c r="M3566" s="32">
        <v>0.4</v>
      </c>
      <c r="O3566" s="37"/>
      <c r="P3566" s="35"/>
      <c r="Q3566" s="33"/>
      <c r="R3566" s="34"/>
    </row>
    <row r="3567" spans="1:18" ht="15.75" customHeight="1" x14ac:dyDescent="0.2">
      <c r="A3567" s="22"/>
      <c r="B3567" s="27" t="s">
        <v>21</v>
      </c>
      <c r="C3567" s="27">
        <v>1185732</v>
      </c>
      <c r="D3567" s="28">
        <v>44355</v>
      </c>
      <c r="E3567" s="27" t="s">
        <v>22</v>
      </c>
      <c r="F3567" s="27" t="s">
        <v>128</v>
      </c>
      <c r="G3567" s="27" t="s">
        <v>129</v>
      </c>
      <c r="H3567" s="27" t="s">
        <v>27</v>
      </c>
      <c r="I3567" s="29">
        <v>0.4</v>
      </c>
      <c r="J3567" s="30">
        <v>2000</v>
      </c>
      <c r="K3567" s="31">
        <f t="shared" si="26"/>
        <v>800</v>
      </c>
      <c r="L3567" s="31">
        <f t="shared" si="27"/>
        <v>320</v>
      </c>
      <c r="M3567" s="32">
        <v>0.4</v>
      </c>
      <c r="O3567" s="37"/>
      <c r="P3567" s="35"/>
      <c r="Q3567" s="33"/>
      <c r="R3567" s="34"/>
    </row>
    <row r="3568" spans="1:18" ht="15.75" customHeight="1" x14ac:dyDescent="0.2">
      <c r="A3568" s="22"/>
      <c r="B3568" s="27" t="s">
        <v>21</v>
      </c>
      <c r="C3568" s="27">
        <v>1185732</v>
      </c>
      <c r="D3568" s="28">
        <v>44355</v>
      </c>
      <c r="E3568" s="27" t="s">
        <v>22</v>
      </c>
      <c r="F3568" s="27" t="s">
        <v>128</v>
      </c>
      <c r="G3568" s="27" t="s">
        <v>129</v>
      </c>
      <c r="H3568" s="27" t="s">
        <v>28</v>
      </c>
      <c r="I3568" s="29">
        <v>0.49999999999999994</v>
      </c>
      <c r="J3568" s="30">
        <v>2000</v>
      </c>
      <c r="K3568" s="31">
        <f t="shared" si="26"/>
        <v>999.99999999999989</v>
      </c>
      <c r="L3568" s="31">
        <f t="shared" si="27"/>
        <v>299.99999999999994</v>
      </c>
      <c r="M3568" s="32">
        <v>0.3</v>
      </c>
      <c r="O3568" s="37"/>
      <c r="P3568" s="35"/>
      <c r="Q3568" s="33"/>
      <c r="R3568" s="34"/>
    </row>
    <row r="3569" spans="1:18" ht="15.75" customHeight="1" x14ac:dyDescent="0.2">
      <c r="A3569" s="22"/>
      <c r="B3569" s="27" t="s">
        <v>21</v>
      </c>
      <c r="C3569" s="27">
        <v>1185732</v>
      </c>
      <c r="D3569" s="28">
        <v>44355</v>
      </c>
      <c r="E3569" s="27" t="s">
        <v>22</v>
      </c>
      <c r="F3569" s="27" t="s">
        <v>128</v>
      </c>
      <c r="G3569" s="27" t="s">
        <v>129</v>
      </c>
      <c r="H3569" s="27" t="s">
        <v>29</v>
      </c>
      <c r="I3569" s="29">
        <v>0.54999999999999993</v>
      </c>
      <c r="J3569" s="30">
        <v>3500</v>
      </c>
      <c r="K3569" s="31">
        <f t="shared" si="26"/>
        <v>1924.9999999999998</v>
      </c>
      <c r="L3569" s="31">
        <f t="shared" si="27"/>
        <v>770</v>
      </c>
      <c r="M3569" s="32">
        <v>0.4</v>
      </c>
      <c r="O3569" s="37"/>
      <c r="P3569" s="35"/>
      <c r="Q3569" s="33"/>
      <c r="R3569" s="34"/>
    </row>
    <row r="3570" spans="1:18" ht="15.75" customHeight="1" x14ac:dyDescent="0.2">
      <c r="A3570" s="22"/>
      <c r="B3570" s="27" t="s">
        <v>21</v>
      </c>
      <c r="C3570" s="27">
        <v>1185732</v>
      </c>
      <c r="D3570" s="28">
        <v>44383</v>
      </c>
      <c r="E3570" s="27" t="s">
        <v>22</v>
      </c>
      <c r="F3570" s="27" t="s">
        <v>128</v>
      </c>
      <c r="G3570" s="27" t="s">
        <v>129</v>
      </c>
      <c r="H3570" s="27" t="s">
        <v>24</v>
      </c>
      <c r="I3570" s="29">
        <v>0.49999999999999994</v>
      </c>
      <c r="J3570" s="30">
        <v>5750</v>
      </c>
      <c r="K3570" s="31">
        <f t="shared" si="26"/>
        <v>2874.9999999999995</v>
      </c>
      <c r="L3570" s="31">
        <f t="shared" si="27"/>
        <v>1006.2499999999998</v>
      </c>
      <c r="M3570" s="32">
        <v>0.35</v>
      </c>
      <c r="O3570" s="37"/>
      <c r="P3570" s="35"/>
      <c r="Q3570" s="33"/>
      <c r="R3570" s="34"/>
    </row>
    <row r="3571" spans="1:18" ht="15.75" customHeight="1" x14ac:dyDescent="0.2">
      <c r="A3571" s="22"/>
      <c r="B3571" s="27" t="s">
        <v>21</v>
      </c>
      <c r="C3571" s="27">
        <v>1185732</v>
      </c>
      <c r="D3571" s="28">
        <v>44383</v>
      </c>
      <c r="E3571" s="27" t="s">
        <v>22</v>
      </c>
      <c r="F3571" s="27" t="s">
        <v>128</v>
      </c>
      <c r="G3571" s="27" t="s">
        <v>129</v>
      </c>
      <c r="H3571" s="27" t="s">
        <v>25</v>
      </c>
      <c r="I3571" s="29">
        <v>0.45</v>
      </c>
      <c r="J3571" s="30">
        <v>3250</v>
      </c>
      <c r="K3571" s="31">
        <f t="shared" si="26"/>
        <v>1462.5</v>
      </c>
      <c r="L3571" s="31">
        <f t="shared" si="27"/>
        <v>511.87499999999994</v>
      </c>
      <c r="M3571" s="32">
        <v>0.35</v>
      </c>
      <c r="O3571" s="37"/>
      <c r="P3571" s="35"/>
      <c r="Q3571" s="33"/>
      <c r="R3571" s="34"/>
    </row>
    <row r="3572" spans="1:18" ht="15.75" customHeight="1" x14ac:dyDescent="0.2">
      <c r="A3572" s="22"/>
      <c r="B3572" s="27" t="s">
        <v>21</v>
      </c>
      <c r="C3572" s="27">
        <v>1185732</v>
      </c>
      <c r="D3572" s="28">
        <v>44383</v>
      </c>
      <c r="E3572" s="27" t="s">
        <v>22</v>
      </c>
      <c r="F3572" s="27" t="s">
        <v>128</v>
      </c>
      <c r="G3572" s="27" t="s">
        <v>129</v>
      </c>
      <c r="H3572" s="27" t="s">
        <v>26</v>
      </c>
      <c r="I3572" s="29">
        <v>0.4</v>
      </c>
      <c r="J3572" s="30">
        <v>2500</v>
      </c>
      <c r="K3572" s="31">
        <f t="shared" si="26"/>
        <v>1000</v>
      </c>
      <c r="L3572" s="31">
        <f t="shared" si="27"/>
        <v>400</v>
      </c>
      <c r="M3572" s="32">
        <v>0.4</v>
      </c>
      <c r="O3572" s="37"/>
      <c r="P3572" s="35"/>
      <c r="Q3572" s="33"/>
      <c r="R3572" s="34"/>
    </row>
    <row r="3573" spans="1:18" ht="15.75" customHeight="1" x14ac:dyDescent="0.2">
      <c r="A3573" s="22"/>
      <c r="B3573" s="27" t="s">
        <v>21</v>
      </c>
      <c r="C3573" s="27">
        <v>1185732</v>
      </c>
      <c r="D3573" s="28">
        <v>44383</v>
      </c>
      <c r="E3573" s="27" t="s">
        <v>22</v>
      </c>
      <c r="F3573" s="27" t="s">
        <v>128</v>
      </c>
      <c r="G3573" s="27" t="s">
        <v>129</v>
      </c>
      <c r="H3573" s="27" t="s">
        <v>27</v>
      </c>
      <c r="I3573" s="29">
        <v>0.4</v>
      </c>
      <c r="J3573" s="30">
        <v>2000</v>
      </c>
      <c r="K3573" s="31">
        <f t="shared" si="26"/>
        <v>800</v>
      </c>
      <c r="L3573" s="31">
        <f t="shared" si="27"/>
        <v>320</v>
      </c>
      <c r="M3573" s="32">
        <v>0.4</v>
      </c>
      <c r="O3573" s="37"/>
      <c r="P3573" s="35"/>
      <c r="Q3573" s="33"/>
      <c r="R3573" s="34"/>
    </row>
    <row r="3574" spans="1:18" ht="15.75" customHeight="1" x14ac:dyDescent="0.2">
      <c r="A3574" s="22"/>
      <c r="B3574" s="27" t="s">
        <v>21</v>
      </c>
      <c r="C3574" s="27">
        <v>1185732</v>
      </c>
      <c r="D3574" s="28">
        <v>44383</v>
      </c>
      <c r="E3574" s="27" t="s">
        <v>22</v>
      </c>
      <c r="F3574" s="27" t="s">
        <v>128</v>
      </c>
      <c r="G3574" s="27" t="s">
        <v>129</v>
      </c>
      <c r="H3574" s="27" t="s">
        <v>28</v>
      </c>
      <c r="I3574" s="29">
        <v>0.49999999999999994</v>
      </c>
      <c r="J3574" s="30">
        <v>2250</v>
      </c>
      <c r="K3574" s="31">
        <f t="shared" si="26"/>
        <v>1124.9999999999998</v>
      </c>
      <c r="L3574" s="31">
        <f t="shared" si="27"/>
        <v>337.49999999999994</v>
      </c>
      <c r="M3574" s="32">
        <v>0.3</v>
      </c>
      <c r="O3574" s="37"/>
      <c r="P3574" s="35"/>
      <c r="Q3574" s="33"/>
      <c r="R3574" s="34"/>
    </row>
    <row r="3575" spans="1:18" ht="15.75" customHeight="1" x14ac:dyDescent="0.2">
      <c r="A3575" s="22"/>
      <c r="B3575" s="27" t="s">
        <v>21</v>
      </c>
      <c r="C3575" s="27">
        <v>1185732</v>
      </c>
      <c r="D3575" s="28">
        <v>44383</v>
      </c>
      <c r="E3575" s="27" t="s">
        <v>22</v>
      </c>
      <c r="F3575" s="27" t="s">
        <v>128</v>
      </c>
      <c r="G3575" s="27" t="s">
        <v>129</v>
      </c>
      <c r="H3575" s="27" t="s">
        <v>29</v>
      </c>
      <c r="I3575" s="29">
        <v>0.54999999999999993</v>
      </c>
      <c r="J3575" s="30">
        <v>4000</v>
      </c>
      <c r="K3575" s="31">
        <f t="shared" si="26"/>
        <v>2199.9999999999995</v>
      </c>
      <c r="L3575" s="31">
        <f t="shared" si="27"/>
        <v>879.99999999999989</v>
      </c>
      <c r="M3575" s="32">
        <v>0.4</v>
      </c>
      <c r="O3575" s="37"/>
      <c r="P3575" s="35"/>
      <c r="Q3575" s="33"/>
      <c r="R3575" s="34"/>
    </row>
    <row r="3576" spans="1:18" ht="15.75" customHeight="1" x14ac:dyDescent="0.2">
      <c r="A3576" s="22"/>
      <c r="B3576" s="27" t="s">
        <v>21</v>
      </c>
      <c r="C3576" s="27">
        <v>1185732</v>
      </c>
      <c r="D3576" s="28">
        <v>44415</v>
      </c>
      <c r="E3576" s="27" t="s">
        <v>22</v>
      </c>
      <c r="F3576" s="27" t="s">
        <v>128</v>
      </c>
      <c r="G3576" s="27" t="s">
        <v>129</v>
      </c>
      <c r="H3576" s="27" t="s">
        <v>24</v>
      </c>
      <c r="I3576" s="29">
        <v>0.49999999999999994</v>
      </c>
      <c r="J3576" s="30">
        <v>5500</v>
      </c>
      <c r="K3576" s="31">
        <f t="shared" ref="K3576:K3830" si="28">I3576*J3576</f>
        <v>2749.9999999999995</v>
      </c>
      <c r="L3576" s="31">
        <f t="shared" ref="L3576:L3830" si="29">K3576*M3576</f>
        <v>962.49999999999977</v>
      </c>
      <c r="M3576" s="32">
        <v>0.35</v>
      </c>
      <c r="O3576" s="37"/>
      <c r="P3576" s="35"/>
      <c r="Q3576" s="33"/>
      <c r="R3576" s="34"/>
    </row>
    <row r="3577" spans="1:18" ht="15.75" customHeight="1" x14ac:dyDescent="0.2">
      <c r="A3577" s="22"/>
      <c r="B3577" s="27" t="s">
        <v>21</v>
      </c>
      <c r="C3577" s="27">
        <v>1185732</v>
      </c>
      <c r="D3577" s="28">
        <v>44415</v>
      </c>
      <c r="E3577" s="27" t="s">
        <v>22</v>
      </c>
      <c r="F3577" s="27" t="s">
        <v>128</v>
      </c>
      <c r="G3577" s="27" t="s">
        <v>129</v>
      </c>
      <c r="H3577" s="27" t="s">
        <v>25</v>
      </c>
      <c r="I3577" s="29">
        <v>0.45</v>
      </c>
      <c r="J3577" s="30">
        <v>3250</v>
      </c>
      <c r="K3577" s="31">
        <f t="shared" si="28"/>
        <v>1462.5</v>
      </c>
      <c r="L3577" s="31">
        <f t="shared" si="29"/>
        <v>511.87499999999994</v>
      </c>
      <c r="M3577" s="32">
        <v>0.35</v>
      </c>
      <c r="O3577" s="37"/>
      <c r="P3577" s="35"/>
      <c r="Q3577" s="33"/>
      <c r="R3577" s="34"/>
    </row>
    <row r="3578" spans="1:18" ht="15.75" customHeight="1" x14ac:dyDescent="0.2">
      <c r="A3578" s="22"/>
      <c r="B3578" s="27" t="s">
        <v>21</v>
      </c>
      <c r="C3578" s="27">
        <v>1185732</v>
      </c>
      <c r="D3578" s="28">
        <v>44415</v>
      </c>
      <c r="E3578" s="27" t="s">
        <v>22</v>
      </c>
      <c r="F3578" s="27" t="s">
        <v>128</v>
      </c>
      <c r="G3578" s="27" t="s">
        <v>129</v>
      </c>
      <c r="H3578" s="27" t="s">
        <v>26</v>
      </c>
      <c r="I3578" s="29">
        <v>0.4</v>
      </c>
      <c r="J3578" s="30">
        <v>2500</v>
      </c>
      <c r="K3578" s="31">
        <f t="shared" si="28"/>
        <v>1000</v>
      </c>
      <c r="L3578" s="31">
        <f t="shared" si="29"/>
        <v>400</v>
      </c>
      <c r="M3578" s="32">
        <v>0.4</v>
      </c>
      <c r="O3578" s="37"/>
      <c r="P3578" s="35"/>
      <c r="Q3578" s="33"/>
      <c r="R3578" s="34"/>
    </row>
    <row r="3579" spans="1:18" ht="15.75" customHeight="1" x14ac:dyDescent="0.2">
      <c r="A3579" s="22"/>
      <c r="B3579" s="27" t="s">
        <v>21</v>
      </c>
      <c r="C3579" s="27">
        <v>1185732</v>
      </c>
      <c r="D3579" s="28">
        <v>44415</v>
      </c>
      <c r="E3579" s="27" t="s">
        <v>22</v>
      </c>
      <c r="F3579" s="27" t="s">
        <v>128</v>
      </c>
      <c r="G3579" s="27" t="s">
        <v>129</v>
      </c>
      <c r="H3579" s="27" t="s">
        <v>27</v>
      </c>
      <c r="I3579" s="29">
        <v>0.4</v>
      </c>
      <c r="J3579" s="30">
        <v>1500</v>
      </c>
      <c r="K3579" s="31">
        <f t="shared" si="28"/>
        <v>600</v>
      </c>
      <c r="L3579" s="31">
        <f t="shared" si="29"/>
        <v>240</v>
      </c>
      <c r="M3579" s="32">
        <v>0.4</v>
      </c>
      <c r="O3579" s="37"/>
      <c r="P3579" s="35"/>
      <c r="Q3579" s="33"/>
      <c r="R3579" s="34"/>
    </row>
    <row r="3580" spans="1:18" ht="15.75" customHeight="1" x14ac:dyDescent="0.2">
      <c r="A3580" s="22"/>
      <c r="B3580" s="27" t="s">
        <v>21</v>
      </c>
      <c r="C3580" s="27">
        <v>1185732</v>
      </c>
      <c r="D3580" s="28">
        <v>44415</v>
      </c>
      <c r="E3580" s="27" t="s">
        <v>22</v>
      </c>
      <c r="F3580" s="27" t="s">
        <v>128</v>
      </c>
      <c r="G3580" s="27" t="s">
        <v>129</v>
      </c>
      <c r="H3580" s="27" t="s">
        <v>28</v>
      </c>
      <c r="I3580" s="29">
        <v>0.49999999999999994</v>
      </c>
      <c r="J3580" s="30">
        <v>1250</v>
      </c>
      <c r="K3580" s="31">
        <f t="shared" si="28"/>
        <v>624.99999999999989</v>
      </c>
      <c r="L3580" s="31">
        <f t="shared" si="29"/>
        <v>187.49999999999997</v>
      </c>
      <c r="M3580" s="32">
        <v>0.3</v>
      </c>
      <c r="O3580" s="37"/>
      <c r="P3580" s="35"/>
      <c r="Q3580" s="33"/>
      <c r="R3580" s="34"/>
    </row>
    <row r="3581" spans="1:18" ht="15.75" customHeight="1" x14ac:dyDescent="0.2">
      <c r="A3581" s="22"/>
      <c r="B3581" s="27" t="s">
        <v>21</v>
      </c>
      <c r="C3581" s="27">
        <v>1185732</v>
      </c>
      <c r="D3581" s="28">
        <v>44415</v>
      </c>
      <c r="E3581" s="27" t="s">
        <v>22</v>
      </c>
      <c r="F3581" s="27" t="s">
        <v>128</v>
      </c>
      <c r="G3581" s="27" t="s">
        <v>129</v>
      </c>
      <c r="H3581" s="27" t="s">
        <v>29</v>
      </c>
      <c r="I3581" s="29">
        <v>0.54999999999999993</v>
      </c>
      <c r="J3581" s="30">
        <v>3000</v>
      </c>
      <c r="K3581" s="31">
        <f t="shared" si="28"/>
        <v>1649.9999999999998</v>
      </c>
      <c r="L3581" s="31">
        <f t="shared" si="29"/>
        <v>660</v>
      </c>
      <c r="M3581" s="32">
        <v>0.4</v>
      </c>
      <c r="O3581" s="37"/>
      <c r="P3581" s="35"/>
      <c r="Q3581" s="33"/>
      <c r="R3581" s="34"/>
    </row>
    <row r="3582" spans="1:18" ht="15.75" customHeight="1" x14ac:dyDescent="0.2">
      <c r="A3582" s="22"/>
      <c r="B3582" s="27" t="s">
        <v>21</v>
      </c>
      <c r="C3582" s="27">
        <v>1185732</v>
      </c>
      <c r="D3582" s="28">
        <v>44445</v>
      </c>
      <c r="E3582" s="27" t="s">
        <v>22</v>
      </c>
      <c r="F3582" s="27" t="s">
        <v>128</v>
      </c>
      <c r="G3582" s="27" t="s">
        <v>129</v>
      </c>
      <c r="H3582" s="27" t="s">
        <v>24</v>
      </c>
      <c r="I3582" s="29">
        <v>0.49999999999999994</v>
      </c>
      <c r="J3582" s="30">
        <v>4250</v>
      </c>
      <c r="K3582" s="31">
        <f t="shared" si="28"/>
        <v>2124.9999999999995</v>
      </c>
      <c r="L3582" s="31">
        <f t="shared" si="29"/>
        <v>743.74999999999977</v>
      </c>
      <c r="M3582" s="32">
        <v>0.35</v>
      </c>
      <c r="O3582" s="37"/>
      <c r="P3582" s="35"/>
      <c r="Q3582" s="33"/>
      <c r="R3582" s="34"/>
    </row>
    <row r="3583" spans="1:18" ht="15.75" customHeight="1" x14ac:dyDescent="0.2">
      <c r="A3583" s="22"/>
      <c r="B3583" s="27" t="s">
        <v>21</v>
      </c>
      <c r="C3583" s="27">
        <v>1185732</v>
      </c>
      <c r="D3583" s="28">
        <v>44445</v>
      </c>
      <c r="E3583" s="27" t="s">
        <v>22</v>
      </c>
      <c r="F3583" s="27" t="s">
        <v>128</v>
      </c>
      <c r="G3583" s="27" t="s">
        <v>129</v>
      </c>
      <c r="H3583" s="27" t="s">
        <v>25</v>
      </c>
      <c r="I3583" s="29">
        <v>0.45</v>
      </c>
      <c r="J3583" s="30">
        <v>2250</v>
      </c>
      <c r="K3583" s="31">
        <f t="shared" si="28"/>
        <v>1012.5</v>
      </c>
      <c r="L3583" s="31">
        <f t="shared" si="29"/>
        <v>354.375</v>
      </c>
      <c r="M3583" s="32">
        <v>0.35</v>
      </c>
      <c r="O3583" s="37"/>
      <c r="P3583" s="35"/>
      <c r="Q3583" s="33"/>
      <c r="R3583" s="34"/>
    </row>
    <row r="3584" spans="1:18" ht="15.75" customHeight="1" x14ac:dyDescent="0.2">
      <c r="A3584" s="22"/>
      <c r="B3584" s="27" t="s">
        <v>21</v>
      </c>
      <c r="C3584" s="27">
        <v>1185732</v>
      </c>
      <c r="D3584" s="28">
        <v>44445</v>
      </c>
      <c r="E3584" s="27" t="s">
        <v>22</v>
      </c>
      <c r="F3584" s="27" t="s">
        <v>128</v>
      </c>
      <c r="G3584" s="27" t="s">
        <v>129</v>
      </c>
      <c r="H3584" s="27" t="s">
        <v>26</v>
      </c>
      <c r="I3584" s="29">
        <v>0.4</v>
      </c>
      <c r="J3584" s="30">
        <v>1250</v>
      </c>
      <c r="K3584" s="31">
        <f t="shared" si="28"/>
        <v>500</v>
      </c>
      <c r="L3584" s="31">
        <f t="shared" si="29"/>
        <v>200</v>
      </c>
      <c r="M3584" s="32">
        <v>0.4</v>
      </c>
      <c r="O3584" s="37"/>
      <c r="P3584" s="35"/>
      <c r="Q3584" s="33"/>
      <c r="R3584" s="34"/>
    </row>
    <row r="3585" spans="1:18" ht="15.75" customHeight="1" x14ac:dyDescent="0.2">
      <c r="A3585" s="22"/>
      <c r="B3585" s="27" t="s">
        <v>21</v>
      </c>
      <c r="C3585" s="27">
        <v>1185732</v>
      </c>
      <c r="D3585" s="28">
        <v>44445</v>
      </c>
      <c r="E3585" s="27" t="s">
        <v>22</v>
      </c>
      <c r="F3585" s="27" t="s">
        <v>128</v>
      </c>
      <c r="G3585" s="27" t="s">
        <v>129</v>
      </c>
      <c r="H3585" s="27" t="s">
        <v>27</v>
      </c>
      <c r="I3585" s="29">
        <v>0.4</v>
      </c>
      <c r="J3585" s="30">
        <v>1000</v>
      </c>
      <c r="K3585" s="31">
        <f t="shared" si="28"/>
        <v>400</v>
      </c>
      <c r="L3585" s="31">
        <f t="shared" si="29"/>
        <v>160</v>
      </c>
      <c r="M3585" s="32">
        <v>0.4</v>
      </c>
      <c r="O3585" s="37"/>
      <c r="P3585" s="35"/>
      <c r="Q3585" s="33"/>
      <c r="R3585" s="34"/>
    </row>
    <row r="3586" spans="1:18" ht="15.75" customHeight="1" x14ac:dyDescent="0.2">
      <c r="A3586" s="22"/>
      <c r="B3586" s="27" t="s">
        <v>21</v>
      </c>
      <c r="C3586" s="27">
        <v>1185732</v>
      </c>
      <c r="D3586" s="28">
        <v>44445</v>
      </c>
      <c r="E3586" s="27" t="s">
        <v>22</v>
      </c>
      <c r="F3586" s="27" t="s">
        <v>128</v>
      </c>
      <c r="G3586" s="27" t="s">
        <v>129</v>
      </c>
      <c r="H3586" s="27" t="s">
        <v>28</v>
      </c>
      <c r="I3586" s="29">
        <v>0.49999999999999994</v>
      </c>
      <c r="J3586" s="30">
        <v>1000</v>
      </c>
      <c r="K3586" s="31">
        <f t="shared" si="28"/>
        <v>499.99999999999994</v>
      </c>
      <c r="L3586" s="31">
        <f t="shared" si="29"/>
        <v>149.99999999999997</v>
      </c>
      <c r="M3586" s="32">
        <v>0.3</v>
      </c>
      <c r="O3586" s="37"/>
      <c r="P3586" s="35"/>
      <c r="Q3586" s="33"/>
      <c r="R3586" s="34"/>
    </row>
    <row r="3587" spans="1:18" ht="15.75" customHeight="1" x14ac:dyDescent="0.2">
      <c r="A3587" s="22"/>
      <c r="B3587" s="27" t="s">
        <v>21</v>
      </c>
      <c r="C3587" s="27">
        <v>1185732</v>
      </c>
      <c r="D3587" s="28">
        <v>44445</v>
      </c>
      <c r="E3587" s="27" t="s">
        <v>22</v>
      </c>
      <c r="F3587" s="27" t="s">
        <v>128</v>
      </c>
      <c r="G3587" s="27" t="s">
        <v>129</v>
      </c>
      <c r="H3587" s="27" t="s">
        <v>29</v>
      </c>
      <c r="I3587" s="29">
        <v>0.54999999999999993</v>
      </c>
      <c r="J3587" s="30">
        <v>2000</v>
      </c>
      <c r="K3587" s="31">
        <f t="shared" si="28"/>
        <v>1099.9999999999998</v>
      </c>
      <c r="L3587" s="31">
        <f t="shared" si="29"/>
        <v>439.99999999999994</v>
      </c>
      <c r="M3587" s="32">
        <v>0.4</v>
      </c>
      <c r="O3587" s="37"/>
      <c r="P3587" s="35"/>
      <c r="Q3587" s="33"/>
      <c r="R3587" s="34"/>
    </row>
    <row r="3588" spans="1:18" ht="15.75" customHeight="1" x14ac:dyDescent="0.2">
      <c r="A3588" s="22"/>
      <c r="B3588" s="27" t="s">
        <v>21</v>
      </c>
      <c r="C3588" s="27">
        <v>1185732</v>
      </c>
      <c r="D3588" s="28">
        <v>44477</v>
      </c>
      <c r="E3588" s="27" t="s">
        <v>22</v>
      </c>
      <c r="F3588" s="27" t="s">
        <v>128</v>
      </c>
      <c r="G3588" s="27" t="s">
        <v>129</v>
      </c>
      <c r="H3588" s="27" t="s">
        <v>24</v>
      </c>
      <c r="I3588" s="29">
        <v>0.54999999999999993</v>
      </c>
      <c r="J3588" s="30">
        <v>3750</v>
      </c>
      <c r="K3588" s="31">
        <f t="shared" si="28"/>
        <v>2062.4999999999995</v>
      </c>
      <c r="L3588" s="31">
        <f t="shared" si="29"/>
        <v>721.87499999999977</v>
      </c>
      <c r="M3588" s="32">
        <v>0.35</v>
      </c>
      <c r="O3588" s="37"/>
      <c r="P3588" s="35"/>
      <c r="Q3588" s="33"/>
      <c r="R3588" s="34"/>
    </row>
    <row r="3589" spans="1:18" ht="15.75" customHeight="1" x14ac:dyDescent="0.2">
      <c r="A3589" s="22"/>
      <c r="B3589" s="27" t="s">
        <v>21</v>
      </c>
      <c r="C3589" s="27">
        <v>1185732</v>
      </c>
      <c r="D3589" s="28">
        <v>44477</v>
      </c>
      <c r="E3589" s="27" t="s">
        <v>22</v>
      </c>
      <c r="F3589" s="27" t="s">
        <v>128</v>
      </c>
      <c r="G3589" s="27" t="s">
        <v>129</v>
      </c>
      <c r="H3589" s="27" t="s">
        <v>25</v>
      </c>
      <c r="I3589" s="29">
        <v>0.5</v>
      </c>
      <c r="J3589" s="30">
        <v>2000</v>
      </c>
      <c r="K3589" s="31">
        <f t="shared" si="28"/>
        <v>1000</v>
      </c>
      <c r="L3589" s="31">
        <f t="shared" si="29"/>
        <v>350</v>
      </c>
      <c r="M3589" s="32">
        <v>0.35</v>
      </c>
      <c r="O3589" s="37"/>
      <c r="P3589" s="35"/>
      <c r="Q3589" s="33"/>
      <c r="R3589" s="34"/>
    </row>
    <row r="3590" spans="1:18" ht="15.75" customHeight="1" x14ac:dyDescent="0.2">
      <c r="A3590" s="22"/>
      <c r="B3590" s="27" t="s">
        <v>21</v>
      </c>
      <c r="C3590" s="27">
        <v>1185732</v>
      </c>
      <c r="D3590" s="28">
        <v>44477</v>
      </c>
      <c r="E3590" s="27" t="s">
        <v>22</v>
      </c>
      <c r="F3590" s="27" t="s">
        <v>128</v>
      </c>
      <c r="G3590" s="27" t="s">
        <v>129</v>
      </c>
      <c r="H3590" s="27" t="s">
        <v>26</v>
      </c>
      <c r="I3590" s="29">
        <v>0.5</v>
      </c>
      <c r="J3590" s="30">
        <v>1000</v>
      </c>
      <c r="K3590" s="31">
        <f t="shared" si="28"/>
        <v>500</v>
      </c>
      <c r="L3590" s="31">
        <f t="shared" si="29"/>
        <v>200</v>
      </c>
      <c r="M3590" s="32">
        <v>0.4</v>
      </c>
      <c r="O3590" s="37"/>
      <c r="P3590" s="35"/>
      <c r="Q3590" s="33"/>
      <c r="R3590" s="34"/>
    </row>
    <row r="3591" spans="1:18" ht="15.75" customHeight="1" x14ac:dyDescent="0.2">
      <c r="A3591" s="22"/>
      <c r="B3591" s="27" t="s">
        <v>21</v>
      </c>
      <c r="C3591" s="27">
        <v>1185732</v>
      </c>
      <c r="D3591" s="28">
        <v>44477</v>
      </c>
      <c r="E3591" s="27" t="s">
        <v>22</v>
      </c>
      <c r="F3591" s="27" t="s">
        <v>128</v>
      </c>
      <c r="G3591" s="27" t="s">
        <v>129</v>
      </c>
      <c r="H3591" s="27" t="s">
        <v>27</v>
      </c>
      <c r="I3591" s="29">
        <v>0.5</v>
      </c>
      <c r="J3591" s="30">
        <v>750</v>
      </c>
      <c r="K3591" s="31">
        <f t="shared" si="28"/>
        <v>375</v>
      </c>
      <c r="L3591" s="31">
        <f t="shared" si="29"/>
        <v>150</v>
      </c>
      <c r="M3591" s="32">
        <v>0.4</v>
      </c>
      <c r="O3591" s="37"/>
      <c r="P3591" s="35"/>
      <c r="Q3591" s="33"/>
      <c r="R3591" s="34"/>
    </row>
    <row r="3592" spans="1:18" ht="15.75" customHeight="1" x14ac:dyDescent="0.2">
      <c r="A3592" s="22"/>
      <c r="B3592" s="27" t="s">
        <v>21</v>
      </c>
      <c r="C3592" s="27">
        <v>1185732</v>
      </c>
      <c r="D3592" s="28">
        <v>44477</v>
      </c>
      <c r="E3592" s="27" t="s">
        <v>22</v>
      </c>
      <c r="F3592" s="27" t="s">
        <v>128</v>
      </c>
      <c r="G3592" s="27" t="s">
        <v>129</v>
      </c>
      <c r="H3592" s="27" t="s">
        <v>28</v>
      </c>
      <c r="I3592" s="29">
        <v>0.6</v>
      </c>
      <c r="J3592" s="30">
        <v>750</v>
      </c>
      <c r="K3592" s="31">
        <f t="shared" si="28"/>
        <v>450</v>
      </c>
      <c r="L3592" s="31">
        <f t="shared" si="29"/>
        <v>135</v>
      </c>
      <c r="M3592" s="32">
        <v>0.3</v>
      </c>
      <c r="O3592" s="37"/>
      <c r="P3592" s="35"/>
      <c r="Q3592" s="33"/>
      <c r="R3592" s="34"/>
    </row>
    <row r="3593" spans="1:18" ht="15.75" customHeight="1" x14ac:dyDescent="0.2">
      <c r="A3593" s="22"/>
      <c r="B3593" s="27" t="s">
        <v>21</v>
      </c>
      <c r="C3593" s="27">
        <v>1185732</v>
      </c>
      <c r="D3593" s="28">
        <v>44477</v>
      </c>
      <c r="E3593" s="27" t="s">
        <v>22</v>
      </c>
      <c r="F3593" s="27" t="s">
        <v>128</v>
      </c>
      <c r="G3593" s="27" t="s">
        <v>129</v>
      </c>
      <c r="H3593" s="27" t="s">
        <v>29</v>
      </c>
      <c r="I3593" s="29">
        <v>0.64999999999999991</v>
      </c>
      <c r="J3593" s="30">
        <v>2000</v>
      </c>
      <c r="K3593" s="31">
        <f t="shared" si="28"/>
        <v>1299.9999999999998</v>
      </c>
      <c r="L3593" s="31">
        <f t="shared" si="29"/>
        <v>519.99999999999989</v>
      </c>
      <c r="M3593" s="32">
        <v>0.4</v>
      </c>
      <c r="O3593" s="37"/>
      <c r="P3593" s="35"/>
      <c r="Q3593" s="33"/>
      <c r="R3593" s="34"/>
    </row>
    <row r="3594" spans="1:18" ht="15.75" customHeight="1" x14ac:dyDescent="0.2">
      <c r="A3594" s="22"/>
      <c r="B3594" s="27" t="s">
        <v>21</v>
      </c>
      <c r="C3594" s="27">
        <v>1185732</v>
      </c>
      <c r="D3594" s="28">
        <v>44507</v>
      </c>
      <c r="E3594" s="27" t="s">
        <v>22</v>
      </c>
      <c r="F3594" s="27" t="s">
        <v>128</v>
      </c>
      <c r="G3594" s="27" t="s">
        <v>129</v>
      </c>
      <c r="H3594" s="27" t="s">
        <v>24</v>
      </c>
      <c r="I3594" s="29">
        <v>0.6</v>
      </c>
      <c r="J3594" s="30">
        <v>3500</v>
      </c>
      <c r="K3594" s="31">
        <f t="shared" si="28"/>
        <v>2100</v>
      </c>
      <c r="L3594" s="31">
        <f t="shared" si="29"/>
        <v>735</v>
      </c>
      <c r="M3594" s="32">
        <v>0.35</v>
      </c>
      <c r="O3594" s="37"/>
      <c r="P3594" s="35"/>
      <c r="Q3594" s="33"/>
      <c r="R3594" s="34"/>
    </row>
    <row r="3595" spans="1:18" ht="15.75" customHeight="1" x14ac:dyDescent="0.2">
      <c r="A3595" s="22"/>
      <c r="B3595" s="27" t="s">
        <v>21</v>
      </c>
      <c r="C3595" s="27">
        <v>1185732</v>
      </c>
      <c r="D3595" s="28">
        <v>44507</v>
      </c>
      <c r="E3595" s="27" t="s">
        <v>22</v>
      </c>
      <c r="F3595" s="27" t="s">
        <v>128</v>
      </c>
      <c r="G3595" s="27" t="s">
        <v>129</v>
      </c>
      <c r="H3595" s="27" t="s">
        <v>25</v>
      </c>
      <c r="I3595" s="29">
        <v>0.5</v>
      </c>
      <c r="J3595" s="30">
        <v>2250</v>
      </c>
      <c r="K3595" s="31">
        <f t="shared" si="28"/>
        <v>1125</v>
      </c>
      <c r="L3595" s="31">
        <f t="shared" si="29"/>
        <v>393.75</v>
      </c>
      <c r="M3595" s="32">
        <v>0.35</v>
      </c>
      <c r="O3595" s="37"/>
      <c r="P3595" s="35"/>
      <c r="Q3595" s="33"/>
      <c r="R3595" s="34"/>
    </row>
    <row r="3596" spans="1:18" ht="15.75" customHeight="1" x14ac:dyDescent="0.2">
      <c r="A3596" s="22"/>
      <c r="B3596" s="27" t="s">
        <v>21</v>
      </c>
      <c r="C3596" s="27">
        <v>1185732</v>
      </c>
      <c r="D3596" s="28">
        <v>44507</v>
      </c>
      <c r="E3596" s="27" t="s">
        <v>22</v>
      </c>
      <c r="F3596" s="27" t="s">
        <v>128</v>
      </c>
      <c r="G3596" s="27" t="s">
        <v>129</v>
      </c>
      <c r="H3596" s="27" t="s">
        <v>26</v>
      </c>
      <c r="I3596" s="29">
        <v>0.5</v>
      </c>
      <c r="J3596" s="30">
        <v>2200</v>
      </c>
      <c r="K3596" s="31">
        <f t="shared" si="28"/>
        <v>1100</v>
      </c>
      <c r="L3596" s="31">
        <f t="shared" si="29"/>
        <v>440</v>
      </c>
      <c r="M3596" s="32">
        <v>0.4</v>
      </c>
      <c r="O3596" s="37"/>
      <c r="P3596" s="35"/>
      <c r="Q3596" s="33"/>
      <c r="R3596" s="34"/>
    </row>
    <row r="3597" spans="1:18" ht="15.75" customHeight="1" x14ac:dyDescent="0.2">
      <c r="A3597" s="22"/>
      <c r="B3597" s="27" t="s">
        <v>21</v>
      </c>
      <c r="C3597" s="27">
        <v>1185732</v>
      </c>
      <c r="D3597" s="28">
        <v>44507</v>
      </c>
      <c r="E3597" s="27" t="s">
        <v>22</v>
      </c>
      <c r="F3597" s="27" t="s">
        <v>128</v>
      </c>
      <c r="G3597" s="27" t="s">
        <v>129</v>
      </c>
      <c r="H3597" s="27" t="s">
        <v>27</v>
      </c>
      <c r="I3597" s="29">
        <v>0.5</v>
      </c>
      <c r="J3597" s="30">
        <v>2000</v>
      </c>
      <c r="K3597" s="31">
        <f t="shared" si="28"/>
        <v>1000</v>
      </c>
      <c r="L3597" s="31">
        <f t="shared" si="29"/>
        <v>400</v>
      </c>
      <c r="M3597" s="32">
        <v>0.4</v>
      </c>
      <c r="O3597" s="37"/>
      <c r="P3597" s="35"/>
      <c r="Q3597" s="33"/>
      <c r="R3597" s="34"/>
    </row>
    <row r="3598" spans="1:18" ht="15.75" customHeight="1" x14ac:dyDescent="0.2">
      <c r="A3598" s="22"/>
      <c r="B3598" s="27" t="s">
        <v>21</v>
      </c>
      <c r="C3598" s="27">
        <v>1185732</v>
      </c>
      <c r="D3598" s="28">
        <v>44507</v>
      </c>
      <c r="E3598" s="27" t="s">
        <v>22</v>
      </c>
      <c r="F3598" s="27" t="s">
        <v>128</v>
      </c>
      <c r="G3598" s="27" t="s">
        <v>129</v>
      </c>
      <c r="H3598" s="27" t="s">
        <v>28</v>
      </c>
      <c r="I3598" s="29">
        <v>0.6</v>
      </c>
      <c r="J3598" s="30">
        <v>1750</v>
      </c>
      <c r="K3598" s="31">
        <f t="shared" si="28"/>
        <v>1050</v>
      </c>
      <c r="L3598" s="31">
        <f t="shared" si="29"/>
        <v>315</v>
      </c>
      <c r="M3598" s="32">
        <v>0.3</v>
      </c>
      <c r="O3598" s="37"/>
      <c r="P3598" s="35"/>
      <c r="Q3598" s="33"/>
      <c r="R3598" s="34"/>
    </row>
    <row r="3599" spans="1:18" ht="15.75" customHeight="1" x14ac:dyDescent="0.2">
      <c r="A3599" s="22"/>
      <c r="B3599" s="27" t="s">
        <v>21</v>
      </c>
      <c r="C3599" s="27">
        <v>1185732</v>
      </c>
      <c r="D3599" s="28">
        <v>44507</v>
      </c>
      <c r="E3599" s="27" t="s">
        <v>22</v>
      </c>
      <c r="F3599" s="27" t="s">
        <v>128</v>
      </c>
      <c r="G3599" s="27" t="s">
        <v>129</v>
      </c>
      <c r="H3599" s="27" t="s">
        <v>29</v>
      </c>
      <c r="I3599" s="29">
        <v>0.64999999999999991</v>
      </c>
      <c r="J3599" s="30">
        <v>2750</v>
      </c>
      <c r="K3599" s="31">
        <f t="shared" si="28"/>
        <v>1787.4999999999998</v>
      </c>
      <c r="L3599" s="31">
        <f t="shared" si="29"/>
        <v>715</v>
      </c>
      <c r="M3599" s="32">
        <v>0.4</v>
      </c>
      <c r="O3599" s="37"/>
      <c r="P3599" s="35"/>
      <c r="Q3599" s="33"/>
      <c r="R3599" s="34"/>
    </row>
    <row r="3600" spans="1:18" ht="15.75" customHeight="1" x14ac:dyDescent="0.2">
      <c r="A3600" s="22"/>
      <c r="B3600" s="27" t="s">
        <v>21</v>
      </c>
      <c r="C3600" s="27">
        <v>1185732</v>
      </c>
      <c r="D3600" s="28">
        <v>44536</v>
      </c>
      <c r="E3600" s="27" t="s">
        <v>22</v>
      </c>
      <c r="F3600" s="27" t="s">
        <v>128</v>
      </c>
      <c r="G3600" s="27" t="s">
        <v>129</v>
      </c>
      <c r="H3600" s="27" t="s">
        <v>24</v>
      </c>
      <c r="I3600" s="29">
        <v>0.6</v>
      </c>
      <c r="J3600" s="30">
        <v>5000</v>
      </c>
      <c r="K3600" s="31">
        <f t="shared" si="28"/>
        <v>3000</v>
      </c>
      <c r="L3600" s="31">
        <f t="shared" si="29"/>
        <v>1050</v>
      </c>
      <c r="M3600" s="32">
        <v>0.35</v>
      </c>
      <c r="O3600" s="37"/>
      <c r="P3600" s="35"/>
      <c r="Q3600" s="33"/>
      <c r="R3600" s="34"/>
    </row>
    <row r="3601" spans="1:18" ht="15.75" customHeight="1" x14ac:dyDescent="0.2">
      <c r="A3601" s="22"/>
      <c r="B3601" s="27" t="s">
        <v>21</v>
      </c>
      <c r="C3601" s="27">
        <v>1185732</v>
      </c>
      <c r="D3601" s="28">
        <v>44536</v>
      </c>
      <c r="E3601" s="27" t="s">
        <v>22</v>
      </c>
      <c r="F3601" s="27" t="s">
        <v>128</v>
      </c>
      <c r="G3601" s="27" t="s">
        <v>129</v>
      </c>
      <c r="H3601" s="27" t="s">
        <v>25</v>
      </c>
      <c r="I3601" s="29">
        <v>0.5</v>
      </c>
      <c r="J3601" s="30">
        <v>3000</v>
      </c>
      <c r="K3601" s="31">
        <f t="shared" si="28"/>
        <v>1500</v>
      </c>
      <c r="L3601" s="31">
        <f t="shared" si="29"/>
        <v>525</v>
      </c>
      <c r="M3601" s="32">
        <v>0.35</v>
      </c>
      <c r="O3601" s="37"/>
      <c r="P3601" s="35"/>
      <c r="Q3601" s="33"/>
      <c r="R3601" s="34"/>
    </row>
    <row r="3602" spans="1:18" ht="15.75" customHeight="1" x14ac:dyDescent="0.2">
      <c r="A3602" s="22"/>
      <c r="B3602" s="27" t="s">
        <v>21</v>
      </c>
      <c r="C3602" s="27">
        <v>1185732</v>
      </c>
      <c r="D3602" s="28">
        <v>44536</v>
      </c>
      <c r="E3602" s="27" t="s">
        <v>22</v>
      </c>
      <c r="F3602" s="27" t="s">
        <v>128</v>
      </c>
      <c r="G3602" s="27" t="s">
        <v>129</v>
      </c>
      <c r="H3602" s="27" t="s">
        <v>26</v>
      </c>
      <c r="I3602" s="29">
        <v>0.5</v>
      </c>
      <c r="J3602" s="30">
        <v>2750</v>
      </c>
      <c r="K3602" s="31">
        <f t="shared" si="28"/>
        <v>1375</v>
      </c>
      <c r="L3602" s="31">
        <f t="shared" si="29"/>
        <v>550</v>
      </c>
      <c r="M3602" s="32">
        <v>0.4</v>
      </c>
      <c r="O3602" s="37"/>
      <c r="P3602" s="35"/>
      <c r="Q3602" s="33"/>
      <c r="R3602" s="34"/>
    </row>
    <row r="3603" spans="1:18" ht="15.75" customHeight="1" x14ac:dyDescent="0.2">
      <c r="A3603" s="22"/>
      <c r="B3603" s="27" t="s">
        <v>21</v>
      </c>
      <c r="C3603" s="27">
        <v>1185732</v>
      </c>
      <c r="D3603" s="28">
        <v>44536</v>
      </c>
      <c r="E3603" s="27" t="s">
        <v>22</v>
      </c>
      <c r="F3603" s="27" t="s">
        <v>128</v>
      </c>
      <c r="G3603" s="27" t="s">
        <v>129</v>
      </c>
      <c r="H3603" s="27" t="s">
        <v>27</v>
      </c>
      <c r="I3603" s="29">
        <v>0.5</v>
      </c>
      <c r="J3603" s="30">
        <v>2250</v>
      </c>
      <c r="K3603" s="31">
        <f t="shared" si="28"/>
        <v>1125</v>
      </c>
      <c r="L3603" s="31">
        <f t="shared" si="29"/>
        <v>450</v>
      </c>
      <c r="M3603" s="32">
        <v>0.4</v>
      </c>
      <c r="O3603" s="37"/>
      <c r="P3603" s="35"/>
      <c r="Q3603" s="33"/>
      <c r="R3603" s="34"/>
    </row>
    <row r="3604" spans="1:18" ht="15.75" customHeight="1" x14ac:dyDescent="0.2">
      <c r="A3604" s="22"/>
      <c r="B3604" s="27" t="s">
        <v>21</v>
      </c>
      <c r="C3604" s="27">
        <v>1185732</v>
      </c>
      <c r="D3604" s="28">
        <v>44536</v>
      </c>
      <c r="E3604" s="27" t="s">
        <v>22</v>
      </c>
      <c r="F3604" s="27" t="s">
        <v>128</v>
      </c>
      <c r="G3604" s="27" t="s">
        <v>129</v>
      </c>
      <c r="H3604" s="27" t="s">
        <v>28</v>
      </c>
      <c r="I3604" s="29">
        <v>0.6</v>
      </c>
      <c r="J3604" s="30">
        <v>2250</v>
      </c>
      <c r="K3604" s="31">
        <f t="shared" si="28"/>
        <v>1350</v>
      </c>
      <c r="L3604" s="31">
        <f t="shared" si="29"/>
        <v>405</v>
      </c>
      <c r="M3604" s="32">
        <v>0.3</v>
      </c>
      <c r="O3604" s="37"/>
      <c r="P3604" s="35"/>
      <c r="Q3604" s="33"/>
      <c r="R3604" s="34"/>
    </row>
    <row r="3605" spans="1:18" ht="15.75" customHeight="1" x14ac:dyDescent="0.2">
      <c r="A3605" s="22"/>
      <c r="B3605" s="27" t="s">
        <v>21</v>
      </c>
      <c r="C3605" s="27">
        <v>1185732</v>
      </c>
      <c r="D3605" s="28">
        <v>44536</v>
      </c>
      <c r="E3605" s="27" t="s">
        <v>22</v>
      </c>
      <c r="F3605" s="27" t="s">
        <v>128</v>
      </c>
      <c r="G3605" s="27" t="s">
        <v>129</v>
      </c>
      <c r="H3605" s="27" t="s">
        <v>29</v>
      </c>
      <c r="I3605" s="29">
        <v>0.64999999999999991</v>
      </c>
      <c r="J3605" s="30">
        <v>3250</v>
      </c>
      <c r="K3605" s="31">
        <f t="shared" si="28"/>
        <v>2112.4999999999995</v>
      </c>
      <c r="L3605" s="31">
        <f t="shared" si="29"/>
        <v>844.99999999999989</v>
      </c>
      <c r="M3605" s="32">
        <v>0.4</v>
      </c>
      <c r="O3605" s="37"/>
      <c r="P3605" s="35"/>
      <c r="Q3605" s="33"/>
      <c r="R3605" s="34"/>
    </row>
    <row r="3606" spans="1:18" ht="15.75" customHeight="1" x14ac:dyDescent="0.2">
      <c r="A3606" s="22" t="s">
        <v>46</v>
      </c>
      <c r="B3606" s="27" t="s">
        <v>21</v>
      </c>
      <c r="C3606" s="27">
        <v>1185732</v>
      </c>
      <c r="D3606" s="28">
        <v>44213</v>
      </c>
      <c r="E3606" s="27" t="s">
        <v>22</v>
      </c>
      <c r="F3606" s="27" t="s">
        <v>130</v>
      </c>
      <c r="G3606" s="27" t="s">
        <v>131</v>
      </c>
      <c r="H3606" s="27" t="s">
        <v>24</v>
      </c>
      <c r="I3606" s="29">
        <v>0.4</v>
      </c>
      <c r="J3606" s="30">
        <v>4500</v>
      </c>
      <c r="K3606" s="31">
        <f t="shared" si="28"/>
        <v>1800</v>
      </c>
      <c r="L3606" s="31">
        <f t="shared" si="29"/>
        <v>540</v>
      </c>
      <c r="M3606" s="32">
        <v>0.3</v>
      </c>
      <c r="O3606" s="37"/>
      <c r="P3606" s="35"/>
      <c r="Q3606" s="33"/>
      <c r="R3606" s="34"/>
    </row>
    <row r="3607" spans="1:18" ht="15.75" customHeight="1" x14ac:dyDescent="0.2">
      <c r="A3607" s="22"/>
      <c r="B3607" s="27" t="s">
        <v>21</v>
      </c>
      <c r="C3607" s="27">
        <v>1185732</v>
      </c>
      <c r="D3607" s="28">
        <v>44213</v>
      </c>
      <c r="E3607" s="27" t="s">
        <v>22</v>
      </c>
      <c r="F3607" s="27" t="s">
        <v>130</v>
      </c>
      <c r="G3607" s="27" t="s">
        <v>131</v>
      </c>
      <c r="H3607" s="27" t="s">
        <v>25</v>
      </c>
      <c r="I3607" s="29">
        <v>0.4</v>
      </c>
      <c r="J3607" s="30">
        <v>2500</v>
      </c>
      <c r="K3607" s="31">
        <f t="shared" si="28"/>
        <v>1000</v>
      </c>
      <c r="L3607" s="31">
        <f t="shared" si="29"/>
        <v>300</v>
      </c>
      <c r="M3607" s="32">
        <v>0.3</v>
      </c>
      <c r="O3607" s="37"/>
      <c r="P3607" s="35"/>
      <c r="Q3607" s="33"/>
      <c r="R3607" s="34"/>
    </row>
    <row r="3608" spans="1:18" ht="15.75" customHeight="1" x14ac:dyDescent="0.2">
      <c r="A3608" s="22"/>
      <c r="B3608" s="27" t="s">
        <v>21</v>
      </c>
      <c r="C3608" s="27">
        <v>1185732</v>
      </c>
      <c r="D3608" s="28">
        <v>44213</v>
      </c>
      <c r="E3608" s="27" t="s">
        <v>22</v>
      </c>
      <c r="F3608" s="27" t="s">
        <v>130</v>
      </c>
      <c r="G3608" s="27" t="s">
        <v>131</v>
      </c>
      <c r="H3608" s="27" t="s">
        <v>26</v>
      </c>
      <c r="I3608" s="29">
        <v>0.30000000000000004</v>
      </c>
      <c r="J3608" s="30">
        <v>2500</v>
      </c>
      <c r="K3608" s="31">
        <f t="shared" si="28"/>
        <v>750.00000000000011</v>
      </c>
      <c r="L3608" s="31">
        <f t="shared" si="29"/>
        <v>187.50000000000003</v>
      </c>
      <c r="M3608" s="32">
        <v>0.25</v>
      </c>
      <c r="O3608" s="37"/>
      <c r="P3608" s="35"/>
      <c r="Q3608" s="33"/>
      <c r="R3608" s="34"/>
    </row>
    <row r="3609" spans="1:18" ht="15.75" customHeight="1" x14ac:dyDescent="0.2">
      <c r="A3609" s="22"/>
      <c r="B3609" s="27" t="s">
        <v>21</v>
      </c>
      <c r="C3609" s="27">
        <v>1185732</v>
      </c>
      <c r="D3609" s="28">
        <v>44213</v>
      </c>
      <c r="E3609" s="27" t="s">
        <v>22</v>
      </c>
      <c r="F3609" s="27" t="s">
        <v>130</v>
      </c>
      <c r="G3609" s="27" t="s">
        <v>131</v>
      </c>
      <c r="H3609" s="27" t="s">
        <v>27</v>
      </c>
      <c r="I3609" s="29">
        <v>0.35</v>
      </c>
      <c r="J3609" s="30">
        <v>1000</v>
      </c>
      <c r="K3609" s="31">
        <f t="shared" si="28"/>
        <v>350</v>
      </c>
      <c r="L3609" s="31">
        <f t="shared" si="29"/>
        <v>87.5</v>
      </c>
      <c r="M3609" s="32">
        <v>0.25</v>
      </c>
      <c r="O3609" s="37"/>
      <c r="P3609" s="35"/>
      <c r="Q3609" s="33"/>
      <c r="R3609" s="34"/>
    </row>
    <row r="3610" spans="1:18" ht="15.75" customHeight="1" x14ac:dyDescent="0.2">
      <c r="A3610" s="22"/>
      <c r="B3610" s="27" t="s">
        <v>21</v>
      </c>
      <c r="C3610" s="27">
        <v>1185732</v>
      </c>
      <c r="D3610" s="28">
        <v>44213</v>
      </c>
      <c r="E3610" s="27" t="s">
        <v>22</v>
      </c>
      <c r="F3610" s="27" t="s">
        <v>130</v>
      </c>
      <c r="G3610" s="27" t="s">
        <v>131</v>
      </c>
      <c r="H3610" s="27" t="s">
        <v>28</v>
      </c>
      <c r="I3610" s="29">
        <v>0.5</v>
      </c>
      <c r="J3610" s="30">
        <v>1500</v>
      </c>
      <c r="K3610" s="31">
        <f t="shared" si="28"/>
        <v>750</v>
      </c>
      <c r="L3610" s="31">
        <f t="shared" si="29"/>
        <v>187.5</v>
      </c>
      <c r="M3610" s="32">
        <v>0.25</v>
      </c>
      <c r="O3610" s="37"/>
      <c r="P3610" s="35"/>
      <c r="Q3610" s="33"/>
      <c r="R3610" s="34"/>
    </row>
    <row r="3611" spans="1:18" ht="15.75" customHeight="1" x14ac:dyDescent="0.2">
      <c r="A3611" s="22"/>
      <c r="B3611" s="27" t="s">
        <v>21</v>
      </c>
      <c r="C3611" s="27">
        <v>1185732</v>
      </c>
      <c r="D3611" s="28">
        <v>44213</v>
      </c>
      <c r="E3611" s="27" t="s">
        <v>22</v>
      </c>
      <c r="F3611" s="27" t="s">
        <v>130</v>
      </c>
      <c r="G3611" s="27" t="s">
        <v>131</v>
      </c>
      <c r="H3611" s="27" t="s">
        <v>29</v>
      </c>
      <c r="I3611" s="29">
        <v>0.4</v>
      </c>
      <c r="J3611" s="30">
        <v>2500</v>
      </c>
      <c r="K3611" s="31">
        <f t="shared" si="28"/>
        <v>1000</v>
      </c>
      <c r="L3611" s="31">
        <f t="shared" si="29"/>
        <v>300</v>
      </c>
      <c r="M3611" s="32">
        <v>0.3</v>
      </c>
      <c r="O3611" s="37"/>
      <c r="P3611" s="35"/>
      <c r="Q3611" s="33"/>
      <c r="R3611" s="34"/>
    </row>
    <row r="3612" spans="1:18" ht="15.75" customHeight="1" x14ac:dyDescent="0.2">
      <c r="A3612" s="22"/>
      <c r="B3612" s="27" t="s">
        <v>21</v>
      </c>
      <c r="C3612" s="27">
        <v>1185732</v>
      </c>
      <c r="D3612" s="28">
        <v>44242</v>
      </c>
      <c r="E3612" s="27" t="s">
        <v>22</v>
      </c>
      <c r="F3612" s="27" t="s">
        <v>130</v>
      </c>
      <c r="G3612" s="27" t="s">
        <v>131</v>
      </c>
      <c r="H3612" s="27" t="s">
        <v>24</v>
      </c>
      <c r="I3612" s="29">
        <v>0.4</v>
      </c>
      <c r="J3612" s="30">
        <v>5000</v>
      </c>
      <c r="K3612" s="31">
        <f t="shared" si="28"/>
        <v>2000</v>
      </c>
      <c r="L3612" s="31">
        <f t="shared" si="29"/>
        <v>600</v>
      </c>
      <c r="M3612" s="32">
        <v>0.3</v>
      </c>
      <c r="O3612" s="37"/>
      <c r="P3612" s="35"/>
      <c r="Q3612" s="33"/>
      <c r="R3612" s="34"/>
    </row>
    <row r="3613" spans="1:18" ht="15.75" customHeight="1" x14ac:dyDescent="0.2">
      <c r="A3613" s="22"/>
      <c r="B3613" s="27" t="s">
        <v>21</v>
      </c>
      <c r="C3613" s="27">
        <v>1185732</v>
      </c>
      <c r="D3613" s="28">
        <v>44242</v>
      </c>
      <c r="E3613" s="27" t="s">
        <v>22</v>
      </c>
      <c r="F3613" s="27" t="s">
        <v>130</v>
      </c>
      <c r="G3613" s="27" t="s">
        <v>131</v>
      </c>
      <c r="H3613" s="27" t="s">
        <v>25</v>
      </c>
      <c r="I3613" s="29">
        <v>0.4</v>
      </c>
      <c r="J3613" s="30">
        <v>1500</v>
      </c>
      <c r="K3613" s="31">
        <f t="shared" si="28"/>
        <v>600</v>
      </c>
      <c r="L3613" s="31">
        <f t="shared" si="29"/>
        <v>180</v>
      </c>
      <c r="M3613" s="32">
        <v>0.3</v>
      </c>
      <c r="O3613" s="37"/>
      <c r="P3613" s="35"/>
      <c r="Q3613" s="33"/>
      <c r="R3613" s="34"/>
    </row>
    <row r="3614" spans="1:18" ht="15.75" customHeight="1" x14ac:dyDescent="0.2">
      <c r="A3614" s="22"/>
      <c r="B3614" s="27" t="s">
        <v>21</v>
      </c>
      <c r="C3614" s="27">
        <v>1185732</v>
      </c>
      <c r="D3614" s="28">
        <v>44242</v>
      </c>
      <c r="E3614" s="27" t="s">
        <v>22</v>
      </c>
      <c r="F3614" s="27" t="s">
        <v>130</v>
      </c>
      <c r="G3614" s="27" t="s">
        <v>131</v>
      </c>
      <c r="H3614" s="27" t="s">
        <v>26</v>
      </c>
      <c r="I3614" s="29">
        <v>0.30000000000000004</v>
      </c>
      <c r="J3614" s="30">
        <v>2000</v>
      </c>
      <c r="K3614" s="31">
        <f t="shared" si="28"/>
        <v>600.00000000000011</v>
      </c>
      <c r="L3614" s="31">
        <f t="shared" si="29"/>
        <v>150.00000000000003</v>
      </c>
      <c r="M3614" s="32">
        <v>0.25</v>
      </c>
      <c r="O3614" s="37"/>
      <c r="P3614" s="35"/>
      <c r="Q3614" s="33"/>
      <c r="R3614" s="34"/>
    </row>
    <row r="3615" spans="1:18" ht="15.75" customHeight="1" x14ac:dyDescent="0.2">
      <c r="A3615" s="22"/>
      <c r="B3615" s="27" t="s">
        <v>21</v>
      </c>
      <c r="C3615" s="27">
        <v>1185732</v>
      </c>
      <c r="D3615" s="28">
        <v>44242</v>
      </c>
      <c r="E3615" s="27" t="s">
        <v>22</v>
      </c>
      <c r="F3615" s="27" t="s">
        <v>130</v>
      </c>
      <c r="G3615" s="27" t="s">
        <v>131</v>
      </c>
      <c r="H3615" s="27" t="s">
        <v>27</v>
      </c>
      <c r="I3615" s="29">
        <v>0.35</v>
      </c>
      <c r="J3615" s="30">
        <v>2500</v>
      </c>
      <c r="K3615" s="31">
        <f t="shared" si="28"/>
        <v>875</v>
      </c>
      <c r="L3615" s="31">
        <f t="shared" si="29"/>
        <v>218.75</v>
      </c>
      <c r="M3615" s="32">
        <v>0.25</v>
      </c>
      <c r="O3615" s="37"/>
      <c r="P3615" s="35"/>
      <c r="Q3615" s="33"/>
      <c r="R3615" s="34"/>
    </row>
    <row r="3616" spans="1:18" ht="15.75" customHeight="1" x14ac:dyDescent="0.2">
      <c r="A3616" s="22"/>
      <c r="B3616" s="27" t="s">
        <v>21</v>
      </c>
      <c r="C3616" s="27">
        <v>1185732</v>
      </c>
      <c r="D3616" s="28">
        <v>44242</v>
      </c>
      <c r="E3616" s="27" t="s">
        <v>22</v>
      </c>
      <c r="F3616" s="27" t="s">
        <v>130</v>
      </c>
      <c r="G3616" s="27" t="s">
        <v>131</v>
      </c>
      <c r="H3616" s="27" t="s">
        <v>28</v>
      </c>
      <c r="I3616" s="29">
        <v>0.5</v>
      </c>
      <c r="J3616" s="30">
        <v>1500</v>
      </c>
      <c r="K3616" s="31">
        <f t="shared" si="28"/>
        <v>750</v>
      </c>
      <c r="L3616" s="31">
        <f t="shared" si="29"/>
        <v>187.5</v>
      </c>
      <c r="M3616" s="32">
        <v>0.25</v>
      </c>
      <c r="O3616" s="37"/>
      <c r="P3616" s="35"/>
      <c r="Q3616" s="33"/>
      <c r="R3616" s="34"/>
    </row>
    <row r="3617" spans="1:18" ht="15.75" customHeight="1" x14ac:dyDescent="0.2">
      <c r="A3617" s="22"/>
      <c r="B3617" s="27" t="s">
        <v>21</v>
      </c>
      <c r="C3617" s="27">
        <v>1185732</v>
      </c>
      <c r="D3617" s="28">
        <v>44242</v>
      </c>
      <c r="E3617" s="27" t="s">
        <v>22</v>
      </c>
      <c r="F3617" s="27" t="s">
        <v>130</v>
      </c>
      <c r="G3617" s="27" t="s">
        <v>131</v>
      </c>
      <c r="H3617" s="27" t="s">
        <v>29</v>
      </c>
      <c r="I3617" s="29">
        <v>0.4</v>
      </c>
      <c r="J3617" s="30">
        <v>2500</v>
      </c>
      <c r="K3617" s="31">
        <f t="shared" si="28"/>
        <v>1000</v>
      </c>
      <c r="L3617" s="31">
        <f t="shared" si="29"/>
        <v>300</v>
      </c>
      <c r="M3617" s="32">
        <v>0.3</v>
      </c>
      <c r="O3617" s="37"/>
      <c r="P3617" s="35"/>
      <c r="Q3617" s="33"/>
      <c r="R3617" s="34"/>
    </row>
    <row r="3618" spans="1:18" ht="15.75" customHeight="1" x14ac:dyDescent="0.2">
      <c r="A3618" s="22"/>
      <c r="B3618" s="27" t="s">
        <v>21</v>
      </c>
      <c r="C3618" s="27">
        <v>1185732</v>
      </c>
      <c r="D3618" s="28">
        <v>44268</v>
      </c>
      <c r="E3618" s="27" t="s">
        <v>22</v>
      </c>
      <c r="F3618" s="27" t="s">
        <v>130</v>
      </c>
      <c r="G3618" s="27" t="s">
        <v>131</v>
      </c>
      <c r="H3618" s="27" t="s">
        <v>24</v>
      </c>
      <c r="I3618" s="29">
        <v>0.4</v>
      </c>
      <c r="J3618" s="30">
        <v>4700</v>
      </c>
      <c r="K3618" s="31">
        <f t="shared" si="28"/>
        <v>1880</v>
      </c>
      <c r="L3618" s="31">
        <f t="shared" si="29"/>
        <v>564</v>
      </c>
      <c r="M3618" s="32">
        <v>0.3</v>
      </c>
      <c r="O3618" s="37"/>
      <c r="P3618" s="35"/>
      <c r="Q3618" s="33"/>
      <c r="R3618" s="34"/>
    </row>
    <row r="3619" spans="1:18" ht="15.75" customHeight="1" x14ac:dyDescent="0.2">
      <c r="A3619" s="22"/>
      <c r="B3619" s="27" t="s">
        <v>21</v>
      </c>
      <c r="C3619" s="27">
        <v>1185732</v>
      </c>
      <c r="D3619" s="28">
        <v>44268</v>
      </c>
      <c r="E3619" s="27" t="s">
        <v>22</v>
      </c>
      <c r="F3619" s="27" t="s">
        <v>130</v>
      </c>
      <c r="G3619" s="27" t="s">
        <v>131</v>
      </c>
      <c r="H3619" s="27" t="s">
        <v>25</v>
      </c>
      <c r="I3619" s="29">
        <v>0.4</v>
      </c>
      <c r="J3619" s="30">
        <v>1750</v>
      </c>
      <c r="K3619" s="31">
        <f t="shared" si="28"/>
        <v>700</v>
      </c>
      <c r="L3619" s="31">
        <f t="shared" si="29"/>
        <v>210</v>
      </c>
      <c r="M3619" s="32">
        <v>0.3</v>
      </c>
      <c r="O3619" s="37"/>
      <c r="P3619" s="35"/>
      <c r="Q3619" s="33"/>
      <c r="R3619" s="34"/>
    </row>
    <row r="3620" spans="1:18" ht="15.75" customHeight="1" x14ac:dyDescent="0.2">
      <c r="A3620" s="22"/>
      <c r="B3620" s="27" t="s">
        <v>21</v>
      </c>
      <c r="C3620" s="27">
        <v>1185732</v>
      </c>
      <c r="D3620" s="28">
        <v>44268</v>
      </c>
      <c r="E3620" s="27" t="s">
        <v>22</v>
      </c>
      <c r="F3620" s="27" t="s">
        <v>130</v>
      </c>
      <c r="G3620" s="27" t="s">
        <v>131</v>
      </c>
      <c r="H3620" s="27" t="s">
        <v>26</v>
      </c>
      <c r="I3620" s="29">
        <v>0.30000000000000004</v>
      </c>
      <c r="J3620" s="30">
        <v>2000</v>
      </c>
      <c r="K3620" s="31">
        <f t="shared" si="28"/>
        <v>600.00000000000011</v>
      </c>
      <c r="L3620" s="31">
        <f t="shared" si="29"/>
        <v>150.00000000000003</v>
      </c>
      <c r="M3620" s="32">
        <v>0.25</v>
      </c>
      <c r="O3620" s="37"/>
      <c r="P3620" s="35"/>
      <c r="Q3620" s="33"/>
      <c r="R3620" s="34"/>
    </row>
    <row r="3621" spans="1:18" ht="15.75" customHeight="1" x14ac:dyDescent="0.2">
      <c r="A3621" s="22"/>
      <c r="B3621" s="27" t="s">
        <v>21</v>
      </c>
      <c r="C3621" s="27">
        <v>1185732</v>
      </c>
      <c r="D3621" s="28">
        <v>44268</v>
      </c>
      <c r="E3621" s="27" t="s">
        <v>22</v>
      </c>
      <c r="F3621" s="27" t="s">
        <v>130</v>
      </c>
      <c r="G3621" s="27" t="s">
        <v>131</v>
      </c>
      <c r="H3621" s="27" t="s">
        <v>27</v>
      </c>
      <c r="I3621" s="29">
        <v>0.35</v>
      </c>
      <c r="J3621" s="30">
        <v>3000</v>
      </c>
      <c r="K3621" s="31">
        <f t="shared" si="28"/>
        <v>1050</v>
      </c>
      <c r="L3621" s="31">
        <f t="shared" si="29"/>
        <v>262.5</v>
      </c>
      <c r="M3621" s="32">
        <v>0.25</v>
      </c>
      <c r="O3621" s="37"/>
      <c r="P3621" s="35"/>
      <c r="Q3621" s="33"/>
      <c r="R3621" s="34"/>
    </row>
    <row r="3622" spans="1:18" ht="15.75" customHeight="1" x14ac:dyDescent="0.2">
      <c r="A3622" s="22"/>
      <c r="B3622" s="27" t="s">
        <v>21</v>
      </c>
      <c r="C3622" s="27">
        <v>1185732</v>
      </c>
      <c r="D3622" s="28">
        <v>44268</v>
      </c>
      <c r="E3622" s="27" t="s">
        <v>22</v>
      </c>
      <c r="F3622" s="27" t="s">
        <v>130</v>
      </c>
      <c r="G3622" s="27" t="s">
        <v>131</v>
      </c>
      <c r="H3622" s="27" t="s">
        <v>28</v>
      </c>
      <c r="I3622" s="29">
        <v>0.5</v>
      </c>
      <c r="J3622" s="30">
        <v>1000</v>
      </c>
      <c r="K3622" s="31">
        <f t="shared" si="28"/>
        <v>500</v>
      </c>
      <c r="L3622" s="31">
        <f t="shared" si="29"/>
        <v>125</v>
      </c>
      <c r="M3622" s="32">
        <v>0.25</v>
      </c>
      <c r="O3622" s="37"/>
      <c r="P3622" s="35"/>
      <c r="Q3622" s="33"/>
      <c r="R3622" s="34"/>
    </row>
    <row r="3623" spans="1:18" ht="15.75" customHeight="1" x14ac:dyDescent="0.2">
      <c r="A3623" s="22"/>
      <c r="B3623" s="27" t="s">
        <v>21</v>
      </c>
      <c r="C3623" s="27">
        <v>1185732</v>
      </c>
      <c r="D3623" s="28">
        <v>44268</v>
      </c>
      <c r="E3623" s="27" t="s">
        <v>22</v>
      </c>
      <c r="F3623" s="27" t="s">
        <v>130</v>
      </c>
      <c r="G3623" s="27" t="s">
        <v>131</v>
      </c>
      <c r="H3623" s="27" t="s">
        <v>29</v>
      </c>
      <c r="I3623" s="29">
        <v>0.4</v>
      </c>
      <c r="J3623" s="30">
        <v>2000</v>
      </c>
      <c r="K3623" s="31">
        <f t="shared" si="28"/>
        <v>800</v>
      </c>
      <c r="L3623" s="31">
        <f t="shared" si="29"/>
        <v>240</v>
      </c>
      <c r="M3623" s="32">
        <v>0.3</v>
      </c>
      <c r="O3623" s="37"/>
      <c r="P3623" s="35"/>
      <c r="Q3623" s="33"/>
      <c r="R3623" s="34"/>
    </row>
    <row r="3624" spans="1:18" ht="15.75" customHeight="1" x14ac:dyDescent="0.2">
      <c r="A3624" s="22"/>
      <c r="B3624" s="27" t="s">
        <v>21</v>
      </c>
      <c r="C3624" s="27">
        <v>1185732</v>
      </c>
      <c r="D3624" s="28">
        <v>44300</v>
      </c>
      <c r="E3624" s="27" t="s">
        <v>22</v>
      </c>
      <c r="F3624" s="27" t="s">
        <v>130</v>
      </c>
      <c r="G3624" s="27" t="s">
        <v>131</v>
      </c>
      <c r="H3624" s="27" t="s">
        <v>24</v>
      </c>
      <c r="I3624" s="29">
        <v>0.4</v>
      </c>
      <c r="J3624" s="30">
        <v>4500</v>
      </c>
      <c r="K3624" s="31">
        <f t="shared" si="28"/>
        <v>1800</v>
      </c>
      <c r="L3624" s="31">
        <f t="shared" si="29"/>
        <v>540</v>
      </c>
      <c r="M3624" s="32">
        <v>0.3</v>
      </c>
      <c r="O3624" s="37"/>
      <c r="P3624" s="35"/>
      <c r="Q3624" s="33"/>
      <c r="R3624" s="34"/>
    </row>
    <row r="3625" spans="1:18" ht="15.75" customHeight="1" x14ac:dyDescent="0.2">
      <c r="A3625" s="22"/>
      <c r="B3625" s="27" t="s">
        <v>21</v>
      </c>
      <c r="C3625" s="27">
        <v>1185732</v>
      </c>
      <c r="D3625" s="28">
        <v>44300</v>
      </c>
      <c r="E3625" s="27" t="s">
        <v>22</v>
      </c>
      <c r="F3625" s="27" t="s">
        <v>130</v>
      </c>
      <c r="G3625" s="27" t="s">
        <v>131</v>
      </c>
      <c r="H3625" s="27" t="s">
        <v>25</v>
      </c>
      <c r="I3625" s="29">
        <v>0.4</v>
      </c>
      <c r="J3625" s="30">
        <v>1500</v>
      </c>
      <c r="K3625" s="31">
        <f t="shared" si="28"/>
        <v>600</v>
      </c>
      <c r="L3625" s="31">
        <f t="shared" si="29"/>
        <v>180</v>
      </c>
      <c r="M3625" s="32">
        <v>0.3</v>
      </c>
      <c r="O3625" s="37"/>
      <c r="P3625" s="35"/>
      <c r="Q3625" s="33"/>
      <c r="R3625" s="34"/>
    </row>
    <row r="3626" spans="1:18" ht="15.75" customHeight="1" x14ac:dyDescent="0.2">
      <c r="A3626" s="22"/>
      <c r="B3626" s="27" t="s">
        <v>21</v>
      </c>
      <c r="C3626" s="27">
        <v>1185732</v>
      </c>
      <c r="D3626" s="28">
        <v>44300</v>
      </c>
      <c r="E3626" s="27" t="s">
        <v>22</v>
      </c>
      <c r="F3626" s="27" t="s">
        <v>130</v>
      </c>
      <c r="G3626" s="27" t="s">
        <v>131</v>
      </c>
      <c r="H3626" s="27" t="s">
        <v>26</v>
      </c>
      <c r="I3626" s="29">
        <v>0.30000000000000004</v>
      </c>
      <c r="J3626" s="30">
        <v>1500</v>
      </c>
      <c r="K3626" s="31">
        <f t="shared" si="28"/>
        <v>450.00000000000006</v>
      </c>
      <c r="L3626" s="31">
        <f t="shared" si="29"/>
        <v>112.50000000000001</v>
      </c>
      <c r="M3626" s="32">
        <v>0.25</v>
      </c>
      <c r="O3626" s="37"/>
      <c r="P3626" s="35"/>
      <c r="Q3626" s="33"/>
      <c r="R3626" s="34"/>
    </row>
    <row r="3627" spans="1:18" ht="15.75" customHeight="1" x14ac:dyDescent="0.2">
      <c r="A3627" s="22"/>
      <c r="B3627" s="27" t="s">
        <v>21</v>
      </c>
      <c r="C3627" s="27">
        <v>1185732</v>
      </c>
      <c r="D3627" s="28">
        <v>44300</v>
      </c>
      <c r="E3627" s="27" t="s">
        <v>22</v>
      </c>
      <c r="F3627" s="27" t="s">
        <v>130</v>
      </c>
      <c r="G3627" s="27" t="s">
        <v>131</v>
      </c>
      <c r="H3627" s="27" t="s">
        <v>27</v>
      </c>
      <c r="I3627" s="29">
        <v>0.35</v>
      </c>
      <c r="J3627" s="30">
        <v>1250</v>
      </c>
      <c r="K3627" s="31">
        <f t="shared" si="28"/>
        <v>437.5</v>
      </c>
      <c r="L3627" s="31">
        <f t="shared" si="29"/>
        <v>109.375</v>
      </c>
      <c r="M3627" s="32">
        <v>0.25</v>
      </c>
      <c r="O3627" s="37"/>
      <c r="P3627" s="35"/>
      <c r="Q3627" s="33"/>
      <c r="R3627" s="34"/>
    </row>
    <row r="3628" spans="1:18" ht="15.75" customHeight="1" x14ac:dyDescent="0.2">
      <c r="A3628" s="22"/>
      <c r="B3628" s="27" t="s">
        <v>21</v>
      </c>
      <c r="C3628" s="27">
        <v>1185732</v>
      </c>
      <c r="D3628" s="28">
        <v>44300</v>
      </c>
      <c r="E3628" s="27" t="s">
        <v>22</v>
      </c>
      <c r="F3628" s="27" t="s">
        <v>130</v>
      </c>
      <c r="G3628" s="27" t="s">
        <v>131</v>
      </c>
      <c r="H3628" s="27" t="s">
        <v>28</v>
      </c>
      <c r="I3628" s="29">
        <v>0.5</v>
      </c>
      <c r="J3628" s="30">
        <v>1250</v>
      </c>
      <c r="K3628" s="31">
        <f t="shared" si="28"/>
        <v>625</v>
      </c>
      <c r="L3628" s="31">
        <f t="shared" si="29"/>
        <v>156.25</v>
      </c>
      <c r="M3628" s="32">
        <v>0.25</v>
      </c>
      <c r="O3628" s="37"/>
      <c r="P3628" s="35"/>
      <c r="Q3628" s="33"/>
      <c r="R3628" s="34"/>
    </row>
    <row r="3629" spans="1:18" ht="15.75" customHeight="1" x14ac:dyDescent="0.2">
      <c r="A3629" s="22"/>
      <c r="B3629" s="27" t="s">
        <v>21</v>
      </c>
      <c r="C3629" s="27">
        <v>1185732</v>
      </c>
      <c r="D3629" s="28">
        <v>44300</v>
      </c>
      <c r="E3629" s="27" t="s">
        <v>22</v>
      </c>
      <c r="F3629" s="27" t="s">
        <v>130</v>
      </c>
      <c r="G3629" s="27" t="s">
        <v>131</v>
      </c>
      <c r="H3629" s="27" t="s">
        <v>29</v>
      </c>
      <c r="I3629" s="29">
        <v>0.4</v>
      </c>
      <c r="J3629" s="30">
        <v>2750</v>
      </c>
      <c r="K3629" s="31">
        <f t="shared" si="28"/>
        <v>1100</v>
      </c>
      <c r="L3629" s="31">
        <f t="shared" si="29"/>
        <v>330</v>
      </c>
      <c r="M3629" s="32">
        <v>0.3</v>
      </c>
      <c r="O3629" s="37"/>
      <c r="P3629" s="35"/>
      <c r="Q3629" s="33"/>
      <c r="R3629" s="34"/>
    </row>
    <row r="3630" spans="1:18" ht="15.75" customHeight="1" x14ac:dyDescent="0.2">
      <c r="A3630" s="22"/>
      <c r="B3630" s="27" t="s">
        <v>21</v>
      </c>
      <c r="C3630" s="27">
        <v>1185732</v>
      </c>
      <c r="D3630" s="28">
        <v>44329</v>
      </c>
      <c r="E3630" s="27" t="s">
        <v>22</v>
      </c>
      <c r="F3630" s="27" t="s">
        <v>130</v>
      </c>
      <c r="G3630" s="27" t="s">
        <v>131</v>
      </c>
      <c r="H3630" s="27" t="s">
        <v>24</v>
      </c>
      <c r="I3630" s="29">
        <v>0.54999999999999993</v>
      </c>
      <c r="J3630" s="30">
        <v>4950</v>
      </c>
      <c r="K3630" s="31">
        <f t="shared" si="28"/>
        <v>2722.4999999999995</v>
      </c>
      <c r="L3630" s="31">
        <f t="shared" si="29"/>
        <v>816.74999999999989</v>
      </c>
      <c r="M3630" s="32">
        <v>0.3</v>
      </c>
      <c r="O3630" s="37"/>
      <c r="P3630" s="35"/>
      <c r="Q3630" s="33"/>
      <c r="R3630" s="34"/>
    </row>
    <row r="3631" spans="1:18" ht="15.75" customHeight="1" x14ac:dyDescent="0.2">
      <c r="A3631" s="22"/>
      <c r="B3631" s="27" t="s">
        <v>21</v>
      </c>
      <c r="C3631" s="27">
        <v>1185732</v>
      </c>
      <c r="D3631" s="28">
        <v>44329</v>
      </c>
      <c r="E3631" s="27" t="s">
        <v>22</v>
      </c>
      <c r="F3631" s="27" t="s">
        <v>130</v>
      </c>
      <c r="G3631" s="27" t="s">
        <v>131</v>
      </c>
      <c r="H3631" s="27" t="s">
        <v>25</v>
      </c>
      <c r="I3631" s="29">
        <v>0.5</v>
      </c>
      <c r="J3631" s="30">
        <v>2000</v>
      </c>
      <c r="K3631" s="31">
        <f t="shared" si="28"/>
        <v>1000</v>
      </c>
      <c r="L3631" s="31">
        <f t="shared" si="29"/>
        <v>300</v>
      </c>
      <c r="M3631" s="32">
        <v>0.3</v>
      </c>
      <c r="O3631" s="37"/>
      <c r="P3631" s="35"/>
      <c r="Q3631" s="33"/>
      <c r="R3631" s="34"/>
    </row>
    <row r="3632" spans="1:18" ht="15.75" customHeight="1" x14ac:dyDescent="0.2">
      <c r="A3632" s="22"/>
      <c r="B3632" s="27" t="s">
        <v>21</v>
      </c>
      <c r="C3632" s="27">
        <v>1185732</v>
      </c>
      <c r="D3632" s="28">
        <v>44329</v>
      </c>
      <c r="E3632" s="27" t="s">
        <v>22</v>
      </c>
      <c r="F3632" s="27" t="s">
        <v>130</v>
      </c>
      <c r="G3632" s="27" t="s">
        <v>131</v>
      </c>
      <c r="H3632" s="27" t="s">
        <v>26</v>
      </c>
      <c r="I3632" s="29">
        <v>0.45</v>
      </c>
      <c r="J3632" s="30">
        <v>2250</v>
      </c>
      <c r="K3632" s="31">
        <f t="shared" si="28"/>
        <v>1012.5</v>
      </c>
      <c r="L3632" s="31">
        <f t="shared" si="29"/>
        <v>253.125</v>
      </c>
      <c r="M3632" s="32">
        <v>0.25</v>
      </c>
      <c r="O3632" s="37"/>
      <c r="P3632" s="35"/>
      <c r="Q3632" s="33"/>
      <c r="R3632" s="34"/>
    </row>
    <row r="3633" spans="1:18" ht="15.75" customHeight="1" x14ac:dyDescent="0.2">
      <c r="A3633" s="22"/>
      <c r="B3633" s="27" t="s">
        <v>21</v>
      </c>
      <c r="C3633" s="27">
        <v>1185732</v>
      </c>
      <c r="D3633" s="28">
        <v>44329</v>
      </c>
      <c r="E3633" s="27" t="s">
        <v>22</v>
      </c>
      <c r="F3633" s="27" t="s">
        <v>130</v>
      </c>
      <c r="G3633" s="27" t="s">
        <v>131</v>
      </c>
      <c r="H3633" s="27" t="s">
        <v>27</v>
      </c>
      <c r="I3633" s="29">
        <v>0.45</v>
      </c>
      <c r="J3633" s="30">
        <v>1750</v>
      </c>
      <c r="K3633" s="31">
        <f t="shared" si="28"/>
        <v>787.5</v>
      </c>
      <c r="L3633" s="31">
        <f t="shared" si="29"/>
        <v>196.875</v>
      </c>
      <c r="M3633" s="32">
        <v>0.25</v>
      </c>
      <c r="O3633" s="37"/>
      <c r="P3633" s="35"/>
      <c r="Q3633" s="33"/>
      <c r="R3633" s="34"/>
    </row>
    <row r="3634" spans="1:18" ht="15.75" customHeight="1" x14ac:dyDescent="0.2">
      <c r="A3634" s="22"/>
      <c r="B3634" s="27" t="s">
        <v>21</v>
      </c>
      <c r="C3634" s="27">
        <v>1185732</v>
      </c>
      <c r="D3634" s="28">
        <v>44329</v>
      </c>
      <c r="E3634" s="27" t="s">
        <v>22</v>
      </c>
      <c r="F3634" s="27" t="s">
        <v>130</v>
      </c>
      <c r="G3634" s="27" t="s">
        <v>131</v>
      </c>
      <c r="H3634" s="27" t="s">
        <v>28</v>
      </c>
      <c r="I3634" s="29">
        <v>0.54999999999999993</v>
      </c>
      <c r="J3634" s="30">
        <v>2000</v>
      </c>
      <c r="K3634" s="31">
        <f t="shared" si="28"/>
        <v>1099.9999999999998</v>
      </c>
      <c r="L3634" s="31">
        <f t="shared" si="29"/>
        <v>274.99999999999994</v>
      </c>
      <c r="M3634" s="32">
        <v>0.25</v>
      </c>
      <c r="O3634" s="37"/>
      <c r="P3634" s="35"/>
      <c r="Q3634" s="33"/>
      <c r="R3634" s="34"/>
    </row>
    <row r="3635" spans="1:18" ht="15.75" customHeight="1" x14ac:dyDescent="0.2">
      <c r="A3635" s="22"/>
      <c r="B3635" s="27" t="s">
        <v>21</v>
      </c>
      <c r="C3635" s="27">
        <v>1185732</v>
      </c>
      <c r="D3635" s="28">
        <v>44329</v>
      </c>
      <c r="E3635" s="27" t="s">
        <v>22</v>
      </c>
      <c r="F3635" s="27" t="s">
        <v>130</v>
      </c>
      <c r="G3635" s="27" t="s">
        <v>131</v>
      </c>
      <c r="H3635" s="27" t="s">
        <v>29</v>
      </c>
      <c r="I3635" s="29">
        <v>0.6</v>
      </c>
      <c r="J3635" s="30">
        <v>3250</v>
      </c>
      <c r="K3635" s="31">
        <f t="shared" si="28"/>
        <v>1950</v>
      </c>
      <c r="L3635" s="31">
        <f t="shared" si="29"/>
        <v>585</v>
      </c>
      <c r="M3635" s="32">
        <v>0.3</v>
      </c>
      <c r="O3635" s="37"/>
      <c r="P3635" s="35"/>
      <c r="Q3635" s="33"/>
      <c r="R3635" s="34"/>
    </row>
    <row r="3636" spans="1:18" ht="15.75" customHeight="1" x14ac:dyDescent="0.2">
      <c r="A3636" s="22"/>
      <c r="B3636" s="27" t="s">
        <v>21</v>
      </c>
      <c r="C3636" s="27">
        <v>1185732</v>
      </c>
      <c r="D3636" s="28">
        <v>44362</v>
      </c>
      <c r="E3636" s="27" t="s">
        <v>22</v>
      </c>
      <c r="F3636" s="27" t="s">
        <v>130</v>
      </c>
      <c r="G3636" s="27" t="s">
        <v>131</v>
      </c>
      <c r="H3636" s="27" t="s">
        <v>24</v>
      </c>
      <c r="I3636" s="29">
        <v>0.54999999999999993</v>
      </c>
      <c r="J3636" s="30">
        <v>5750</v>
      </c>
      <c r="K3636" s="31">
        <f t="shared" si="28"/>
        <v>3162.4999999999995</v>
      </c>
      <c r="L3636" s="31">
        <f t="shared" si="29"/>
        <v>948.74999999999977</v>
      </c>
      <c r="M3636" s="32">
        <v>0.3</v>
      </c>
      <c r="O3636" s="37"/>
      <c r="P3636" s="35"/>
      <c r="Q3636" s="33"/>
      <c r="R3636" s="34"/>
    </row>
    <row r="3637" spans="1:18" ht="15.75" customHeight="1" x14ac:dyDescent="0.2">
      <c r="A3637" s="22"/>
      <c r="B3637" s="27" t="s">
        <v>21</v>
      </c>
      <c r="C3637" s="27">
        <v>1185732</v>
      </c>
      <c r="D3637" s="28">
        <v>44362</v>
      </c>
      <c r="E3637" s="27" t="s">
        <v>22</v>
      </c>
      <c r="F3637" s="27" t="s">
        <v>130</v>
      </c>
      <c r="G3637" s="27" t="s">
        <v>131</v>
      </c>
      <c r="H3637" s="27" t="s">
        <v>25</v>
      </c>
      <c r="I3637" s="29">
        <v>0.5</v>
      </c>
      <c r="J3637" s="30">
        <v>3250</v>
      </c>
      <c r="K3637" s="31">
        <f t="shared" si="28"/>
        <v>1625</v>
      </c>
      <c r="L3637" s="31">
        <f t="shared" si="29"/>
        <v>487.5</v>
      </c>
      <c r="M3637" s="32">
        <v>0.3</v>
      </c>
      <c r="O3637" s="37"/>
      <c r="P3637" s="35"/>
      <c r="Q3637" s="33"/>
      <c r="R3637" s="34"/>
    </row>
    <row r="3638" spans="1:18" ht="15.75" customHeight="1" x14ac:dyDescent="0.2">
      <c r="A3638" s="22"/>
      <c r="B3638" s="27" t="s">
        <v>21</v>
      </c>
      <c r="C3638" s="27">
        <v>1185732</v>
      </c>
      <c r="D3638" s="28">
        <v>44362</v>
      </c>
      <c r="E3638" s="27" t="s">
        <v>22</v>
      </c>
      <c r="F3638" s="27" t="s">
        <v>130</v>
      </c>
      <c r="G3638" s="27" t="s">
        <v>131</v>
      </c>
      <c r="H3638" s="27" t="s">
        <v>26</v>
      </c>
      <c r="I3638" s="29">
        <v>0.45</v>
      </c>
      <c r="J3638" s="30">
        <v>2500</v>
      </c>
      <c r="K3638" s="31">
        <f t="shared" si="28"/>
        <v>1125</v>
      </c>
      <c r="L3638" s="31">
        <f t="shared" si="29"/>
        <v>281.25</v>
      </c>
      <c r="M3638" s="32">
        <v>0.25</v>
      </c>
      <c r="O3638" s="37"/>
      <c r="P3638" s="35"/>
      <c r="Q3638" s="33"/>
      <c r="R3638" s="34"/>
    </row>
    <row r="3639" spans="1:18" ht="15.75" customHeight="1" x14ac:dyDescent="0.2">
      <c r="A3639" s="22"/>
      <c r="B3639" s="27" t="s">
        <v>21</v>
      </c>
      <c r="C3639" s="27">
        <v>1185732</v>
      </c>
      <c r="D3639" s="28">
        <v>44362</v>
      </c>
      <c r="E3639" s="27" t="s">
        <v>22</v>
      </c>
      <c r="F3639" s="27" t="s">
        <v>130</v>
      </c>
      <c r="G3639" s="27" t="s">
        <v>131</v>
      </c>
      <c r="H3639" s="27" t="s">
        <v>27</v>
      </c>
      <c r="I3639" s="29">
        <v>0.45</v>
      </c>
      <c r="J3639" s="30">
        <v>2250</v>
      </c>
      <c r="K3639" s="31">
        <f t="shared" si="28"/>
        <v>1012.5</v>
      </c>
      <c r="L3639" s="31">
        <f t="shared" si="29"/>
        <v>253.125</v>
      </c>
      <c r="M3639" s="32">
        <v>0.25</v>
      </c>
      <c r="O3639" s="37"/>
      <c r="P3639" s="35"/>
      <c r="Q3639" s="33"/>
      <c r="R3639" s="34"/>
    </row>
    <row r="3640" spans="1:18" ht="15.75" customHeight="1" x14ac:dyDescent="0.2">
      <c r="A3640" s="22"/>
      <c r="B3640" s="27" t="s">
        <v>21</v>
      </c>
      <c r="C3640" s="27">
        <v>1185732</v>
      </c>
      <c r="D3640" s="28">
        <v>44362</v>
      </c>
      <c r="E3640" s="27" t="s">
        <v>22</v>
      </c>
      <c r="F3640" s="27" t="s">
        <v>130</v>
      </c>
      <c r="G3640" s="27" t="s">
        <v>131</v>
      </c>
      <c r="H3640" s="27" t="s">
        <v>28</v>
      </c>
      <c r="I3640" s="29">
        <v>0.54999999999999993</v>
      </c>
      <c r="J3640" s="30">
        <v>2250</v>
      </c>
      <c r="K3640" s="31">
        <f t="shared" si="28"/>
        <v>1237.4999999999998</v>
      </c>
      <c r="L3640" s="31">
        <f t="shared" si="29"/>
        <v>309.37499999999994</v>
      </c>
      <c r="M3640" s="32">
        <v>0.25</v>
      </c>
      <c r="O3640" s="37"/>
      <c r="P3640" s="35"/>
      <c r="Q3640" s="33"/>
      <c r="R3640" s="34"/>
    </row>
    <row r="3641" spans="1:18" ht="15.75" customHeight="1" x14ac:dyDescent="0.2">
      <c r="A3641" s="22"/>
      <c r="B3641" s="27" t="s">
        <v>21</v>
      </c>
      <c r="C3641" s="27">
        <v>1185732</v>
      </c>
      <c r="D3641" s="28">
        <v>44362</v>
      </c>
      <c r="E3641" s="27" t="s">
        <v>22</v>
      </c>
      <c r="F3641" s="27" t="s">
        <v>130</v>
      </c>
      <c r="G3641" s="27" t="s">
        <v>131</v>
      </c>
      <c r="H3641" s="27" t="s">
        <v>29</v>
      </c>
      <c r="I3641" s="29">
        <v>0.6</v>
      </c>
      <c r="J3641" s="30">
        <v>3750</v>
      </c>
      <c r="K3641" s="31">
        <f t="shared" si="28"/>
        <v>2250</v>
      </c>
      <c r="L3641" s="31">
        <f t="shared" si="29"/>
        <v>675</v>
      </c>
      <c r="M3641" s="32">
        <v>0.3</v>
      </c>
      <c r="O3641" s="37"/>
      <c r="P3641" s="35"/>
      <c r="Q3641" s="33"/>
      <c r="R3641" s="34"/>
    </row>
    <row r="3642" spans="1:18" ht="15.75" customHeight="1" x14ac:dyDescent="0.2">
      <c r="A3642" s="22"/>
      <c r="B3642" s="27" t="s">
        <v>21</v>
      </c>
      <c r="C3642" s="27">
        <v>1185732</v>
      </c>
      <c r="D3642" s="28">
        <v>44390</v>
      </c>
      <c r="E3642" s="27" t="s">
        <v>22</v>
      </c>
      <c r="F3642" s="27" t="s">
        <v>130</v>
      </c>
      <c r="G3642" s="27" t="s">
        <v>131</v>
      </c>
      <c r="H3642" s="27" t="s">
        <v>24</v>
      </c>
      <c r="I3642" s="29">
        <v>0.54999999999999993</v>
      </c>
      <c r="J3642" s="30">
        <v>6000</v>
      </c>
      <c r="K3642" s="31">
        <f t="shared" si="28"/>
        <v>3299.9999999999995</v>
      </c>
      <c r="L3642" s="31">
        <f t="shared" si="29"/>
        <v>989.99999999999977</v>
      </c>
      <c r="M3642" s="32">
        <v>0.3</v>
      </c>
      <c r="O3642" s="37"/>
      <c r="P3642" s="35"/>
      <c r="Q3642" s="33"/>
      <c r="R3642" s="34"/>
    </row>
    <row r="3643" spans="1:18" ht="15.75" customHeight="1" x14ac:dyDescent="0.2">
      <c r="A3643" s="22"/>
      <c r="B3643" s="27" t="s">
        <v>21</v>
      </c>
      <c r="C3643" s="27">
        <v>1185732</v>
      </c>
      <c r="D3643" s="28">
        <v>44390</v>
      </c>
      <c r="E3643" s="27" t="s">
        <v>22</v>
      </c>
      <c r="F3643" s="27" t="s">
        <v>130</v>
      </c>
      <c r="G3643" s="27" t="s">
        <v>131</v>
      </c>
      <c r="H3643" s="27" t="s">
        <v>25</v>
      </c>
      <c r="I3643" s="29">
        <v>0.5</v>
      </c>
      <c r="J3643" s="30">
        <v>3500</v>
      </c>
      <c r="K3643" s="31">
        <f t="shared" si="28"/>
        <v>1750</v>
      </c>
      <c r="L3643" s="31">
        <f t="shared" si="29"/>
        <v>525</v>
      </c>
      <c r="M3643" s="32">
        <v>0.3</v>
      </c>
      <c r="O3643" s="37"/>
      <c r="P3643" s="35"/>
      <c r="Q3643" s="33"/>
      <c r="R3643" s="34"/>
    </row>
    <row r="3644" spans="1:18" ht="15.75" customHeight="1" x14ac:dyDescent="0.2">
      <c r="A3644" s="22"/>
      <c r="B3644" s="27" t="s">
        <v>21</v>
      </c>
      <c r="C3644" s="27">
        <v>1185732</v>
      </c>
      <c r="D3644" s="28">
        <v>44390</v>
      </c>
      <c r="E3644" s="27" t="s">
        <v>22</v>
      </c>
      <c r="F3644" s="27" t="s">
        <v>130</v>
      </c>
      <c r="G3644" s="27" t="s">
        <v>131</v>
      </c>
      <c r="H3644" s="27" t="s">
        <v>26</v>
      </c>
      <c r="I3644" s="29">
        <v>0.45</v>
      </c>
      <c r="J3644" s="30">
        <v>2750</v>
      </c>
      <c r="K3644" s="31">
        <f t="shared" si="28"/>
        <v>1237.5</v>
      </c>
      <c r="L3644" s="31">
        <f t="shared" si="29"/>
        <v>309.375</v>
      </c>
      <c r="M3644" s="32">
        <v>0.25</v>
      </c>
      <c r="O3644" s="37"/>
      <c r="P3644" s="35"/>
      <c r="Q3644" s="33"/>
      <c r="R3644" s="34"/>
    </row>
    <row r="3645" spans="1:18" ht="15.75" customHeight="1" x14ac:dyDescent="0.2">
      <c r="A3645" s="22"/>
      <c r="B3645" s="27" t="s">
        <v>21</v>
      </c>
      <c r="C3645" s="27">
        <v>1185732</v>
      </c>
      <c r="D3645" s="28">
        <v>44390</v>
      </c>
      <c r="E3645" s="27" t="s">
        <v>22</v>
      </c>
      <c r="F3645" s="27" t="s">
        <v>130</v>
      </c>
      <c r="G3645" s="27" t="s">
        <v>131</v>
      </c>
      <c r="H3645" s="27" t="s">
        <v>27</v>
      </c>
      <c r="I3645" s="29">
        <v>0.45</v>
      </c>
      <c r="J3645" s="30">
        <v>2250</v>
      </c>
      <c r="K3645" s="31">
        <f t="shared" si="28"/>
        <v>1012.5</v>
      </c>
      <c r="L3645" s="31">
        <f t="shared" si="29"/>
        <v>253.125</v>
      </c>
      <c r="M3645" s="32">
        <v>0.25</v>
      </c>
      <c r="O3645" s="37"/>
      <c r="P3645" s="35"/>
      <c r="Q3645" s="33"/>
      <c r="R3645" s="34"/>
    </row>
    <row r="3646" spans="1:18" ht="15.75" customHeight="1" x14ac:dyDescent="0.2">
      <c r="A3646" s="22"/>
      <c r="B3646" s="27" t="s">
        <v>21</v>
      </c>
      <c r="C3646" s="27">
        <v>1185732</v>
      </c>
      <c r="D3646" s="28">
        <v>44390</v>
      </c>
      <c r="E3646" s="27" t="s">
        <v>22</v>
      </c>
      <c r="F3646" s="27" t="s">
        <v>130</v>
      </c>
      <c r="G3646" s="27" t="s">
        <v>131</v>
      </c>
      <c r="H3646" s="27" t="s">
        <v>28</v>
      </c>
      <c r="I3646" s="29">
        <v>0.54999999999999993</v>
      </c>
      <c r="J3646" s="30">
        <v>2500</v>
      </c>
      <c r="K3646" s="31">
        <f t="shared" si="28"/>
        <v>1374.9999999999998</v>
      </c>
      <c r="L3646" s="31">
        <f t="shared" si="29"/>
        <v>343.74999999999994</v>
      </c>
      <c r="M3646" s="32">
        <v>0.25</v>
      </c>
      <c r="O3646" s="37"/>
      <c r="P3646" s="35"/>
      <c r="Q3646" s="33"/>
      <c r="R3646" s="34"/>
    </row>
    <row r="3647" spans="1:18" ht="15.75" customHeight="1" x14ac:dyDescent="0.2">
      <c r="A3647" s="22"/>
      <c r="B3647" s="27" t="s">
        <v>21</v>
      </c>
      <c r="C3647" s="27">
        <v>1185732</v>
      </c>
      <c r="D3647" s="28">
        <v>44390</v>
      </c>
      <c r="E3647" s="27" t="s">
        <v>22</v>
      </c>
      <c r="F3647" s="27" t="s">
        <v>130</v>
      </c>
      <c r="G3647" s="27" t="s">
        <v>131</v>
      </c>
      <c r="H3647" s="27" t="s">
        <v>29</v>
      </c>
      <c r="I3647" s="29">
        <v>0.6</v>
      </c>
      <c r="J3647" s="30">
        <v>4250</v>
      </c>
      <c r="K3647" s="31">
        <f t="shared" si="28"/>
        <v>2550</v>
      </c>
      <c r="L3647" s="31">
        <f t="shared" si="29"/>
        <v>765</v>
      </c>
      <c r="M3647" s="32">
        <v>0.3</v>
      </c>
      <c r="O3647" s="37"/>
      <c r="P3647" s="35"/>
      <c r="Q3647" s="33"/>
      <c r="R3647" s="34"/>
    </row>
    <row r="3648" spans="1:18" ht="15.75" customHeight="1" x14ac:dyDescent="0.2">
      <c r="A3648" s="22"/>
      <c r="B3648" s="27" t="s">
        <v>21</v>
      </c>
      <c r="C3648" s="27">
        <v>1185732</v>
      </c>
      <c r="D3648" s="28">
        <v>44422</v>
      </c>
      <c r="E3648" s="27" t="s">
        <v>22</v>
      </c>
      <c r="F3648" s="27" t="s">
        <v>130</v>
      </c>
      <c r="G3648" s="27" t="s">
        <v>131</v>
      </c>
      <c r="H3648" s="27" t="s">
        <v>24</v>
      </c>
      <c r="I3648" s="29">
        <v>0.54999999999999993</v>
      </c>
      <c r="J3648" s="30">
        <v>5750</v>
      </c>
      <c r="K3648" s="31">
        <f t="shared" si="28"/>
        <v>3162.4999999999995</v>
      </c>
      <c r="L3648" s="31">
        <f t="shared" si="29"/>
        <v>948.74999999999977</v>
      </c>
      <c r="M3648" s="32">
        <v>0.3</v>
      </c>
      <c r="O3648" s="37"/>
      <c r="P3648" s="35"/>
      <c r="Q3648" s="33"/>
      <c r="R3648" s="34"/>
    </row>
    <row r="3649" spans="1:18" ht="15.75" customHeight="1" x14ac:dyDescent="0.2">
      <c r="A3649" s="22"/>
      <c r="B3649" s="27" t="s">
        <v>21</v>
      </c>
      <c r="C3649" s="27">
        <v>1185732</v>
      </c>
      <c r="D3649" s="28">
        <v>44422</v>
      </c>
      <c r="E3649" s="27" t="s">
        <v>22</v>
      </c>
      <c r="F3649" s="27" t="s">
        <v>130</v>
      </c>
      <c r="G3649" s="27" t="s">
        <v>131</v>
      </c>
      <c r="H3649" s="27" t="s">
        <v>25</v>
      </c>
      <c r="I3649" s="29">
        <v>0.5</v>
      </c>
      <c r="J3649" s="30">
        <v>3500</v>
      </c>
      <c r="K3649" s="31">
        <f t="shared" si="28"/>
        <v>1750</v>
      </c>
      <c r="L3649" s="31">
        <f t="shared" si="29"/>
        <v>525</v>
      </c>
      <c r="M3649" s="32">
        <v>0.3</v>
      </c>
      <c r="O3649" s="37"/>
      <c r="P3649" s="35"/>
      <c r="Q3649" s="33"/>
      <c r="R3649" s="34"/>
    </row>
    <row r="3650" spans="1:18" ht="15.75" customHeight="1" x14ac:dyDescent="0.2">
      <c r="A3650" s="22"/>
      <c r="B3650" s="27" t="s">
        <v>21</v>
      </c>
      <c r="C3650" s="27">
        <v>1185732</v>
      </c>
      <c r="D3650" s="28">
        <v>44422</v>
      </c>
      <c r="E3650" s="27" t="s">
        <v>22</v>
      </c>
      <c r="F3650" s="27" t="s">
        <v>130</v>
      </c>
      <c r="G3650" s="27" t="s">
        <v>131</v>
      </c>
      <c r="H3650" s="27" t="s">
        <v>26</v>
      </c>
      <c r="I3650" s="29">
        <v>0.45</v>
      </c>
      <c r="J3650" s="30">
        <v>2750</v>
      </c>
      <c r="K3650" s="31">
        <f t="shared" si="28"/>
        <v>1237.5</v>
      </c>
      <c r="L3650" s="31">
        <f t="shared" si="29"/>
        <v>309.375</v>
      </c>
      <c r="M3650" s="32">
        <v>0.25</v>
      </c>
      <c r="O3650" s="37"/>
      <c r="P3650" s="35"/>
      <c r="Q3650" s="33"/>
      <c r="R3650" s="34"/>
    </row>
    <row r="3651" spans="1:18" ht="15.75" customHeight="1" x14ac:dyDescent="0.2">
      <c r="A3651" s="22"/>
      <c r="B3651" s="27" t="s">
        <v>21</v>
      </c>
      <c r="C3651" s="27">
        <v>1185732</v>
      </c>
      <c r="D3651" s="28">
        <v>44422</v>
      </c>
      <c r="E3651" s="27" t="s">
        <v>22</v>
      </c>
      <c r="F3651" s="27" t="s">
        <v>130</v>
      </c>
      <c r="G3651" s="27" t="s">
        <v>131</v>
      </c>
      <c r="H3651" s="27" t="s">
        <v>27</v>
      </c>
      <c r="I3651" s="29">
        <v>0.45</v>
      </c>
      <c r="J3651" s="30">
        <v>1750</v>
      </c>
      <c r="K3651" s="31">
        <f t="shared" si="28"/>
        <v>787.5</v>
      </c>
      <c r="L3651" s="31">
        <f t="shared" si="29"/>
        <v>196.875</v>
      </c>
      <c r="M3651" s="32">
        <v>0.25</v>
      </c>
      <c r="O3651" s="37"/>
      <c r="P3651" s="35"/>
      <c r="Q3651" s="33"/>
      <c r="R3651" s="34"/>
    </row>
    <row r="3652" spans="1:18" ht="15.75" customHeight="1" x14ac:dyDescent="0.2">
      <c r="A3652" s="22"/>
      <c r="B3652" s="27" t="s">
        <v>21</v>
      </c>
      <c r="C3652" s="27">
        <v>1185732</v>
      </c>
      <c r="D3652" s="28">
        <v>44422</v>
      </c>
      <c r="E3652" s="27" t="s">
        <v>22</v>
      </c>
      <c r="F3652" s="27" t="s">
        <v>130</v>
      </c>
      <c r="G3652" s="27" t="s">
        <v>131</v>
      </c>
      <c r="H3652" s="27" t="s">
        <v>28</v>
      </c>
      <c r="I3652" s="29">
        <v>0.54999999999999993</v>
      </c>
      <c r="J3652" s="30">
        <v>1500</v>
      </c>
      <c r="K3652" s="31">
        <f t="shared" si="28"/>
        <v>824.99999999999989</v>
      </c>
      <c r="L3652" s="31">
        <f t="shared" si="29"/>
        <v>206.24999999999997</v>
      </c>
      <c r="M3652" s="32">
        <v>0.25</v>
      </c>
      <c r="O3652" s="37"/>
      <c r="P3652" s="35"/>
      <c r="Q3652" s="33"/>
      <c r="R3652" s="34"/>
    </row>
    <row r="3653" spans="1:18" ht="15.75" customHeight="1" x14ac:dyDescent="0.2">
      <c r="A3653" s="22"/>
      <c r="B3653" s="27" t="s">
        <v>21</v>
      </c>
      <c r="C3653" s="27">
        <v>1185732</v>
      </c>
      <c r="D3653" s="28">
        <v>44422</v>
      </c>
      <c r="E3653" s="27" t="s">
        <v>22</v>
      </c>
      <c r="F3653" s="27" t="s">
        <v>130</v>
      </c>
      <c r="G3653" s="27" t="s">
        <v>131</v>
      </c>
      <c r="H3653" s="27" t="s">
        <v>29</v>
      </c>
      <c r="I3653" s="29">
        <v>0.6</v>
      </c>
      <c r="J3653" s="30">
        <v>3250</v>
      </c>
      <c r="K3653" s="31">
        <f t="shared" si="28"/>
        <v>1950</v>
      </c>
      <c r="L3653" s="31">
        <f t="shared" si="29"/>
        <v>585</v>
      </c>
      <c r="M3653" s="32">
        <v>0.3</v>
      </c>
      <c r="O3653" s="37"/>
      <c r="P3653" s="35"/>
      <c r="Q3653" s="33"/>
      <c r="R3653" s="34"/>
    </row>
    <row r="3654" spans="1:18" ht="15.75" customHeight="1" x14ac:dyDescent="0.2">
      <c r="A3654" s="22"/>
      <c r="B3654" s="27" t="s">
        <v>21</v>
      </c>
      <c r="C3654" s="27">
        <v>1185732</v>
      </c>
      <c r="D3654" s="28">
        <v>44452</v>
      </c>
      <c r="E3654" s="27" t="s">
        <v>22</v>
      </c>
      <c r="F3654" s="27" t="s">
        <v>130</v>
      </c>
      <c r="G3654" s="27" t="s">
        <v>131</v>
      </c>
      <c r="H3654" s="27" t="s">
        <v>24</v>
      </c>
      <c r="I3654" s="29">
        <v>0.54999999999999993</v>
      </c>
      <c r="J3654" s="30">
        <v>4500</v>
      </c>
      <c r="K3654" s="31">
        <f t="shared" si="28"/>
        <v>2474.9999999999995</v>
      </c>
      <c r="L3654" s="31">
        <f t="shared" si="29"/>
        <v>742.49999999999989</v>
      </c>
      <c r="M3654" s="32">
        <v>0.3</v>
      </c>
      <c r="O3654" s="37"/>
      <c r="P3654" s="35"/>
      <c r="Q3654" s="33"/>
      <c r="R3654" s="34"/>
    </row>
    <row r="3655" spans="1:18" ht="15.75" customHeight="1" x14ac:dyDescent="0.2">
      <c r="A3655" s="22"/>
      <c r="B3655" s="27" t="s">
        <v>21</v>
      </c>
      <c r="C3655" s="27">
        <v>1185732</v>
      </c>
      <c r="D3655" s="28">
        <v>44452</v>
      </c>
      <c r="E3655" s="27" t="s">
        <v>22</v>
      </c>
      <c r="F3655" s="27" t="s">
        <v>130</v>
      </c>
      <c r="G3655" s="27" t="s">
        <v>131</v>
      </c>
      <c r="H3655" s="27" t="s">
        <v>25</v>
      </c>
      <c r="I3655" s="29">
        <v>0.5</v>
      </c>
      <c r="J3655" s="30">
        <v>2500</v>
      </c>
      <c r="K3655" s="31">
        <f t="shared" si="28"/>
        <v>1250</v>
      </c>
      <c r="L3655" s="31">
        <f t="shared" si="29"/>
        <v>375</v>
      </c>
      <c r="M3655" s="32">
        <v>0.3</v>
      </c>
      <c r="O3655" s="37"/>
      <c r="P3655" s="35"/>
      <c r="Q3655" s="33"/>
      <c r="R3655" s="34"/>
    </row>
    <row r="3656" spans="1:18" ht="15.75" customHeight="1" x14ac:dyDescent="0.2">
      <c r="A3656" s="22"/>
      <c r="B3656" s="27" t="s">
        <v>21</v>
      </c>
      <c r="C3656" s="27">
        <v>1185732</v>
      </c>
      <c r="D3656" s="28">
        <v>44452</v>
      </c>
      <c r="E3656" s="27" t="s">
        <v>22</v>
      </c>
      <c r="F3656" s="27" t="s">
        <v>130</v>
      </c>
      <c r="G3656" s="27" t="s">
        <v>131</v>
      </c>
      <c r="H3656" s="27" t="s">
        <v>26</v>
      </c>
      <c r="I3656" s="29">
        <v>0.45</v>
      </c>
      <c r="J3656" s="30">
        <v>1500</v>
      </c>
      <c r="K3656" s="31">
        <f t="shared" si="28"/>
        <v>675</v>
      </c>
      <c r="L3656" s="31">
        <f t="shared" si="29"/>
        <v>168.75</v>
      </c>
      <c r="M3656" s="32">
        <v>0.25</v>
      </c>
      <c r="O3656" s="37"/>
      <c r="P3656" s="35"/>
      <c r="Q3656" s="33"/>
      <c r="R3656" s="34"/>
    </row>
    <row r="3657" spans="1:18" ht="15.75" customHeight="1" x14ac:dyDescent="0.2">
      <c r="A3657" s="22"/>
      <c r="B3657" s="27" t="s">
        <v>21</v>
      </c>
      <c r="C3657" s="27">
        <v>1185732</v>
      </c>
      <c r="D3657" s="28">
        <v>44452</v>
      </c>
      <c r="E3657" s="27" t="s">
        <v>22</v>
      </c>
      <c r="F3657" s="27" t="s">
        <v>130</v>
      </c>
      <c r="G3657" s="27" t="s">
        <v>131</v>
      </c>
      <c r="H3657" s="27" t="s">
        <v>27</v>
      </c>
      <c r="I3657" s="29">
        <v>0.45</v>
      </c>
      <c r="J3657" s="30">
        <v>1250</v>
      </c>
      <c r="K3657" s="31">
        <f t="shared" si="28"/>
        <v>562.5</v>
      </c>
      <c r="L3657" s="31">
        <f t="shared" si="29"/>
        <v>140.625</v>
      </c>
      <c r="M3657" s="32">
        <v>0.25</v>
      </c>
      <c r="O3657" s="37"/>
      <c r="P3657" s="35"/>
      <c r="Q3657" s="33"/>
      <c r="R3657" s="34"/>
    </row>
    <row r="3658" spans="1:18" ht="15.75" customHeight="1" x14ac:dyDescent="0.2">
      <c r="A3658" s="22"/>
      <c r="B3658" s="27" t="s">
        <v>21</v>
      </c>
      <c r="C3658" s="27">
        <v>1185732</v>
      </c>
      <c r="D3658" s="28">
        <v>44452</v>
      </c>
      <c r="E3658" s="27" t="s">
        <v>22</v>
      </c>
      <c r="F3658" s="27" t="s">
        <v>130</v>
      </c>
      <c r="G3658" s="27" t="s">
        <v>131</v>
      </c>
      <c r="H3658" s="27" t="s">
        <v>28</v>
      </c>
      <c r="I3658" s="29">
        <v>0.54999999999999993</v>
      </c>
      <c r="J3658" s="30">
        <v>1250</v>
      </c>
      <c r="K3658" s="31">
        <f t="shared" si="28"/>
        <v>687.49999999999989</v>
      </c>
      <c r="L3658" s="31">
        <f t="shared" si="29"/>
        <v>171.87499999999997</v>
      </c>
      <c r="M3658" s="32">
        <v>0.25</v>
      </c>
      <c r="O3658" s="37"/>
      <c r="P3658" s="35"/>
      <c r="Q3658" s="33"/>
      <c r="R3658" s="34"/>
    </row>
    <row r="3659" spans="1:18" ht="15.75" customHeight="1" x14ac:dyDescent="0.2">
      <c r="A3659" s="22"/>
      <c r="B3659" s="27" t="s">
        <v>21</v>
      </c>
      <c r="C3659" s="27">
        <v>1185732</v>
      </c>
      <c r="D3659" s="28">
        <v>44452</v>
      </c>
      <c r="E3659" s="27" t="s">
        <v>22</v>
      </c>
      <c r="F3659" s="27" t="s">
        <v>130</v>
      </c>
      <c r="G3659" s="27" t="s">
        <v>131</v>
      </c>
      <c r="H3659" s="27" t="s">
        <v>29</v>
      </c>
      <c r="I3659" s="29">
        <v>0.6</v>
      </c>
      <c r="J3659" s="30">
        <v>2250</v>
      </c>
      <c r="K3659" s="31">
        <f t="shared" si="28"/>
        <v>1350</v>
      </c>
      <c r="L3659" s="31">
        <f t="shared" si="29"/>
        <v>405</v>
      </c>
      <c r="M3659" s="32">
        <v>0.3</v>
      </c>
      <c r="O3659" s="37"/>
      <c r="P3659" s="35"/>
      <c r="Q3659" s="33"/>
      <c r="R3659" s="34"/>
    </row>
    <row r="3660" spans="1:18" ht="15.75" customHeight="1" x14ac:dyDescent="0.2">
      <c r="A3660" s="22"/>
      <c r="B3660" s="27" t="s">
        <v>21</v>
      </c>
      <c r="C3660" s="27">
        <v>1185732</v>
      </c>
      <c r="D3660" s="28">
        <v>44484</v>
      </c>
      <c r="E3660" s="27" t="s">
        <v>22</v>
      </c>
      <c r="F3660" s="27" t="s">
        <v>130</v>
      </c>
      <c r="G3660" s="27" t="s">
        <v>131</v>
      </c>
      <c r="H3660" s="27" t="s">
        <v>24</v>
      </c>
      <c r="I3660" s="29">
        <v>0.6</v>
      </c>
      <c r="J3660" s="30">
        <v>4000</v>
      </c>
      <c r="K3660" s="31">
        <f t="shared" si="28"/>
        <v>2400</v>
      </c>
      <c r="L3660" s="31">
        <f t="shared" si="29"/>
        <v>720</v>
      </c>
      <c r="M3660" s="32">
        <v>0.3</v>
      </c>
      <c r="O3660" s="37"/>
      <c r="P3660" s="35"/>
      <c r="Q3660" s="33"/>
      <c r="R3660" s="34"/>
    </row>
    <row r="3661" spans="1:18" ht="15.75" customHeight="1" x14ac:dyDescent="0.2">
      <c r="A3661" s="22"/>
      <c r="B3661" s="27" t="s">
        <v>21</v>
      </c>
      <c r="C3661" s="27">
        <v>1185732</v>
      </c>
      <c r="D3661" s="28">
        <v>44484</v>
      </c>
      <c r="E3661" s="27" t="s">
        <v>22</v>
      </c>
      <c r="F3661" s="27" t="s">
        <v>130</v>
      </c>
      <c r="G3661" s="27" t="s">
        <v>131</v>
      </c>
      <c r="H3661" s="27" t="s">
        <v>25</v>
      </c>
      <c r="I3661" s="29">
        <v>0.55000000000000004</v>
      </c>
      <c r="J3661" s="30">
        <v>2250</v>
      </c>
      <c r="K3661" s="31">
        <f t="shared" si="28"/>
        <v>1237.5</v>
      </c>
      <c r="L3661" s="31">
        <f t="shared" si="29"/>
        <v>371.25</v>
      </c>
      <c r="M3661" s="32">
        <v>0.3</v>
      </c>
      <c r="O3661" s="37"/>
      <c r="P3661" s="35"/>
      <c r="Q3661" s="33"/>
      <c r="R3661" s="34"/>
    </row>
    <row r="3662" spans="1:18" ht="15.75" customHeight="1" x14ac:dyDescent="0.2">
      <c r="A3662" s="22"/>
      <c r="B3662" s="27" t="s">
        <v>21</v>
      </c>
      <c r="C3662" s="27">
        <v>1185732</v>
      </c>
      <c r="D3662" s="28">
        <v>44484</v>
      </c>
      <c r="E3662" s="27" t="s">
        <v>22</v>
      </c>
      <c r="F3662" s="27" t="s">
        <v>130</v>
      </c>
      <c r="G3662" s="27" t="s">
        <v>131</v>
      </c>
      <c r="H3662" s="27" t="s">
        <v>26</v>
      </c>
      <c r="I3662" s="29">
        <v>0.55000000000000004</v>
      </c>
      <c r="J3662" s="30">
        <v>1250</v>
      </c>
      <c r="K3662" s="31">
        <f t="shared" si="28"/>
        <v>687.5</v>
      </c>
      <c r="L3662" s="31">
        <f t="shared" si="29"/>
        <v>171.875</v>
      </c>
      <c r="M3662" s="32">
        <v>0.25</v>
      </c>
      <c r="O3662" s="37"/>
      <c r="P3662" s="35"/>
      <c r="Q3662" s="33"/>
      <c r="R3662" s="34"/>
    </row>
    <row r="3663" spans="1:18" ht="15.75" customHeight="1" x14ac:dyDescent="0.2">
      <c r="A3663" s="22"/>
      <c r="B3663" s="27" t="s">
        <v>21</v>
      </c>
      <c r="C3663" s="27">
        <v>1185732</v>
      </c>
      <c r="D3663" s="28">
        <v>44484</v>
      </c>
      <c r="E3663" s="27" t="s">
        <v>22</v>
      </c>
      <c r="F3663" s="27" t="s">
        <v>130</v>
      </c>
      <c r="G3663" s="27" t="s">
        <v>131</v>
      </c>
      <c r="H3663" s="27" t="s">
        <v>27</v>
      </c>
      <c r="I3663" s="29">
        <v>0.55000000000000004</v>
      </c>
      <c r="J3663" s="30">
        <v>1000</v>
      </c>
      <c r="K3663" s="31">
        <f t="shared" si="28"/>
        <v>550</v>
      </c>
      <c r="L3663" s="31">
        <f t="shared" si="29"/>
        <v>137.5</v>
      </c>
      <c r="M3663" s="32">
        <v>0.25</v>
      </c>
      <c r="O3663" s="37"/>
      <c r="P3663" s="35"/>
      <c r="Q3663" s="33"/>
      <c r="R3663" s="34"/>
    </row>
    <row r="3664" spans="1:18" ht="15.75" customHeight="1" x14ac:dyDescent="0.2">
      <c r="A3664" s="22"/>
      <c r="B3664" s="27" t="s">
        <v>21</v>
      </c>
      <c r="C3664" s="27">
        <v>1185732</v>
      </c>
      <c r="D3664" s="28">
        <v>44484</v>
      </c>
      <c r="E3664" s="27" t="s">
        <v>22</v>
      </c>
      <c r="F3664" s="27" t="s">
        <v>130</v>
      </c>
      <c r="G3664" s="27" t="s">
        <v>131</v>
      </c>
      <c r="H3664" s="27" t="s">
        <v>28</v>
      </c>
      <c r="I3664" s="29">
        <v>0.65</v>
      </c>
      <c r="J3664" s="30">
        <v>1000</v>
      </c>
      <c r="K3664" s="31">
        <f t="shared" si="28"/>
        <v>650</v>
      </c>
      <c r="L3664" s="31">
        <f t="shared" si="29"/>
        <v>162.5</v>
      </c>
      <c r="M3664" s="32">
        <v>0.25</v>
      </c>
      <c r="O3664" s="37"/>
      <c r="P3664" s="35"/>
      <c r="Q3664" s="33"/>
      <c r="R3664" s="34"/>
    </row>
    <row r="3665" spans="1:18" ht="15.75" customHeight="1" x14ac:dyDescent="0.2">
      <c r="A3665" s="22"/>
      <c r="B3665" s="27" t="s">
        <v>21</v>
      </c>
      <c r="C3665" s="27">
        <v>1185732</v>
      </c>
      <c r="D3665" s="28">
        <v>44484</v>
      </c>
      <c r="E3665" s="27" t="s">
        <v>22</v>
      </c>
      <c r="F3665" s="27" t="s">
        <v>130</v>
      </c>
      <c r="G3665" s="27" t="s">
        <v>131</v>
      </c>
      <c r="H3665" s="27" t="s">
        <v>29</v>
      </c>
      <c r="I3665" s="29">
        <v>0.7</v>
      </c>
      <c r="J3665" s="30">
        <v>2250</v>
      </c>
      <c r="K3665" s="31">
        <f t="shared" si="28"/>
        <v>1575</v>
      </c>
      <c r="L3665" s="31">
        <f t="shared" si="29"/>
        <v>472.5</v>
      </c>
      <c r="M3665" s="32">
        <v>0.3</v>
      </c>
      <c r="O3665" s="37"/>
      <c r="P3665" s="35"/>
      <c r="Q3665" s="33"/>
      <c r="R3665" s="34"/>
    </row>
    <row r="3666" spans="1:18" ht="15.75" customHeight="1" x14ac:dyDescent="0.2">
      <c r="A3666" s="22"/>
      <c r="B3666" s="27" t="s">
        <v>21</v>
      </c>
      <c r="C3666" s="27">
        <v>1185732</v>
      </c>
      <c r="D3666" s="28">
        <v>44514</v>
      </c>
      <c r="E3666" s="27" t="s">
        <v>22</v>
      </c>
      <c r="F3666" s="27" t="s">
        <v>130</v>
      </c>
      <c r="G3666" s="27" t="s">
        <v>131</v>
      </c>
      <c r="H3666" s="27" t="s">
        <v>24</v>
      </c>
      <c r="I3666" s="29">
        <v>0.65</v>
      </c>
      <c r="J3666" s="30">
        <v>3750</v>
      </c>
      <c r="K3666" s="31">
        <f t="shared" si="28"/>
        <v>2437.5</v>
      </c>
      <c r="L3666" s="31">
        <f t="shared" si="29"/>
        <v>731.25</v>
      </c>
      <c r="M3666" s="32">
        <v>0.3</v>
      </c>
      <c r="O3666" s="37"/>
      <c r="P3666" s="35"/>
      <c r="Q3666" s="33"/>
      <c r="R3666" s="34"/>
    </row>
    <row r="3667" spans="1:18" ht="15.75" customHeight="1" x14ac:dyDescent="0.2">
      <c r="A3667" s="22"/>
      <c r="B3667" s="27" t="s">
        <v>21</v>
      </c>
      <c r="C3667" s="27">
        <v>1185732</v>
      </c>
      <c r="D3667" s="28">
        <v>44514</v>
      </c>
      <c r="E3667" s="27" t="s">
        <v>22</v>
      </c>
      <c r="F3667" s="27" t="s">
        <v>130</v>
      </c>
      <c r="G3667" s="27" t="s">
        <v>131</v>
      </c>
      <c r="H3667" s="27" t="s">
        <v>25</v>
      </c>
      <c r="I3667" s="29">
        <v>0.55000000000000004</v>
      </c>
      <c r="J3667" s="30">
        <v>3000</v>
      </c>
      <c r="K3667" s="31">
        <f t="shared" si="28"/>
        <v>1650.0000000000002</v>
      </c>
      <c r="L3667" s="31">
        <f t="shared" si="29"/>
        <v>495.00000000000006</v>
      </c>
      <c r="M3667" s="32">
        <v>0.3</v>
      </c>
      <c r="O3667" s="37"/>
      <c r="P3667" s="35"/>
      <c r="Q3667" s="33"/>
      <c r="R3667" s="34"/>
    </row>
    <row r="3668" spans="1:18" ht="15.75" customHeight="1" x14ac:dyDescent="0.2">
      <c r="A3668" s="22"/>
      <c r="B3668" s="27" t="s">
        <v>21</v>
      </c>
      <c r="C3668" s="27">
        <v>1185732</v>
      </c>
      <c r="D3668" s="28">
        <v>44514</v>
      </c>
      <c r="E3668" s="27" t="s">
        <v>22</v>
      </c>
      <c r="F3668" s="27" t="s">
        <v>130</v>
      </c>
      <c r="G3668" s="27" t="s">
        <v>131</v>
      </c>
      <c r="H3668" s="27" t="s">
        <v>26</v>
      </c>
      <c r="I3668" s="29">
        <v>0.55000000000000004</v>
      </c>
      <c r="J3668" s="30">
        <v>2950</v>
      </c>
      <c r="K3668" s="31">
        <f t="shared" si="28"/>
        <v>1622.5000000000002</v>
      </c>
      <c r="L3668" s="31">
        <f t="shared" si="29"/>
        <v>405.62500000000006</v>
      </c>
      <c r="M3668" s="32">
        <v>0.25</v>
      </c>
      <c r="O3668" s="37"/>
      <c r="P3668" s="35"/>
      <c r="Q3668" s="33"/>
      <c r="R3668" s="34"/>
    </row>
    <row r="3669" spans="1:18" ht="15.75" customHeight="1" x14ac:dyDescent="0.2">
      <c r="A3669" s="22"/>
      <c r="B3669" s="27" t="s">
        <v>21</v>
      </c>
      <c r="C3669" s="27">
        <v>1185732</v>
      </c>
      <c r="D3669" s="28">
        <v>44514</v>
      </c>
      <c r="E3669" s="27" t="s">
        <v>22</v>
      </c>
      <c r="F3669" s="27" t="s">
        <v>130</v>
      </c>
      <c r="G3669" s="27" t="s">
        <v>131</v>
      </c>
      <c r="H3669" s="27" t="s">
        <v>27</v>
      </c>
      <c r="I3669" s="29">
        <v>0.55000000000000004</v>
      </c>
      <c r="J3669" s="30">
        <v>2750</v>
      </c>
      <c r="K3669" s="31">
        <f t="shared" si="28"/>
        <v>1512.5000000000002</v>
      </c>
      <c r="L3669" s="31">
        <f t="shared" si="29"/>
        <v>378.12500000000006</v>
      </c>
      <c r="M3669" s="32">
        <v>0.25</v>
      </c>
      <c r="O3669" s="37"/>
      <c r="P3669" s="35"/>
      <c r="Q3669" s="33"/>
      <c r="R3669" s="34"/>
    </row>
    <row r="3670" spans="1:18" ht="15.75" customHeight="1" x14ac:dyDescent="0.2">
      <c r="A3670" s="22"/>
      <c r="B3670" s="27" t="s">
        <v>21</v>
      </c>
      <c r="C3670" s="27">
        <v>1185732</v>
      </c>
      <c r="D3670" s="28">
        <v>44514</v>
      </c>
      <c r="E3670" s="27" t="s">
        <v>22</v>
      </c>
      <c r="F3670" s="27" t="s">
        <v>130</v>
      </c>
      <c r="G3670" s="27" t="s">
        <v>131</v>
      </c>
      <c r="H3670" s="27" t="s">
        <v>28</v>
      </c>
      <c r="I3670" s="29">
        <v>0.65</v>
      </c>
      <c r="J3670" s="30">
        <v>2500</v>
      </c>
      <c r="K3670" s="31">
        <f t="shared" si="28"/>
        <v>1625</v>
      </c>
      <c r="L3670" s="31">
        <f t="shared" si="29"/>
        <v>406.25</v>
      </c>
      <c r="M3670" s="32">
        <v>0.25</v>
      </c>
      <c r="O3670" s="37"/>
      <c r="P3670" s="35"/>
      <c r="Q3670" s="33"/>
      <c r="R3670" s="34"/>
    </row>
    <row r="3671" spans="1:18" ht="15.75" customHeight="1" x14ac:dyDescent="0.2">
      <c r="A3671" s="22"/>
      <c r="B3671" s="27" t="s">
        <v>21</v>
      </c>
      <c r="C3671" s="27">
        <v>1185732</v>
      </c>
      <c r="D3671" s="28">
        <v>44514</v>
      </c>
      <c r="E3671" s="27" t="s">
        <v>22</v>
      </c>
      <c r="F3671" s="27" t="s">
        <v>130</v>
      </c>
      <c r="G3671" s="27" t="s">
        <v>131</v>
      </c>
      <c r="H3671" s="27" t="s">
        <v>29</v>
      </c>
      <c r="I3671" s="29">
        <v>0.7</v>
      </c>
      <c r="J3671" s="30">
        <v>3500</v>
      </c>
      <c r="K3671" s="31">
        <f t="shared" si="28"/>
        <v>2450</v>
      </c>
      <c r="L3671" s="31">
        <f t="shared" si="29"/>
        <v>735</v>
      </c>
      <c r="M3671" s="32">
        <v>0.3</v>
      </c>
      <c r="O3671" s="37"/>
      <c r="P3671" s="35"/>
      <c r="Q3671" s="33"/>
      <c r="R3671" s="34"/>
    </row>
    <row r="3672" spans="1:18" ht="15.75" customHeight="1" x14ac:dyDescent="0.2">
      <c r="A3672" s="22"/>
      <c r="B3672" s="27" t="s">
        <v>21</v>
      </c>
      <c r="C3672" s="27">
        <v>1185732</v>
      </c>
      <c r="D3672" s="28">
        <v>44543</v>
      </c>
      <c r="E3672" s="27" t="s">
        <v>22</v>
      </c>
      <c r="F3672" s="27" t="s">
        <v>130</v>
      </c>
      <c r="G3672" s="27" t="s">
        <v>131</v>
      </c>
      <c r="H3672" s="27" t="s">
        <v>24</v>
      </c>
      <c r="I3672" s="29">
        <v>0.65</v>
      </c>
      <c r="J3672" s="30">
        <v>5750</v>
      </c>
      <c r="K3672" s="31">
        <f t="shared" si="28"/>
        <v>3737.5</v>
      </c>
      <c r="L3672" s="31">
        <f t="shared" si="29"/>
        <v>1121.25</v>
      </c>
      <c r="M3672" s="32">
        <v>0.3</v>
      </c>
      <c r="O3672" s="37"/>
      <c r="P3672" s="35"/>
      <c r="Q3672" s="33"/>
      <c r="R3672" s="34"/>
    </row>
    <row r="3673" spans="1:18" ht="15.75" customHeight="1" x14ac:dyDescent="0.2">
      <c r="A3673" s="22"/>
      <c r="B3673" s="27" t="s">
        <v>21</v>
      </c>
      <c r="C3673" s="27">
        <v>1185732</v>
      </c>
      <c r="D3673" s="28">
        <v>44543</v>
      </c>
      <c r="E3673" s="27" t="s">
        <v>22</v>
      </c>
      <c r="F3673" s="27" t="s">
        <v>130</v>
      </c>
      <c r="G3673" s="27" t="s">
        <v>131</v>
      </c>
      <c r="H3673" s="27" t="s">
        <v>25</v>
      </c>
      <c r="I3673" s="29">
        <v>0.55000000000000004</v>
      </c>
      <c r="J3673" s="30">
        <v>3750</v>
      </c>
      <c r="K3673" s="31">
        <f t="shared" si="28"/>
        <v>2062.5</v>
      </c>
      <c r="L3673" s="31">
        <f t="shared" si="29"/>
        <v>618.75</v>
      </c>
      <c r="M3673" s="32">
        <v>0.3</v>
      </c>
      <c r="O3673" s="37"/>
      <c r="P3673" s="35"/>
      <c r="Q3673" s="33"/>
      <c r="R3673" s="34"/>
    </row>
    <row r="3674" spans="1:18" ht="15.75" customHeight="1" x14ac:dyDescent="0.2">
      <c r="A3674" s="22"/>
      <c r="B3674" s="27" t="s">
        <v>21</v>
      </c>
      <c r="C3674" s="27">
        <v>1185732</v>
      </c>
      <c r="D3674" s="28">
        <v>44543</v>
      </c>
      <c r="E3674" s="27" t="s">
        <v>22</v>
      </c>
      <c r="F3674" s="27" t="s">
        <v>130</v>
      </c>
      <c r="G3674" s="27" t="s">
        <v>131</v>
      </c>
      <c r="H3674" s="27" t="s">
        <v>26</v>
      </c>
      <c r="I3674" s="29">
        <v>0.55000000000000004</v>
      </c>
      <c r="J3674" s="30">
        <v>3500</v>
      </c>
      <c r="K3674" s="31">
        <f t="shared" si="28"/>
        <v>1925.0000000000002</v>
      </c>
      <c r="L3674" s="31">
        <f t="shared" si="29"/>
        <v>481.25000000000006</v>
      </c>
      <c r="M3674" s="32">
        <v>0.25</v>
      </c>
      <c r="O3674" s="37"/>
      <c r="P3674" s="35"/>
      <c r="Q3674" s="33"/>
      <c r="R3674" s="34"/>
    </row>
    <row r="3675" spans="1:18" ht="15.75" customHeight="1" x14ac:dyDescent="0.2">
      <c r="A3675" s="22"/>
      <c r="B3675" s="27" t="s">
        <v>21</v>
      </c>
      <c r="C3675" s="27">
        <v>1185732</v>
      </c>
      <c r="D3675" s="28">
        <v>44543</v>
      </c>
      <c r="E3675" s="27" t="s">
        <v>22</v>
      </c>
      <c r="F3675" s="27" t="s">
        <v>130</v>
      </c>
      <c r="G3675" s="27" t="s">
        <v>131</v>
      </c>
      <c r="H3675" s="27" t="s">
        <v>27</v>
      </c>
      <c r="I3675" s="29">
        <v>0.55000000000000004</v>
      </c>
      <c r="J3675" s="30">
        <v>3000</v>
      </c>
      <c r="K3675" s="31">
        <f t="shared" si="28"/>
        <v>1650.0000000000002</v>
      </c>
      <c r="L3675" s="31">
        <f t="shared" si="29"/>
        <v>412.50000000000006</v>
      </c>
      <c r="M3675" s="32">
        <v>0.25</v>
      </c>
      <c r="O3675" s="37"/>
      <c r="P3675" s="35"/>
      <c r="Q3675" s="33"/>
      <c r="R3675" s="34"/>
    </row>
    <row r="3676" spans="1:18" ht="15.75" customHeight="1" x14ac:dyDescent="0.2">
      <c r="A3676" s="22"/>
      <c r="B3676" s="27" t="s">
        <v>21</v>
      </c>
      <c r="C3676" s="27">
        <v>1185732</v>
      </c>
      <c r="D3676" s="28">
        <v>44543</v>
      </c>
      <c r="E3676" s="27" t="s">
        <v>22</v>
      </c>
      <c r="F3676" s="27" t="s">
        <v>130</v>
      </c>
      <c r="G3676" s="27" t="s">
        <v>131</v>
      </c>
      <c r="H3676" s="27" t="s">
        <v>28</v>
      </c>
      <c r="I3676" s="29">
        <v>0.65</v>
      </c>
      <c r="J3676" s="30">
        <v>3000</v>
      </c>
      <c r="K3676" s="31">
        <f t="shared" si="28"/>
        <v>1950</v>
      </c>
      <c r="L3676" s="31">
        <f t="shared" si="29"/>
        <v>487.5</v>
      </c>
      <c r="M3676" s="32">
        <v>0.25</v>
      </c>
      <c r="O3676" s="37"/>
      <c r="P3676" s="35"/>
      <c r="Q3676" s="33"/>
      <c r="R3676" s="34"/>
    </row>
    <row r="3677" spans="1:18" ht="15.75" customHeight="1" x14ac:dyDescent="0.2">
      <c r="A3677" s="22"/>
      <c r="B3677" s="27" t="s">
        <v>21</v>
      </c>
      <c r="C3677" s="27">
        <v>1185732</v>
      </c>
      <c r="D3677" s="28">
        <v>44543</v>
      </c>
      <c r="E3677" s="27" t="s">
        <v>22</v>
      </c>
      <c r="F3677" s="27" t="s">
        <v>130</v>
      </c>
      <c r="G3677" s="27" t="s">
        <v>131</v>
      </c>
      <c r="H3677" s="27" t="s">
        <v>29</v>
      </c>
      <c r="I3677" s="29">
        <v>0.7</v>
      </c>
      <c r="J3677" s="30">
        <v>4000</v>
      </c>
      <c r="K3677" s="31">
        <f t="shared" si="28"/>
        <v>2800</v>
      </c>
      <c r="L3677" s="31">
        <f t="shared" si="29"/>
        <v>840</v>
      </c>
      <c r="M3677" s="32">
        <v>0.3</v>
      </c>
      <c r="O3677" s="37"/>
      <c r="P3677" s="35"/>
      <c r="Q3677" s="33"/>
      <c r="R3677" s="34"/>
    </row>
    <row r="3678" spans="1:18" ht="15.75" customHeight="1" x14ac:dyDescent="0.2">
      <c r="A3678" s="22" t="s">
        <v>46</v>
      </c>
      <c r="B3678" s="27" t="s">
        <v>21</v>
      </c>
      <c r="C3678" s="27">
        <v>1185732</v>
      </c>
      <c r="D3678" s="28">
        <v>44210</v>
      </c>
      <c r="E3678" s="27" t="s">
        <v>22</v>
      </c>
      <c r="F3678" s="27" t="s">
        <v>132</v>
      </c>
      <c r="G3678" s="27" t="s">
        <v>133</v>
      </c>
      <c r="H3678" s="27" t="s">
        <v>24</v>
      </c>
      <c r="I3678" s="29">
        <v>0.45</v>
      </c>
      <c r="J3678" s="30">
        <v>5250</v>
      </c>
      <c r="K3678" s="31">
        <f t="shared" si="28"/>
        <v>2362.5</v>
      </c>
      <c r="L3678" s="31">
        <f t="shared" si="29"/>
        <v>1063.125</v>
      </c>
      <c r="M3678" s="32">
        <v>0.45</v>
      </c>
      <c r="O3678" s="37"/>
      <c r="P3678" s="35"/>
      <c r="Q3678" s="33"/>
      <c r="R3678" s="34"/>
    </row>
    <row r="3679" spans="1:18" ht="15.75" customHeight="1" x14ac:dyDescent="0.2">
      <c r="A3679" s="22"/>
      <c r="B3679" s="27" t="s">
        <v>21</v>
      </c>
      <c r="C3679" s="27">
        <v>1185732</v>
      </c>
      <c r="D3679" s="28">
        <v>44210</v>
      </c>
      <c r="E3679" s="27" t="s">
        <v>22</v>
      </c>
      <c r="F3679" s="27" t="s">
        <v>132</v>
      </c>
      <c r="G3679" s="27" t="s">
        <v>133</v>
      </c>
      <c r="H3679" s="27" t="s">
        <v>25</v>
      </c>
      <c r="I3679" s="29">
        <v>0.45</v>
      </c>
      <c r="J3679" s="30">
        <v>3250</v>
      </c>
      <c r="K3679" s="31">
        <f t="shared" si="28"/>
        <v>1462.5</v>
      </c>
      <c r="L3679" s="31">
        <f t="shared" si="29"/>
        <v>658.125</v>
      </c>
      <c r="M3679" s="32">
        <v>0.45</v>
      </c>
      <c r="O3679" s="37"/>
      <c r="P3679" s="35"/>
      <c r="Q3679" s="33"/>
      <c r="R3679" s="34"/>
    </row>
    <row r="3680" spans="1:18" ht="15.75" customHeight="1" x14ac:dyDescent="0.2">
      <c r="A3680" s="22"/>
      <c r="B3680" s="27" t="s">
        <v>21</v>
      </c>
      <c r="C3680" s="27">
        <v>1185732</v>
      </c>
      <c r="D3680" s="28">
        <v>44210</v>
      </c>
      <c r="E3680" s="27" t="s">
        <v>22</v>
      </c>
      <c r="F3680" s="27" t="s">
        <v>132</v>
      </c>
      <c r="G3680" s="27" t="s">
        <v>133</v>
      </c>
      <c r="H3680" s="27" t="s">
        <v>26</v>
      </c>
      <c r="I3680" s="29">
        <v>0.35000000000000003</v>
      </c>
      <c r="J3680" s="30">
        <v>3250</v>
      </c>
      <c r="K3680" s="31">
        <f t="shared" si="28"/>
        <v>1137.5</v>
      </c>
      <c r="L3680" s="31">
        <f t="shared" si="29"/>
        <v>398.125</v>
      </c>
      <c r="M3680" s="32">
        <v>0.35</v>
      </c>
      <c r="O3680" s="37"/>
      <c r="P3680" s="35"/>
      <c r="Q3680" s="33"/>
      <c r="R3680" s="34"/>
    </row>
    <row r="3681" spans="1:18" ht="15.75" customHeight="1" x14ac:dyDescent="0.2">
      <c r="A3681" s="22"/>
      <c r="B3681" s="27" t="s">
        <v>21</v>
      </c>
      <c r="C3681" s="27">
        <v>1185732</v>
      </c>
      <c r="D3681" s="28">
        <v>44210</v>
      </c>
      <c r="E3681" s="27" t="s">
        <v>22</v>
      </c>
      <c r="F3681" s="27" t="s">
        <v>132</v>
      </c>
      <c r="G3681" s="27" t="s">
        <v>133</v>
      </c>
      <c r="H3681" s="27" t="s">
        <v>27</v>
      </c>
      <c r="I3681" s="29">
        <v>0.39999999999999997</v>
      </c>
      <c r="J3681" s="30">
        <v>1750</v>
      </c>
      <c r="K3681" s="31">
        <f t="shared" si="28"/>
        <v>699.99999999999989</v>
      </c>
      <c r="L3681" s="31">
        <f t="shared" si="29"/>
        <v>244.99999999999994</v>
      </c>
      <c r="M3681" s="32">
        <v>0.35</v>
      </c>
      <c r="O3681" s="37"/>
      <c r="P3681" s="35"/>
      <c r="Q3681" s="33"/>
      <c r="R3681" s="34"/>
    </row>
    <row r="3682" spans="1:18" ht="15.75" customHeight="1" x14ac:dyDescent="0.2">
      <c r="A3682" s="22"/>
      <c r="B3682" s="27" t="s">
        <v>21</v>
      </c>
      <c r="C3682" s="27">
        <v>1185732</v>
      </c>
      <c r="D3682" s="28">
        <v>44210</v>
      </c>
      <c r="E3682" s="27" t="s">
        <v>22</v>
      </c>
      <c r="F3682" s="27" t="s">
        <v>132</v>
      </c>
      <c r="G3682" s="27" t="s">
        <v>133</v>
      </c>
      <c r="H3682" s="27" t="s">
        <v>28</v>
      </c>
      <c r="I3682" s="29">
        <v>0.55000000000000004</v>
      </c>
      <c r="J3682" s="30">
        <v>2250</v>
      </c>
      <c r="K3682" s="31">
        <f t="shared" si="28"/>
        <v>1237.5</v>
      </c>
      <c r="L3682" s="31">
        <f t="shared" si="29"/>
        <v>433.125</v>
      </c>
      <c r="M3682" s="32">
        <v>0.35</v>
      </c>
      <c r="O3682" s="37"/>
      <c r="P3682" s="35"/>
      <c r="Q3682" s="33"/>
      <c r="R3682" s="34"/>
    </row>
    <row r="3683" spans="1:18" ht="15.75" customHeight="1" x14ac:dyDescent="0.2">
      <c r="A3683" s="22"/>
      <c r="B3683" s="27" t="s">
        <v>21</v>
      </c>
      <c r="C3683" s="27">
        <v>1185732</v>
      </c>
      <c r="D3683" s="28">
        <v>44210</v>
      </c>
      <c r="E3683" s="27" t="s">
        <v>22</v>
      </c>
      <c r="F3683" s="27" t="s">
        <v>132</v>
      </c>
      <c r="G3683" s="27" t="s">
        <v>133</v>
      </c>
      <c r="H3683" s="27" t="s">
        <v>29</v>
      </c>
      <c r="I3683" s="29">
        <v>0.45</v>
      </c>
      <c r="J3683" s="30">
        <v>3250</v>
      </c>
      <c r="K3683" s="31">
        <f t="shared" si="28"/>
        <v>1462.5</v>
      </c>
      <c r="L3683" s="31">
        <f t="shared" si="29"/>
        <v>585</v>
      </c>
      <c r="M3683" s="32">
        <v>0.39999999999999997</v>
      </c>
      <c r="O3683" s="37"/>
      <c r="P3683" s="35"/>
      <c r="Q3683" s="33"/>
      <c r="R3683" s="34"/>
    </row>
    <row r="3684" spans="1:18" ht="15.75" customHeight="1" x14ac:dyDescent="0.2">
      <c r="A3684" s="22"/>
      <c r="B3684" s="27" t="s">
        <v>21</v>
      </c>
      <c r="C3684" s="27">
        <v>1185732</v>
      </c>
      <c r="D3684" s="28">
        <v>44239</v>
      </c>
      <c r="E3684" s="27" t="s">
        <v>22</v>
      </c>
      <c r="F3684" s="27" t="s">
        <v>132</v>
      </c>
      <c r="G3684" s="27" t="s">
        <v>133</v>
      </c>
      <c r="H3684" s="27" t="s">
        <v>24</v>
      </c>
      <c r="I3684" s="29">
        <v>0.45</v>
      </c>
      <c r="J3684" s="30">
        <v>5750</v>
      </c>
      <c r="K3684" s="31">
        <f t="shared" si="28"/>
        <v>2587.5</v>
      </c>
      <c r="L3684" s="31">
        <f t="shared" si="29"/>
        <v>1164.375</v>
      </c>
      <c r="M3684" s="32">
        <v>0.45</v>
      </c>
      <c r="O3684" s="37"/>
      <c r="P3684" s="35"/>
      <c r="Q3684" s="33"/>
      <c r="R3684" s="34"/>
    </row>
    <row r="3685" spans="1:18" ht="15.75" customHeight="1" x14ac:dyDescent="0.2">
      <c r="A3685" s="22"/>
      <c r="B3685" s="27" t="s">
        <v>21</v>
      </c>
      <c r="C3685" s="27">
        <v>1185732</v>
      </c>
      <c r="D3685" s="28">
        <v>44239</v>
      </c>
      <c r="E3685" s="27" t="s">
        <v>22</v>
      </c>
      <c r="F3685" s="27" t="s">
        <v>132</v>
      </c>
      <c r="G3685" s="27" t="s">
        <v>133</v>
      </c>
      <c r="H3685" s="27" t="s">
        <v>25</v>
      </c>
      <c r="I3685" s="29">
        <v>0.45</v>
      </c>
      <c r="J3685" s="30">
        <v>2250</v>
      </c>
      <c r="K3685" s="31">
        <f t="shared" si="28"/>
        <v>1012.5</v>
      </c>
      <c r="L3685" s="31">
        <f t="shared" si="29"/>
        <v>455.625</v>
      </c>
      <c r="M3685" s="32">
        <v>0.45</v>
      </c>
      <c r="O3685" s="37"/>
      <c r="P3685" s="35"/>
      <c r="Q3685" s="33"/>
      <c r="R3685" s="34"/>
    </row>
    <row r="3686" spans="1:18" ht="15.75" customHeight="1" x14ac:dyDescent="0.2">
      <c r="A3686" s="22"/>
      <c r="B3686" s="27" t="s">
        <v>21</v>
      </c>
      <c r="C3686" s="27">
        <v>1185732</v>
      </c>
      <c r="D3686" s="28">
        <v>44239</v>
      </c>
      <c r="E3686" s="27" t="s">
        <v>22</v>
      </c>
      <c r="F3686" s="27" t="s">
        <v>132</v>
      </c>
      <c r="G3686" s="27" t="s">
        <v>133</v>
      </c>
      <c r="H3686" s="27" t="s">
        <v>26</v>
      </c>
      <c r="I3686" s="29">
        <v>0.35000000000000003</v>
      </c>
      <c r="J3686" s="30">
        <v>2750</v>
      </c>
      <c r="K3686" s="31">
        <f t="shared" si="28"/>
        <v>962.50000000000011</v>
      </c>
      <c r="L3686" s="31">
        <f t="shared" si="29"/>
        <v>336.875</v>
      </c>
      <c r="M3686" s="32">
        <v>0.35</v>
      </c>
      <c r="O3686" s="37"/>
      <c r="P3686" s="35"/>
      <c r="Q3686" s="33"/>
      <c r="R3686" s="34"/>
    </row>
    <row r="3687" spans="1:18" ht="15.75" customHeight="1" x14ac:dyDescent="0.2">
      <c r="A3687" s="22"/>
      <c r="B3687" s="27" t="s">
        <v>21</v>
      </c>
      <c r="C3687" s="27">
        <v>1185732</v>
      </c>
      <c r="D3687" s="28">
        <v>44239</v>
      </c>
      <c r="E3687" s="27" t="s">
        <v>22</v>
      </c>
      <c r="F3687" s="27" t="s">
        <v>132</v>
      </c>
      <c r="G3687" s="27" t="s">
        <v>133</v>
      </c>
      <c r="H3687" s="27" t="s">
        <v>27</v>
      </c>
      <c r="I3687" s="29">
        <v>0.39999999999999997</v>
      </c>
      <c r="J3687" s="30">
        <v>1500</v>
      </c>
      <c r="K3687" s="31">
        <f t="shared" si="28"/>
        <v>600</v>
      </c>
      <c r="L3687" s="31">
        <f t="shared" si="29"/>
        <v>210</v>
      </c>
      <c r="M3687" s="32">
        <v>0.35</v>
      </c>
      <c r="O3687" s="37"/>
      <c r="P3687" s="35"/>
      <c r="Q3687" s="33"/>
      <c r="R3687" s="34"/>
    </row>
    <row r="3688" spans="1:18" ht="15.75" customHeight="1" x14ac:dyDescent="0.2">
      <c r="A3688" s="22"/>
      <c r="B3688" s="27" t="s">
        <v>21</v>
      </c>
      <c r="C3688" s="27">
        <v>1185732</v>
      </c>
      <c r="D3688" s="28">
        <v>44239</v>
      </c>
      <c r="E3688" s="27" t="s">
        <v>22</v>
      </c>
      <c r="F3688" s="27" t="s">
        <v>132</v>
      </c>
      <c r="G3688" s="27" t="s">
        <v>133</v>
      </c>
      <c r="H3688" s="27" t="s">
        <v>28</v>
      </c>
      <c r="I3688" s="29">
        <v>0.55000000000000004</v>
      </c>
      <c r="J3688" s="30">
        <v>2250</v>
      </c>
      <c r="K3688" s="31">
        <f t="shared" si="28"/>
        <v>1237.5</v>
      </c>
      <c r="L3688" s="31">
        <f t="shared" si="29"/>
        <v>433.125</v>
      </c>
      <c r="M3688" s="32">
        <v>0.35</v>
      </c>
      <c r="O3688" s="37"/>
      <c r="P3688" s="35"/>
      <c r="Q3688" s="33"/>
      <c r="R3688" s="34"/>
    </row>
    <row r="3689" spans="1:18" ht="15.75" customHeight="1" x14ac:dyDescent="0.2">
      <c r="A3689" s="22"/>
      <c r="B3689" s="27" t="s">
        <v>21</v>
      </c>
      <c r="C3689" s="27">
        <v>1185732</v>
      </c>
      <c r="D3689" s="28">
        <v>44239</v>
      </c>
      <c r="E3689" s="27" t="s">
        <v>22</v>
      </c>
      <c r="F3689" s="27" t="s">
        <v>132</v>
      </c>
      <c r="G3689" s="27" t="s">
        <v>133</v>
      </c>
      <c r="H3689" s="27" t="s">
        <v>29</v>
      </c>
      <c r="I3689" s="29">
        <v>0.45</v>
      </c>
      <c r="J3689" s="30">
        <v>3250</v>
      </c>
      <c r="K3689" s="31">
        <f t="shared" si="28"/>
        <v>1462.5</v>
      </c>
      <c r="L3689" s="31">
        <f t="shared" si="29"/>
        <v>585</v>
      </c>
      <c r="M3689" s="32">
        <v>0.39999999999999997</v>
      </c>
      <c r="O3689" s="37"/>
      <c r="P3689" s="35"/>
      <c r="Q3689" s="33"/>
      <c r="R3689" s="34"/>
    </row>
    <row r="3690" spans="1:18" ht="15.75" customHeight="1" x14ac:dyDescent="0.2">
      <c r="A3690" s="22"/>
      <c r="B3690" s="27" t="s">
        <v>21</v>
      </c>
      <c r="C3690" s="27">
        <v>1185732</v>
      </c>
      <c r="D3690" s="28">
        <v>44265</v>
      </c>
      <c r="E3690" s="27" t="s">
        <v>22</v>
      </c>
      <c r="F3690" s="27" t="s">
        <v>132</v>
      </c>
      <c r="G3690" s="27" t="s">
        <v>133</v>
      </c>
      <c r="H3690" s="27" t="s">
        <v>24</v>
      </c>
      <c r="I3690" s="29">
        <v>0.45</v>
      </c>
      <c r="J3690" s="30">
        <v>5450</v>
      </c>
      <c r="K3690" s="31">
        <f t="shared" si="28"/>
        <v>2452.5</v>
      </c>
      <c r="L3690" s="31">
        <f t="shared" si="29"/>
        <v>1103.625</v>
      </c>
      <c r="M3690" s="32">
        <v>0.45</v>
      </c>
      <c r="O3690" s="37"/>
      <c r="P3690" s="35"/>
      <c r="Q3690" s="33"/>
      <c r="R3690" s="34"/>
    </row>
    <row r="3691" spans="1:18" ht="15.75" customHeight="1" x14ac:dyDescent="0.2">
      <c r="A3691" s="22"/>
      <c r="B3691" s="27" t="s">
        <v>21</v>
      </c>
      <c r="C3691" s="27">
        <v>1185732</v>
      </c>
      <c r="D3691" s="28">
        <v>44265</v>
      </c>
      <c r="E3691" s="27" t="s">
        <v>22</v>
      </c>
      <c r="F3691" s="27" t="s">
        <v>132</v>
      </c>
      <c r="G3691" s="27" t="s">
        <v>133</v>
      </c>
      <c r="H3691" s="27" t="s">
        <v>25</v>
      </c>
      <c r="I3691" s="29">
        <v>0.45</v>
      </c>
      <c r="J3691" s="30">
        <v>2500</v>
      </c>
      <c r="K3691" s="31">
        <f t="shared" si="28"/>
        <v>1125</v>
      </c>
      <c r="L3691" s="31">
        <f t="shared" si="29"/>
        <v>506.25</v>
      </c>
      <c r="M3691" s="32">
        <v>0.45</v>
      </c>
      <c r="O3691" s="37"/>
      <c r="P3691" s="35"/>
      <c r="Q3691" s="33"/>
      <c r="R3691" s="34"/>
    </row>
    <row r="3692" spans="1:18" ht="15.75" customHeight="1" x14ac:dyDescent="0.2">
      <c r="A3692" s="22"/>
      <c r="B3692" s="27" t="s">
        <v>21</v>
      </c>
      <c r="C3692" s="27">
        <v>1185732</v>
      </c>
      <c r="D3692" s="28">
        <v>44265</v>
      </c>
      <c r="E3692" s="27" t="s">
        <v>22</v>
      </c>
      <c r="F3692" s="27" t="s">
        <v>132</v>
      </c>
      <c r="G3692" s="27" t="s">
        <v>133</v>
      </c>
      <c r="H3692" s="27" t="s">
        <v>26</v>
      </c>
      <c r="I3692" s="29">
        <v>0.35000000000000003</v>
      </c>
      <c r="J3692" s="30">
        <v>2750</v>
      </c>
      <c r="K3692" s="31">
        <f t="shared" si="28"/>
        <v>962.50000000000011</v>
      </c>
      <c r="L3692" s="31">
        <f t="shared" si="29"/>
        <v>336.875</v>
      </c>
      <c r="M3692" s="32">
        <v>0.35</v>
      </c>
      <c r="O3692" s="37"/>
      <c r="P3692" s="35"/>
      <c r="Q3692" s="33"/>
      <c r="R3692" s="34"/>
    </row>
    <row r="3693" spans="1:18" ht="15.75" customHeight="1" x14ac:dyDescent="0.2">
      <c r="A3693" s="22"/>
      <c r="B3693" s="27" t="s">
        <v>21</v>
      </c>
      <c r="C3693" s="27">
        <v>1185732</v>
      </c>
      <c r="D3693" s="28">
        <v>44265</v>
      </c>
      <c r="E3693" s="27" t="s">
        <v>22</v>
      </c>
      <c r="F3693" s="27" t="s">
        <v>132</v>
      </c>
      <c r="G3693" s="27" t="s">
        <v>133</v>
      </c>
      <c r="H3693" s="27" t="s">
        <v>27</v>
      </c>
      <c r="I3693" s="29">
        <v>0.39999999999999997</v>
      </c>
      <c r="J3693" s="30">
        <v>1250</v>
      </c>
      <c r="K3693" s="31">
        <f t="shared" si="28"/>
        <v>499.99999999999994</v>
      </c>
      <c r="L3693" s="31">
        <f t="shared" si="29"/>
        <v>174.99999999999997</v>
      </c>
      <c r="M3693" s="32">
        <v>0.35</v>
      </c>
      <c r="O3693" s="37"/>
      <c r="P3693" s="35"/>
      <c r="Q3693" s="33"/>
      <c r="R3693" s="34"/>
    </row>
    <row r="3694" spans="1:18" ht="15.75" customHeight="1" x14ac:dyDescent="0.2">
      <c r="A3694" s="22"/>
      <c r="B3694" s="27" t="s">
        <v>21</v>
      </c>
      <c r="C3694" s="27">
        <v>1185732</v>
      </c>
      <c r="D3694" s="28">
        <v>44265</v>
      </c>
      <c r="E3694" s="27" t="s">
        <v>22</v>
      </c>
      <c r="F3694" s="27" t="s">
        <v>132</v>
      </c>
      <c r="G3694" s="27" t="s">
        <v>133</v>
      </c>
      <c r="H3694" s="27" t="s">
        <v>28</v>
      </c>
      <c r="I3694" s="29">
        <v>0.55000000000000004</v>
      </c>
      <c r="J3694" s="30">
        <v>1750</v>
      </c>
      <c r="K3694" s="31">
        <f t="shared" si="28"/>
        <v>962.50000000000011</v>
      </c>
      <c r="L3694" s="31">
        <f t="shared" si="29"/>
        <v>336.875</v>
      </c>
      <c r="M3694" s="32">
        <v>0.35</v>
      </c>
      <c r="O3694" s="37"/>
      <c r="P3694" s="35"/>
      <c r="Q3694" s="33"/>
      <c r="R3694" s="34"/>
    </row>
    <row r="3695" spans="1:18" ht="15.75" customHeight="1" x14ac:dyDescent="0.2">
      <c r="A3695" s="22"/>
      <c r="B3695" s="27" t="s">
        <v>21</v>
      </c>
      <c r="C3695" s="27">
        <v>1185732</v>
      </c>
      <c r="D3695" s="28">
        <v>44265</v>
      </c>
      <c r="E3695" s="27" t="s">
        <v>22</v>
      </c>
      <c r="F3695" s="27" t="s">
        <v>132</v>
      </c>
      <c r="G3695" s="27" t="s">
        <v>133</v>
      </c>
      <c r="H3695" s="27" t="s">
        <v>29</v>
      </c>
      <c r="I3695" s="29">
        <v>0.45</v>
      </c>
      <c r="J3695" s="30">
        <v>2750</v>
      </c>
      <c r="K3695" s="31">
        <f t="shared" si="28"/>
        <v>1237.5</v>
      </c>
      <c r="L3695" s="31">
        <f t="shared" si="29"/>
        <v>494.99999999999994</v>
      </c>
      <c r="M3695" s="32">
        <v>0.39999999999999997</v>
      </c>
      <c r="O3695" s="37"/>
      <c r="P3695" s="35"/>
      <c r="Q3695" s="33"/>
      <c r="R3695" s="34"/>
    </row>
    <row r="3696" spans="1:18" ht="15.75" customHeight="1" x14ac:dyDescent="0.2">
      <c r="A3696" s="22"/>
      <c r="B3696" s="27" t="s">
        <v>21</v>
      </c>
      <c r="C3696" s="27">
        <v>1185732</v>
      </c>
      <c r="D3696" s="28">
        <v>44297</v>
      </c>
      <c r="E3696" s="27" t="s">
        <v>22</v>
      </c>
      <c r="F3696" s="27" t="s">
        <v>132</v>
      </c>
      <c r="G3696" s="27" t="s">
        <v>133</v>
      </c>
      <c r="H3696" s="27" t="s">
        <v>24</v>
      </c>
      <c r="I3696" s="29">
        <v>0.45</v>
      </c>
      <c r="J3696" s="30">
        <v>5250</v>
      </c>
      <c r="K3696" s="31">
        <f t="shared" si="28"/>
        <v>2362.5</v>
      </c>
      <c r="L3696" s="31">
        <f t="shared" si="29"/>
        <v>1063.125</v>
      </c>
      <c r="M3696" s="32">
        <v>0.45</v>
      </c>
      <c r="O3696" s="37"/>
      <c r="P3696" s="35"/>
      <c r="Q3696" s="33"/>
      <c r="R3696" s="34"/>
    </row>
    <row r="3697" spans="1:18" ht="15.75" customHeight="1" x14ac:dyDescent="0.2">
      <c r="A3697" s="22"/>
      <c r="B3697" s="27" t="s">
        <v>21</v>
      </c>
      <c r="C3697" s="27">
        <v>1185732</v>
      </c>
      <c r="D3697" s="28">
        <v>44297</v>
      </c>
      <c r="E3697" s="27" t="s">
        <v>22</v>
      </c>
      <c r="F3697" s="27" t="s">
        <v>132</v>
      </c>
      <c r="G3697" s="27" t="s">
        <v>133</v>
      </c>
      <c r="H3697" s="27" t="s">
        <v>25</v>
      </c>
      <c r="I3697" s="29">
        <v>0.45</v>
      </c>
      <c r="J3697" s="30">
        <v>2250</v>
      </c>
      <c r="K3697" s="31">
        <f t="shared" si="28"/>
        <v>1012.5</v>
      </c>
      <c r="L3697" s="31">
        <f t="shared" si="29"/>
        <v>455.625</v>
      </c>
      <c r="M3697" s="32">
        <v>0.45</v>
      </c>
      <c r="O3697" s="37"/>
      <c r="P3697" s="35"/>
      <c r="Q3697" s="33"/>
      <c r="R3697" s="34"/>
    </row>
    <row r="3698" spans="1:18" ht="15.75" customHeight="1" x14ac:dyDescent="0.2">
      <c r="A3698" s="22"/>
      <c r="B3698" s="27" t="s">
        <v>21</v>
      </c>
      <c r="C3698" s="27">
        <v>1185732</v>
      </c>
      <c r="D3698" s="28">
        <v>44297</v>
      </c>
      <c r="E3698" s="27" t="s">
        <v>22</v>
      </c>
      <c r="F3698" s="27" t="s">
        <v>132</v>
      </c>
      <c r="G3698" s="27" t="s">
        <v>133</v>
      </c>
      <c r="H3698" s="27" t="s">
        <v>26</v>
      </c>
      <c r="I3698" s="29">
        <v>0.35000000000000003</v>
      </c>
      <c r="J3698" s="30">
        <v>2250</v>
      </c>
      <c r="K3698" s="31">
        <f t="shared" si="28"/>
        <v>787.50000000000011</v>
      </c>
      <c r="L3698" s="31">
        <f t="shared" si="29"/>
        <v>275.625</v>
      </c>
      <c r="M3698" s="32">
        <v>0.35</v>
      </c>
      <c r="O3698" s="37"/>
      <c r="P3698" s="35"/>
      <c r="Q3698" s="33"/>
      <c r="R3698" s="34"/>
    </row>
    <row r="3699" spans="1:18" ht="15.75" customHeight="1" x14ac:dyDescent="0.2">
      <c r="A3699" s="22"/>
      <c r="B3699" s="27" t="s">
        <v>21</v>
      </c>
      <c r="C3699" s="27">
        <v>1185732</v>
      </c>
      <c r="D3699" s="28">
        <v>44297</v>
      </c>
      <c r="E3699" s="27" t="s">
        <v>22</v>
      </c>
      <c r="F3699" s="27" t="s">
        <v>132</v>
      </c>
      <c r="G3699" s="27" t="s">
        <v>133</v>
      </c>
      <c r="H3699" s="27" t="s">
        <v>27</v>
      </c>
      <c r="I3699" s="29">
        <v>0.39999999999999997</v>
      </c>
      <c r="J3699" s="30">
        <v>1500</v>
      </c>
      <c r="K3699" s="31">
        <f t="shared" si="28"/>
        <v>600</v>
      </c>
      <c r="L3699" s="31">
        <f t="shared" si="29"/>
        <v>210</v>
      </c>
      <c r="M3699" s="32">
        <v>0.35</v>
      </c>
      <c r="O3699" s="37"/>
      <c r="P3699" s="35"/>
      <c r="Q3699" s="33"/>
      <c r="R3699" s="34"/>
    </row>
    <row r="3700" spans="1:18" ht="15.75" customHeight="1" x14ac:dyDescent="0.2">
      <c r="A3700" s="22"/>
      <c r="B3700" s="27" t="s">
        <v>21</v>
      </c>
      <c r="C3700" s="27">
        <v>1185732</v>
      </c>
      <c r="D3700" s="28">
        <v>44297</v>
      </c>
      <c r="E3700" s="27" t="s">
        <v>22</v>
      </c>
      <c r="F3700" s="27" t="s">
        <v>132</v>
      </c>
      <c r="G3700" s="27" t="s">
        <v>133</v>
      </c>
      <c r="H3700" s="27" t="s">
        <v>28</v>
      </c>
      <c r="I3700" s="29">
        <v>0.55000000000000004</v>
      </c>
      <c r="J3700" s="30">
        <v>1500</v>
      </c>
      <c r="K3700" s="31">
        <f t="shared" si="28"/>
        <v>825.00000000000011</v>
      </c>
      <c r="L3700" s="31">
        <f t="shared" si="29"/>
        <v>288.75</v>
      </c>
      <c r="M3700" s="32">
        <v>0.35</v>
      </c>
      <c r="O3700" s="37"/>
      <c r="P3700" s="35"/>
      <c r="Q3700" s="33"/>
      <c r="R3700" s="34"/>
    </row>
    <row r="3701" spans="1:18" ht="15.75" customHeight="1" x14ac:dyDescent="0.2">
      <c r="A3701" s="22"/>
      <c r="B3701" s="27" t="s">
        <v>21</v>
      </c>
      <c r="C3701" s="27">
        <v>1185732</v>
      </c>
      <c r="D3701" s="28">
        <v>44297</v>
      </c>
      <c r="E3701" s="27" t="s">
        <v>22</v>
      </c>
      <c r="F3701" s="27" t="s">
        <v>132</v>
      </c>
      <c r="G3701" s="27" t="s">
        <v>133</v>
      </c>
      <c r="H3701" s="27" t="s">
        <v>29</v>
      </c>
      <c r="I3701" s="29">
        <v>0.45</v>
      </c>
      <c r="J3701" s="30">
        <v>3000</v>
      </c>
      <c r="K3701" s="31">
        <f t="shared" si="28"/>
        <v>1350</v>
      </c>
      <c r="L3701" s="31">
        <f t="shared" si="29"/>
        <v>540</v>
      </c>
      <c r="M3701" s="32">
        <v>0.39999999999999997</v>
      </c>
      <c r="O3701" s="37"/>
      <c r="P3701" s="35"/>
      <c r="Q3701" s="33"/>
      <c r="R3701" s="34"/>
    </row>
    <row r="3702" spans="1:18" ht="15.75" customHeight="1" x14ac:dyDescent="0.2">
      <c r="A3702" s="22"/>
      <c r="B3702" s="27" t="s">
        <v>21</v>
      </c>
      <c r="C3702" s="27">
        <v>1185732</v>
      </c>
      <c r="D3702" s="28">
        <v>44326</v>
      </c>
      <c r="E3702" s="27" t="s">
        <v>22</v>
      </c>
      <c r="F3702" s="27" t="s">
        <v>132</v>
      </c>
      <c r="G3702" s="27" t="s">
        <v>133</v>
      </c>
      <c r="H3702" s="27" t="s">
        <v>24</v>
      </c>
      <c r="I3702" s="29">
        <v>0.6</v>
      </c>
      <c r="J3702" s="30">
        <v>5700</v>
      </c>
      <c r="K3702" s="31">
        <f t="shared" si="28"/>
        <v>3420</v>
      </c>
      <c r="L3702" s="31">
        <f t="shared" si="29"/>
        <v>1539</v>
      </c>
      <c r="M3702" s="32">
        <v>0.45</v>
      </c>
      <c r="O3702" s="37"/>
      <c r="P3702" s="35"/>
      <c r="Q3702" s="33"/>
      <c r="R3702" s="34"/>
    </row>
    <row r="3703" spans="1:18" ht="15.75" customHeight="1" x14ac:dyDescent="0.2">
      <c r="A3703" s="22"/>
      <c r="B3703" s="27" t="s">
        <v>21</v>
      </c>
      <c r="C3703" s="27">
        <v>1185732</v>
      </c>
      <c r="D3703" s="28">
        <v>44326</v>
      </c>
      <c r="E3703" s="27" t="s">
        <v>22</v>
      </c>
      <c r="F3703" s="27" t="s">
        <v>132</v>
      </c>
      <c r="G3703" s="27" t="s">
        <v>133</v>
      </c>
      <c r="H3703" s="27" t="s">
        <v>25</v>
      </c>
      <c r="I3703" s="29">
        <v>0.55000000000000004</v>
      </c>
      <c r="J3703" s="30">
        <v>2750</v>
      </c>
      <c r="K3703" s="31">
        <f t="shared" si="28"/>
        <v>1512.5000000000002</v>
      </c>
      <c r="L3703" s="31">
        <f t="shared" si="29"/>
        <v>680.62500000000011</v>
      </c>
      <c r="M3703" s="32">
        <v>0.45</v>
      </c>
      <c r="O3703" s="37"/>
      <c r="P3703" s="35"/>
      <c r="Q3703" s="33"/>
      <c r="R3703" s="34"/>
    </row>
    <row r="3704" spans="1:18" ht="15.75" customHeight="1" x14ac:dyDescent="0.2">
      <c r="A3704" s="22"/>
      <c r="B3704" s="27" t="s">
        <v>21</v>
      </c>
      <c r="C3704" s="27">
        <v>1185732</v>
      </c>
      <c r="D3704" s="28">
        <v>44326</v>
      </c>
      <c r="E3704" s="27" t="s">
        <v>22</v>
      </c>
      <c r="F3704" s="27" t="s">
        <v>132</v>
      </c>
      <c r="G3704" s="27" t="s">
        <v>133</v>
      </c>
      <c r="H3704" s="27" t="s">
        <v>26</v>
      </c>
      <c r="I3704" s="29">
        <v>0.5</v>
      </c>
      <c r="J3704" s="30">
        <v>3000</v>
      </c>
      <c r="K3704" s="31">
        <f t="shared" si="28"/>
        <v>1500</v>
      </c>
      <c r="L3704" s="31">
        <f t="shared" si="29"/>
        <v>525</v>
      </c>
      <c r="M3704" s="32">
        <v>0.35</v>
      </c>
      <c r="O3704" s="37"/>
      <c r="P3704" s="35"/>
      <c r="Q3704" s="33"/>
      <c r="R3704" s="34"/>
    </row>
    <row r="3705" spans="1:18" ht="15.75" customHeight="1" x14ac:dyDescent="0.2">
      <c r="A3705" s="22"/>
      <c r="B3705" s="27" t="s">
        <v>21</v>
      </c>
      <c r="C3705" s="27">
        <v>1185732</v>
      </c>
      <c r="D3705" s="28">
        <v>44326</v>
      </c>
      <c r="E3705" s="27" t="s">
        <v>22</v>
      </c>
      <c r="F3705" s="27" t="s">
        <v>132</v>
      </c>
      <c r="G3705" s="27" t="s">
        <v>133</v>
      </c>
      <c r="H3705" s="27" t="s">
        <v>27</v>
      </c>
      <c r="I3705" s="29">
        <v>0.5</v>
      </c>
      <c r="J3705" s="30">
        <v>2500</v>
      </c>
      <c r="K3705" s="31">
        <f t="shared" si="28"/>
        <v>1250</v>
      </c>
      <c r="L3705" s="31">
        <f t="shared" si="29"/>
        <v>437.5</v>
      </c>
      <c r="M3705" s="32">
        <v>0.35</v>
      </c>
      <c r="O3705" s="37"/>
      <c r="P3705" s="35"/>
      <c r="Q3705" s="33"/>
      <c r="R3705" s="34"/>
    </row>
    <row r="3706" spans="1:18" ht="15.75" customHeight="1" x14ac:dyDescent="0.2">
      <c r="A3706" s="22"/>
      <c r="B3706" s="27" t="s">
        <v>21</v>
      </c>
      <c r="C3706" s="27">
        <v>1185732</v>
      </c>
      <c r="D3706" s="28">
        <v>44326</v>
      </c>
      <c r="E3706" s="27" t="s">
        <v>22</v>
      </c>
      <c r="F3706" s="27" t="s">
        <v>132</v>
      </c>
      <c r="G3706" s="27" t="s">
        <v>133</v>
      </c>
      <c r="H3706" s="27" t="s">
        <v>28</v>
      </c>
      <c r="I3706" s="29">
        <v>0.6</v>
      </c>
      <c r="J3706" s="30">
        <v>2750</v>
      </c>
      <c r="K3706" s="31">
        <f t="shared" si="28"/>
        <v>1650</v>
      </c>
      <c r="L3706" s="31">
        <f t="shared" si="29"/>
        <v>577.5</v>
      </c>
      <c r="M3706" s="32">
        <v>0.35</v>
      </c>
      <c r="O3706" s="37"/>
      <c r="P3706" s="35"/>
      <c r="Q3706" s="33"/>
      <c r="R3706" s="34"/>
    </row>
    <row r="3707" spans="1:18" ht="15.75" customHeight="1" x14ac:dyDescent="0.2">
      <c r="A3707" s="22"/>
      <c r="B3707" s="27" t="s">
        <v>21</v>
      </c>
      <c r="C3707" s="27">
        <v>1185732</v>
      </c>
      <c r="D3707" s="28">
        <v>44326</v>
      </c>
      <c r="E3707" s="27" t="s">
        <v>22</v>
      </c>
      <c r="F3707" s="27" t="s">
        <v>132</v>
      </c>
      <c r="G3707" s="27" t="s">
        <v>133</v>
      </c>
      <c r="H3707" s="27" t="s">
        <v>29</v>
      </c>
      <c r="I3707" s="29">
        <v>0.65</v>
      </c>
      <c r="J3707" s="30">
        <v>4000</v>
      </c>
      <c r="K3707" s="31">
        <f t="shared" si="28"/>
        <v>2600</v>
      </c>
      <c r="L3707" s="31">
        <f t="shared" si="29"/>
        <v>1040</v>
      </c>
      <c r="M3707" s="32">
        <v>0.39999999999999997</v>
      </c>
      <c r="O3707" s="37"/>
      <c r="P3707" s="35"/>
      <c r="Q3707" s="33"/>
      <c r="R3707" s="34"/>
    </row>
    <row r="3708" spans="1:18" ht="15.75" customHeight="1" x14ac:dyDescent="0.2">
      <c r="A3708" s="22"/>
      <c r="B3708" s="27" t="s">
        <v>21</v>
      </c>
      <c r="C3708" s="27">
        <v>1185732</v>
      </c>
      <c r="D3708" s="28">
        <v>44359</v>
      </c>
      <c r="E3708" s="27" t="s">
        <v>22</v>
      </c>
      <c r="F3708" s="27" t="s">
        <v>132</v>
      </c>
      <c r="G3708" s="27" t="s">
        <v>133</v>
      </c>
      <c r="H3708" s="27" t="s">
        <v>24</v>
      </c>
      <c r="I3708" s="29">
        <v>0.6</v>
      </c>
      <c r="J3708" s="30">
        <v>6500</v>
      </c>
      <c r="K3708" s="31">
        <f t="shared" si="28"/>
        <v>3900</v>
      </c>
      <c r="L3708" s="31">
        <f t="shared" si="29"/>
        <v>1755</v>
      </c>
      <c r="M3708" s="32">
        <v>0.45</v>
      </c>
      <c r="O3708" s="37"/>
      <c r="P3708" s="35"/>
      <c r="Q3708" s="33"/>
      <c r="R3708" s="34"/>
    </row>
    <row r="3709" spans="1:18" ht="15.75" customHeight="1" x14ac:dyDescent="0.2">
      <c r="A3709" s="22"/>
      <c r="B3709" s="27" t="s">
        <v>21</v>
      </c>
      <c r="C3709" s="27">
        <v>1185732</v>
      </c>
      <c r="D3709" s="28">
        <v>44359</v>
      </c>
      <c r="E3709" s="27" t="s">
        <v>22</v>
      </c>
      <c r="F3709" s="27" t="s">
        <v>132</v>
      </c>
      <c r="G3709" s="27" t="s">
        <v>133</v>
      </c>
      <c r="H3709" s="27" t="s">
        <v>25</v>
      </c>
      <c r="I3709" s="29">
        <v>0.55000000000000004</v>
      </c>
      <c r="J3709" s="30">
        <v>4000</v>
      </c>
      <c r="K3709" s="31">
        <f t="shared" si="28"/>
        <v>2200</v>
      </c>
      <c r="L3709" s="31">
        <f t="shared" si="29"/>
        <v>990</v>
      </c>
      <c r="M3709" s="32">
        <v>0.45</v>
      </c>
      <c r="O3709" s="37"/>
      <c r="P3709" s="35"/>
      <c r="Q3709" s="33"/>
      <c r="R3709" s="34"/>
    </row>
    <row r="3710" spans="1:18" ht="15.75" customHeight="1" x14ac:dyDescent="0.2">
      <c r="A3710" s="22"/>
      <c r="B3710" s="27" t="s">
        <v>21</v>
      </c>
      <c r="C3710" s="27">
        <v>1185732</v>
      </c>
      <c r="D3710" s="28">
        <v>44359</v>
      </c>
      <c r="E3710" s="27" t="s">
        <v>22</v>
      </c>
      <c r="F3710" s="27" t="s">
        <v>132</v>
      </c>
      <c r="G3710" s="27" t="s">
        <v>133</v>
      </c>
      <c r="H3710" s="27" t="s">
        <v>26</v>
      </c>
      <c r="I3710" s="29">
        <v>0.5</v>
      </c>
      <c r="J3710" s="30">
        <v>3250</v>
      </c>
      <c r="K3710" s="31">
        <f t="shared" si="28"/>
        <v>1625</v>
      </c>
      <c r="L3710" s="31">
        <f t="shared" si="29"/>
        <v>568.75</v>
      </c>
      <c r="M3710" s="32">
        <v>0.35</v>
      </c>
      <c r="O3710" s="37"/>
      <c r="P3710" s="35"/>
      <c r="Q3710" s="33"/>
      <c r="R3710" s="34"/>
    </row>
    <row r="3711" spans="1:18" ht="15.75" customHeight="1" x14ac:dyDescent="0.2">
      <c r="A3711" s="22"/>
      <c r="B3711" s="27" t="s">
        <v>21</v>
      </c>
      <c r="C3711" s="27">
        <v>1185732</v>
      </c>
      <c r="D3711" s="28">
        <v>44359</v>
      </c>
      <c r="E3711" s="27" t="s">
        <v>22</v>
      </c>
      <c r="F3711" s="27" t="s">
        <v>132</v>
      </c>
      <c r="G3711" s="27" t="s">
        <v>133</v>
      </c>
      <c r="H3711" s="27" t="s">
        <v>27</v>
      </c>
      <c r="I3711" s="29">
        <v>0.5</v>
      </c>
      <c r="J3711" s="30">
        <v>3000</v>
      </c>
      <c r="K3711" s="31">
        <f t="shared" si="28"/>
        <v>1500</v>
      </c>
      <c r="L3711" s="31">
        <f t="shared" si="29"/>
        <v>525</v>
      </c>
      <c r="M3711" s="32">
        <v>0.35</v>
      </c>
      <c r="O3711" s="37"/>
      <c r="P3711" s="35"/>
      <c r="Q3711" s="33"/>
      <c r="R3711" s="34"/>
    </row>
    <row r="3712" spans="1:18" ht="15.75" customHeight="1" x14ac:dyDescent="0.2">
      <c r="A3712" s="22"/>
      <c r="B3712" s="27" t="s">
        <v>21</v>
      </c>
      <c r="C3712" s="27">
        <v>1185732</v>
      </c>
      <c r="D3712" s="28">
        <v>44359</v>
      </c>
      <c r="E3712" s="27" t="s">
        <v>22</v>
      </c>
      <c r="F3712" s="27" t="s">
        <v>132</v>
      </c>
      <c r="G3712" s="27" t="s">
        <v>133</v>
      </c>
      <c r="H3712" s="27" t="s">
        <v>28</v>
      </c>
      <c r="I3712" s="29">
        <v>0.6</v>
      </c>
      <c r="J3712" s="30">
        <v>3000</v>
      </c>
      <c r="K3712" s="31">
        <f t="shared" si="28"/>
        <v>1800</v>
      </c>
      <c r="L3712" s="31">
        <f t="shared" si="29"/>
        <v>630</v>
      </c>
      <c r="M3712" s="32">
        <v>0.35</v>
      </c>
      <c r="O3712" s="37"/>
      <c r="P3712" s="35"/>
      <c r="Q3712" s="33"/>
      <c r="R3712" s="34"/>
    </row>
    <row r="3713" spans="1:18" ht="15.75" customHeight="1" x14ac:dyDescent="0.2">
      <c r="A3713" s="22"/>
      <c r="B3713" s="27" t="s">
        <v>21</v>
      </c>
      <c r="C3713" s="27">
        <v>1185732</v>
      </c>
      <c r="D3713" s="28">
        <v>44359</v>
      </c>
      <c r="E3713" s="27" t="s">
        <v>22</v>
      </c>
      <c r="F3713" s="27" t="s">
        <v>132</v>
      </c>
      <c r="G3713" s="27" t="s">
        <v>133</v>
      </c>
      <c r="H3713" s="27" t="s">
        <v>29</v>
      </c>
      <c r="I3713" s="29">
        <v>0.65</v>
      </c>
      <c r="J3713" s="30">
        <v>4500</v>
      </c>
      <c r="K3713" s="31">
        <f t="shared" si="28"/>
        <v>2925</v>
      </c>
      <c r="L3713" s="31">
        <f t="shared" si="29"/>
        <v>1170</v>
      </c>
      <c r="M3713" s="32">
        <v>0.39999999999999997</v>
      </c>
      <c r="O3713" s="37"/>
      <c r="P3713" s="35"/>
      <c r="Q3713" s="33"/>
      <c r="R3713" s="34"/>
    </row>
    <row r="3714" spans="1:18" ht="15.75" customHeight="1" x14ac:dyDescent="0.2">
      <c r="A3714" s="22"/>
      <c r="B3714" s="27" t="s">
        <v>21</v>
      </c>
      <c r="C3714" s="27">
        <v>1185732</v>
      </c>
      <c r="D3714" s="28">
        <v>44387</v>
      </c>
      <c r="E3714" s="27" t="s">
        <v>22</v>
      </c>
      <c r="F3714" s="27" t="s">
        <v>132</v>
      </c>
      <c r="G3714" s="27" t="s">
        <v>133</v>
      </c>
      <c r="H3714" s="27" t="s">
        <v>24</v>
      </c>
      <c r="I3714" s="29">
        <v>0.6</v>
      </c>
      <c r="J3714" s="30">
        <v>6750</v>
      </c>
      <c r="K3714" s="31">
        <f t="shared" si="28"/>
        <v>4050</v>
      </c>
      <c r="L3714" s="31">
        <f t="shared" si="29"/>
        <v>1822.5</v>
      </c>
      <c r="M3714" s="32">
        <v>0.45</v>
      </c>
      <c r="O3714" s="37"/>
      <c r="P3714" s="35"/>
      <c r="Q3714" s="33"/>
      <c r="R3714" s="34"/>
    </row>
    <row r="3715" spans="1:18" ht="15.75" customHeight="1" x14ac:dyDescent="0.2">
      <c r="A3715" s="22"/>
      <c r="B3715" s="27" t="s">
        <v>21</v>
      </c>
      <c r="C3715" s="27">
        <v>1185732</v>
      </c>
      <c r="D3715" s="28">
        <v>44387</v>
      </c>
      <c r="E3715" s="27" t="s">
        <v>22</v>
      </c>
      <c r="F3715" s="27" t="s">
        <v>132</v>
      </c>
      <c r="G3715" s="27" t="s">
        <v>133</v>
      </c>
      <c r="H3715" s="27" t="s">
        <v>25</v>
      </c>
      <c r="I3715" s="29">
        <v>0.55000000000000004</v>
      </c>
      <c r="J3715" s="30">
        <v>4250</v>
      </c>
      <c r="K3715" s="31">
        <f t="shared" si="28"/>
        <v>2337.5</v>
      </c>
      <c r="L3715" s="31">
        <f t="shared" si="29"/>
        <v>1051.875</v>
      </c>
      <c r="M3715" s="32">
        <v>0.45</v>
      </c>
      <c r="O3715" s="37"/>
      <c r="P3715" s="35"/>
      <c r="Q3715" s="33"/>
      <c r="R3715" s="34"/>
    </row>
    <row r="3716" spans="1:18" ht="15.75" customHeight="1" x14ac:dyDescent="0.2">
      <c r="A3716" s="22"/>
      <c r="B3716" s="27" t="s">
        <v>21</v>
      </c>
      <c r="C3716" s="27">
        <v>1185732</v>
      </c>
      <c r="D3716" s="28">
        <v>44387</v>
      </c>
      <c r="E3716" s="27" t="s">
        <v>22</v>
      </c>
      <c r="F3716" s="27" t="s">
        <v>132</v>
      </c>
      <c r="G3716" s="27" t="s">
        <v>133</v>
      </c>
      <c r="H3716" s="27" t="s">
        <v>26</v>
      </c>
      <c r="I3716" s="29">
        <v>0.5</v>
      </c>
      <c r="J3716" s="30">
        <v>3500</v>
      </c>
      <c r="K3716" s="31">
        <f t="shared" si="28"/>
        <v>1750</v>
      </c>
      <c r="L3716" s="31">
        <f t="shared" si="29"/>
        <v>612.5</v>
      </c>
      <c r="M3716" s="32">
        <v>0.35</v>
      </c>
      <c r="O3716" s="37"/>
      <c r="P3716" s="35"/>
      <c r="Q3716" s="33"/>
      <c r="R3716" s="34"/>
    </row>
    <row r="3717" spans="1:18" ht="15.75" customHeight="1" x14ac:dyDescent="0.2">
      <c r="A3717" s="22"/>
      <c r="B3717" s="27" t="s">
        <v>21</v>
      </c>
      <c r="C3717" s="27">
        <v>1185732</v>
      </c>
      <c r="D3717" s="28">
        <v>44387</v>
      </c>
      <c r="E3717" s="27" t="s">
        <v>22</v>
      </c>
      <c r="F3717" s="27" t="s">
        <v>132</v>
      </c>
      <c r="G3717" s="27" t="s">
        <v>133</v>
      </c>
      <c r="H3717" s="27" t="s">
        <v>27</v>
      </c>
      <c r="I3717" s="29">
        <v>0.5</v>
      </c>
      <c r="J3717" s="30">
        <v>3000</v>
      </c>
      <c r="K3717" s="31">
        <f t="shared" si="28"/>
        <v>1500</v>
      </c>
      <c r="L3717" s="31">
        <f t="shared" si="29"/>
        <v>525</v>
      </c>
      <c r="M3717" s="32">
        <v>0.35</v>
      </c>
      <c r="O3717" s="37"/>
      <c r="P3717" s="35"/>
      <c r="Q3717" s="33"/>
      <c r="R3717" s="34"/>
    </row>
    <row r="3718" spans="1:18" ht="15.75" customHeight="1" x14ac:dyDescent="0.2">
      <c r="A3718" s="22"/>
      <c r="B3718" s="27" t="s">
        <v>21</v>
      </c>
      <c r="C3718" s="27">
        <v>1185732</v>
      </c>
      <c r="D3718" s="28">
        <v>44387</v>
      </c>
      <c r="E3718" s="27" t="s">
        <v>22</v>
      </c>
      <c r="F3718" s="27" t="s">
        <v>132</v>
      </c>
      <c r="G3718" s="27" t="s">
        <v>133</v>
      </c>
      <c r="H3718" s="27" t="s">
        <v>28</v>
      </c>
      <c r="I3718" s="29">
        <v>0.6</v>
      </c>
      <c r="J3718" s="30">
        <v>3250</v>
      </c>
      <c r="K3718" s="31">
        <f t="shared" si="28"/>
        <v>1950</v>
      </c>
      <c r="L3718" s="31">
        <f t="shared" si="29"/>
        <v>682.5</v>
      </c>
      <c r="M3718" s="32">
        <v>0.35</v>
      </c>
      <c r="O3718" s="37"/>
      <c r="P3718" s="35"/>
      <c r="Q3718" s="33"/>
      <c r="R3718" s="34"/>
    </row>
    <row r="3719" spans="1:18" ht="15.75" customHeight="1" x14ac:dyDescent="0.2">
      <c r="A3719" s="22"/>
      <c r="B3719" s="27" t="s">
        <v>21</v>
      </c>
      <c r="C3719" s="27">
        <v>1185732</v>
      </c>
      <c r="D3719" s="28">
        <v>44387</v>
      </c>
      <c r="E3719" s="27" t="s">
        <v>22</v>
      </c>
      <c r="F3719" s="27" t="s">
        <v>132</v>
      </c>
      <c r="G3719" s="27" t="s">
        <v>133</v>
      </c>
      <c r="H3719" s="27" t="s">
        <v>29</v>
      </c>
      <c r="I3719" s="29">
        <v>0.65</v>
      </c>
      <c r="J3719" s="30">
        <v>5000</v>
      </c>
      <c r="K3719" s="31">
        <f t="shared" si="28"/>
        <v>3250</v>
      </c>
      <c r="L3719" s="31">
        <f t="shared" si="29"/>
        <v>1300</v>
      </c>
      <c r="M3719" s="32">
        <v>0.39999999999999997</v>
      </c>
      <c r="O3719" s="37"/>
      <c r="P3719" s="35"/>
      <c r="Q3719" s="33"/>
      <c r="R3719" s="34"/>
    </row>
    <row r="3720" spans="1:18" ht="15.75" customHeight="1" x14ac:dyDescent="0.2">
      <c r="A3720" s="22"/>
      <c r="B3720" s="27" t="s">
        <v>21</v>
      </c>
      <c r="C3720" s="27">
        <v>1185732</v>
      </c>
      <c r="D3720" s="28">
        <v>44419</v>
      </c>
      <c r="E3720" s="27" t="s">
        <v>22</v>
      </c>
      <c r="F3720" s="27" t="s">
        <v>132</v>
      </c>
      <c r="G3720" s="27" t="s">
        <v>133</v>
      </c>
      <c r="H3720" s="27" t="s">
        <v>24</v>
      </c>
      <c r="I3720" s="29">
        <v>0.6</v>
      </c>
      <c r="J3720" s="30">
        <v>6500</v>
      </c>
      <c r="K3720" s="31">
        <f t="shared" si="28"/>
        <v>3900</v>
      </c>
      <c r="L3720" s="31">
        <f t="shared" si="29"/>
        <v>1755</v>
      </c>
      <c r="M3720" s="32">
        <v>0.45</v>
      </c>
      <c r="O3720" s="37"/>
      <c r="P3720" s="35"/>
      <c r="Q3720" s="33"/>
      <c r="R3720" s="34"/>
    </row>
    <row r="3721" spans="1:18" ht="15.75" customHeight="1" x14ac:dyDescent="0.2">
      <c r="A3721" s="22"/>
      <c r="B3721" s="27" t="s">
        <v>21</v>
      </c>
      <c r="C3721" s="27">
        <v>1185732</v>
      </c>
      <c r="D3721" s="28">
        <v>44419</v>
      </c>
      <c r="E3721" s="27" t="s">
        <v>22</v>
      </c>
      <c r="F3721" s="27" t="s">
        <v>132</v>
      </c>
      <c r="G3721" s="27" t="s">
        <v>133</v>
      </c>
      <c r="H3721" s="27" t="s">
        <v>25</v>
      </c>
      <c r="I3721" s="29">
        <v>0.55000000000000004</v>
      </c>
      <c r="J3721" s="30">
        <v>4250</v>
      </c>
      <c r="K3721" s="31">
        <f t="shared" si="28"/>
        <v>2337.5</v>
      </c>
      <c r="L3721" s="31">
        <f t="shared" si="29"/>
        <v>1051.875</v>
      </c>
      <c r="M3721" s="32">
        <v>0.45</v>
      </c>
      <c r="O3721" s="37"/>
      <c r="P3721" s="35"/>
      <c r="Q3721" s="33"/>
      <c r="R3721" s="34"/>
    </row>
    <row r="3722" spans="1:18" ht="15.75" customHeight="1" x14ac:dyDescent="0.2">
      <c r="A3722" s="22"/>
      <c r="B3722" s="27" t="s">
        <v>21</v>
      </c>
      <c r="C3722" s="27">
        <v>1185732</v>
      </c>
      <c r="D3722" s="28">
        <v>44419</v>
      </c>
      <c r="E3722" s="27" t="s">
        <v>22</v>
      </c>
      <c r="F3722" s="27" t="s">
        <v>132</v>
      </c>
      <c r="G3722" s="27" t="s">
        <v>133</v>
      </c>
      <c r="H3722" s="27" t="s">
        <v>26</v>
      </c>
      <c r="I3722" s="29">
        <v>0.5</v>
      </c>
      <c r="J3722" s="30">
        <v>3500</v>
      </c>
      <c r="K3722" s="31">
        <f t="shared" si="28"/>
        <v>1750</v>
      </c>
      <c r="L3722" s="31">
        <f t="shared" si="29"/>
        <v>612.5</v>
      </c>
      <c r="M3722" s="32">
        <v>0.35</v>
      </c>
      <c r="O3722" s="37"/>
      <c r="P3722" s="35"/>
      <c r="Q3722" s="33"/>
      <c r="R3722" s="34"/>
    </row>
    <row r="3723" spans="1:18" ht="15.75" customHeight="1" x14ac:dyDescent="0.2">
      <c r="A3723" s="22"/>
      <c r="B3723" s="27" t="s">
        <v>21</v>
      </c>
      <c r="C3723" s="27">
        <v>1185732</v>
      </c>
      <c r="D3723" s="28">
        <v>44419</v>
      </c>
      <c r="E3723" s="27" t="s">
        <v>22</v>
      </c>
      <c r="F3723" s="27" t="s">
        <v>132</v>
      </c>
      <c r="G3723" s="27" t="s">
        <v>133</v>
      </c>
      <c r="H3723" s="27" t="s">
        <v>27</v>
      </c>
      <c r="I3723" s="29">
        <v>0.5</v>
      </c>
      <c r="J3723" s="30">
        <v>2500</v>
      </c>
      <c r="K3723" s="31">
        <f t="shared" si="28"/>
        <v>1250</v>
      </c>
      <c r="L3723" s="31">
        <f t="shared" si="29"/>
        <v>437.5</v>
      </c>
      <c r="M3723" s="32">
        <v>0.35</v>
      </c>
      <c r="O3723" s="37"/>
      <c r="P3723" s="35"/>
      <c r="Q3723" s="33"/>
      <c r="R3723" s="34"/>
    </row>
    <row r="3724" spans="1:18" ht="15.75" customHeight="1" x14ac:dyDescent="0.2">
      <c r="A3724" s="22"/>
      <c r="B3724" s="27" t="s">
        <v>21</v>
      </c>
      <c r="C3724" s="27">
        <v>1185732</v>
      </c>
      <c r="D3724" s="28">
        <v>44419</v>
      </c>
      <c r="E3724" s="27" t="s">
        <v>22</v>
      </c>
      <c r="F3724" s="27" t="s">
        <v>132</v>
      </c>
      <c r="G3724" s="27" t="s">
        <v>133</v>
      </c>
      <c r="H3724" s="27" t="s">
        <v>28</v>
      </c>
      <c r="I3724" s="29">
        <v>0.6</v>
      </c>
      <c r="J3724" s="30">
        <v>2250</v>
      </c>
      <c r="K3724" s="31">
        <f t="shared" si="28"/>
        <v>1350</v>
      </c>
      <c r="L3724" s="31">
        <f t="shared" si="29"/>
        <v>472.49999999999994</v>
      </c>
      <c r="M3724" s="32">
        <v>0.35</v>
      </c>
      <c r="O3724" s="37"/>
      <c r="P3724" s="35"/>
      <c r="Q3724" s="33"/>
      <c r="R3724" s="34"/>
    </row>
    <row r="3725" spans="1:18" ht="15.75" customHeight="1" x14ac:dyDescent="0.2">
      <c r="A3725" s="22"/>
      <c r="B3725" s="27" t="s">
        <v>21</v>
      </c>
      <c r="C3725" s="27">
        <v>1185732</v>
      </c>
      <c r="D3725" s="28">
        <v>44419</v>
      </c>
      <c r="E3725" s="27" t="s">
        <v>22</v>
      </c>
      <c r="F3725" s="27" t="s">
        <v>132</v>
      </c>
      <c r="G3725" s="27" t="s">
        <v>133</v>
      </c>
      <c r="H3725" s="27" t="s">
        <v>29</v>
      </c>
      <c r="I3725" s="29">
        <v>0.65</v>
      </c>
      <c r="J3725" s="30">
        <v>4000</v>
      </c>
      <c r="K3725" s="31">
        <f t="shared" si="28"/>
        <v>2600</v>
      </c>
      <c r="L3725" s="31">
        <f t="shared" si="29"/>
        <v>1040</v>
      </c>
      <c r="M3725" s="32">
        <v>0.39999999999999997</v>
      </c>
      <c r="O3725" s="37"/>
      <c r="P3725" s="35"/>
      <c r="Q3725" s="33"/>
      <c r="R3725" s="34"/>
    </row>
    <row r="3726" spans="1:18" ht="15.75" customHeight="1" x14ac:dyDescent="0.2">
      <c r="A3726" s="22"/>
      <c r="B3726" s="27" t="s">
        <v>21</v>
      </c>
      <c r="C3726" s="27">
        <v>1185732</v>
      </c>
      <c r="D3726" s="28">
        <v>44449</v>
      </c>
      <c r="E3726" s="27" t="s">
        <v>22</v>
      </c>
      <c r="F3726" s="27" t="s">
        <v>132</v>
      </c>
      <c r="G3726" s="27" t="s">
        <v>133</v>
      </c>
      <c r="H3726" s="27" t="s">
        <v>24</v>
      </c>
      <c r="I3726" s="29">
        <v>0.6</v>
      </c>
      <c r="J3726" s="30">
        <v>5250</v>
      </c>
      <c r="K3726" s="31">
        <f t="shared" si="28"/>
        <v>3150</v>
      </c>
      <c r="L3726" s="31">
        <f t="shared" si="29"/>
        <v>1417.5</v>
      </c>
      <c r="M3726" s="32">
        <v>0.45</v>
      </c>
      <c r="O3726" s="37"/>
      <c r="P3726" s="35"/>
      <c r="Q3726" s="33"/>
      <c r="R3726" s="34"/>
    </row>
    <row r="3727" spans="1:18" ht="15.75" customHeight="1" x14ac:dyDescent="0.2">
      <c r="A3727" s="22"/>
      <c r="B3727" s="27" t="s">
        <v>21</v>
      </c>
      <c r="C3727" s="27">
        <v>1185732</v>
      </c>
      <c r="D3727" s="28">
        <v>44449</v>
      </c>
      <c r="E3727" s="27" t="s">
        <v>22</v>
      </c>
      <c r="F3727" s="27" t="s">
        <v>132</v>
      </c>
      <c r="G3727" s="27" t="s">
        <v>133</v>
      </c>
      <c r="H3727" s="27" t="s">
        <v>25</v>
      </c>
      <c r="I3727" s="29">
        <v>0.55000000000000004</v>
      </c>
      <c r="J3727" s="30">
        <v>3250</v>
      </c>
      <c r="K3727" s="31">
        <f t="shared" si="28"/>
        <v>1787.5000000000002</v>
      </c>
      <c r="L3727" s="31">
        <f t="shared" si="29"/>
        <v>804.37500000000011</v>
      </c>
      <c r="M3727" s="32">
        <v>0.45</v>
      </c>
      <c r="O3727" s="37"/>
      <c r="P3727" s="35"/>
      <c r="Q3727" s="33"/>
      <c r="R3727" s="34"/>
    </row>
    <row r="3728" spans="1:18" ht="15.75" customHeight="1" x14ac:dyDescent="0.2">
      <c r="A3728" s="22"/>
      <c r="B3728" s="27" t="s">
        <v>21</v>
      </c>
      <c r="C3728" s="27">
        <v>1185732</v>
      </c>
      <c r="D3728" s="28">
        <v>44449</v>
      </c>
      <c r="E3728" s="27" t="s">
        <v>22</v>
      </c>
      <c r="F3728" s="27" t="s">
        <v>132</v>
      </c>
      <c r="G3728" s="27" t="s">
        <v>133</v>
      </c>
      <c r="H3728" s="27" t="s">
        <v>26</v>
      </c>
      <c r="I3728" s="29">
        <v>0.5</v>
      </c>
      <c r="J3728" s="30">
        <v>2250</v>
      </c>
      <c r="K3728" s="31">
        <f t="shared" si="28"/>
        <v>1125</v>
      </c>
      <c r="L3728" s="31">
        <f t="shared" si="29"/>
        <v>393.75</v>
      </c>
      <c r="M3728" s="32">
        <v>0.35</v>
      </c>
      <c r="O3728" s="37"/>
      <c r="P3728" s="35"/>
      <c r="Q3728" s="33"/>
      <c r="R3728" s="34"/>
    </row>
    <row r="3729" spans="1:18" ht="15.75" customHeight="1" x14ac:dyDescent="0.2">
      <c r="A3729" s="22"/>
      <c r="B3729" s="27" t="s">
        <v>21</v>
      </c>
      <c r="C3729" s="27">
        <v>1185732</v>
      </c>
      <c r="D3729" s="28">
        <v>44449</v>
      </c>
      <c r="E3729" s="27" t="s">
        <v>22</v>
      </c>
      <c r="F3729" s="27" t="s">
        <v>132</v>
      </c>
      <c r="G3729" s="27" t="s">
        <v>133</v>
      </c>
      <c r="H3729" s="27" t="s">
        <v>27</v>
      </c>
      <c r="I3729" s="29">
        <v>0.5</v>
      </c>
      <c r="J3729" s="30">
        <v>2000</v>
      </c>
      <c r="K3729" s="31">
        <f t="shared" si="28"/>
        <v>1000</v>
      </c>
      <c r="L3729" s="31">
        <f t="shared" si="29"/>
        <v>350</v>
      </c>
      <c r="M3729" s="32">
        <v>0.35</v>
      </c>
      <c r="O3729" s="37"/>
      <c r="P3729" s="35"/>
      <c r="Q3729" s="33"/>
      <c r="R3729" s="34"/>
    </row>
    <row r="3730" spans="1:18" ht="15.75" customHeight="1" x14ac:dyDescent="0.2">
      <c r="A3730" s="22"/>
      <c r="B3730" s="27" t="s">
        <v>21</v>
      </c>
      <c r="C3730" s="27">
        <v>1185732</v>
      </c>
      <c r="D3730" s="28">
        <v>44449</v>
      </c>
      <c r="E3730" s="27" t="s">
        <v>22</v>
      </c>
      <c r="F3730" s="27" t="s">
        <v>132</v>
      </c>
      <c r="G3730" s="27" t="s">
        <v>133</v>
      </c>
      <c r="H3730" s="27" t="s">
        <v>28</v>
      </c>
      <c r="I3730" s="29">
        <v>0.6</v>
      </c>
      <c r="J3730" s="30">
        <v>2000</v>
      </c>
      <c r="K3730" s="31">
        <f t="shared" si="28"/>
        <v>1200</v>
      </c>
      <c r="L3730" s="31">
        <f t="shared" si="29"/>
        <v>420</v>
      </c>
      <c r="M3730" s="32">
        <v>0.35</v>
      </c>
      <c r="O3730" s="37"/>
      <c r="P3730" s="35"/>
      <c r="Q3730" s="33"/>
      <c r="R3730" s="34"/>
    </row>
    <row r="3731" spans="1:18" ht="15.75" customHeight="1" x14ac:dyDescent="0.2">
      <c r="A3731" s="22"/>
      <c r="B3731" s="27" t="s">
        <v>21</v>
      </c>
      <c r="C3731" s="27">
        <v>1185732</v>
      </c>
      <c r="D3731" s="28">
        <v>44449</v>
      </c>
      <c r="E3731" s="27" t="s">
        <v>22</v>
      </c>
      <c r="F3731" s="27" t="s">
        <v>132</v>
      </c>
      <c r="G3731" s="27" t="s">
        <v>133</v>
      </c>
      <c r="H3731" s="27" t="s">
        <v>29</v>
      </c>
      <c r="I3731" s="29">
        <v>0.65</v>
      </c>
      <c r="J3731" s="30">
        <v>3000</v>
      </c>
      <c r="K3731" s="31">
        <f t="shared" si="28"/>
        <v>1950</v>
      </c>
      <c r="L3731" s="31">
        <f t="shared" si="29"/>
        <v>779.99999999999989</v>
      </c>
      <c r="M3731" s="32">
        <v>0.39999999999999997</v>
      </c>
      <c r="O3731" s="37"/>
      <c r="P3731" s="35"/>
      <c r="Q3731" s="33"/>
      <c r="R3731" s="34"/>
    </row>
    <row r="3732" spans="1:18" ht="15.75" customHeight="1" x14ac:dyDescent="0.2">
      <c r="A3732" s="22"/>
      <c r="B3732" s="27" t="s">
        <v>21</v>
      </c>
      <c r="C3732" s="27">
        <v>1185732</v>
      </c>
      <c r="D3732" s="28">
        <v>44481</v>
      </c>
      <c r="E3732" s="27" t="s">
        <v>22</v>
      </c>
      <c r="F3732" s="27" t="s">
        <v>132</v>
      </c>
      <c r="G3732" s="27" t="s">
        <v>133</v>
      </c>
      <c r="H3732" s="27" t="s">
        <v>24</v>
      </c>
      <c r="I3732" s="29">
        <v>0.65</v>
      </c>
      <c r="J3732" s="30">
        <v>4750</v>
      </c>
      <c r="K3732" s="31">
        <f t="shared" si="28"/>
        <v>3087.5</v>
      </c>
      <c r="L3732" s="31">
        <f t="shared" si="29"/>
        <v>1389.375</v>
      </c>
      <c r="M3732" s="32">
        <v>0.45</v>
      </c>
      <c r="O3732" s="37"/>
      <c r="P3732" s="35"/>
      <c r="Q3732" s="33"/>
      <c r="R3732" s="34"/>
    </row>
    <row r="3733" spans="1:18" ht="15.75" customHeight="1" x14ac:dyDescent="0.2">
      <c r="A3733" s="22"/>
      <c r="B3733" s="27" t="s">
        <v>21</v>
      </c>
      <c r="C3733" s="27">
        <v>1185732</v>
      </c>
      <c r="D3733" s="28">
        <v>44481</v>
      </c>
      <c r="E3733" s="27" t="s">
        <v>22</v>
      </c>
      <c r="F3733" s="27" t="s">
        <v>132</v>
      </c>
      <c r="G3733" s="27" t="s">
        <v>133</v>
      </c>
      <c r="H3733" s="27" t="s">
        <v>25</v>
      </c>
      <c r="I3733" s="29">
        <v>0.60000000000000009</v>
      </c>
      <c r="J3733" s="30">
        <v>3000</v>
      </c>
      <c r="K3733" s="31">
        <f t="shared" si="28"/>
        <v>1800.0000000000002</v>
      </c>
      <c r="L3733" s="31">
        <f t="shared" si="29"/>
        <v>810.00000000000011</v>
      </c>
      <c r="M3733" s="32">
        <v>0.45</v>
      </c>
      <c r="O3733" s="37"/>
      <c r="P3733" s="35"/>
      <c r="Q3733" s="33"/>
      <c r="R3733" s="34"/>
    </row>
    <row r="3734" spans="1:18" ht="15.75" customHeight="1" x14ac:dyDescent="0.2">
      <c r="A3734" s="22"/>
      <c r="B3734" s="27" t="s">
        <v>21</v>
      </c>
      <c r="C3734" s="27">
        <v>1185732</v>
      </c>
      <c r="D3734" s="28">
        <v>44481</v>
      </c>
      <c r="E3734" s="27" t="s">
        <v>22</v>
      </c>
      <c r="F3734" s="27" t="s">
        <v>132</v>
      </c>
      <c r="G3734" s="27" t="s">
        <v>133</v>
      </c>
      <c r="H3734" s="27" t="s">
        <v>26</v>
      </c>
      <c r="I3734" s="29">
        <v>0.60000000000000009</v>
      </c>
      <c r="J3734" s="30">
        <v>2000</v>
      </c>
      <c r="K3734" s="31">
        <f t="shared" si="28"/>
        <v>1200.0000000000002</v>
      </c>
      <c r="L3734" s="31">
        <f t="shared" si="29"/>
        <v>420.00000000000006</v>
      </c>
      <c r="M3734" s="32">
        <v>0.35</v>
      </c>
      <c r="O3734" s="37"/>
      <c r="P3734" s="35"/>
      <c r="Q3734" s="33"/>
      <c r="R3734" s="34"/>
    </row>
    <row r="3735" spans="1:18" ht="15.75" customHeight="1" x14ac:dyDescent="0.2">
      <c r="A3735" s="22"/>
      <c r="B3735" s="27" t="s">
        <v>21</v>
      </c>
      <c r="C3735" s="27">
        <v>1185732</v>
      </c>
      <c r="D3735" s="28">
        <v>44481</v>
      </c>
      <c r="E3735" s="27" t="s">
        <v>22</v>
      </c>
      <c r="F3735" s="27" t="s">
        <v>132</v>
      </c>
      <c r="G3735" s="27" t="s">
        <v>133</v>
      </c>
      <c r="H3735" s="27" t="s">
        <v>27</v>
      </c>
      <c r="I3735" s="29">
        <v>0.60000000000000009</v>
      </c>
      <c r="J3735" s="30">
        <v>1750</v>
      </c>
      <c r="K3735" s="31">
        <f t="shared" si="28"/>
        <v>1050.0000000000002</v>
      </c>
      <c r="L3735" s="31">
        <f t="shared" si="29"/>
        <v>367.50000000000006</v>
      </c>
      <c r="M3735" s="32">
        <v>0.35</v>
      </c>
      <c r="O3735" s="37"/>
      <c r="P3735" s="35"/>
      <c r="Q3735" s="33"/>
      <c r="R3735" s="34"/>
    </row>
    <row r="3736" spans="1:18" ht="15.75" customHeight="1" x14ac:dyDescent="0.2">
      <c r="A3736" s="22"/>
      <c r="B3736" s="27" t="s">
        <v>21</v>
      </c>
      <c r="C3736" s="27">
        <v>1185732</v>
      </c>
      <c r="D3736" s="28">
        <v>44481</v>
      </c>
      <c r="E3736" s="27" t="s">
        <v>22</v>
      </c>
      <c r="F3736" s="27" t="s">
        <v>132</v>
      </c>
      <c r="G3736" s="27" t="s">
        <v>133</v>
      </c>
      <c r="H3736" s="27" t="s">
        <v>28</v>
      </c>
      <c r="I3736" s="29">
        <v>0.70000000000000007</v>
      </c>
      <c r="J3736" s="30">
        <v>1750</v>
      </c>
      <c r="K3736" s="31">
        <f t="shared" si="28"/>
        <v>1225.0000000000002</v>
      </c>
      <c r="L3736" s="31">
        <f t="shared" si="29"/>
        <v>428.75000000000006</v>
      </c>
      <c r="M3736" s="32">
        <v>0.35</v>
      </c>
      <c r="O3736" s="37"/>
      <c r="P3736" s="35"/>
      <c r="Q3736" s="33"/>
      <c r="R3736" s="34"/>
    </row>
    <row r="3737" spans="1:18" ht="15.75" customHeight="1" x14ac:dyDescent="0.2">
      <c r="A3737" s="22"/>
      <c r="B3737" s="27" t="s">
        <v>21</v>
      </c>
      <c r="C3737" s="27">
        <v>1185732</v>
      </c>
      <c r="D3737" s="28">
        <v>44481</v>
      </c>
      <c r="E3737" s="27" t="s">
        <v>22</v>
      </c>
      <c r="F3737" s="27" t="s">
        <v>132</v>
      </c>
      <c r="G3737" s="27" t="s">
        <v>133</v>
      </c>
      <c r="H3737" s="27" t="s">
        <v>29</v>
      </c>
      <c r="I3737" s="29">
        <v>0.75</v>
      </c>
      <c r="J3737" s="30">
        <v>3000</v>
      </c>
      <c r="K3737" s="31">
        <f t="shared" si="28"/>
        <v>2250</v>
      </c>
      <c r="L3737" s="31">
        <f t="shared" si="29"/>
        <v>899.99999999999989</v>
      </c>
      <c r="M3737" s="32">
        <v>0.39999999999999997</v>
      </c>
      <c r="O3737" s="37"/>
      <c r="P3737" s="35"/>
      <c r="Q3737" s="33"/>
      <c r="R3737" s="34"/>
    </row>
    <row r="3738" spans="1:18" ht="15.75" customHeight="1" x14ac:dyDescent="0.2">
      <c r="A3738" s="22"/>
      <c r="B3738" s="27" t="s">
        <v>21</v>
      </c>
      <c r="C3738" s="27">
        <v>1185732</v>
      </c>
      <c r="D3738" s="28">
        <v>44511</v>
      </c>
      <c r="E3738" s="27" t="s">
        <v>22</v>
      </c>
      <c r="F3738" s="27" t="s">
        <v>132</v>
      </c>
      <c r="G3738" s="27" t="s">
        <v>133</v>
      </c>
      <c r="H3738" s="27" t="s">
        <v>24</v>
      </c>
      <c r="I3738" s="29">
        <v>0.70000000000000007</v>
      </c>
      <c r="J3738" s="30">
        <v>4500</v>
      </c>
      <c r="K3738" s="31">
        <f t="shared" si="28"/>
        <v>3150.0000000000005</v>
      </c>
      <c r="L3738" s="31">
        <f t="shared" si="29"/>
        <v>1417.5000000000002</v>
      </c>
      <c r="M3738" s="32">
        <v>0.45</v>
      </c>
      <c r="O3738" s="37"/>
      <c r="P3738" s="35"/>
      <c r="Q3738" s="33"/>
      <c r="R3738" s="34"/>
    </row>
    <row r="3739" spans="1:18" ht="15.75" customHeight="1" x14ac:dyDescent="0.2">
      <c r="A3739" s="22"/>
      <c r="B3739" s="27" t="s">
        <v>21</v>
      </c>
      <c r="C3739" s="27">
        <v>1185732</v>
      </c>
      <c r="D3739" s="28">
        <v>44511</v>
      </c>
      <c r="E3739" s="27" t="s">
        <v>22</v>
      </c>
      <c r="F3739" s="27" t="s">
        <v>132</v>
      </c>
      <c r="G3739" s="27" t="s">
        <v>133</v>
      </c>
      <c r="H3739" s="27" t="s">
        <v>25</v>
      </c>
      <c r="I3739" s="29">
        <v>0.60000000000000009</v>
      </c>
      <c r="J3739" s="30">
        <v>3250</v>
      </c>
      <c r="K3739" s="31">
        <f t="shared" si="28"/>
        <v>1950.0000000000002</v>
      </c>
      <c r="L3739" s="31">
        <f t="shared" si="29"/>
        <v>877.50000000000011</v>
      </c>
      <c r="M3739" s="32">
        <v>0.45</v>
      </c>
      <c r="O3739" s="37"/>
      <c r="P3739" s="35"/>
      <c r="Q3739" s="33"/>
      <c r="R3739" s="34"/>
    </row>
    <row r="3740" spans="1:18" ht="15.75" customHeight="1" x14ac:dyDescent="0.2">
      <c r="A3740" s="22"/>
      <c r="B3740" s="27" t="s">
        <v>21</v>
      </c>
      <c r="C3740" s="27">
        <v>1185732</v>
      </c>
      <c r="D3740" s="28">
        <v>44511</v>
      </c>
      <c r="E3740" s="27" t="s">
        <v>22</v>
      </c>
      <c r="F3740" s="27" t="s">
        <v>132</v>
      </c>
      <c r="G3740" s="27" t="s">
        <v>133</v>
      </c>
      <c r="H3740" s="27" t="s">
        <v>26</v>
      </c>
      <c r="I3740" s="29">
        <v>0.60000000000000009</v>
      </c>
      <c r="J3740" s="30">
        <v>3200</v>
      </c>
      <c r="K3740" s="31">
        <f t="shared" si="28"/>
        <v>1920.0000000000002</v>
      </c>
      <c r="L3740" s="31">
        <f t="shared" si="29"/>
        <v>672</v>
      </c>
      <c r="M3740" s="32">
        <v>0.35</v>
      </c>
      <c r="O3740" s="37"/>
      <c r="P3740" s="35"/>
      <c r="Q3740" s="33"/>
      <c r="R3740" s="34"/>
    </row>
    <row r="3741" spans="1:18" ht="15.75" customHeight="1" x14ac:dyDescent="0.2">
      <c r="A3741" s="22"/>
      <c r="B3741" s="27" t="s">
        <v>21</v>
      </c>
      <c r="C3741" s="27">
        <v>1185732</v>
      </c>
      <c r="D3741" s="28">
        <v>44511</v>
      </c>
      <c r="E3741" s="27" t="s">
        <v>22</v>
      </c>
      <c r="F3741" s="27" t="s">
        <v>132</v>
      </c>
      <c r="G3741" s="27" t="s">
        <v>133</v>
      </c>
      <c r="H3741" s="27" t="s">
        <v>27</v>
      </c>
      <c r="I3741" s="29">
        <v>0.60000000000000009</v>
      </c>
      <c r="J3741" s="30">
        <v>3000</v>
      </c>
      <c r="K3741" s="31">
        <f t="shared" si="28"/>
        <v>1800.0000000000002</v>
      </c>
      <c r="L3741" s="31">
        <f t="shared" si="29"/>
        <v>630</v>
      </c>
      <c r="M3741" s="32">
        <v>0.35</v>
      </c>
      <c r="O3741" s="37"/>
      <c r="P3741" s="35"/>
      <c r="Q3741" s="33"/>
      <c r="R3741" s="34"/>
    </row>
    <row r="3742" spans="1:18" ht="15.75" customHeight="1" x14ac:dyDescent="0.2">
      <c r="A3742" s="22"/>
      <c r="B3742" s="27" t="s">
        <v>21</v>
      </c>
      <c r="C3742" s="27">
        <v>1185732</v>
      </c>
      <c r="D3742" s="28">
        <v>44511</v>
      </c>
      <c r="E3742" s="27" t="s">
        <v>22</v>
      </c>
      <c r="F3742" s="27" t="s">
        <v>132</v>
      </c>
      <c r="G3742" s="27" t="s">
        <v>133</v>
      </c>
      <c r="H3742" s="27" t="s">
        <v>28</v>
      </c>
      <c r="I3742" s="29">
        <v>0.70000000000000007</v>
      </c>
      <c r="J3742" s="30">
        <v>2750</v>
      </c>
      <c r="K3742" s="31">
        <f t="shared" si="28"/>
        <v>1925.0000000000002</v>
      </c>
      <c r="L3742" s="31">
        <f t="shared" si="29"/>
        <v>673.75</v>
      </c>
      <c r="M3742" s="32">
        <v>0.35</v>
      </c>
      <c r="O3742" s="37"/>
      <c r="P3742" s="35"/>
      <c r="Q3742" s="33"/>
      <c r="R3742" s="34"/>
    </row>
    <row r="3743" spans="1:18" ht="15.75" customHeight="1" x14ac:dyDescent="0.2">
      <c r="A3743" s="22"/>
      <c r="B3743" s="27" t="s">
        <v>21</v>
      </c>
      <c r="C3743" s="27">
        <v>1185732</v>
      </c>
      <c r="D3743" s="28">
        <v>44511</v>
      </c>
      <c r="E3743" s="27" t="s">
        <v>22</v>
      </c>
      <c r="F3743" s="27" t="s">
        <v>132</v>
      </c>
      <c r="G3743" s="27" t="s">
        <v>133</v>
      </c>
      <c r="H3743" s="27" t="s">
        <v>29</v>
      </c>
      <c r="I3743" s="29">
        <v>0.75</v>
      </c>
      <c r="J3743" s="30">
        <v>3750</v>
      </c>
      <c r="K3743" s="31">
        <f t="shared" si="28"/>
        <v>2812.5</v>
      </c>
      <c r="L3743" s="31">
        <f t="shared" si="29"/>
        <v>1125</v>
      </c>
      <c r="M3743" s="32">
        <v>0.39999999999999997</v>
      </c>
      <c r="O3743" s="37"/>
      <c r="P3743" s="35"/>
      <c r="Q3743" s="33"/>
      <c r="R3743" s="34"/>
    </row>
    <row r="3744" spans="1:18" ht="15.75" customHeight="1" x14ac:dyDescent="0.2">
      <c r="A3744" s="22"/>
      <c r="B3744" s="27" t="s">
        <v>21</v>
      </c>
      <c r="C3744" s="27">
        <v>1185732</v>
      </c>
      <c r="D3744" s="28">
        <v>44540</v>
      </c>
      <c r="E3744" s="27" t="s">
        <v>22</v>
      </c>
      <c r="F3744" s="27" t="s">
        <v>132</v>
      </c>
      <c r="G3744" s="27" t="s">
        <v>133</v>
      </c>
      <c r="H3744" s="27" t="s">
        <v>24</v>
      </c>
      <c r="I3744" s="29">
        <v>0.70000000000000007</v>
      </c>
      <c r="J3744" s="30">
        <v>6000</v>
      </c>
      <c r="K3744" s="31">
        <f t="shared" si="28"/>
        <v>4200</v>
      </c>
      <c r="L3744" s="31">
        <f t="shared" si="29"/>
        <v>1890</v>
      </c>
      <c r="M3744" s="32">
        <v>0.45</v>
      </c>
      <c r="O3744" s="37"/>
      <c r="P3744" s="35"/>
      <c r="Q3744" s="33"/>
      <c r="R3744" s="34"/>
    </row>
    <row r="3745" spans="1:18" ht="15.75" customHeight="1" x14ac:dyDescent="0.2">
      <c r="A3745" s="22"/>
      <c r="B3745" s="27" t="s">
        <v>21</v>
      </c>
      <c r="C3745" s="27">
        <v>1185732</v>
      </c>
      <c r="D3745" s="28">
        <v>44540</v>
      </c>
      <c r="E3745" s="27" t="s">
        <v>22</v>
      </c>
      <c r="F3745" s="27" t="s">
        <v>132</v>
      </c>
      <c r="G3745" s="27" t="s">
        <v>133</v>
      </c>
      <c r="H3745" s="27" t="s">
        <v>25</v>
      </c>
      <c r="I3745" s="29">
        <v>0.60000000000000009</v>
      </c>
      <c r="J3745" s="30">
        <v>4000</v>
      </c>
      <c r="K3745" s="31">
        <f t="shared" si="28"/>
        <v>2400.0000000000005</v>
      </c>
      <c r="L3745" s="31">
        <f t="shared" si="29"/>
        <v>1080.0000000000002</v>
      </c>
      <c r="M3745" s="32">
        <v>0.45</v>
      </c>
      <c r="O3745" s="37"/>
      <c r="P3745" s="35"/>
      <c r="Q3745" s="33"/>
      <c r="R3745" s="34"/>
    </row>
    <row r="3746" spans="1:18" ht="15.75" customHeight="1" x14ac:dyDescent="0.2">
      <c r="A3746" s="22"/>
      <c r="B3746" s="27" t="s">
        <v>21</v>
      </c>
      <c r="C3746" s="27">
        <v>1185732</v>
      </c>
      <c r="D3746" s="28">
        <v>44540</v>
      </c>
      <c r="E3746" s="27" t="s">
        <v>22</v>
      </c>
      <c r="F3746" s="27" t="s">
        <v>132</v>
      </c>
      <c r="G3746" s="27" t="s">
        <v>133</v>
      </c>
      <c r="H3746" s="27" t="s">
        <v>26</v>
      </c>
      <c r="I3746" s="29">
        <v>0.60000000000000009</v>
      </c>
      <c r="J3746" s="30">
        <v>3750</v>
      </c>
      <c r="K3746" s="31">
        <f t="shared" si="28"/>
        <v>2250.0000000000005</v>
      </c>
      <c r="L3746" s="31">
        <f t="shared" si="29"/>
        <v>787.50000000000011</v>
      </c>
      <c r="M3746" s="32">
        <v>0.35</v>
      </c>
      <c r="O3746" s="37"/>
      <c r="P3746" s="35"/>
      <c r="Q3746" s="33"/>
      <c r="R3746" s="34"/>
    </row>
    <row r="3747" spans="1:18" ht="15.75" customHeight="1" x14ac:dyDescent="0.2">
      <c r="A3747" s="22"/>
      <c r="B3747" s="27" t="s">
        <v>21</v>
      </c>
      <c r="C3747" s="27">
        <v>1185732</v>
      </c>
      <c r="D3747" s="28">
        <v>44540</v>
      </c>
      <c r="E3747" s="27" t="s">
        <v>22</v>
      </c>
      <c r="F3747" s="27" t="s">
        <v>132</v>
      </c>
      <c r="G3747" s="27" t="s">
        <v>133</v>
      </c>
      <c r="H3747" s="27" t="s">
        <v>27</v>
      </c>
      <c r="I3747" s="29">
        <v>0.60000000000000009</v>
      </c>
      <c r="J3747" s="30">
        <v>3250</v>
      </c>
      <c r="K3747" s="31">
        <f t="shared" si="28"/>
        <v>1950.0000000000002</v>
      </c>
      <c r="L3747" s="31">
        <f t="shared" si="29"/>
        <v>682.5</v>
      </c>
      <c r="M3747" s="32">
        <v>0.35</v>
      </c>
      <c r="O3747" s="37"/>
      <c r="P3747" s="35"/>
      <c r="Q3747" s="33"/>
      <c r="R3747" s="34"/>
    </row>
    <row r="3748" spans="1:18" ht="15.75" customHeight="1" x14ac:dyDescent="0.2">
      <c r="A3748" s="22"/>
      <c r="B3748" s="27" t="s">
        <v>21</v>
      </c>
      <c r="C3748" s="27">
        <v>1185732</v>
      </c>
      <c r="D3748" s="28">
        <v>44540</v>
      </c>
      <c r="E3748" s="27" t="s">
        <v>22</v>
      </c>
      <c r="F3748" s="27" t="s">
        <v>132</v>
      </c>
      <c r="G3748" s="27" t="s">
        <v>133</v>
      </c>
      <c r="H3748" s="27" t="s">
        <v>28</v>
      </c>
      <c r="I3748" s="29">
        <v>0.70000000000000007</v>
      </c>
      <c r="J3748" s="30">
        <v>3250</v>
      </c>
      <c r="K3748" s="31">
        <f t="shared" si="28"/>
        <v>2275</v>
      </c>
      <c r="L3748" s="31">
        <f t="shared" si="29"/>
        <v>796.25</v>
      </c>
      <c r="M3748" s="32">
        <v>0.35</v>
      </c>
      <c r="O3748" s="37"/>
      <c r="P3748" s="35"/>
      <c r="Q3748" s="33"/>
      <c r="R3748" s="34"/>
    </row>
    <row r="3749" spans="1:18" ht="15.75" customHeight="1" x14ac:dyDescent="0.2">
      <c r="A3749" s="22"/>
      <c r="B3749" s="27" t="s">
        <v>21</v>
      </c>
      <c r="C3749" s="27">
        <v>1185732</v>
      </c>
      <c r="D3749" s="28">
        <v>44540</v>
      </c>
      <c r="E3749" s="27" t="s">
        <v>22</v>
      </c>
      <c r="F3749" s="27" t="s">
        <v>132</v>
      </c>
      <c r="G3749" s="27" t="s">
        <v>133</v>
      </c>
      <c r="H3749" s="27" t="s">
        <v>29</v>
      </c>
      <c r="I3749" s="29">
        <v>0.75</v>
      </c>
      <c r="J3749" s="30">
        <v>4250</v>
      </c>
      <c r="K3749" s="31">
        <f t="shared" si="28"/>
        <v>3187.5</v>
      </c>
      <c r="L3749" s="31">
        <f t="shared" si="29"/>
        <v>1275</v>
      </c>
      <c r="M3749" s="32">
        <v>0.39999999999999997</v>
      </c>
      <c r="O3749" s="37"/>
      <c r="P3749" s="35"/>
      <c r="Q3749" s="33"/>
      <c r="R3749" s="34"/>
    </row>
    <row r="3750" spans="1:18" ht="15.75" customHeight="1" x14ac:dyDescent="0.2">
      <c r="A3750" s="22" t="s">
        <v>46</v>
      </c>
      <c r="B3750" s="27" t="s">
        <v>21</v>
      </c>
      <c r="C3750" s="27">
        <v>1185732</v>
      </c>
      <c r="D3750" s="28">
        <v>44217</v>
      </c>
      <c r="E3750" s="27" t="s">
        <v>22</v>
      </c>
      <c r="F3750" s="27" t="s">
        <v>134</v>
      </c>
      <c r="G3750" s="27" t="s">
        <v>135</v>
      </c>
      <c r="H3750" s="27" t="s">
        <v>24</v>
      </c>
      <c r="I3750" s="29">
        <v>0.5</v>
      </c>
      <c r="J3750" s="30">
        <v>5250</v>
      </c>
      <c r="K3750" s="31">
        <f t="shared" si="28"/>
        <v>2625</v>
      </c>
      <c r="L3750" s="31">
        <f t="shared" si="29"/>
        <v>1050</v>
      </c>
      <c r="M3750" s="32">
        <v>0.4</v>
      </c>
      <c r="O3750" s="37"/>
      <c r="P3750" s="35"/>
      <c r="Q3750" s="33"/>
      <c r="R3750" s="34"/>
    </row>
    <row r="3751" spans="1:18" ht="15.75" customHeight="1" x14ac:dyDescent="0.2">
      <c r="A3751" s="22"/>
      <c r="B3751" s="27" t="s">
        <v>21</v>
      </c>
      <c r="C3751" s="27">
        <v>1185732</v>
      </c>
      <c r="D3751" s="28">
        <v>44217</v>
      </c>
      <c r="E3751" s="27" t="s">
        <v>22</v>
      </c>
      <c r="F3751" s="27" t="s">
        <v>134</v>
      </c>
      <c r="G3751" s="27" t="s">
        <v>135</v>
      </c>
      <c r="H3751" s="27" t="s">
        <v>25</v>
      </c>
      <c r="I3751" s="29">
        <v>0.5</v>
      </c>
      <c r="J3751" s="30">
        <v>3250</v>
      </c>
      <c r="K3751" s="31">
        <f t="shared" si="28"/>
        <v>1625</v>
      </c>
      <c r="L3751" s="31">
        <f t="shared" si="29"/>
        <v>650</v>
      </c>
      <c r="M3751" s="32">
        <v>0.4</v>
      </c>
      <c r="O3751" s="37"/>
      <c r="P3751" s="35"/>
      <c r="Q3751" s="33"/>
      <c r="R3751" s="34"/>
    </row>
    <row r="3752" spans="1:18" ht="15.75" customHeight="1" x14ac:dyDescent="0.2">
      <c r="A3752" s="22"/>
      <c r="B3752" s="27" t="s">
        <v>21</v>
      </c>
      <c r="C3752" s="27">
        <v>1185732</v>
      </c>
      <c r="D3752" s="28">
        <v>44217</v>
      </c>
      <c r="E3752" s="27" t="s">
        <v>22</v>
      </c>
      <c r="F3752" s="27" t="s">
        <v>134</v>
      </c>
      <c r="G3752" s="27" t="s">
        <v>135</v>
      </c>
      <c r="H3752" s="27" t="s">
        <v>26</v>
      </c>
      <c r="I3752" s="29">
        <v>0.4</v>
      </c>
      <c r="J3752" s="30">
        <v>3250</v>
      </c>
      <c r="K3752" s="31">
        <f t="shared" si="28"/>
        <v>1300</v>
      </c>
      <c r="L3752" s="31">
        <f t="shared" si="29"/>
        <v>390</v>
      </c>
      <c r="M3752" s="32">
        <v>0.3</v>
      </c>
      <c r="O3752" s="37"/>
      <c r="P3752" s="35"/>
      <c r="Q3752" s="33"/>
      <c r="R3752" s="34"/>
    </row>
    <row r="3753" spans="1:18" ht="15.75" customHeight="1" x14ac:dyDescent="0.2">
      <c r="A3753" s="22"/>
      <c r="B3753" s="27" t="s">
        <v>21</v>
      </c>
      <c r="C3753" s="27">
        <v>1185732</v>
      </c>
      <c r="D3753" s="28">
        <v>44217</v>
      </c>
      <c r="E3753" s="27" t="s">
        <v>22</v>
      </c>
      <c r="F3753" s="27" t="s">
        <v>134</v>
      </c>
      <c r="G3753" s="27" t="s">
        <v>135</v>
      </c>
      <c r="H3753" s="27" t="s">
        <v>27</v>
      </c>
      <c r="I3753" s="29">
        <v>0.44999999999999996</v>
      </c>
      <c r="J3753" s="30">
        <v>1750</v>
      </c>
      <c r="K3753" s="31">
        <f t="shared" si="28"/>
        <v>787.49999999999989</v>
      </c>
      <c r="L3753" s="31">
        <f t="shared" si="29"/>
        <v>236.24999999999994</v>
      </c>
      <c r="M3753" s="32">
        <v>0.3</v>
      </c>
      <c r="O3753" s="37"/>
      <c r="P3753" s="35"/>
      <c r="Q3753" s="33"/>
      <c r="R3753" s="34"/>
    </row>
    <row r="3754" spans="1:18" ht="15.75" customHeight="1" x14ac:dyDescent="0.2">
      <c r="A3754" s="22"/>
      <c r="B3754" s="27" t="s">
        <v>21</v>
      </c>
      <c r="C3754" s="27">
        <v>1185732</v>
      </c>
      <c r="D3754" s="28">
        <v>44217</v>
      </c>
      <c r="E3754" s="27" t="s">
        <v>22</v>
      </c>
      <c r="F3754" s="27" t="s">
        <v>134</v>
      </c>
      <c r="G3754" s="27" t="s">
        <v>135</v>
      </c>
      <c r="H3754" s="27" t="s">
        <v>28</v>
      </c>
      <c r="I3754" s="29">
        <v>0.60000000000000009</v>
      </c>
      <c r="J3754" s="30">
        <v>2250</v>
      </c>
      <c r="K3754" s="31">
        <f t="shared" si="28"/>
        <v>1350.0000000000002</v>
      </c>
      <c r="L3754" s="31">
        <f t="shared" si="29"/>
        <v>405.00000000000006</v>
      </c>
      <c r="M3754" s="32">
        <v>0.3</v>
      </c>
      <c r="O3754" s="37"/>
      <c r="P3754" s="35"/>
      <c r="Q3754" s="33"/>
      <c r="R3754" s="34"/>
    </row>
    <row r="3755" spans="1:18" ht="15.75" customHeight="1" x14ac:dyDescent="0.2">
      <c r="A3755" s="22"/>
      <c r="B3755" s="27" t="s">
        <v>21</v>
      </c>
      <c r="C3755" s="27">
        <v>1185732</v>
      </c>
      <c r="D3755" s="28">
        <v>44217</v>
      </c>
      <c r="E3755" s="27" t="s">
        <v>22</v>
      </c>
      <c r="F3755" s="27" t="s">
        <v>134</v>
      </c>
      <c r="G3755" s="27" t="s">
        <v>135</v>
      </c>
      <c r="H3755" s="27" t="s">
        <v>29</v>
      </c>
      <c r="I3755" s="29">
        <v>0.5</v>
      </c>
      <c r="J3755" s="30">
        <v>3250</v>
      </c>
      <c r="K3755" s="31">
        <f t="shared" si="28"/>
        <v>1625</v>
      </c>
      <c r="L3755" s="31">
        <f t="shared" si="29"/>
        <v>568.75</v>
      </c>
      <c r="M3755" s="32">
        <v>0.35</v>
      </c>
      <c r="O3755" s="37"/>
      <c r="P3755" s="35"/>
      <c r="Q3755" s="33"/>
      <c r="R3755" s="34"/>
    </row>
    <row r="3756" spans="1:18" ht="15.75" customHeight="1" x14ac:dyDescent="0.2">
      <c r="A3756" s="22"/>
      <c r="B3756" s="27" t="s">
        <v>21</v>
      </c>
      <c r="C3756" s="27">
        <v>1185732</v>
      </c>
      <c r="D3756" s="28">
        <v>44246</v>
      </c>
      <c r="E3756" s="27" t="s">
        <v>22</v>
      </c>
      <c r="F3756" s="27" t="s">
        <v>134</v>
      </c>
      <c r="G3756" s="27" t="s">
        <v>135</v>
      </c>
      <c r="H3756" s="27" t="s">
        <v>24</v>
      </c>
      <c r="I3756" s="29">
        <v>0.5</v>
      </c>
      <c r="J3756" s="30">
        <v>6000</v>
      </c>
      <c r="K3756" s="31">
        <f t="shared" si="28"/>
        <v>3000</v>
      </c>
      <c r="L3756" s="31">
        <f t="shared" si="29"/>
        <v>1200</v>
      </c>
      <c r="M3756" s="32">
        <v>0.4</v>
      </c>
      <c r="O3756" s="37"/>
      <c r="P3756" s="35"/>
      <c r="Q3756" s="33"/>
      <c r="R3756" s="34"/>
    </row>
    <row r="3757" spans="1:18" ht="15.75" customHeight="1" x14ac:dyDescent="0.2">
      <c r="A3757" s="22"/>
      <c r="B3757" s="27" t="s">
        <v>21</v>
      </c>
      <c r="C3757" s="27">
        <v>1185732</v>
      </c>
      <c r="D3757" s="28">
        <v>44246</v>
      </c>
      <c r="E3757" s="27" t="s">
        <v>22</v>
      </c>
      <c r="F3757" s="27" t="s">
        <v>134</v>
      </c>
      <c r="G3757" s="27" t="s">
        <v>135</v>
      </c>
      <c r="H3757" s="27" t="s">
        <v>25</v>
      </c>
      <c r="I3757" s="29">
        <v>0.5</v>
      </c>
      <c r="J3757" s="30">
        <v>2500</v>
      </c>
      <c r="K3757" s="31">
        <f t="shared" si="28"/>
        <v>1250</v>
      </c>
      <c r="L3757" s="31">
        <f t="shared" si="29"/>
        <v>500</v>
      </c>
      <c r="M3757" s="32">
        <v>0.4</v>
      </c>
      <c r="O3757" s="37"/>
      <c r="P3757" s="35"/>
      <c r="Q3757" s="33"/>
      <c r="R3757" s="34"/>
    </row>
    <row r="3758" spans="1:18" ht="15.75" customHeight="1" x14ac:dyDescent="0.2">
      <c r="A3758" s="22"/>
      <c r="B3758" s="27" t="s">
        <v>21</v>
      </c>
      <c r="C3758" s="27">
        <v>1185732</v>
      </c>
      <c r="D3758" s="28">
        <v>44246</v>
      </c>
      <c r="E3758" s="27" t="s">
        <v>22</v>
      </c>
      <c r="F3758" s="27" t="s">
        <v>134</v>
      </c>
      <c r="G3758" s="27" t="s">
        <v>135</v>
      </c>
      <c r="H3758" s="27" t="s">
        <v>26</v>
      </c>
      <c r="I3758" s="29">
        <v>0.4</v>
      </c>
      <c r="J3758" s="30">
        <v>3000</v>
      </c>
      <c r="K3758" s="31">
        <f t="shared" si="28"/>
        <v>1200</v>
      </c>
      <c r="L3758" s="31">
        <f t="shared" si="29"/>
        <v>360</v>
      </c>
      <c r="M3758" s="32">
        <v>0.3</v>
      </c>
      <c r="O3758" s="37"/>
      <c r="P3758" s="35"/>
      <c r="Q3758" s="33"/>
      <c r="R3758" s="34"/>
    </row>
    <row r="3759" spans="1:18" ht="15.75" customHeight="1" x14ac:dyDescent="0.2">
      <c r="A3759" s="22"/>
      <c r="B3759" s="27" t="s">
        <v>21</v>
      </c>
      <c r="C3759" s="27">
        <v>1185732</v>
      </c>
      <c r="D3759" s="28">
        <v>44246</v>
      </c>
      <c r="E3759" s="27" t="s">
        <v>22</v>
      </c>
      <c r="F3759" s="27" t="s">
        <v>134</v>
      </c>
      <c r="G3759" s="27" t="s">
        <v>135</v>
      </c>
      <c r="H3759" s="27" t="s">
        <v>27</v>
      </c>
      <c r="I3759" s="29">
        <v>0.44999999999999996</v>
      </c>
      <c r="J3759" s="30">
        <v>2000</v>
      </c>
      <c r="K3759" s="31">
        <f t="shared" si="28"/>
        <v>899.99999999999989</v>
      </c>
      <c r="L3759" s="31">
        <f t="shared" si="29"/>
        <v>269.99999999999994</v>
      </c>
      <c r="M3759" s="32">
        <v>0.3</v>
      </c>
      <c r="O3759" s="37"/>
      <c r="P3759" s="35"/>
      <c r="Q3759" s="33"/>
      <c r="R3759" s="34"/>
    </row>
    <row r="3760" spans="1:18" ht="15.75" customHeight="1" x14ac:dyDescent="0.2">
      <c r="A3760" s="22"/>
      <c r="B3760" s="27" t="s">
        <v>21</v>
      </c>
      <c r="C3760" s="27">
        <v>1185732</v>
      </c>
      <c r="D3760" s="28">
        <v>44246</v>
      </c>
      <c r="E3760" s="27" t="s">
        <v>22</v>
      </c>
      <c r="F3760" s="27" t="s">
        <v>134</v>
      </c>
      <c r="G3760" s="27" t="s">
        <v>135</v>
      </c>
      <c r="H3760" s="27" t="s">
        <v>28</v>
      </c>
      <c r="I3760" s="29">
        <v>0.60000000000000009</v>
      </c>
      <c r="J3760" s="30">
        <v>2750</v>
      </c>
      <c r="K3760" s="31">
        <f t="shared" si="28"/>
        <v>1650.0000000000002</v>
      </c>
      <c r="L3760" s="31">
        <f t="shared" si="29"/>
        <v>495.00000000000006</v>
      </c>
      <c r="M3760" s="32">
        <v>0.3</v>
      </c>
      <c r="O3760" s="37"/>
      <c r="P3760" s="35"/>
      <c r="Q3760" s="33"/>
      <c r="R3760" s="34"/>
    </row>
    <row r="3761" spans="1:18" ht="15.75" customHeight="1" x14ac:dyDescent="0.2">
      <c r="A3761" s="22"/>
      <c r="B3761" s="27" t="s">
        <v>21</v>
      </c>
      <c r="C3761" s="27">
        <v>1185732</v>
      </c>
      <c r="D3761" s="28">
        <v>44246</v>
      </c>
      <c r="E3761" s="27" t="s">
        <v>22</v>
      </c>
      <c r="F3761" s="27" t="s">
        <v>134</v>
      </c>
      <c r="G3761" s="27" t="s">
        <v>135</v>
      </c>
      <c r="H3761" s="27" t="s">
        <v>29</v>
      </c>
      <c r="I3761" s="29">
        <v>0.5</v>
      </c>
      <c r="J3761" s="30">
        <v>3750</v>
      </c>
      <c r="K3761" s="31">
        <f t="shared" si="28"/>
        <v>1875</v>
      </c>
      <c r="L3761" s="31">
        <f t="shared" si="29"/>
        <v>656.25</v>
      </c>
      <c r="M3761" s="32">
        <v>0.35</v>
      </c>
      <c r="O3761" s="37"/>
      <c r="P3761" s="35"/>
      <c r="Q3761" s="33"/>
      <c r="R3761" s="34"/>
    </row>
    <row r="3762" spans="1:18" ht="15.75" customHeight="1" x14ac:dyDescent="0.2">
      <c r="A3762" s="22"/>
      <c r="B3762" s="27" t="s">
        <v>21</v>
      </c>
      <c r="C3762" s="27">
        <v>1185732</v>
      </c>
      <c r="D3762" s="28">
        <v>44272</v>
      </c>
      <c r="E3762" s="27" t="s">
        <v>22</v>
      </c>
      <c r="F3762" s="27" t="s">
        <v>134</v>
      </c>
      <c r="G3762" s="27" t="s">
        <v>135</v>
      </c>
      <c r="H3762" s="27" t="s">
        <v>24</v>
      </c>
      <c r="I3762" s="29">
        <v>0.5</v>
      </c>
      <c r="J3762" s="30">
        <v>5700</v>
      </c>
      <c r="K3762" s="31">
        <f t="shared" si="28"/>
        <v>2850</v>
      </c>
      <c r="L3762" s="31">
        <f t="shared" si="29"/>
        <v>1140</v>
      </c>
      <c r="M3762" s="32">
        <v>0.4</v>
      </c>
      <c r="O3762" s="37"/>
      <c r="P3762" s="35"/>
      <c r="Q3762" s="33"/>
      <c r="R3762" s="34"/>
    </row>
    <row r="3763" spans="1:18" ht="15.75" customHeight="1" x14ac:dyDescent="0.2">
      <c r="A3763" s="22"/>
      <c r="B3763" s="27" t="s">
        <v>21</v>
      </c>
      <c r="C3763" s="27">
        <v>1185732</v>
      </c>
      <c r="D3763" s="28">
        <v>44272</v>
      </c>
      <c r="E3763" s="27" t="s">
        <v>22</v>
      </c>
      <c r="F3763" s="27" t="s">
        <v>134</v>
      </c>
      <c r="G3763" s="27" t="s">
        <v>135</v>
      </c>
      <c r="H3763" s="27" t="s">
        <v>25</v>
      </c>
      <c r="I3763" s="29">
        <v>0.5</v>
      </c>
      <c r="J3763" s="30">
        <v>2750</v>
      </c>
      <c r="K3763" s="31">
        <f t="shared" si="28"/>
        <v>1375</v>
      </c>
      <c r="L3763" s="31">
        <f t="shared" si="29"/>
        <v>550</v>
      </c>
      <c r="M3763" s="32">
        <v>0.4</v>
      </c>
      <c r="O3763" s="37"/>
      <c r="P3763" s="35"/>
      <c r="Q3763" s="33"/>
      <c r="R3763" s="34"/>
    </row>
    <row r="3764" spans="1:18" ht="15.75" customHeight="1" x14ac:dyDescent="0.2">
      <c r="A3764" s="22"/>
      <c r="B3764" s="27" t="s">
        <v>21</v>
      </c>
      <c r="C3764" s="27">
        <v>1185732</v>
      </c>
      <c r="D3764" s="28">
        <v>44272</v>
      </c>
      <c r="E3764" s="27" t="s">
        <v>22</v>
      </c>
      <c r="F3764" s="27" t="s">
        <v>134</v>
      </c>
      <c r="G3764" s="27" t="s">
        <v>135</v>
      </c>
      <c r="H3764" s="27" t="s">
        <v>26</v>
      </c>
      <c r="I3764" s="29">
        <v>0.4</v>
      </c>
      <c r="J3764" s="30">
        <v>3000</v>
      </c>
      <c r="K3764" s="31">
        <f t="shared" si="28"/>
        <v>1200</v>
      </c>
      <c r="L3764" s="31">
        <f t="shared" si="29"/>
        <v>360</v>
      </c>
      <c r="M3764" s="32">
        <v>0.3</v>
      </c>
      <c r="O3764" s="37"/>
      <c r="P3764" s="35"/>
      <c r="Q3764" s="33"/>
      <c r="R3764" s="34"/>
    </row>
    <row r="3765" spans="1:18" ht="15.75" customHeight="1" x14ac:dyDescent="0.2">
      <c r="A3765" s="22"/>
      <c r="B3765" s="27" t="s">
        <v>21</v>
      </c>
      <c r="C3765" s="27">
        <v>1185732</v>
      </c>
      <c r="D3765" s="28">
        <v>44272</v>
      </c>
      <c r="E3765" s="27" t="s">
        <v>22</v>
      </c>
      <c r="F3765" s="27" t="s">
        <v>134</v>
      </c>
      <c r="G3765" s="27" t="s">
        <v>135</v>
      </c>
      <c r="H3765" s="27" t="s">
        <v>27</v>
      </c>
      <c r="I3765" s="29">
        <v>0.44999999999999996</v>
      </c>
      <c r="J3765" s="30">
        <v>1500</v>
      </c>
      <c r="K3765" s="31">
        <f t="shared" si="28"/>
        <v>674.99999999999989</v>
      </c>
      <c r="L3765" s="31">
        <f t="shared" si="29"/>
        <v>202.49999999999997</v>
      </c>
      <c r="M3765" s="32">
        <v>0.3</v>
      </c>
      <c r="O3765" s="37"/>
      <c r="P3765" s="35"/>
      <c r="Q3765" s="33"/>
      <c r="R3765" s="34"/>
    </row>
    <row r="3766" spans="1:18" ht="15.75" customHeight="1" x14ac:dyDescent="0.2">
      <c r="A3766" s="22"/>
      <c r="B3766" s="27" t="s">
        <v>21</v>
      </c>
      <c r="C3766" s="27">
        <v>1185732</v>
      </c>
      <c r="D3766" s="28">
        <v>44272</v>
      </c>
      <c r="E3766" s="27" t="s">
        <v>22</v>
      </c>
      <c r="F3766" s="27" t="s">
        <v>134</v>
      </c>
      <c r="G3766" s="27" t="s">
        <v>135</v>
      </c>
      <c r="H3766" s="27" t="s">
        <v>28</v>
      </c>
      <c r="I3766" s="29">
        <v>0.60000000000000009</v>
      </c>
      <c r="J3766" s="30">
        <v>2000</v>
      </c>
      <c r="K3766" s="31">
        <f t="shared" si="28"/>
        <v>1200.0000000000002</v>
      </c>
      <c r="L3766" s="31">
        <f t="shared" si="29"/>
        <v>360.00000000000006</v>
      </c>
      <c r="M3766" s="32">
        <v>0.3</v>
      </c>
      <c r="O3766" s="37"/>
      <c r="P3766" s="35"/>
      <c r="Q3766" s="33"/>
      <c r="R3766" s="34"/>
    </row>
    <row r="3767" spans="1:18" ht="15.75" customHeight="1" x14ac:dyDescent="0.2">
      <c r="A3767" s="22"/>
      <c r="B3767" s="27" t="s">
        <v>21</v>
      </c>
      <c r="C3767" s="27">
        <v>1185732</v>
      </c>
      <c r="D3767" s="28">
        <v>44272</v>
      </c>
      <c r="E3767" s="27" t="s">
        <v>22</v>
      </c>
      <c r="F3767" s="27" t="s">
        <v>134</v>
      </c>
      <c r="G3767" s="27" t="s">
        <v>135</v>
      </c>
      <c r="H3767" s="27" t="s">
        <v>29</v>
      </c>
      <c r="I3767" s="29">
        <v>0.5</v>
      </c>
      <c r="J3767" s="30">
        <v>3000</v>
      </c>
      <c r="K3767" s="31">
        <f t="shared" si="28"/>
        <v>1500</v>
      </c>
      <c r="L3767" s="31">
        <f t="shared" si="29"/>
        <v>525</v>
      </c>
      <c r="M3767" s="32">
        <v>0.35</v>
      </c>
      <c r="O3767" s="37"/>
      <c r="P3767" s="35"/>
      <c r="Q3767" s="33"/>
      <c r="R3767" s="34"/>
    </row>
    <row r="3768" spans="1:18" ht="15.75" customHeight="1" x14ac:dyDescent="0.2">
      <c r="A3768" s="22"/>
      <c r="B3768" s="27" t="s">
        <v>21</v>
      </c>
      <c r="C3768" s="27">
        <v>1185732</v>
      </c>
      <c r="D3768" s="28">
        <v>44304</v>
      </c>
      <c r="E3768" s="27" t="s">
        <v>22</v>
      </c>
      <c r="F3768" s="27" t="s">
        <v>134</v>
      </c>
      <c r="G3768" s="27" t="s">
        <v>135</v>
      </c>
      <c r="H3768" s="27" t="s">
        <v>24</v>
      </c>
      <c r="I3768" s="29">
        <v>0.5</v>
      </c>
      <c r="J3768" s="30">
        <v>5500</v>
      </c>
      <c r="K3768" s="31">
        <f t="shared" si="28"/>
        <v>2750</v>
      </c>
      <c r="L3768" s="31">
        <f t="shared" si="29"/>
        <v>1100</v>
      </c>
      <c r="M3768" s="32">
        <v>0.4</v>
      </c>
      <c r="O3768" s="37"/>
      <c r="P3768" s="35"/>
      <c r="Q3768" s="33"/>
      <c r="R3768" s="34"/>
    </row>
    <row r="3769" spans="1:18" ht="15.75" customHeight="1" x14ac:dyDescent="0.2">
      <c r="A3769" s="22"/>
      <c r="B3769" s="27" t="s">
        <v>21</v>
      </c>
      <c r="C3769" s="27">
        <v>1185732</v>
      </c>
      <c r="D3769" s="28">
        <v>44304</v>
      </c>
      <c r="E3769" s="27" t="s">
        <v>22</v>
      </c>
      <c r="F3769" s="27" t="s">
        <v>134</v>
      </c>
      <c r="G3769" s="27" t="s">
        <v>135</v>
      </c>
      <c r="H3769" s="27" t="s">
        <v>25</v>
      </c>
      <c r="I3769" s="29">
        <v>0.5</v>
      </c>
      <c r="J3769" s="30">
        <v>2500</v>
      </c>
      <c r="K3769" s="31">
        <f t="shared" si="28"/>
        <v>1250</v>
      </c>
      <c r="L3769" s="31">
        <f t="shared" si="29"/>
        <v>500</v>
      </c>
      <c r="M3769" s="32">
        <v>0.4</v>
      </c>
      <c r="O3769" s="37"/>
      <c r="P3769" s="35"/>
      <c r="Q3769" s="33"/>
      <c r="R3769" s="34"/>
    </row>
    <row r="3770" spans="1:18" ht="15.75" customHeight="1" x14ac:dyDescent="0.2">
      <c r="A3770" s="22"/>
      <c r="B3770" s="27" t="s">
        <v>21</v>
      </c>
      <c r="C3770" s="27">
        <v>1185732</v>
      </c>
      <c r="D3770" s="28">
        <v>44304</v>
      </c>
      <c r="E3770" s="27" t="s">
        <v>22</v>
      </c>
      <c r="F3770" s="27" t="s">
        <v>134</v>
      </c>
      <c r="G3770" s="27" t="s">
        <v>135</v>
      </c>
      <c r="H3770" s="27" t="s">
        <v>26</v>
      </c>
      <c r="I3770" s="29">
        <v>0.4</v>
      </c>
      <c r="J3770" s="30">
        <v>2500</v>
      </c>
      <c r="K3770" s="31">
        <f t="shared" si="28"/>
        <v>1000</v>
      </c>
      <c r="L3770" s="31">
        <f t="shared" si="29"/>
        <v>300</v>
      </c>
      <c r="M3770" s="32">
        <v>0.3</v>
      </c>
      <c r="O3770" s="37"/>
      <c r="P3770" s="35"/>
      <c r="Q3770" s="33"/>
      <c r="R3770" s="34"/>
    </row>
    <row r="3771" spans="1:18" ht="15.75" customHeight="1" x14ac:dyDescent="0.2">
      <c r="A3771" s="22"/>
      <c r="B3771" s="27" t="s">
        <v>21</v>
      </c>
      <c r="C3771" s="27">
        <v>1185732</v>
      </c>
      <c r="D3771" s="28">
        <v>44304</v>
      </c>
      <c r="E3771" s="27" t="s">
        <v>22</v>
      </c>
      <c r="F3771" s="27" t="s">
        <v>134</v>
      </c>
      <c r="G3771" s="27" t="s">
        <v>135</v>
      </c>
      <c r="H3771" s="27" t="s">
        <v>27</v>
      </c>
      <c r="I3771" s="29">
        <v>0.44999999999999996</v>
      </c>
      <c r="J3771" s="30">
        <v>1750</v>
      </c>
      <c r="K3771" s="31">
        <f t="shared" si="28"/>
        <v>787.49999999999989</v>
      </c>
      <c r="L3771" s="31">
        <f t="shared" si="29"/>
        <v>236.24999999999994</v>
      </c>
      <c r="M3771" s="32">
        <v>0.3</v>
      </c>
      <c r="O3771" s="37"/>
      <c r="P3771" s="35"/>
      <c r="Q3771" s="33"/>
      <c r="R3771" s="34"/>
    </row>
    <row r="3772" spans="1:18" ht="15.75" customHeight="1" x14ac:dyDescent="0.2">
      <c r="A3772" s="22"/>
      <c r="B3772" s="27" t="s">
        <v>21</v>
      </c>
      <c r="C3772" s="27">
        <v>1185732</v>
      </c>
      <c r="D3772" s="28">
        <v>44304</v>
      </c>
      <c r="E3772" s="27" t="s">
        <v>22</v>
      </c>
      <c r="F3772" s="27" t="s">
        <v>134</v>
      </c>
      <c r="G3772" s="27" t="s">
        <v>135</v>
      </c>
      <c r="H3772" s="27" t="s">
        <v>28</v>
      </c>
      <c r="I3772" s="29">
        <v>0.60000000000000009</v>
      </c>
      <c r="J3772" s="30">
        <v>1750</v>
      </c>
      <c r="K3772" s="31">
        <f t="shared" si="28"/>
        <v>1050.0000000000002</v>
      </c>
      <c r="L3772" s="31">
        <f t="shared" si="29"/>
        <v>315.00000000000006</v>
      </c>
      <c r="M3772" s="32">
        <v>0.3</v>
      </c>
      <c r="O3772" s="37"/>
      <c r="P3772" s="35"/>
      <c r="Q3772" s="33"/>
      <c r="R3772" s="34"/>
    </row>
    <row r="3773" spans="1:18" ht="15.75" customHeight="1" x14ac:dyDescent="0.2">
      <c r="A3773" s="22"/>
      <c r="B3773" s="27" t="s">
        <v>21</v>
      </c>
      <c r="C3773" s="27">
        <v>1185732</v>
      </c>
      <c r="D3773" s="28">
        <v>44304</v>
      </c>
      <c r="E3773" s="27" t="s">
        <v>22</v>
      </c>
      <c r="F3773" s="27" t="s">
        <v>134</v>
      </c>
      <c r="G3773" s="27" t="s">
        <v>135</v>
      </c>
      <c r="H3773" s="27" t="s">
        <v>29</v>
      </c>
      <c r="I3773" s="29">
        <v>0.5</v>
      </c>
      <c r="J3773" s="30">
        <v>3250</v>
      </c>
      <c r="K3773" s="31">
        <f t="shared" si="28"/>
        <v>1625</v>
      </c>
      <c r="L3773" s="31">
        <f t="shared" si="29"/>
        <v>568.75</v>
      </c>
      <c r="M3773" s="32">
        <v>0.35</v>
      </c>
      <c r="O3773" s="37"/>
      <c r="P3773" s="35"/>
      <c r="Q3773" s="33"/>
      <c r="R3773" s="34"/>
    </row>
    <row r="3774" spans="1:18" ht="15.75" customHeight="1" x14ac:dyDescent="0.2">
      <c r="A3774" s="22"/>
      <c r="B3774" s="27" t="s">
        <v>21</v>
      </c>
      <c r="C3774" s="27">
        <v>1185732</v>
      </c>
      <c r="D3774" s="28">
        <v>44333</v>
      </c>
      <c r="E3774" s="27" t="s">
        <v>22</v>
      </c>
      <c r="F3774" s="27" t="s">
        <v>134</v>
      </c>
      <c r="G3774" s="27" t="s">
        <v>135</v>
      </c>
      <c r="H3774" s="27" t="s">
        <v>24</v>
      </c>
      <c r="I3774" s="29">
        <v>0.65</v>
      </c>
      <c r="J3774" s="30">
        <v>5950</v>
      </c>
      <c r="K3774" s="31">
        <f t="shared" si="28"/>
        <v>3867.5</v>
      </c>
      <c r="L3774" s="31">
        <f t="shared" si="29"/>
        <v>1547</v>
      </c>
      <c r="M3774" s="32">
        <v>0.4</v>
      </c>
      <c r="O3774" s="37"/>
      <c r="P3774" s="35"/>
      <c r="Q3774" s="33"/>
      <c r="R3774" s="34"/>
    </row>
    <row r="3775" spans="1:18" ht="15.75" customHeight="1" x14ac:dyDescent="0.2">
      <c r="A3775" s="22"/>
      <c r="B3775" s="27" t="s">
        <v>21</v>
      </c>
      <c r="C3775" s="27">
        <v>1185732</v>
      </c>
      <c r="D3775" s="28">
        <v>44333</v>
      </c>
      <c r="E3775" s="27" t="s">
        <v>22</v>
      </c>
      <c r="F3775" s="27" t="s">
        <v>134</v>
      </c>
      <c r="G3775" s="27" t="s">
        <v>135</v>
      </c>
      <c r="H3775" s="27" t="s">
        <v>25</v>
      </c>
      <c r="I3775" s="29">
        <v>0.60000000000000009</v>
      </c>
      <c r="J3775" s="30">
        <v>3000</v>
      </c>
      <c r="K3775" s="31">
        <f t="shared" si="28"/>
        <v>1800.0000000000002</v>
      </c>
      <c r="L3775" s="31">
        <f t="shared" si="29"/>
        <v>720.00000000000011</v>
      </c>
      <c r="M3775" s="32">
        <v>0.4</v>
      </c>
      <c r="O3775" s="37"/>
      <c r="P3775" s="35"/>
      <c r="Q3775" s="33"/>
      <c r="R3775" s="34"/>
    </row>
    <row r="3776" spans="1:18" ht="15.75" customHeight="1" x14ac:dyDescent="0.2">
      <c r="A3776" s="22"/>
      <c r="B3776" s="27" t="s">
        <v>21</v>
      </c>
      <c r="C3776" s="27">
        <v>1185732</v>
      </c>
      <c r="D3776" s="28">
        <v>44333</v>
      </c>
      <c r="E3776" s="27" t="s">
        <v>22</v>
      </c>
      <c r="F3776" s="27" t="s">
        <v>134</v>
      </c>
      <c r="G3776" s="27" t="s">
        <v>135</v>
      </c>
      <c r="H3776" s="27" t="s">
        <v>26</v>
      </c>
      <c r="I3776" s="29">
        <v>0.55000000000000004</v>
      </c>
      <c r="J3776" s="30">
        <v>3250</v>
      </c>
      <c r="K3776" s="31">
        <f t="shared" si="28"/>
        <v>1787.5000000000002</v>
      </c>
      <c r="L3776" s="31">
        <f t="shared" si="29"/>
        <v>536.25</v>
      </c>
      <c r="M3776" s="32">
        <v>0.3</v>
      </c>
      <c r="O3776" s="37"/>
      <c r="P3776" s="35"/>
      <c r="Q3776" s="33"/>
      <c r="R3776" s="34"/>
    </row>
    <row r="3777" spans="1:18" ht="15.75" customHeight="1" x14ac:dyDescent="0.2">
      <c r="A3777" s="22"/>
      <c r="B3777" s="27" t="s">
        <v>21</v>
      </c>
      <c r="C3777" s="27">
        <v>1185732</v>
      </c>
      <c r="D3777" s="28">
        <v>44333</v>
      </c>
      <c r="E3777" s="27" t="s">
        <v>22</v>
      </c>
      <c r="F3777" s="27" t="s">
        <v>134</v>
      </c>
      <c r="G3777" s="27" t="s">
        <v>135</v>
      </c>
      <c r="H3777" s="27" t="s">
        <v>27</v>
      </c>
      <c r="I3777" s="29">
        <v>0.55000000000000004</v>
      </c>
      <c r="J3777" s="30">
        <v>2750</v>
      </c>
      <c r="K3777" s="31">
        <f t="shared" si="28"/>
        <v>1512.5000000000002</v>
      </c>
      <c r="L3777" s="31">
        <f t="shared" si="29"/>
        <v>453.75000000000006</v>
      </c>
      <c r="M3777" s="32">
        <v>0.3</v>
      </c>
      <c r="O3777" s="37"/>
      <c r="P3777" s="35"/>
      <c r="Q3777" s="33"/>
      <c r="R3777" s="34"/>
    </row>
    <row r="3778" spans="1:18" ht="15.75" customHeight="1" x14ac:dyDescent="0.2">
      <c r="A3778" s="22"/>
      <c r="B3778" s="27" t="s">
        <v>21</v>
      </c>
      <c r="C3778" s="27">
        <v>1185732</v>
      </c>
      <c r="D3778" s="28">
        <v>44333</v>
      </c>
      <c r="E3778" s="27" t="s">
        <v>22</v>
      </c>
      <c r="F3778" s="27" t="s">
        <v>134</v>
      </c>
      <c r="G3778" s="27" t="s">
        <v>135</v>
      </c>
      <c r="H3778" s="27" t="s">
        <v>28</v>
      </c>
      <c r="I3778" s="29">
        <v>0.65</v>
      </c>
      <c r="J3778" s="30">
        <v>3000</v>
      </c>
      <c r="K3778" s="31">
        <f t="shared" si="28"/>
        <v>1950</v>
      </c>
      <c r="L3778" s="31">
        <f t="shared" si="29"/>
        <v>585</v>
      </c>
      <c r="M3778" s="32">
        <v>0.3</v>
      </c>
      <c r="O3778" s="37"/>
      <c r="P3778" s="35"/>
      <c r="Q3778" s="33"/>
      <c r="R3778" s="34"/>
    </row>
    <row r="3779" spans="1:18" ht="15.75" customHeight="1" x14ac:dyDescent="0.2">
      <c r="A3779" s="22"/>
      <c r="B3779" s="27" t="s">
        <v>21</v>
      </c>
      <c r="C3779" s="27">
        <v>1185732</v>
      </c>
      <c r="D3779" s="28">
        <v>44333</v>
      </c>
      <c r="E3779" s="27" t="s">
        <v>22</v>
      </c>
      <c r="F3779" s="27" t="s">
        <v>134</v>
      </c>
      <c r="G3779" s="27" t="s">
        <v>135</v>
      </c>
      <c r="H3779" s="27" t="s">
        <v>29</v>
      </c>
      <c r="I3779" s="29">
        <v>0.70000000000000007</v>
      </c>
      <c r="J3779" s="30">
        <v>4250</v>
      </c>
      <c r="K3779" s="31">
        <f t="shared" si="28"/>
        <v>2975.0000000000005</v>
      </c>
      <c r="L3779" s="31">
        <f t="shared" si="29"/>
        <v>1041.25</v>
      </c>
      <c r="M3779" s="32">
        <v>0.35</v>
      </c>
      <c r="O3779" s="37"/>
      <c r="P3779" s="35"/>
      <c r="Q3779" s="33"/>
      <c r="R3779" s="34"/>
    </row>
    <row r="3780" spans="1:18" ht="15.75" customHeight="1" x14ac:dyDescent="0.2">
      <c r="A3780" s="22"/>
      <c r="B3780" s="27" t="s">
        <v>21</v>
      </c>
      <c r="C3780" s="27">
        <v>1185732</v>
      </c>
      <c r="D3780" s="28">
        <v>44366</v>
      </c>
      <c r="E3780" s="27" t="s">
        <v>22</v>
      </c>
      <c r="F3780" s="27" t="s">
        <v>134</v>
      </c>
      <c r="G3780" s="27" t="s">
        <v>135</v>
      </c>
      <c r="H3780" s="27" t="s">
        <v>24</v>
      </c>
      <c r="I3780" s="29">
        <v>0.65</v>
      </c>
      <c r="J3780" s="30">
        <v>6750</v>
      </c>
      <c r="K3780" s="31">
        <f t="shared" si="28"/>
        <v>4387.5</v>
      </c>
      <c r="L3780" s="31">
        <f t="shared" si="29"/>
        <v>1755</v>
      </c>
      <c r="M3780" s="32">
        <v>0.4</v>
      </c>
      <c r="O3780" s="37"/>
      <c r="P3780" s="35"/>
      <c r="Q3780" s="33"/>
      <c r="R3780" s="34"/>
    </row>
    <row r="3781" spans="1:18" ht="15.75" customHeight="1" x14ac:dyDescent="0.2">
      <c r="A3781" s="22"/>
      <c r="B3781" s="27" t="s">
        <v>21</v>
      </c>
      <c r="C3781" s="27">
        <v>1185732</v>
      </c>
      <c r="D3781" s="28">
        <v>44366</v>
      </c>
      <c r="E3781" s="27" t="s">
        <v>22</v>
      </c>
      <c r="F3781" s="27" t="s">
        <v>134</v>
      </c>
      <c r="G3781" s="27" t="s">
        <v>135</v>
      </c>
      <c r="H3781" s="27" t="s">
        <v>25</v>
      </c>
      <c r="I3781" s="29">
        <v>0.60000000000000009</v>
      </c>
      <c r="J3781" s="30">
        <v>4250</v>
      </c>
      <c r="K3781" s="31">
        <f t="shared" si="28"/>
        <v>2550.0000000000005</v>
      </c>
      <c r="L3781" s="31">
        <f t="shared" si="29"/>
        <v>1020.0000000000002</v>
      </c>
      <c r="M3781" s="32">
        <v>0.4</v>
      </c>
      <c r="O3781" s="37"/>
      <c r="P3781" s="35"/>
      <c r="Q3781" s="33"/>
      <c r="R3781" s="34"/>
    </row>
    <row r="3782" spans="1:18" ht="15.75" customHeight="1" x14ac:dyDescent="0.2">
      <c r="A3782" s="22"/>
      <c r="B3782" s="27" t="s">
        <v>21</v>
      </c>
      <c r="C3782" s="27">
        <v>1185732</v>
      </c>
      <c r="D3782" s="28">
        <v>44366</v>
      </c>
      <c r="E3782" s="27" t="s">
        <v>22</v>
      </c>
      <c r="F3782" s="27" t="s">
        <v>134</v>
      </c>
      <c r="G3782" s="27" t="s">
        <v>135</v>
      </c>
      <c r="H3782" s="27" t="s">
        <v>26</v>
      </c>
      <c r="I3782" s="29">
        <v>0.55000000000000004</v>
      </c>
      <c r="J3782" s="30">
        <v>3500</v>
      </c>
      <c r="K3782" s="31">
        <f t="shared" si="28"/>
        <v>1925.0000000000002</v>
      </c>
      <c r="L3782" s="31">
        <f t="shared" si="29"/>
        <v>577.5</v>
      </c>
      <c r="M3782" s="32">
        <v>0.3</v>
      </c>
      <c r="O3782" s="37"/>
      <c r="P3782" s="35"/>
      <c r="Q3782" s="33"/>
      <c r="R3782" s="34"/>
    </row>
    <row r="3783" spans="1:18" ht="15.75" customHeight="1" x14ac:dyDescent="0.2">
      <c r="A3783" s="22"/>
      <c r="B3783" s="27" t="s">
        <v>21</v>
      </c>
      <c r="C3783" s="27">
        <v>1185732</v>
      </c>
      <c r="D3783" s="28">
        <v>44366</v>
      </c>
      <c r="E3783" s="27" t="s">
        <v>22</v>
      </c>
      <c r="F3783" s="27" t="s">
        <v>134</v>
      </c>
      <c r="G3783" s="27" t="s">
        <v>135</v>
      </c>
      <c r="H3783" s="27" t="s">
        <v>27</v>
      </c>
      <c r="I3783" s="29">
        <v>0.55000000000000004</v>
      </c>
      <c r="J3783" s="30">
        <v>3250</v>
      </c>
      <c r="K3783" s="31">
        <f t="shared" si="28"/>
        <v>1787.5000000000002</v>
      </c>
      <c r="L3783" s="31">
        <f t="shared" si="29"/>
        <v>536.25</v>
      </c>
      <c r="M3783" s="32">
        <v>0.3</v>
      </c>
      <c r="O3783" s="37"/>
      <c r="P3783" s="35"/>
      <c r="Q3783" s="33"/>
      <c r="R3783" s="34"/>
    </row>
    <row r="3784" spans="1:18" ht="15.75" customHeight="1" x14ac:dyDescent="0.2">
      <c r="A3784" s="22"/>
      <c r="B3784" s="27" t="s">
        <v>21</v>
      </c>
      <c r="C3784" s="27">
        <v>1185732</v>
      </c>
      <c r="D3784" s="28">
        <v>44366</v>
      </c>
      <c r="E3784" s="27" t="s">
        <v>22</v>
      </c>
      <c r="F3784" s="27" t="s">
        <v>134</v>
      </c>
      <c r="G3784" s="27" t="s">
        <v>135</v>
      </c>
      <c r="H3784" s="27" t="s">
        <v>28</v>
      </c>
      <c r="I3784" s="29">
        <v>0.65</v>
      </c>
      <c r="J3784" s="30">
        <v>3250</v>
      </c>
      <c r="K3784" s="31">
        <f t="shared" si="28"/>
        <v>2112.5</v>
      </c>
      <c r="L3784" s="31">
        <f t="shared" si="29"/>
        <v>633.75</v>
      </c>
      <c r="M3784" s="32">
        <v>0.3</v>
      </c>
      <c r="O3784" s="37"/>
      <c r="P3784" s="35"/>
      <c r="Q3784" s="33"/>
      <c r="R3784" s="34"/>
    </row>
    <row r="3785" spans="1:18" ht="15.75" customHeight="1" x14ac:dyDescent="0.2">
      <c r="A3785" s="22"/>
      <c r="B3785" s="27" t="s">
        <v>21</v>
      </c>
      <c r="C3785" s="27">
        <v>1185732</v>
      </c>
      <c r="D3785" s="28">
        <v>44366</v>
      </c>
      <c r="E3785" s="27" t="s">
        <v>22</v>
      </c>
      <c r="F3785" s="27" t="s">
        <v>134</v>
      </c>
      <c r="G3785" s="27" t="s">
        <v>135</v>
      </c>
      <c r="H3785" s="27" t="s">
        <v>29</v>
      </c>
      <c r="I3785" s="29">
        <v>0.70000000000000007</v>
      </c>
      <c r="J3785" s="30">
        <v>4750</v>
      </c>
      <c r="K3785" s="31">
        <f t="shared" si="28"/>
        <v>3325.0000000000005</v>
      </c>
      <c r="L3785" s="31">
        <f t="shared" si="29"/>
        <v>1163.75</v>
      </c>
      <c r="M3785" s="32">
        <v>0.35</v>
      </c>
      <c r="O3785" s="37"/>
      <c r="P3785" s="35"/>
      <c r="Q3785" s="33"/>
      <c r="R3785" s="34"/>
    </row>
    <row r="3786" spans="1:18" ht="15.75" customHeight="1" x14ac:dyDescent="0.2">
      <c r="A3786" s="22"/>
      <c r="B3786" s="27" t="s">
        <v>21</v>
      </c>
      <c r="C3786" s="27">
        <v>1185732</v>
      </c>
      <c r="D3786" s="28">
        <v>44394</v>
      </c>
      <c r="E3786" s="27" t="s">
        <v>22</v>
      </c>
      <c r="F3786" s="27" t="s">
        <v>134</v>
      </c>
      <c r="G3786" s="27" t="s">
        <v>135</v>
      </c>
      <c r="H3786" s="27" t="s">
        <v>24</v>
      </c>
      <c r="I3786" s="29">
        <v>0.65</v>
      </c>
      <c r="J3786" s="30">
        <v>7000</v>
      </c>
      <c r="K3786" s="31">
        <f t="shared" si="28"/>
        <v>4550</v>
      </c>
      <c r="L3786" s="31">
        <f t="shared" si="29"/>
        <v>1820</v>
      </c>
      <c r="M3786" s="32">
        <v>0.4</v>
      </c>
      <c r="O3786" s="37"/>
      <c r="P3786" s="35"/>
      <c r="Q3786" s="33"/>
      <c r="R3786" s="34"/>
    </row>
    <row r="3787" spans="1:18" ht="15.75" customHeight="1" x14ac:dyDescent="0.2">
      <c r="A3787" s="22"/>
      <c r="B3787" s="27" t="s">
        <v>21</v>
      </c>
      <c r="C3787" s="27">
        <v>1185732</v>
      </c>
      <c r="D3787" s="28">
        <v>44394</v>
      </c>
      <c r="E3787" s="27" t="s">
        <v>22</v>
      </c>
      <c r="F3787" s="27" t="s">
        <v>134</v>
      </c>
      <c r="G3787" s="27" t="s">
        <v>135</v>
      </c>
      <c r="H3787" s="27" t="s">
        <v>25</v>
      </c>
      <c r="I3787" s="29">
        <v>0.60000000000000009</v>
      </c>
      <c r="J3787" s="30">
        <v>4500</v>
      </c>
      <c r="K3787" s="31">
        <f t="shared" si="28"/>
        <v>2700.0000000000005</v>
      </c>
      <c r="L3787" s="31">
        <f t="shared" si="29"/>
        <v>1080.0000000000002</v>
      </c>
      <c r="M3787" s="32">
        <v>0.4</v>
      </c>
      <c r="O3787" s="37"/>
      <c r="P3787" s="35"/>
      <c r="Q3787" s="33"/>
      <c r="R3787" s="34"/>
    </row>
    <row r="3788" spans="1:18" ht="15.75" customHeight="1" x14ac:dyDescent="0.2">
      <c r="A3788" s="22"/>
      <c r="B3788" s="27" t="s">
        <v>21</v>
      </c>
      <c r="C3788" s="27">
        <v>1185732</v>
      </c>
      <c r="D3788" s="28">
        <v>44394</v>
      </c>
      <c r="E3788" s="27" t="s">
        <v>22</v>
      </c>
      <c r="F3788" s="27" t="s">
        <v>134</v>
      </c>
      <c r="G3788" s="27" t="s">
        <v>135</v>
      </c>
      <c r="H3788" s="27" t="s">
        <v>26</v>
      </c>
      <c r="I3788" s="29">
        <v>0.55000000000000004</v>
      </c>
      <c r="J3788" s="30">
        <v>3750</v>
      </c>
      <c r="K3788" s="31">
        <f t="shared" si="28"/>
        <v>2062.5</v>
      </c>
      <c r="L3788" s="31">
        <f t="shared" si="29"/>
        <v>618.75</v>
      </c>
      <c r="M3788" s="32">
        <v>0.3</v>
      </c>
      <c r="O3788" s="37"/>
      <c r="P3788" s="35"/>
      <c r="Q3788" s="33"/>
      <c r="R3788" s="34"/>
    </row>
    <row r="3789" spans="1:18" ht="15.75" customHeight="1" x14ac:dyDescent="0.2">
      <c r="A3789" s="22"/>
      <c r="B3789" s="27" t="s">
        <v>21</v>
      </c>
      <c r="C3789" s="27">
        <v>1185732</v>
      </c>
      <c r="D3789" s="28">
        <v>44394</v>
      </c>
      <c r="E3789" s="27" t="s">
        <v>22</v>
      </c>
      <c r="F3789" s="27" t="s">
        <v>134</v>
      </c>
      <c r="G3789" s="27" t="s">
        <v>135</v>
      </c>
      <c r="H3789" s="27" t="s">
        <v>27</v>
      </c>
      <c r="I3789" s="29">
        <v>0.55000000000000004</v>
      </c>
      <c r="J3789" s="30">
        <v>3250</v>
      </c>
      <c r="K3789" s="31">
        <f t="shared" si="28"/>
        <v>1787.5000000000002</v>
      </c>
      <c r="L3789" s="31">
        <f t="shared" si="29"/>
        <v>536.25</v>
      </c>
      <c r="M3789" s="32">
        <v>0.3</v>
      </c>
      <c r="O3789" s="37"/>
      <c r="P3789" s="35"/>
      <c r="Q3789" s="33"/>
      <c r="R3789" s="34"/>
    </row>
    <row r="3790" spans="1:18" ht="15.75" customHeight="1" x14ac:dyDescent="0.2">
      <c r="A3790" s="22"/>
      <c r="B3790" s="27" t="s">
        <v>21</v>
      </c>
      <c r="C3790" s="27">
        <v>1185732</v>
      </c>
      <c r="D3790" s="28">
        <v>44394</v>
      </c>
      <c r="E3790" s="27" t="s">
        <v>22</v>
      </c>
      <c r="F3790" s="27" t="s">
        <v>134</v>
      </c>
      <c r="G3790" s="27" t="s">
        <v>135</v>
      </c>
      <c r="H3790" s="27" t="s">
        <v>28</v>
      </c>
      <c r="I3790" s="29">
        <v>0.65</v>
      </c>
      <c r="J3790" s="30">
        <v>3500</v>
      </c>
      <c r="K3790" s="31">
        <f t="shared" si="28"/>
        <v>2275</v>
      </c>
      <c r="L3790" s="31">
        <f t="shared" si="29"/>
        <v>682.5</v>
      </c>
      <c r="M3790" s="32">
        <v>0.3</v>
      </c>
      <c r="O3790" s="37"/>
      <c r="P3790" s="35"/>
      <c r="Q3790" s="33"/>
      <c r="R3790" s="34"/>
    </row>
    <row r="3791" spans="1:18" ht="15.75" customHeight="1" x14ac:dyDescent="0.2">
      <c r="A3791" s="22"/>
      <c r="B3791" s="27" t="s">
        <v>21</v>
      </c>
      <c r="C3791" s="27">
        <v>1185732</v>
      </c>
      <c r="D3791" s="28">
        <v>44394</v>
      </c>
      <c r="E3791" s="27" t="s">
        <v>22</v>
      </c>
      <c r="F3791" s="27" t="s">
        <v>134</v>
      </c>
      <c r="G3791" s="27" t="s">
        <v>135</v>
      </c>
      <c r="H3791" s="27" t="s">
        <v>29</v>
      </c>
      <c r="I3791" s="29">
        <v>0.70000000000000007</v>
      </c>
      <c r="J3791" s="30">
        <v>5250</v>
      </c>
      <c r="K3791" s="31">
        <f t="shared" si="28"/>
        <v>3675.0000000000005</v>
      </c>
      <c r="L3791" s="31">
        <f t="shared" si="29"/>
        <v>1286.25</v>
      </c>
      <c r="M3791" s="32">
        <v>0.35</v>
      </c>
      <c r="O3791" s="37"/>
      <c r="P3791" s="35"/>
      <c r="Q3791" s="33"/>
      <c r="R3791" s="34"/>
    </row>
    <row r="3792" spans="1:18" ht="15.75" customHeight="1" x14ac:dyDescent="0.2">
      <c r="A3792" s="22"/>
      <c r="B3792" s="27" t="s">
        <v>21</v>
      </c>
      <c r="C3792" s="27">
        <v>1185732</v>
      </c>
      <c r="D3792" s="28">
        <v>44426</v>
      </c>
      <c r="E3792" s="27" t="s">
        <v>22</v>
      </c>
      <c r="F3792" s="27" t="s">
        <v>134</v>
      </c>
      <c r="G3792" s="27" t="s">
        <v>135</v>
      </c>
      <c r="H3792" s="27" t="s">
        <v>24</v>
      </c>
      <c r="I3792" s="29">
        <v>0.65</v>
      </c>
      <c r="J3792" s="30">
        <v>6750</v>
      </c>
      <c r="K3792" s="31">
        <f t="shared" si="28"/>
        <v>4387.5</v>
      </c>
      <c r="L3792" s="31">
        <f t="shared" si="29"/>
        <v>1755</v>
      </c>
      <c r="M3792" s="32">
        <v>0.4</v>
      </c>
      <c r="O3792" s="37"/>
      <c r="P3792" s="35"/>
      <c r="Q3792" s="33"/>
      <c r="R3792" s="34"/>
    </row>
    <row r="3793" spans="1:18" ht="15.75" customHeight="1" x14ac:dyDescent="0.2">
      <c r="A3793" s="22"/>
      <c r="B3793" s="27" t="s">
        <v>21</v>
      </c>
      <c r="C3793" s="27">
        <v>1185732</v>
      </c>
      <c r="D3793" s="28">
        <v>44426</v>
      </c>
      <c r="E3793" s="27" t="s">
        <v>22</v>
      </c>
      <c r="F3793" s="27" t="s">
        <v>134</v>
      </c>
      <c r="G3793" s="27" t="s">
        <v>135</v>
      </c>
      <c r="H3793" s="27" t="s">
        <v>25</v>
      </c>
      <c r="I3793" s="29">
        <v>0.60000000000000009</v>
      </c>
      <c r="J3793" s="30">
        <v>4500</v>
      </c>
      <c r="K3793" s="31">
        <f t="shared" si="28"/>
        <v>2700.0000000000005</v>
      </c>
      <c r="L3793" s="31">
        <f t="shared" si="29"/>
        <v>1080.0000000000002</v>
      </c>
      <c r="M3793" s="32">
        <v>0.4</v>
      </c>
      <c r="O3793" s="37"/>
      <c r="P3793" s="35"/>
      <c r="Q3793" s="33"/>
      <c r="R3793" s="34"/>
    </row>
    <row r="3794" spans="1:18" ht="15.75" customHeight="1" x14ac:dyDescent="0.2">
      <c r="A3794" s="22"/>
      <c r="B3794" s="27" t="s">
        <v>21</v>
      </c>
      <c r="C3794" s="27">
        <v>1185732</v>
      </c>
      <c r="D3794" s="28">
        <v>44426</v>
      </c>
      <c r="E3794" s="27" t="s">
        <v>22</v>
      </c>
      <c r="F3794" s="27" t="s">
        <v>134</v>
      </c>
      <c r="G3794" s="27" t="s">
        <v>135</v>
      </c>
      <c r="H3794" s="27" t="s">
        <v>26</v>
      </c>
      <c r="I3794" s="29">
        <v>0.55000000000000004</v>
      </c>
      <c r="J3794" s="30">
        <v>3750</v>
      </c>
      <c r="K3794" s="31">
        <f t="shared" si="28"/>
        <v>2062.5</v>
      </c>
      <c r="L3794" s="31">
        <f t="shared" si="29"/>
        <v>618.75</v>
      </c>
      <c r="M3794" s="32">
        <v>0.3</v>
      </c>
      <c r="O3794" s="37"/>
      <c r="P3794" s="35"/>
      <c r="Q3794" s="33"/>
      <c r="R3794" s="34"/>
    </row>
    <row r="3795" spans="1:18" ht="15.75" customHeight="1" x14ac:dyDescent="0.2">
      <c r="A3795" s="22"/>
      <c r="B3795" s="27" t="s">
        <v>21</v>
      </c>
      <c r="C3795" s="27">
        <v>1185732</v>
      </c>
      <c r="D3795" s="28">
        <v>44426</v>
      </c>
      <c r="E3795" s="27" t="s">
        <v>22</v>
      </c>
      <c r="F3795" s="27" t="s">
        <v>134</v>
      </c>
      <c r="G3795" s="27" t="s">
        <v>135</v>
      </c>
      <c r="H3795" s="27" t="s">
        <v>27</v>
      </c>
      <c r="I3795" s="29">
        <v>0.55000000000000004</v>
      </c>
      <c r="J3795" s="30">
        <v>2750</v>
      </c>
      <c r="K3795" s="31">
        <f t="shared" si="28"/>
        <v>1512.5000000000002</v>
      </c>
      <c r="L3795" s="31">
        <f t="shared" si="29"/>
        <v>453.75000000000006</v>
      </c>
      <c r="M3795" s="32">
        <v>0.3</v>
      </c>
      <c r="O3795" s="37"/>
      <c r="P3795" s="35"/>
      <c r="Q3795" s="33"/>
      <c r="R3795" s="34"/>
    </row>
    <row r="3796" spans="1:18" ht="15.75" customHeight="1" x14ac:dyDescent="0.2">
      <c r="A3796" s="22"/>
      <c r="B3796" s="27" t="s">
        <v>21</v>
      </c>
      <c r="C3796" s="27">
        <v>1185732</v>
      </c>
      <c r="D3796" s="28">
        <v>44426</v>
      </c>
      <c r="E3796" s="27" t="s">
        <v>22</v>
      </c>
      <c r="F3796" s="27" t="s">
        <v>134</v>
      </c>
      <c r="G3796" s="27" t="s">
        <v>135</v>
      </c>
      <c r="H3796" s="27" t="s">
        <v>28</v>
      </c>
      <c r="I3796" s="29">
        <v>0.65</v>
      </c>
      <c r="J3796" s="30">
        <v>2500</v>
      </c>
      <c r="K3796" s="31">
        <f t="shared" si="28"/>
        <v>1625</v>
      </c>
      <c r="L3796" s="31">
        <f t="shared" si="29"/>
        <v>487.5</v>
      </c>
      <c r="M3796" s="32">
        <v>0.3</v>
      </c>
      <c r="O3796" s="37"/>
      <c r="P3796" s="35"/>
      <c r="Q3796" s="33"/>
      <c r="R3796" s="34"/>
    </row>
    <row r="3797" spans="1:18" ht="15.75" customHeight="1" x14ac:dyDescent="0.2">
      <c r="A3797" s="22"/>
      <c r="B3797" s="27" t="s">
        <v>21</v>
      </c>
      <c r="C3797" s="27">
        <v>1185732</v>
      </c>
      <c r="D3797" s="28">
        <v>44426</v>
      </c>
      <c r="E3797" s="27" t="s">
        <v>22</v>
      </c>
      <c r="F3797" s="27" t="s">
        <v>134</v>
      </c>
      <c r="G3797" s="27" t="s">
        <v>135</v>
      </c>
      <c r="H3797" s="27" t="s">
        <v>29</v>
      </c>
      <c r="I3797" s="29">
        <v>0.70000000000000007</v>
      </c>
      <c r="J3797" s="30">
        <v>4250</v>
      </c>
      <c r="K3797" s="31">
        <f t="shared" si="28"/>
        <v>2975.0000000000005</v>
      </c>
      <c r="L3797" s="31">
        <f t="shared" si="29"/>
        <v>1041.25</v>
      </c>
      <c r="M3797" s="32">
        <v>0.35</v>
      </c>
      <c r="O3797" s="37"/>
      <c r="P3797" s="35"/>
      <c r="Q3797" s="33"/>
      <c r="R3797" s="34"/>
    </row>
    <row r="3798" spans="1:18" ht="15.75" customHeight="1" x14ac:dyDescent="0.2">
      <c r="A3798" s="22"/>
      <c r="B3798" s="27" t="s">
        <v>21</v>
      </c>
      <c r="C3798" s="27">
        <v>1185732</v>
      </c>
      <c r="D3798" s="28">
        <v>44456</v>
      </c>
      <c r="E3798" s="27" t="s">
        <v>22</v>
      </c>
      <c r="F3798" s="27" t="s">
        <v>134</v>
      </c>
      <c r="G3798" s="27" t="s">
        <v>135</v>
      </c>
      <c r="H3798" s="27" t="s">
        <v>24</v>
      </c>
      <c r="I3798" s="29">
        <v>0.65</v>
      </c>
      <c r="J3798" s="30">
        <v>5500</v>
      </c>
      <c r="K3798" s="31">
        <f t="shared" si="28"/>
        <v>3575</v>
      </c>
      <c r="L3798" s="31">
        <f t="shared" si="29"/>
        <v>1430</v>
      </c>
      <c r="M3798" s="32">
        <v>0.4</v>
      </c>
      <c r="O3798" s="37"/>
      <c r="P3798" s="35"/>
      <c r="Q3798" s="33"/>
      <c r="R3798" s="34"/>
    </row>
    <row r="3799" spans="1:18" ht="15.75" customHeight="1" x14ac:dyDescent="0.2">
      <c r="A3799" s="22"/>
      <c r="B3799" s="27" t="s">
        <v>21</v>
      </c>
      <c r="C3799" s="27">
        <v>1185732</v>
      </c>
      <c r="D3799" s="28">
        <v>44456</v>
      </c>
      <c r="E3799" s="27" t="s">
        <v>22</v>
      </c>
      <c r="F3799" s="27" t="s">
        <v>134</v>
      </c>
      <c r="G3799" s="27" t="s">
        <v>135</v>
      </c>
      <c r="H3799" s="27" t="s">
        <v>25</v>
      </c>
      <c r="I3799" s="29">
        <v>0.60000000000000009</v>
      </c>
      <c r="J3799" s="30">
        <v>3500</v>
      </c>
      <c r="K3799" s="31">
        <f t="shared" si="28"/>
        <v>2100.0000000000005</v>
      </c>
      <c r="L3799" s="31">
        <f t="shared" si="29"/>
        <v>840.00000000000023</v>
      </c>
      <c r="M3799" s="32">
        <v>0.4</v>
      </c>
      <c r="O3799" s="37"/>
      <c r="P3799" s="35"/>
      <c r="Q3799" s="33"/>
      <c r="R3799" s="34"/>
    </row>
    <row r="3800" spans="1:18" ht="15.75" customHeight="1" x14ac:dyDescent="0.2">
      <c r="A3800" s="22"/>
      <c r="B3800" s="27" t="s">
        <v>21</v>
      </c>
      <c r="C3800" s="27">
        <v>1185732</v>
      </c>
      <c r="D3800" s="28">
        <v>44456</v>
      </c>
      <c r="E3800" s="27" t="s">
        <v>22</v>
      </c>
      <c r="F3800" s="27" t="s">
        <v>134</v>
      </c>
      <c r="G3800" s="27" t="s">
        <v>135</v>
      </c>
      <c r="H3800" s="27" t="s">
        <v>26</v>
      </c>
      <c r="I3800" s="29">
        <v>0.55000000000000004</v>
      </c>
      <c r="J3800" s="30">
        <v>2500</v>
      </c>
      <c r="K3800" s="31">
        <f t="shared" si="28"/>
        <v>1375</v>
      </c>
      <c r="L3800" s="31">
        <f t="shared" si="29"/>
        <v>412.5</v>
      </c>
      <c r="M3800" s="32">
        <v>0.3</v>
      </c>
      <c r="O3800" s="37"/>
      <c r="P3800" s="35"/>
      <c r="Q3800" s="33"/>
      <c r="R3800" s="34"/>
    </row>
    <row r="3801" spans="1:18" ht="15.75" customHeight="1" x14ac:dyDescent="0.2">
      <c r="A3801" s="22"/>
      <c r="B3801" s="27" t="s">
        <v>21</v>
      </c>
      <c r="C3801" s="27">
        <v>1185732</v>
      </c>
      <c r="D3801" s="28">
        <v>44456</v>
      </c>
      <c r="E3801" s="27" t="s">
        <v>22</v>
      </c>
      <c r="F3801" s="27" t="s">
        <v>134</v>
      </c>
      <c r="G3801" s="27" t="s">
        <v>135</v>
      </c>
      <c r="H3801" s="27" t="s">
        <v>27</v>
      </c>
      <c r="I3801" s="29">
        <v>0.55000000000000004</v>
      </c>
      <c r="J3801" s="30">
        <v>2250</v>
      </c>
      <c r="K3801" s="31">
        <f t="shared" si="28"/>
        <v>1237.5</v>
      </c>
      <c r="L3801" s="31">
        <f t="shared" si="29"/>
        <v>371.25</v>
      </c>
      <c r="M3801" s="32">
        <v>0.3</v>
      </c>
      <c r="O3801" s="37"/>
      <c r="P3801" s="35"/>
      <c r="Q3801" s="33"/>
      <c r="R3801" s="34"/>
    </row>
    <row r="3802" spans="1:18" ht="15.75" customHeight="1" x14ac:dyDescent="0.2">
      <c r="A3802" s="22"/>
      <c r="B3802" s="27" t="s">
        <v>21</v>
      </c>
      <c r="C3802" s="27">
        <v>1185732</v>
      </c>
      <c r="D3802" s="28">
        <v>44456</v>
      </c>
      <c r="E3802" s="27" t="s">
        <v>22</v>
      </c>
      <c r="F3802" s="27" t="s">
        <v>134</v>
      </c>
      <c r="G3802" s="27" t="s">
        <v>135</v>
      </c>
      <c r="H3802" s="27" t="s">
        <v>28</v>
      </c>
      <c r="I3802" s="29">
        <v>0.65</v>
      </c>
      <c r="J3802" s="30">
        <v>2250</v>
      </c>
      <c r="K3802" s="31">
        <f t="shared" si="28"/>
        <v>1462.5</v>
      </c>
      <c r="L3802" s="31">
        <f t="shared" si="29"/>
        <v>438.75</v>
      </c>
      <c r="M3802" s="32">
        <v>0.3</v>
      </c>
      <c r="O3802" s="37"/>
      <c r="P3802" s="35"/>
      <c r="Q3802" s="33"/>
      <c r="R3802" s="34"/>
    </row>
    <row r="3803" spans="1:18" ht="15.75" customHeight="1" x14ac:dyDescent="0.2">
      <c r="A3803" s="22"/>
      <c r="B3803" s="27" t="s">
        <v>21</v>
      </c>
      <c r="C3803" s="27">
        <v>1185732</v>
      </c>
      <c r="D3803" s="28">
        <v>44456</v>
      </c>
      <c r="E3803" s="27" t="s">
        <v>22</v>
      </c>
      <c r="F3803" s="27" t="s">
        <v>134</v>
      </c>
      <c r="G3803" s="27" t="s">
        <v>135</v>
      </c>
      <c r="H3803" s="27" t="s">
        <v>29</v>
      </c>
      <c r="I3803" s="29">
        <v>0.70000000000000007</v>
      </c>
      <c r="J3803" s="30">
        <v>3250</v>
      </c>
      <c r="K3803" s="31">
        <f t="shared" si="28"/>
        <v>2275</v>
      </c>
      <c r="L3803" s="31">
        <f t="shared" si="29"/>
        <v>796.25</v>
      </c>
      <c r="M3803" s="32">
        <v>0.35</v>
      </c>
      <c r="O3803" s="37"/>
      <c r="P3803" s="35"/>
      <c r="Q3803" s="33"/>
      <c r="R3803" s="34"/>
    </row>
    <row r="3804" spans="1:18" ht="15.75" customHeight="1" x14ac:dyDescent="0.2">
      <c r="A3804" s="22"/>
      <c r="B3804" s="27" t="s">
        <v>21</v>
      </c>
      <c r="C3804" s="27">
        <v>1185732</v>
      </c>
      <c r="D3804" s="28">
        <v>44488</v>
      </c>
      <c r="E3804" s="27" t="s">
        <v>22</v>
      </c>
      <c r="F3804" s="27" t="s">
        <v>134</v>
      </c>
      <c r="G3804" s="27" t="s">
        <v>135</v>
      </c>
      <c r="H3804" s="27" t="s">
        <v>24</v>
      </c>
      <c r="I3804" s="29">
        <v>0.70000000000000007</v>
      </c>
      <c r="J3804" s="30">
        <v>4750</v>
      </c>
      <c r="K3804" s="31">
        <f t="shared" si="28"/>
        <v>3325.0000000000005</v>
      </c>
      <c r="L3804" s="31">
        <f t="shared" si="29"/>
        <v>1330.0000000000002</v>
      </c>
      <c r="M3804" s="32">
        <v>0.4</v>
      </c>
      <c r="O3804" s="37"/>
      <c r="P3804" s="35"/>
      <c r="Q3804" s="33"/>
      <c r="R3804" s="34"/>
    </row>
    <row r="3805" spans="1:18" ht="15.75" customHeight="1" x14ac:dyDescent="0.2">
      <c r="A3805" s="22"/>
      <c r="B3805" s="27" t="s">
        <v>21</v>
      </c>
      <c r="C3805" s="27">
        <v>1185732</v>
      </c>
      <c r="D3805" s="28">
        <v>44488</v>
      </c>
      <c r="E3805" s="27" t="s">
        <v>22</v>
      </c>
      <c r="F3805" s="27" t="s">
        <v>134</v>
      </c>
      <c r="G3805" s="27" t="s">
        <v>135</v>
      </c>
      <c r="H3805" s="27" t="s">
        <v>25</v>
      </c>
      <c r="I3805" s="29">
        <v>0.65000000000000013</v>
      </c>
      <c r="J3805" s="30">
        <v>3000</v>
      </c>
      <c r="K3805" s="31">
        <f t="shared" si="28"/>
        <v>1950.0000000000005</v>
      </c>
      <c r="L3805" s="31">
        <f t="shared" si="29"/>
        <v>780.00000000000023</v>
      </c>
      <c r="M3805" s="32">
        <v>0.4</v>
      </c>
      <c r="O3805" s="37"/>
      <c r="P3805" s="35"/>
      <c r="Q3805" s="33"/>
      <c r="R3805" s="34"/>
    </row>
    <row r="3806" spans="1:18" ht="15.75" customHeight="1" x14ac:dyDescent="0.2">
      <c r="A3806" s="22"/>
      <c r="B3806" s="27" t="s">
        <v>21</v>
      </c>
      <c r="C3806" s="27">
        <v>1185732</v>
      </c>
      <c r="D3806" s="28">
        <v>44488</v>
      </c>
      <c r="E3806" s="27" t="s">
        <v>22</v>
      </c>
      <c r="F3806" s="27" t="s">
        <v>134</v>
      </c>
      <c r="G3806" s="27" t="s">
        <v>135</v>
      </c>
      <c r="H3806" s="27" t="s">
        <v>26</v>
      </c>
      <c r="I3806" s="29">
        <v>0.65000000000000013</v>
      </c>
      <c r="J3806" s="30">
        <v>2000</v>
      </c>
      <c r="K3806" s="31">
        <f t="shared" si="28"/>
        <v>1300.0000000000002</v>
      </c>
      <c r="L3806" s="31">
        <f t="shared" si="29"/>
        <v>390.00000000000006</v>
      </c>
      <c r="M3806" s="32">
        <v>0.3</v>
      </c>
      <c r="O3806" s="37"/>
      <c r="P3806" s="35"/>
      <c r="Q3806" s="33"/>
      <c r="R3806" s="34"/>
    </row>
    <row r="3807" spans="1:18" ht="15.75" customHeight="1" x14ac:dyDescent="0.2">
      <c r="A3807" s="22"/>
      <c r="B3807" s="27" t="s">
        <v>21</v>
      </c>
      <c r="C3807" s="27">
        <v>1185732</v>
      </c>
      <c r="D3807" s="28">
        <v>44488</v>
      </c>
      <c r="E3807" s="27" t="s">
        <v>22</v>
      </c>
      <c r="F3807" s="27" t="s">
        <v>134</v>
      </c>
      <c r="G3807" s="27" t="s">
        <v>135</v>
      </c>
      <c r="H3807" s="27" t="s">
        <v>27</v>
      </c>
      <c r="I3807" s="29">
        <v>0.65000000000000013</v>
      </c>
      <c r="J3807" s="30">
        <v>1750</v>
      </c>
      <c r="K3807" s="31">
        <f t="shared" si="28"/>
        <v>1137.5000000000002</v>
      </c>
      <c r="L3807" s="31">
        <f t="shared" si="29"/>
        <v>341.25000000000006</v>
      </c>
      <c r="M3807" s="32">
        <v>0.3</v>
      </c>
      <c r="O3807" s="37"/>
      <c r="P3807" s="35"/>
      <c r="Q3807" s="33"/>
      <c r="R3807" s="34"/>
    </row>
    <row r="3808" spans="1:18" ht="15.75" customHeight="1" x14ac:dyDescent="0.2">
      <c r="A3808" s="22"/>
      <c r="B3808" s="27" t="s">
        <v>21</v>
      </c>
      <c r="C3808" s="27">
        <v>1185732</v>
      </c>
      <c r="D3808" s="28">
        <v>44488</v>
      </c>
      <c r="E3808" s="27" t="s">
        <v>22</v>
      </c>
      <c r="F3808" s="27" t="s">
        <v>134</v>
      </c>
      <c r="G3808" s="27" t="s">
        <v>135</v>
      </c>
      <c r="H3808" s="27" t="s">
        <v>28</v>
      </c>
      <c r="I3808" s="29">
        <v>0.75000000000000011</v>
      </c>
      <c r="J3808" s="30">
        <v>1750</v>
      </c>
      <c r="K3808" s="31">
        <f t="shared" si="28"/>
        <v>1312.5000000000002</v>
      </c>
      <c r="L3808" s="31">
        <f t="shared" si="29"/>
        <v>393.75000000000006</v>
      </c>
      <c r="M3808" s="32">
        <v>0.3</v>
      </c>
      <c r="O3808" s="37"/>
      <c r="P3808" s="35"/>
      <c r="Q3808" s="33"/>
      <c r="R3808" s="34"/>
    </row>
    <row r="3809" spans="1:18" ht="15.75" customHeight="1" x14ac:dyDescent="0.2">
      <c r="A3809" s="22"/>
      <c r="B3809" s="27" t="s">
        <v>21</v>
      </c>
      <c r="C3809" s="27">
        <v>1185732</v>
      </c>
      <c r="D3809" s="28">
        <v>44488</v>
      </c>
      <c r="E3809" s="27" t="s">
        <v>22</v>
      </c>
      <c r="F3809" s="27" t="s">
        <v>134</v>
      </c>
      <c r="G3809" s="27" t="s">
        <v>135</v>
      </c>
      <c r="H3809" s="27" t="s">
        <v>29</v>
      </c>
      <c r="I3809" s="29">
        <v>0.8</v>
      </c>
      <c r="J3809" s="30">
        <v>3000</v>
      </c>
      <c r="K3809" s="31">
        <f t="shared" si="28"/>
        <v>2400</v>
      </c>
      <c r="L3809" s="31">
        <f t="shared" si="29"/>
        <v>840</v>
      </c>
      <c r="M3809" s="32">
        <v>0.35</v>
      </c>
      <c r="O3809" s="37"/>
      <c r="P3809" s="35"/>
      <c r="Q3809" s="33"/>
      <c r="R3809" s="34"/>
    </row>
    <row r="3810" spans="1:18" ht="15.75" customHeight="1" x14ac:dyDescent="0.2">
      <c r="A3810" s="22"/>
      <c r="B3810" s="27" t="s">
        <v>21</v>
      </c>
      <c r="C3810" s="27">
        <v>1185732</v>
      </c>
      <c r="D3810" s="28">
        <v>44518</v>
      </c>
      <c r="E3810" s="27" t="s">
        <v>22</v>
      </c>
      <c r="F3810" s="27" t="s">
        <v>134</v>
      </c>
      <c r="G3810" s="27" t="s">
        <v>135</v>
      </c>
      <c r="H3810" s="27" t="s">
        <v>24</v>
      </c>
      <c r="I3810" s="29">
        <v>0.75000000000000011</v>
      </c>
      <c r="J3810" s="30">
        <v>4500</v>
      </c>
      <c r="K3810" s="31">
        <f t="shared" si="28"/>
        <v>3375.0000000000005</v>
      </c>
      <c r="L3810" s="31">
        <f t="shared" si="29"/>
        <v>1350.0000000000002</v>
      </c>
      <c r="M3810" s="32">
        <v>0.4</v>
      </c>
      <c r="O3810" s="37"/>
      <c r="P3810" s="35"/>
      <c r="Q3810" s="33"/>
      <c r="R3810" s="34"/>
    </row>
    <row r="3811" spans="1:18" ht="15.75" customHeight="1" x14ac:dyDescent="0.2">
      <c r="A3811" s="22"/>
      <c r="B3811" s="27" t="s">
        <v>21</v>
      </c>
      <c r="C3811" s="27">
        <v>1185732</v>
      </c>
      <c r="D3811" s="28">
        <v>44518</v>
      </c>
      <c r="E3811" s="27" t="s">
        <v>22</v>
      </c>
      <c r="F3811" s="27" t="s">
        <v>134</v>
      </c>
      <c r="G3811" s="27" t="s">
        <v>135</v>
      </c>
      <c r="H3811" s="27" t="s">
        <v>25</v>
      </c>
      <c r="I3811" s="29">
        <v>0.65000000000000013</v>
      </c>
      <c r="J3811" s="30">
        <v>3250</v>
      </c>
      <c r="K3811" s="31">
        <f t="shared" si="28"/>
        <v>2112.5000000000005</v>
      </c>
      <c r="L3811" s="31">
        <f t="shared" si="29"/>
        <v>845.00000000000023</v>
      </c>
      <c r="M3811" s="32">
        <v>0.4</v>
      </c>
      <c r="O3811" s="37"/>
      <c r="P3811" s="35"/>
      <c r="Q3811" s="33"/>
      <c r="R3811" s="34"/>
    </row>
    <row r="3812" spans="1:18" ht="15.75" customHeight="1" x14ac:dyDescent="0.2">
      <c r="A3812" s="22"/>
      <c r="B3812" s="27" t="s">
        <v>21</v>
      </c>
      <c r="C3812" s="27">
        <v>1185732</v>
      </c>
      <c r="D3812" s="28">
        <v>44518</v>
      </c>
      <c r="E3812" s="27" t="s">
        <v>22</v>
      </c>
      <c r="F3812" s="27" t="s">
        <v>134</v>
      </c>
      <c r="G3812" s="27" t="s">
        <v>135</v>
      </c>
      <c r="H3812" s="27" t="s">
        <v>26</v>
      </c>
      <c r="I3812" s="29">
        <v>0.65000000000000013</v>
      </c>
      <c r="J3812" s="30">
        <v>3450</v>
      </c>
      <c r="K3812" s="31">
        <f t="shared" si="28"/>
        <v>2242.5000000000005</v>
      </c>
      <c r="L3812" s="31">
        <f t="shared" si="29"/>
        <v>672.75000000000011</v>
      </c>
      <c r="M3812" s="32">
        <v>0.3</v>
      </c>
      <c r="O3812" s="37"/>
      <c r="P3812" s="35"/>
      <c r="Q3812" s="33"/>
      <c r="R3812" s="34"/>
    </row>
    <row r="3813" spans="1:18" ht="15.75" customHeight="1" x14ac:dyDescent="0.2">
      <c r="A3813" s="22"/>
      <c r="B3813" s="27" t="s">
        <v>21</v>
      </c>
      <c r="C3813" s="27">
        <v>1185732</v>
      </c>
      <c r="D3813" s="28">
        <v>44518</v>
      </c>
      <c r="E3813" s="27" t="s">
        <v>22</v>
      </c>
      <c r="F3813" s="27" t="s">
        <v>134</v>
      </c>
      <c r="G3813" s="27" t="s">
        <v>135</v>
      </c>
      <c r="H3813" s="27" t="s">
        <v>27</v>
      </c>
      <c r="I3813" s="29">
        <v>0.65000000000000013</v>
      </c>
      <c r="J3813" s="30">
        <v>3250</v>
      </c>
      <c r="K3813" s="31">
        <f t="shared" si="28"/>
        <v>2112.5000000000005</v>
      </c>
      <c r="L3813" s="31">
        <f t="shared" si="29"/>
        <v>633.75000000000011</v>
      </c>
      <c r="M3813" s="32">
        <v>0.3</v>
      </c>
      <c r="O3813" s="37"/>
      <c r="P3813" s="35"/>
      <c r="Q3813" s="33"/>
      <c r="R3813" s="34"/>
    </row>
    <row r="3814" spans="1:18" ht="15.75" customHeight="1" x14ac:dyDescent="0.2">
      <c r="A3814" s="22"/>
      <c r="B3814" s="27" t="s">
        <v>21</v>
      </c>
      <c r="C3814" s="27">
        <v>1185732</v>
      </c>
      <c r="D3814" s="28">
        <v>44518</v>
      </c>
      <c r="E3814" s="27" t="s">
        <v>22</v>
      </c>
      <c r="F3814" s="27" t="s">
        <v>134</v>
      </c>
      <c r="G3814" s="27" t="s">
        <v>135</v>
      </c>
      <c r="H3814" s="27" t="s">
        <v>28</v>
      </c>
      <c r="I3814" s="29">
        <v>0.75000000000000011</v>
      </c>
      <c r="J3814" s="30">
        <v>3000</v>
      </c>
      <c r="K3814" s="31">
        <f t="shared" si="28"/>
        <v>2250.0000000000005</v>
      </c>
      <c r="L3814" s="31">
        <f t="shared" si="29"/>
        <v>675.00000000000011</v>
      </c>
      <c r="M3814" s="32">
        <v>0.3</v>
      </c>
      <c r="O3814" s="37"/>
      <c r="P3814" s="35"/>
      <c r="Q3814" s="33"/>
      <c r="R3814" s="34"/>
    </row>
    <row r="3815" spans="1:18" ht="15.75" customHeight="1" x14ac:dyDescent="0.2">
      <c r="A3815" s="22"/>
      <c r="B3815" s="27" t="s">
        <v>21</v>
      </c>
      <c r="C3815" s="27">
        <v>1185732</v>
      </c>
      <c r="D3815" s="28">
        <v>44518</v>
      </c>
      <c r="E3815" s="27" t="s">
        <v>22</v>
      </c>
      <c r="F3815" s="27" t="s">
        <v>134</v>
      </c>
      <c r="G3815" s="27" t="s">
        <v>135</v>
      </c>
      <c r="H3815" s="27" t="s">
        <v>29</v>
      </c>
      <c r="I3815" s="29">
        <v>0.8</v>
      </c>
      <c r="J3815" s="30">
        <v>4000</v>
      </c>
      <c r="K3815" s="31">
        <f t="shared" si="28"/>
        <v>3200</v>
      </c>
      <c r="L3815" s="31">
        <f t="shared" si="29"/>
        <v>1120</v>
      </c>
      <c r="M3815" s="32">
        <v>0.35</v>
      </c>
      <c r="O3815" s="37"/>
      <c r="P3815" s="35"/>
      <c r="Q3815" s="33"/>
      <c r="R3815" s="34"/>
    </row>
    <row r="3816" spans="1:18" ht="15.75" customHeight="1" x14ac:dyDescent="0.2">
      <c r="A3816" s="22"/>
      <c r="B3816" s="27" t="s">
        <v>21</v>
      </c>
      <c r="C3816" s="27">
        <v>1185732</v>
      </c>
      <c r="D3816" s="28">
        <v>44547</v>
      </c>
      <c r="E3816" s="27" t="s">
        <v>22</v>
      </c>
      <c r="F3816" s="27" t="s">
        <v>134</v>
      </c>
      <c r="G3816" s="27" t="s">
        <v>135</v>
      </c>
      <c r="H3816" s="27" t="s">
        <v>24</v>
      </c>
      <c r="I3816" s="29">
        <v>0.75000000000000011</v>
      </c>
      <c r="J3816" s="30">
        <v>6250</v>
      </c>
      <c r="K3816" s="31">
        <f t="shared" si="28"/>
        <v>4687.5000000000009</v>
      </c>
      <c r="L3816" s="31">
        <f t="shared" si="29"/>
        <v>1875.0000000000005</v>
      </c>
      <c r="M3816" s="32">
        <v>0.4</v>
      </c>
      <c r="O3816" s="37"/>
      <c r="P3816" s="35"/>
      <c r="Q3816" s="33"/>
      <c r="R3816" s="34"/>
    </row>
    <row r="3817" spans="1:18" ht="15.75" customHeight="1" x14ac:dyDescent="0.2">
      <c r="A3817" s="22"/>
      <c r="B3817" s="27" t="s">
        <v>21</v>
      </c>
      <c r="C3817" s="27">
        <v>1185732</v>
      </c>
      <c r="D3817" s="28">
        <v>44547</v>
      </c>
      <c r="E3817" s="27" t="s">
        <v>22</v>
      </c>
      <c r="F3817" s="27" t="s">
        <v>134</v>
      </c>
      <c r="G3817" s="27" t="s">
        <v>135</v>
      </c>
      <c r="H3817" s="27" t="s">
        <v>25</v>
      </c>
      <c r="I3817" s="29">
        <v>0.65000000000000013</v>
      </c>
      <c r="J3817" s="30">
        <v>4250</v>
      </c>
      <c r="K3817" s="31">
        <f t="shared" si="28"/>
        <v>2762.5000000000005</v>
      </c>
      <c r="L3817" s="31">
        <f t="shared" si="29"/>
        <v>1105.0000000000002</v>
      </c>
      <c r="M3817" s="32">
        <v>0.4</v>
      </c>
      <c r="O3817" s="37"/>
      <c r="P3817" s="35"/>
      <c r="Q3817" s="33"/>
      <c r="R3817" s="34"/>
    </row>
    <row r="3818" spans="1:18" ht="15.75" customHeight="1" x14ac:dyDescent="0.2">
      <c r="A3818" s="22"/>
      <c r="B3818" s="27" t="s">
        <v>21</v>
      </c>
      <c r="C3818" s="27">
        <v>1185732</v>
      </c>
      <c r="D3818" s="28">
        <v>44547</v>
      </c>
      <c r="E3818" s="27" t="s">
        <v>22</v>
      </c>
      <c r="F3818" s="27" t="s">
        <v>134</v>
      </c>
      <c r="G3818" s="27" t="s">
        <v>135</v>
      </c>
      <c r="H3818" s="27" t="s">
        <v>26</v>
      </c>
      <c r="I3818" s="29">
        <v>0.65000000000000013</v>
      </c>
      <c r="J3818" s="30">
        <v>4000</v>
      </c>
      <c r="K3818" s="31">
        <f t="shared" si="28"/>
        <v>2600.0000000000005</v>
      </c>
      <c r="L3818" s="31">
        <f t="shared" si="29"/>
        <v>780.00000000000011</v>
      </c>
      <c r="M3818" s="32">
        <v>0.3</v>
      </c>
      <c r="O3818" s="37"/>
      <c r="P3818" s="35"/>
      <c r="Q3818" s="33"/>
      <c r="R3818" s="34"/>
    </row>
    <row r="3819" spans="1:18" ht="15.75" customHeight="1" x14ac:dyDescent="0.2">
      <c r="A3819" s="22"/>
      <c r="B3819" s="27" t="s">
        <v>21</v>
      </c>
      <c r="C3819" s="27">
        <v>1185732</v>
      </c>
      <c r="D3819" s="28">
        <v>44547</v>
      </c>
      <c r="E3819" s="27" t="s">
        <v>22</v>
      </c>
      <c r="F3819" s="27" t="s">
        <v>134</v>
      </c>
      <c r="G3819" s="27" t="s">
        <v>135</v>
      </c>
      <c r="H3819" s="27" t="s">
        <v>27</v>
      </c>
      <c r="I3819" s="29">
        <v>0.65000000000000013</v>
      </c>
      <c r="J3819" s="30">
        <v>3500</v>
      </c>
      <c r="K3819" s="31">
        <f t="shared" si="28"/>
        <v>2275.0000000000005</v>
      </c>
      <c r="L3819" s="31">
        <f t="shared" si="29"/>
        <v>682.50000000000011</v>
      </c>
      <c r="M3819" s="32">
        <v>0.3</v>
      </c>
      <c r="O3819" s="37"/>
      <c r="P3819" s="35"/>
      <c r="Q3819" s="33"/>
      <c r="R3819" s="34"/>
    </row>
    <row r="3820" spans="1:18" ht="15.75" customHeight="1" x14ac:dyDescent="0.2">
      <c r="A3820" s="22"/>
      <c r="B3820" s="27" t="s">
        <v>21</v>
      </c>
      <c r="C3820" s="27">
        <v>1185732</v>
      </c>
      <c r="D3820" s="28">
        <v>44547</v>
      </c>
      <c r="E3820" s="27" t="s">
        <v>22</v>
      </c>
      <c r="F3820" s="27" t="s">
        <v>134</v>
      </c>
      <c r="G3820" s="27" t="s">
        <v>135</v>
      </c>
      <c r="H3820" s="27" t="s">
        <v>28</v>
      </c>
      <c r="I3820" s="29">
        <v>0.75000000000000011</v>
      </c>
      <c r="J3820" s="30">
        <v>3500</v>
      </c>
      <c r="K3820" s="31">
        <f t="shared" si="28"/>
        <v>2625.0000000000005</v>
      </c>
      <c r="L3820" s="31">
        <f t="shared" si="29"/>
        <v>787.50000000000011</v>
      </c>
      <c r="M3820" s="32">
        <v>0.3</v>
      </c>
      <c r="O3820" s="37"/>
      <c r="P3820" s="35"/>
      <c r="Q3820" s="33"/>
      <c r="R3820" s="34"/>
    </row>
    <row r="3821" spans="1:18" ht="15.75" customHeight="1" x14ac:dyDescent="0.2">
      <c r="A3821" s="22"/>
      <c r="B3821" s="27" t="s">
        <v>21</v>
      </c>
      <c r="C3821" s="27">
        <v>1185732</v>
      </c>
      <c r="D3821" s="28">
        <v>44547</v>
      </c>
      <c r="E3821" s="27" t="s">
        <v>22</v>
      </c>
      <c r="F3821" s="27" t="s">
        <v>134</v>
      </c>
      <c r="G3821" s="27" t="s">
        <v>135</v>
      </c>
      <c r="H3821" s="27" t="s">
        <v>29</v>
      </c>
      <c r="I3821" s="29">
        <v>0.8</v>
      </c>
      <c r="J3821" s="30">
        <v>4500</v>
      </c>
      <c r="K3821" s="31">
        <f t="shared" si="28"/>
        <v>3600</v>
      </c>
      <c r="L3821" s="31">
        <f t="shared" si="29"/>
        <v>1260</v>
      </c>
      <c r="M3821" s="32">
        <v>0.35</v>
      </c>
      <c r="O3821" s="37"/>
      <c r="P3821" s="35"/>
      <c r="Q3821" s="33"/>
      <c r="R3821" s="34"/>
    </row>
    <row r="3822" spans="1:18" ht="15.75" customHeight="1" x14ac:dyDescent="0.2">
      <c r="A3822" s="22" t="s">
        <v>46</v>
      </c>
      <c r="B3822" s="27" t="s">
        <v>21</v>
      </c>
      <c r="C3822" s="27">
        <v>1185732</v>
      </c>
      <c r="D3822" s="28">
        <v>44220</v>
      </c>
      <c r="E3822" s="27" t="s">
        <v>22</v>
      </c>
      <c r="F3822" s="27" t="s">
        <v>136</v>
      </c>
      <c r="G3822" s="27" t="s">
        <v>137</v>
      </c>
      <c r="H3822" s="27" t="s">
        <v>24</v>
      </c>
      <c r="I3822" s="29">
        <v>0.55000000000000004</v>
      </c>
      <c r="J3822" s="30">
        <v>5000</v>
      </c>
      <c r="K3822" s="31">
        <f t="shared" si="28"/>
        <v>2750</v>
      </c>
      <c r="L3822" s="31">
        <f t="shared" si="29"/>
        <v>962.50000000000011</v>
      </c>
      <c r="M3822" s="32">
        <v>0.35000000000000003</v>
      </c>
      <c r="O3822" s="37"/>
      <c r="P3822" s="35">
        <f>Data!$I3822+0.05</f>
        <v>0.60000000000000009</v>
      </c>
      <c r="Q3822" s="33">
        <f>Data!$J3822-250</f>
        <v>4750</v>
      </c>
      <c r="R3822" s="34">
        <f>Data!$M3822-5%</f>
        <v>0.30000000000000004</v>
      </c>
    </row>
    <row r="3823" spans="1:18" ht="15.75" customHeight="1" x14ac:dyDescent="0.2">
      <c r="A3823" s="22"/>
      <c r="B3823" s="27" t="s">
        <v>21</v>
      </c>
      <c r="C3823" s="27">
        <v>1185732</v>
      </c>
      <c r="D3823" s="28">
        <v>44220</v>
      </c>
      <c r="E3823" s="27" t="s">
        <v>22</v>
      </c>
      <c r="F3823" s="27" t="s">
        <v>136</v>
      </c>
      <c r="G3823" s="27" t="s">
        <v>137</v>
      </c>
      <c r="H3823" s="27" t="s">
        <v>25</v>
      </c>
      <c r="I3823" s="29">
        <v>0.55000000000000004</v>
      </c>
      <c r="J3823" s="30">
        <v>3000</v>
      </c>
      <c r="K3823" s="31">
        <f t="shared" si="28"/>
        <v>1650.0000000000002</v>
      </c>
      <c r="L3823" s="31">
        <f t="shared" si="29"/>
        <v>577.50000000000011</v>
      </c>
      <c r="M3823" s="32">
        <v>0.35000000000000003</v>
      </c>
      <c r="O3823" s="37"/>
      <c r="P3823" s="35">
        <f>Data!$I3823+0.05</f>
        <v>0.60000000000000009</v>
      </c>
      <c r="Q3823" s="33">
        <f>Data!$J3823-250</f>
        <v>2750</v>
      </c>
      <c r="R3823" s="34">
        <f>Data!$M3823-5%</f>
        <v>0.30000000000000004</v>
      </c>
    </row>
    <row r="3824" spans="1:18" ht="15.75" customHeight="1" x14ac:dyDescent="0.2">
      <c r="A3824" s="22"/>
      <c r="B3824" s="27" t="s">
        <v>21</v>
      </c>
      <c r="C3824" s="27">
        <v>1185732</v>
      </c>
      <c r="D3824" s="28">
        <v>44220</v>
      </c>
      <c r="E3824" s="27" t="s">
        <v>22</v>
      </c>
      <c r="F3824" s="27" t="s">
        <v>136</v>
      </c>
      <c r="G3824" s="27" t="s">
        <v>137</v>
      </c>
      <c r="H3824" s="27" t="s">
        <v>26</v>
      </c>
      <c r="I3824" s="29">
        <v>0.45</v>
      </c>
      <c r="J3824" s="30">
        <v>3000</v>
      </c>
      <c r="K3824" s="31">
        <f t="shared" si="28"/>
        <v>1350</v>
      </c>
      <c r="L3824" s="31">
        <f t="shared" si="29"/>
        <v>337.5</v>
      </c>
      <c r="M3824" s="32">
        <v>0.25</v>
      </c>
      <c r="O3824" s="37"/>
      <c r="P3824" s="35">
        <f>Data!$I3824+0.05</f>
        <v>0.5</v>
      </c>
      <c r="Q3824" s="33">
        <f>Data!$J3824-250</f>
        <v>2750</v>
      </c>
      <c r="R3824" s="34">
        <f>Data!$M3824-5%</f>
        <v>0.2</v>
      </c>
    </row>
    <row r="3825" spans="1:18" ht="15.75" customHeight="1" x14ac:dyDescent="0.2">
      <c r="A3825" s="22"/>
      <c r="B3825" s="27" t="s">
        <v>21</v>
      </c>
      <c r="C3825" s="27">
        <v>1185732</v>
      </c>
      <c r="D3825" s="28">
        <v>44220</v>
      </c>
      <c r="E3825" s="27" t="s">
        <v>22</v>
      </c>
      <c r="F3825" s="27" t="s">
        <v>136</v>
      </c>
      <c r="G3825" s="27" t="s">
        <v>137</v>
      </c>
      <c r="H3825" s="27" t="s">
        <v>27</v>
      </c>
      <c r="I3825" s="29">
        <v>0.49999999999999994</v>
      </c>
      <c r="J3825" s="30">
        <v>1500</v>
      </c>
      <c r="K3825" s="31">
        <f t="shared" si="28"/>
        <v>749.99999999999989</v>
      </c>
      <c r="L3825" s="31">
        <f t="shared" si="29"/>
        <v>187.49999999999997</v>
      </c>
      <c r="M3825" s="32">
        <v>0.25</v>
      </c>
      <c r="O3825" s="37"/>
      <c r="P3825" s="35">
        <f>Data!$I3825+0.05</f>
        <v>0.54999999999999993</v>
      </c>
      <c r="Q3825" s="33">
        <f>Data!$J3825-250</f>
        <v>1250</v>
      </c>
      <c r="R3825" s="34">
        <f>Data!$M3825-5%</f>
        <v>0.2</v>
      </c>
    </row>
    <row r="3826" spans="1:18" ht="15.75" customHeight="1" x14ac:dyDescent="0.2">
      <c r="A3826" s="22"/>
      <c r="B3826" s="27" t="s">
        <v>21</v>
      </c>
      <c r="C3826" s="27">
        <v>1185732</v>
      </c>
      <c r="D3826" s="28">
        <v>44220</v>
      </c>
      <c r="E3826" s="27" t="s">
        <v>22</v>
      </c>
      <c r="F3826" s="27" t="s">
        <v>136</v>
      </c>
      <c r="G3826" s="27" t="s">
        <v>137</v>
      </c>
      <c r="H3826" s="27" t="s">
        <v>28</v>
      </c>
      <c r="I3826" s="29">
        <v>0.65000000000000013</v>
      </c>
      <c r="J3826" s="30">
        <v>2000</v>
      </c>
      <c r="K3826" s="31">
        <f t="shared" si="28"/>
        <v>1300.0000000000002</v>
      </c>
      <c r="L3826" s="31">
        <f t="shared" si="29"/>
        <v>325.00000000000006</v>
      </c>
      <c r="M3826" s="32">
        <v>0.25</v>
      </c>
      <c r="O3826" s="37"/>
      <c r="P3826" s="35">
        <f>Data!$I3826+0.05</f>
        <v>0.70000000000000018</v>
      </c>
      <c r="Q3826" s="33">
        <f>Data!$J3826-250</f>
        <v>1750</v>
      </c>
      <c r="R3826" s="34">
        <f>Data!$M3826-5%</f>
        <v>0.2</v>
      </c>
    </row>
    <row r="3827" spans="1:18" ht="15.75" customHeight="1" x14ac:dyDescent="0.2">
      <c r="A3827" s="22"/>
      <c r="B3827" s="27" t="s">
        <v>21</v>
      </c>
      <c r="C3827" s="27">
        <v>1185732</v>
      </c>
      <c r="D3827" s="28">
        <v>44220</v>
      </c>
      <c r="E3827" s="27" t="s">
        <v>22</v>
      </c>
      <c r="F3827" s="27" t="s">
        <v>136</v>
      </c>
      <c r="G3827" s="27" t="s">
        <v>137</v>
      </c>
      <c r="H3827" s="27" t="s">
        <v>29</v>
      </c>
      <c r="I3827" s="29">
        <v>0.55000000000000004</v>
      </c>
      <c r="J3827" s="30">
        <v>3000</v>
      </c>
      <c r="K3827" s="31">
        <f t="shared" si="28"/>
        <v>1650.0000000000002</v>
      </c>
      <c r="L3827" s="31">
        <f t="shared" si="29"/>
        <v>495.00000000000006</v>
      </c>
      <c r="M3827" s="32">
        <v>0.3</v>
      </c>
      <c r="O3827" s="37"/>
      <c r="P3827" s="35">
        <f>Data!$I3827+0.05</f>
        <v>0.60000000000000009</v>
      </c>
      <c r="Q3827" s="33">
        <f>Data!$J3827-250</f>
        <v>2750</v>
      </c>
      <c r="R3827" s="34">
        <f>Data!$M3827-5%</f>
        <v>0.25</v>
      </c>
    </row>
    <row r="3828" spans="1:18" ht="15.75" customHeight="1" x14ac:dyDescent="0.2">
      <c r="A3828" s="22"/>
      <c r="B3828" s="27" t="s">
        <v>21</v>
      </c>
      <c r="C3828" s="27">
        <v>1185732</v>
      </c>
      <c r="D3828" s="28">
        <v>44249</v>
      </c>
      <c r="E3828" s="27" t="s">
        <v>22</v>
      </c>
      <c r="F3828" s="27" t="s">
        <v>136</v>
      </c>
      <c r="G3828" s="27" t="s">
        <v>137</v>
      </c>
      <c r="H3828" s="27" t="s">
        <v>24</v>
      </c>
      <c r="I3828" s="29">
        <v>0.55000000000000004</v>
      </c>
      <c r="J3828" s="30">
        <v>5750</v>
      </c>
      <c r="K3828" s="31">
        <f t="shared" si="28"/>
        <v>3162.5000000000005</v>
      </c>
      <c r="L3828" s="31">
        <f t="shared" si="29"/>
        <v>1106.8750000000002</v>
      </c>
      <c r="M3828" s="32">
        <v>0.35000000000000003</v>
      </c>
      <c r="O3828" s="37"/>
      <c r="P3828" s="35">
        <f>Data!$I3828+0.05</f>
        <v>0.60000000000000009</v>
      </c>
      <c r="Q3828" s="33">
        <f>Data!$J3828-250</f>
        <v>5500</v>
      </c>
      <c r="R3828" s="34">
        <f>Data!$M3828-5%</f>
        <v>0.30000000000000004</v>
      </c>
    </row>
    <row r="3829" spans="1:18" ht="15.75" customHeight="1" x14ac:dyDescent="0.2">
      <c r="A3829" s="22"/>
      <c r="B3829" s="27" t="s">
        <v>21</v>
      </c>
      <c r="C3829" s="27">
        <v>1185732</v>
      </c>
      <c r="D3829" s="28">
        <v>44249</v>
      </c>
      <c r="E3829" s="27" t="s">
        <v>22</v>
      </c>
      <c r="F3829" s="27" t="s">
        <v>136</v>
      </c>
      <c r="G3829" s="27" t="s">
        <v>137</v>
      </c>
      <c r="H3829" s="27" t="s">
        <v>25</v>
      </c>
      <c r="I3829" s="29">
        <v>0.55000000000000004</v>
      </c>
      <c r="J3829" s="30">
        <v>2250</v>
      </c>
      <c r="K3829" s="31">
        <f t="shared" si="28"/>
        <v>1237.5</v>
      </c>
      <c r="L3829" s="31">
        <f t="shared" si="29"/>
        <v>433.12500000000006</v>
      </c>
      <c r="M3829" s="32">
        <v>0.35000000000000003</v>
      </c>
      <c r="O3829" s="37"/>
      <c r="P3829" s="35">
        <f>Data!$I3829+0.05</f>
        <v>0.60000000000000009</v>
      </c>
      <c r="Q3829" s="33">
        <f>Data!$J3829-250</f>
        <v>2000</v>
      </c>
      <c r="R3829" s="34">
        <f>Data!$M3829-5%</f>
        <v>0.30000000000000004</v>
      </c>
    </row>
    <row r="3830" spans="1:18" ht="15.75" customHeight="1" x14ac:dyDescent="0.2">
      <c r="A3830" s="22"/>
      <c r="B3830" s="27" t="s">
        <v>21</v>
      </c>
      <c r="C3830" s="27">
        <v>1185732</v>
      </c>
      <c r="D3830" s="28">
        <v>44249</v>
      </c>
      <c r="E3830" s="27" t="s">
        <v>22</v>
      </c>
      <c r="F3830" s="27" t="s">
        <v>136</v>
      </c>
      <c r="G3830" s="27" t="s">
        <v>137</v>
      </c>
      <c r="H3830" s="27" t="s">
        <v>26</v>
      </c>
      <c r="I3830" s="29">
        <v>0.45</v>
      </c>
      <c r="J3830" s="30">
        <v>2750</v>
      </c>
      <c r="K3830" s="31">
        <f t="shared" si="28"/>
        <v>1237.5</v>
      </c>
      <c r="L3830" s="31">
        <f t="shared" si="29"/>
        <v>309.375</v>
      </c>
      <c r="M3830" s="32">
        <v>0.25</v>
      </c>
      <c r="O3830" s="37"/>
      <c r="P3830" s="35">
        <f>Data!$I3830+0.05</f>
        <v>0.5</v>
      </c>
      <c r="Q3830" s="33">
        <f>Data!$J3830-250</f>
        <v>2500</v>
      </c>
      <c r="R3830" s="34">
        <f>Data!$M3830-5%</f>
        <v>0.2</v>
      </c>
    </row>
    <row r="3831" spans="1:18" ht="15.75" customHeight="1" x14ac:dyDescent="0.2">
      <c r="A3831" s="22"/>
      <c r="B3831" s="27" t="s">
        <v>21</v>
      </c>
      <c r="C3831" s="27">
        <v>1185732</v>
      </c>
      <c r="D3831" s="28">
        <v>44249</v>
      </c>
      <c r="E3831" s="27" t="s">
        <v>22</v>
      </c>
      <c r="F3831" s="27" t="s">
        <v>136</v>
      </c>
      <c r="G3831" s="27" t="s">
        <v>137</v>
      </c>
      <c r="H3831" s="27" t="s">
        <v>27</v>
      </c>
      <c r="I3831" s="29">
        <v>0.49999999999999994</v>
      </c>
      <c r="J3831" s="30">
        <v>1750</v>
      </c>
      <c r="K3831" s="31">
        <f t="shared" ref="K3831:K3893" si="30">I3831*J3831</f>
        <v>874.99999999999989</v>
      </c>
      <c r="L3831" s="31">
        <f t="shared" ref="L3831:L3893" si="31">K3831*M3831</f>
        <v>218.74999999999997</v>
      </c>
      <c r="M3831" s="32">
        <v>0.25</v>
      </c>
      <c r="O3831" s="37"/>
      <c r="P3831" s="35">
        <f>Data!$I3831+0.05</f>
        <v>0.54999999999999993</v>
      </c>
      <c r="Q3831" s="33">
        <f>Data!$J3831-250</f>
        <v>1500</v>
      </c>
      <c r="R3831" s="34">
        <f>Data!$M3831-5%</f>
        <v>0.2</v>
      </c>
    </row>
    <row r="3832" spans="1:18" ht="15.75" customHeight="1" x14ac:dyDescent="0.2">
      <c r="A3832" s="22"/>
      <c r="B3832" s="27" t="s">
        <v>21</v>
      </c>
      <c r="C3832" s="27">
        <v>1185732</v>
      </c>
      <c r="D3832" s="28">
        <v>44249</v>
      </c>
      <c r="E3832" s="27" t="s">
        <v>22</v>
      </c>
      <c r="F3832" s="27" t="s">
        <v>136</v>
      </c>
      <c r="G3832" s="27" t="s">
        <v>137</v>
      </c>
      <c r="H3832" s="27" t="s">
        <v>28</v>
      </c>
      <c r="I3832" s="29">
        <v>0.65000000000000013</v>
      </c>
      <c r="J3832" s="30">
        <v>2500</v>
      </c>
      <c r="K3832" s="31">
        <f t="shared" si="30"/>
        <v>1625.0000000000002</v>
      </c>
      <c r="L3832" s="31">
        <f t="shared" si="31"/>
        <v>406.25000000000006</v>
      </c>
      <c r="M3832" s="32">
        <v>0.25</v>
      </c>
      <c r="O3832" s="37"/>
      <c r="P3832" s="35">
        <f>Data!$I3832+0.05</f>
        <v>0.70000000000000018</v>
      </c>
      <c r="Q3832" s="33">
        <f>Data!$J3832-250</f>
        <v>2250</v>
      </c>
      <c r="R3832" s="34">
        <f>Data!$M3832-5%</f>
        <v>0.2</v>
      </c>
    </row>
    <row r="3833" spans="1:18" ht="15.75" customHeight="1" x14ac:dyDescent="0.2">
      <c r="A3833" s="22"/>
      <c r="B3833" s="27" t="s">
        <v>21</v>
      </c>
      <c r="C3833" s="27">
        <v>1185732</v>
      </c>
      <c r="D3833" s="28">
        <v>44249</v>
      </c>
      <c r="E3833" s="27" t="s">
        <v>22</v>
      </c>
      <c r="F3833" s="27" t="s">
        <v>136</v>
      </c>
      <c r="G3833" s="27" t="s">
        <v>137</v>
      </c>
      <c r="H3833" s="27" t="s">
        <v>29</v>
      </c>
      <c r="I3833" s="29">
        <v>0.55000000000000004</v>
      </c>
      <c r="J3833" s="30">
        <v>3500</v>
      </c>
      <c r="K3833" s="31">
        <f t="shared" si="30"/>
        <v>1925.0000000000002</v>
      </c>
      <c r="L3833" s="31">
        <f t="shared" si="31"/>
        <v>577.5</v>
      </c>
      <c r="M3833" s="32">
        <v>0.3</v>
      </c>
      <c r="O3833" s="37"/>
      <c r="P3833" s="35">
        <f>Data!$I3833+0.05</f>
        <v>0.60000000000000009</v>
      </c>
      <c r="Q3833" s="33">
        <f>Data!$J3833-250</f>
        <v>3250</v>
      </c>
      <c r="R3833" s="34">
        <f>Data!$M3833-5%</f>
        <v>0.25</v>
      </c>
    </row>
    <row r="3834" spans="1:18" ht="15.75" customHeight="1" x14ac:dyDescent="0.2">
      <c r="A3834" s="22"/>
      <c r="B3834" s="27" t="s">
        <v>21</v>
      </c>
      <c r="C3834" s="27">
        <v>1185732</v>
      </c>
      <c r="D3834" s="28">
        <v>44275</v>
      </c>
      <c r="E3834" s="27" t="s">
        <v>22</v>
      </c>
      <c r="F3834" s="27" t="s">
        <v>136</v>
      </c>
      <c r="G3834" s="27" t="s">
        <v>137</v>
      </c>
      <c r="H3834" s="27" t="s">
        <v>24</v>
      </c>
      <c r="I3834" s="29">
        <v>0.55000000000000004</v>
      </c>
      <c r="J3834" s="30">
        <v>5450</v>
      </c>
      <c r="K3834" s="31">
        <f t="shared" si="30"/>
        <v>2997.5000000000005</v>
      </c>
      <c r="L3834" s="31">
        <f t="shared" si="31"/>
        <v>1049.1250000000002</v>
      </c>
      <c r="M3834" s="32">
        <v>0.35000000000000003</v>
      </c>
      <c r="O3834" s="37"/>
      <c r="P3834" s="35">
        <f>Data!$I3834+0.05</f>
        <v>0.60000000000000009</v>
      </c>
      <c r="Q3834" s="33">
        <f>Data!$J3834-250</f>
        <v>5200</v>
      </c>
      <c r="R3834" s="34">
        <f>Data!$M3834-5%</f>
        <v>0.30000000000000004</v>
      </c>
    </row>
    <row r="3835" spans="1:18" ht="15.75" customHeight="1" x14ac:dyDescent="0.2">
      <c r="A3835" s="22"/>
      <c r="B3835" s="27" t="s">
        <v>21</v>
      </c>
      <c r="C3835" s="27">
        <v>1185732</v>
      </c>
      <c r="D3835" s="28">
        <v>44275</v>
      </c>
      <c r="E3835" s="27" t="s">
        <v>22</v>
      </c>
      <c r="F3835" s="27" t="s">
        <v>136</v>
      </c>
      <c r="G3835" s="27" t="s">
        <v>137</v>
      </c>
      <c r="H3835" s="27" t="s">
        <v>25</v>
      </c>
      <c r="I3835" s="29">
        <v>0.55000000000000004</v>
      </c>
      <c r="J3835" s="30">
        <v>2500</v>
      </c>
      <c r="K3835" s="31">
        <f t="shared" si="30"/>
        <v>1375</v>
      </c>
      <c r="L3835" s="31">
        <f t="shared" si="31"/>
        <v>481.25000000000006</v>
      </c>
      <c r="M3835" s="32">
        <v>0.35000000000000003</v>
      </c>
      <c r="O3835" s="37"/>
      <c r="P3835" s="35">
        <f>Data!$I3835+0.05</f>
        <v>0.60000000000000009</v>
      </c>
      <c r="Q3835" s="33">
        <f>Data!$J3835-250</f>
        <v>2250</v>
      </c>
      <c r="R3835" s="34">
        <f>Data!$M3835-5%</f>
        <v>0.30000000000000004</v>
      </c>
    </row>
    <row r="3836" spans="1:18" ht="15.75" customHeight="1" x14ac:dyDescent="0.2">
      <c r="A3836" s="22"/>
      <c r="B3836" s="27" t="s">
        <v>21</v>
      </c>
      <c r="C3836" s="27">
        <v>1185732</v>
      </c>
      <c r="D3836" s="28">
        <v>44275</v>
      </c>
      <c r="E3836" s="27" t="s">
        <v>22</v>
      </c>
      <c r="F3836" s="27" t="s">
        <v>136</v>
      </c>
      <c r="G3836" s="27" t="s">
        <v>137</v>
      </c>
      <c r="H3836" s="27" t="s">
        <v>26</v>
      </c>
      <c r="I3836" s="29">
        <v>0.45</v>
      </c>
      <c r="J3836" s="30">
        <v>2750</v>
      </c>
      <c r="K3836" s="31">
        <f t="shared" si="30"/>
        <v>1237.5</v>
      </c>
      <c r="L3836" s="31">
        <f t="shared" si="31"/>
        <v>309.375</v>
      </c>
      <c r="M3836" s="32">
        <v>0.25</v>
      </c>
      <c r="O3836" s="37"/>
      <c r="P3836" s="35">
        <f>Data!$I3836+0.05</f>
        <v>0.5</v>
      </c>
      <c r="Q3836" s="33">
        <f>Data!$J3836-250</f>
        <v>2500</v>
      </c>
      <c r="R3836" s="34">
        <f>Data!$M3836-5%</f>
        <v>0.2</v>
      </c>
    </row>
    <row r="3837" spans="1:18" ht="15.75" customHeight="1" x14ac:dyDescent="0.2">
      <c r="A3837" s="22"/>
      <c r="B3837" s="27" t="s">
        <v>21</v>
      </c>
      <c r="C3837" s="27">
        <v>1185732</v>
      </c>
      <c r="D3837" s="28">
        <v>44275</v>
      </c>
      <c r="E3837" s="27" t="s">
        <v>22</v>
      </c>
      <c r="F3837" s="27" t="s">
        <v>136</v>
      </c>
      <c r="G3837" s="27" t="s">
        <v>137</v>
      </c>
      <c r="H3837" s="27" t="s">
        <v>27</v>
      </c>
      <c r="I3837" s="29">
        <v>0.49999999999999994</v>
      </c>
      <c r="J3837" s="30">
        <v>1250</v>
      </c>
      <c r="K3837" s="31">
        <f t="shared" si="30"/>
        <v>624.99999999999989</v>
      </c>
      <c r="L3837" s="31">
        <f t="shared" si="31"/>
        <v>156.24999999999997</v>
      </c>
      <c r="M3837" s="32">
        <v>0.25</v>
      </c>
      <c r="O3837" s="37"/>
      <c r="P3837" s="35">
        <f>Data!$I3837+0.05</f>
        <v>0.54999999999999993</v>
      </c>
      <c r="Q3837" s="33">
        <f>Data!$J3837-250</f>
        <v>1000</v>
      </c>
      <c r="R3837" s="34">
        <f>Data!$M3837-5%</f>
        <v>0.2</v>
      </c>
    </row>
    <row r="3838" spans="1:18" ht="15.75" customHeight="1" x14ac:dyDescent="0.2">
      <c r="A3838" s="22"/>
      <c r="B3838" s="27" t="s">
        <v>21</v>
      </c>
      <c r="C3838" s="27">
        <v>1185732</v>
      </c>
      <c r="D3838" s="28">
        <v>44275</v>
      </c>
      <c r="E3838" s="27" t="s">
        <v>22</v>
      </c>
      <c r="F3838" s="27" t="s">
        <v>136</v>
      </c>
      <c r="G3838" s="27" t="s">
        <v>137</v>
      </c>
      <c r="H3838" s="27" t="s">
        <v>28</v>
      </c>
      <c r="I3838" s="29">
        <v>0.65000000000000013</v>
      </c>
      <c r="J3838" s="30">
        <v>1750</v>
      </c>
      <c r="K3838" s="31">
        <f t="shared" si="30"/>
        <v>1137.5000000000002</v>
      </c>
      <c r="L3838" s="31">
        <f t="shared" si="31"/>
        <v>284.37500000000006</v>
      </c>
      <c r="M3838" s="32">
        <v>0.25</v>
      </c>
      <c r="O3838" s="37"/>
      <c r="P3838" s="35">
        <f>Data!$I3838+0.05</f>
        <v>0.70000000000000018</v>
      </c>
      <c r="Q3838" s="33">
        <f>Data!$J3838-250</f>
        <v>1500</v>
      </c>
      <c r="R3838" s="34">
        <f>Data!$M3838-5%</f>
        <v>0.2</v>
      </c>
    </row>
    <row r="3839" spans="1:18" ht="15.75" customHeight="1" x14ac:dyDescent="0.2">
      <c r="A3839" s="22"/>
      <c r="B3839" s="27" t="s">
        <v>21</v>
      </c>
      <c r="C3839" s="27">
        <v>1185732</v>
      </c>
      <c r="D3839" s="28">
        <v>44275</v>
      </c>
      <c r="E3839" s="27" t="s">
        <v>22</v>
      </c>
      <c r="F3839" s="27" t="s">
        <v>136</v>
      </c>
      <c r="G3839" s="27" t="s">
        <v>137</v>
      </c>
      <c r="H3839" s="27" t="s">
        <v>29</v>
      </c>
      <c r="I3839" s="29">
        <v>0.55000000000000004</v>
      </c>
      <c r="J3839" s="30">
        <v>2750</v>
      </c>
      <c r="K3839" s="31">
        <f t="shared" si="30"/>
        <v>1512.5000000000002</v>
      </c>
      <c r="L3839" s="31">
        <f t="shared" si="31"/>
        <v>453.75000000000006</v>
      </c>
      <c r="M3839" s="32">
        <v>0.3</v>
      </c>
      <c r="O3839" s="37"/>
      <c r="P3839" s="35">
        <f>Data!$I3839+0.05</f>
        <v>0.60000000000000009</v>
      </c>
      <c r="Q3839" s="33">
        <f>Data!$J3839-250</f>
        <v>2500</v>
      </c>
      <c r="R3839" s="34">
        <f>Data!$M3839-5%</f>
        <v>0.25</v>
      </c>
    </row>
    <row r="3840" spans="1:18" ht="15.75" customHeight="1" x14ac:dyDescent="0.2">
      <c r="A3840" s="22"/>
      <c r="B3840" s="27" t="s">
        <v>21</v>
      </c>
      <c r="C3840" s="27">
        <v>1185732</v>
      </c>
      <c r="D3840" s="28">
        <v>44307</v>
      </c>
      <c r="E3840" s="27" t="s">
        <v>22</v>
      </c>
      <c r="F3840" s="27" t="s">
        <v>136</v>
      </c>
      <c r="G3840" s="27" t="s">
        <v>137</v>
      </c>
      <c r="H3840" s="27" t="s">
        <v>24</v>
      </c>
      <c r="I3840" s="29">
        <v>0.55000000000000004</v>
      </c>
      <c r="J3840" s="30">
        <v>5250</v>
      </c>
      <c r="K3840" s="31">
        <f t="shared" si="30"/>
        <v>2887.5000000000005</v>
      </c>
      <c r="L3840" s="31">
        <f t="shared" si="31"/>
        <v>1010.6250000000002</v>
      </c>
      <c r="M3840" s="32">
        <v>0.35000000000000003</v>
      </c>
      <c r="O3840" s="37"/>
      <c r="P3840" s="35">
        <f>Data!$I3840+0.05</f>
        <v>0.60000000000000009</v>
      </c>
      <c r="Q3840" s="33">
        <f>Data!$J3840-250</f>
        <v>5000</v>
      </c>
      <c r="R3840" s="34">
        <f>Data!$M3840-5%</f>
        <v>0.30000000000000004</v>
      </c>
    </row>
    <row r="3841" spans="1:18" ht="15.75" customHeight="1" x14ac:dyDescent="0.2">
      <c r="A3841" s="22"/>
      <c r="B3841" s="27" t="s">
        <v>21</v>
      </c>
      <c r="C3841" s="27">
        <v>1185732</v>
      </c>
      <c r="D3841" s="28">
        <v>44307</v>
      </c>
      <c r="E3841" s="27" t="s">
        <v>22</v>
      </c>
      <c r="F3841" s="27" t="s">
        <v>136</v>
      </c>
      <c r="G3841" s="27" t="s">
        <v>137</v>
      </c>
      <c r="H3841" s="27" t="s">
        <v>25</v>
      </c>
      <c r="I3841" s="29">
        <v>0.55000000000000004</v>
      </c>
      <c r="J3841" s="30">
        <v>2250</v>
      </c>
      <c r="K3841" s="31">
        <f t="shared" si="30"/>
        <v>1237.5</v>
      </c>
      <c r="L3841" s="31">
        <f t="shared" si="31"/>
        <v>433.12500000000006</v>
      </c>
      <c r="M3841" s="32">
        <v>0.35000000000000003</v>
      </c>
      <c r="O3841" s="37"/>
      <c r="P3841" s="35">
        <f>Data!$I3841+0.05</f>
        <v>0.60000000000000009</v>
      </c>
      <c r="Q3841" s="33">
        <f>Data!$J3841-250</f>
        <v>2000</v>
      </c>
      <c r="R3841" s="34">
        <f>Data!$M3841-5%</f>
        <v>0.30000000000000004</v>
      </c>
    </row>
    <row r="3842" spans="1:18" ht="15.75" customHeight="1" x14ac:dyDescent="0.2">
      <c r="A3842" s="22"/>
      <c r="B3842" s="27" t="s">
        <v>21</v>
      </c>
      <c r="C3842" s="27">
        <v>1185732</v>
      </c>
      <c r="D3842" s="28">
        <v>44307</v>
      </c>
      <c r="E3842" s="27" t="s">
        <v>22</v>
      </c>
      <c r="F3842" s="27" t="s">
        <v>136</v>
      </c>
      <c r="G3842" s="27" t="s">
        <v>137</v>
      </c>
      <c r="H3842" s="27" t="s">
        <v>26</v>
      </c>
      <c r="I3842" s="29">
        <v>0.45</v>
      </c>
      <c r="J3842" s="30">
        <v>2250</v>
      </c>
      <c r="K3842" s="31">
        <f t="shared" si="30"/>
        <v>1012.5</v>
      </c>
      <c r="L3842" s="31">
        <f t="shared" si="31"/>
        <v>253.125</v>
      </c>
      <c r="M3842" s="32">
        <v>0.25</v>
      </c>
      <c r="O3842" s="37"/>
      <c r="P3842" s="35">
        <f>Data!$I3842+0.05</f>
        <v>0.5</v>
      </c>
      <c r="Q3842" s="33">
        <f>Data!$J3842-250</f>
        <v>2000</v>
      </c>
      <c r="R3842" s="34">
        <f>Data!$M3842-5%</f>
        <v>0.2</v>
      </c>
    </row>
    <row r="3843" spans="1:18" ht="15.75" customHeight="1" x14ac:dyDescent="0.2">
      <c r="A3843" s="22"/>
      <c r="B3843" s="27" t="s">
        <v>21</v>
      </c>
      <c r="C3843" s="27">
        <v>1185732</v>
      </c>
      <c r="D3843" s="28">
        <v>44307</v>
      </c>
      <c r="E3843" s="27" t="s">
        <v>22</v>
      </c>
      <c r="F3843" s="27" t="s">
        <v>136</v>
      </c>
      <c r="G3843" s="27" t="s">
        <v>137</v>
      </c>
      <c r="H3843" s="27" t="s">
        <v>27</v>
      </c>
      <c r="I3843" s="29">
        <v>0.49999999999999994</v>
      </c>
      <c r="J3843" s="30">
        <v>1500</v>
      </c>
      <c r="K3843" s="31">
        <f t="shared" si="30"/>
        <v>749.99999999999989</v>
      </c>
      <c r="L3843" s="31">
        <f t="shared" si="31"/>
        <v>187.49999999999997</v>
      </c>
      <c r="M3843" s="32">
        <v>0.25</v>
      </c>
      <c r="O3843" s="37"/>
      <c r="P3843" s="35">
        <f>Data!$I3843+0.05</f>
        <v>0.54999999999999993</v>
      </c>
      <c r="Q3843" s="33">
        <f>Data!$J3843-250</f>
        <v>1250</v>
      </c>
      <c r="R3843" s="34">
        <f>Data!$M3843-5%</f>
        <v>0.2</v>
      </c>
    </row>
    <row r="3844" spans="1:18" ht="15.75" customHeight="1" x14ac:dyDescent="0.2">
      <c r="A3844" s="22"/>
      <c r="B3844" s="27" t="s">
        <v>21</v>
      </c>
      <c r="C3844" s="27">
        <v>1185732</v>
      </c>
      <c r="D3844" s="28">
        <v>44307</v>
      </c>
      <c r="E3844" s="27" t="s">
        <v>22</v>
      </c>
      <c r="F3844" s="27" t="s">
        <v>136</v>
      </c>
      <c r="G3844" s="27" t="s">
        <v>137</v>
      </c>
      <c r="H3844" s="27" t="s">
        <v>28</v>
      </c>
      <c r="I3844" s="29">
        <v>0.60000000000000009</v>
      </c>
      <c r="J3844" s="30">
        <v>1500</v>
      </c>
      <c r="K3844" s="31">
        <f t="shared" si="30"/>
        <v>900.00000000000011</v>
      </c>
      <c r="L3844" s="31">
        <f t="shared" si="31"/>
        <v>225.00000000000003</v>
      </c>
      <c r="M3844" s="32">
        <v>0.25</v>
      </c>
      <c r="O3844" s="37"/>
      <c r="P3844" s="35">
        <f>Data!$I3844+0</f>
        <v>0.60000000000000009</v>
      </c>
      <c r="Q3844" s="33">
        <f>Data!$J3844-250</f>
        <v>1250</v>
      </c>
      <c r="R3844" s="34">
        <f>Data!$M3844-5%</f>
        <v>0.2</v>
      </c>
    </row>
    <row r="3845" spans="1:18" ht="15.75" customHeight="1" x14ac:dyDescent="0.2">
      <c r="A3845" s="22"/>
      <c r="B3845" s="27" t="s">
        <v>21</v>
      </c>
      <c r="C3845" s="27">
        <v>1185732</v>
      </c>
      <c r="D3845" s="28">
        <v>44307</v>
      </c>
      <c r="E3845" s="27" t="s">
        <v>22</v>
      </c>
      <c r="F3845" s="27" t="s">
        <v>136</v>
      </c>
      <c r="G3845" s="27" t="s">
        <v>137</v>
      </c>
      <c r="H3845" s="27" t="s">
        <v>29</v>
      </c>
      <c r="I3845" s="29">
        <v>0.5</v>
      </c>
      <c r="J3845" s="30">
        <v>3000</v>
      </c>
      <c r="K3845" s="31">
        <f t="shared" si="30"/>
        <v>1500</v>
      </c>
      <c r="L3845" s="31">
        <f t="shared" si="31"/>
        <v>450</v>
      </c>
      <c r="M3845" s="32">
        <v>0.3</v>
      </c>
      <c r="O3845" s="37"/>
      <c r="P3845" s="35">
        <f>Data!$I3845+0</f>
        <v>0.5</v>
      </c>
      <c r="Q3845" s="33">
        <f>Data!$J3845-250</f>
        <v>2750</v>
      </c>
      <c r="R3845" s="34">
        <f>Data!$M3845-5%</f>
        <v>0.25</v>
      </c>
    </row>
    <row r="3846" spans="1:18" ht="15.75" customHeight="1" x14ac:dyDescent="0.2">
      <c r="A3846" s="22"/>
      <c r="B3846" s="27" t="s">
        <v>21</v>
      </c>
      <c r="C3846" s="27">
        <v>1185732</v>
      </c>
      <c r="D3846" s="28">
        <v>44336</v>
      </c>
      <c r="E3846" s="27" t="s">
        <v>22</v>
      </c>
      <c r="F3846" s="27" t="s">
        <v>136</v>
      </c>
      <c r="G3846" s="27" t="s">
        <v>137</v>
      </c>
      <c r="H3846" s="27" t="s">
        <v>24</v>
      </c>
      <c r="I3846" s="29">
        <v>0.65</v>
      </c>
      <c r="J3846" s="30">
        <v>5700</v>
      </c>
      <c r="K3846" s="31">
        <f t="shared" si="30"/>
        <v>3705</v>
      </c>
      <c r="L3846" s="31">
        <f t="shared" si="31"/>
        <v>1296.7500000000002</v>
      </c>
      <c r="M3846" s="32">
        <v>0.35000000000000003</v>
      </c>
      <c r="O3846" s="37"/>
      <c r="P3846" s="35">
        <f>Data!$I3846+0</f>
        <v>0.65</v>
      </c>
      <c r="Q3846" s="33">
        <f>Data!$J3846-250</f>
        <v>5450</v>
      </c>
      <c r="R3846" s="34">
        <f>Data!$M3846-5%</f>
        <v>0.30000000000000004</v>
      </c>
    </row>
    <row r="3847" spans="1:18" ht="15.75" customHeight="1" x14ac:dyDescent="0.2">
      <c r="A3847" s="22"/>
      <c r="B3847" s="27" t="s">
        <v>21</v>
      </c>
      <c r="C3847" s="27">
        <v>1185732</v>
      </c>
      <c r="D3847" s="28">
        <v>44336</v>
      </c>
      <c r="E3847" s="27" t="s">
        <v>22</v>
      </c>
      <c r="F3847" s="27" t="s">
        <v>136</v>
      </c>
      <c r="G3847" s="27" t="s">
        <v>137</v>
      </c>
      <c r="H3847" s="27" t="s">
        <v>25</v>
      </c>
      <c r="I3847" s="29">
        <v>0.60000000000000009</v>
      </c>
      <c r="J3847" s="30">
        <v>2750</v>
      </c>
      <c r="K3847" s="31">
        <f t="shared" si="30"/>
        <v>1650.0000000000002</v>
      </c>
      <c r="L3847" s="31">
        <f t="shared" si="31"/>
        <v>577.50000000000011</v>
      </c>
      <c r="M3847" s="32">
        <v>0.35000000000000003</v>
      </c>
      <c r="O3847" s="37"/>
      <c r="P3847" s="35">
        <f>Data!$I3847+0</f>
        <v>0.60000000000000009</v>
      </c>
      <c r="Q3847" s="33">
        <f>Data!$J3847-250</f>
        <v>2500</v>
      </c>
      <c r="R3847" s="34">
        <f>Data!$M3847-5%</f>
        <v>0.30000000000000004</v>
      </c>
    </row>
    <row r="3848" spans="1:18" ht="15.75" customHeight="1" x14ac:dyDescent="0.2">
      <c r="A3848" s="22"/>
      <c r="B3848" s="27" t="s">
        <v>21</v>
      </c>
      <c r="C3848" s="27">
        <v>1185732</v>
      </c>
      <c r="D3848" s="28">
        <v>44336</v>
      </c>
      <c r="E3848" s="27" t="s">
        <v>22</v>
      </c>
      <c r="F3848" s="27" t="s">
        <v>136</v>
      </c>
      <c r="G3848" s="27" t="s">
        <v>137</v>
      </c>
      <c r="H3848" s="27" t="s">
        <v>26</v>
      </c>
      <c r="I3848" s="29">
        <v>0.55000000000000004</v>
      </c>
      <c r="J3848" s="30">
        <v>3000</v>
      </c>
      <c r="K3848" s="31">
        <f t="shared" si="30"/>
        <v>1650.0000000000002</v>
      </c>
      <c r="L3848" s="31">
        <f t="shared" si="31"/>
        <v>412.50000000000006</v>
      </c>
      <c r="M3848" s="32">
        <v>0.25</v>
      </c>
      <c r="O3848" s="37"/>
      <c r="P3848" s="35">
        <f>Data!$I3848+0</f>
        <v>0.55000000000000004</v>
      </c>
      <c r="Q3848" s="33">
        <f>Data!$J3848-250</f>
        <v>2750</v>
      </c>
      <c r="R3848" s="34">
        <f>Data!$M3848-5%</f>
        <v>0.2</v>
      </c>
    </row>
    <row r="3849" spans="1:18" ht="15.75" customHeight="1" x14ac:dyDescent="0.2">
      <c r="A3849" s="22"/>
      <c r="B3849" s="27" t="s">
        <v>21</v>
      </c>
      <c r="C3849" s="27">
        <v>1185732</v>
      </c>
      <c r="D3849" s="28">
        <v>44336</v>
      </c>
      <c r="E3849" s="27" t="s">
        <v>22</v>
      </c>
      <c r="F3849" s="27" t="s">
        <v>136</v>
      </c>
      <c r="G3849" s="27" t="s">
        <v>137</v>
      </c>
      <c r="H3849" s="27" t="s">
        <v>27</v>
      </c>
      <c r="I3849" s="29">
        <v>0.55000000000000004</v>
      </c>
      <c r="J3849" s="30">
        <v>2500</v>
      </c>
      <c r="K3849" s="31">
        <f t="shared" si="30"/>
        <v>1375</v>
      </c>
      <c r="L3849" s="31">
        <f t="shared" si="31"/>
        <v>343.75</v>
      </c>
      <c r="M3849" s="32">
        <v>0.25</v>
      </c>
      <c r="O3849" s="37"/>
      <c r="P3849" s="35">
        <f>Data!$I3849+0</f>
        <v>0.55000000000000004</v>
      </c>
      <c r="Q3849" s="33">
        <f>Data!$J3849-250</f>
        <v>2250</v>
      </c>
      <c r="R3849" s="34">
        <f>Data!$M3849-5%</f>
        <v>0.2</v>
      </c>
    </row>
    <row r="3850" spans="1:18" ht="15.75" customHeight="1" x14ac:dyDescent="0.2">
      <c r="A3850" s="22"/>
      <c r="B3850" s="27" t="s">
        <v>21</v>
      </c>
      <c r="C3850" s="27">
        <v>1185732</v>
      </c>
      <c r="D3850" s="28">
        <v>44336</v>
      </c>
      <c r="E3850" s="27" t="s">
        <v>22</v>
      </c>
      <c r="F3850" s="27" t="s">
        <v>136</v>
      </c>
      <c r="G3850" s="27" t="s">
        <v>137</v>
      </c>
      <c r="H3850" s="27" t="s">
        <v>28</v>
      </c>
      <c r="I3850" s="29">
        <v>0.65</v>
      </c>
      <c r="J3850" s="30">
        <v>2750</v>
      </c>
      <c r="K3850" s="31">
        <f t="shared" si="30"/>
        <v>1787.5</v>
      </c>
      <c r="L3850" s="31">
        <f t="shared" si="31"/>
        <v>446.875</v>
      </c>
      <c r="M3850" s="32">
        <v>0.25</v>
      </c>
      <c r="O3850" s="37"/>
      <c r="P3850" s="35">
        <f>Data!$I3850+0</f>
        <v>0.65</v>
      </c>
      <c r="Q3850" s="33">
        <f>Data!$J3850-250</f>
        <v>2500</v>
      </c>
      <c r="R3850" s="34">
        <f>Data!$M3850-5%</f>
        <v>0.2</v>
      </c>
    </row>
    <row r="3851" spans="1:18" ht="15.75" customHeight="1" x14ac:dyDescent="0.2">
      <c r="A3851" s="22"/>
      <c r="B3851" s="27" t="s">
        <v>21</v>
      </c>
      <c r="C3851" s="27">
        <v>1185732</v>
      </c>
      <c r="D3851" s="28">
        <v>44336</v>
      </c>
      <c r="E3851" s="27" t="s">
        <v>22</v>
      </c>
      <c r="F3851" s="27" t="s">
        <v>136</v>
      </c>
      <c r="G3851" s="27" t="s">
        <v>137</v>
      </c>
      <c r="H3851" s="27" t="s">
        <v>29</v>
      </c>
      <c r="I3851" s="29">
        <v>0.70000000000000007</v>
      </c>
      <c r="J3851" s="30">
        <v>4000</v>
      </c>
      <c r="K3851" s="31">
        <f t="shared" si="30"/>
        <v>2800.0000000000005</v>
      </c>
      <c r="L3851" s="31">
        <f t="shared" si="31"/>
        <v>840.00000000000011</v>
      </c>
      <c r="M3851" s="32">
        <v>0.3</v>
      </c>
      <c r="O3851" s="37"/>
      <c r="P3851" s="35">
        <f>Data!$I3851+0</f>
        <v>0.70000000000000007</v>
      </c>
      <c r="Q3851" s="33">
        <f>Data!$J3851-250</f>
        <v>3750</v>
      </c>
      <c r="R3851" s="34">
        <f>Data!$M3851-5%</f>
        <v>0.25</v>
      </c>
    </row>
    <row r="3852" spans="1:18" ht="15.75" customHeight="1" x14ac:dyDescent="0.2">
      <c r="A3852" s="22"/>
      <c r="B3852" s="27" t="s">
        <v>21</v>
      </c>
      <c r="C3852" s="27">
        <v>1185732</v>
      </c>
      <c r="D3852" s="28">
        <v>44369</v>
      </c>
      <c r="E3852" s="27" t="s">
        <v>22</v>
      </c>
      <c r="F3852" s="27" t="s">
        <v>136</v>
      </c>
      <c r="G3852" s="27" t="s">
        <v>137</v>
      </c>
      <c r="H3852" s="27" t="s">
        <v>24</v>
      </c>
      <c r="I3852" s="29">
        <v>0.65</v>
      </c>
      <c r="J3852" s="30">
        <v>6500</v>
      </c>
      <c r="K3852" s="31">
        <f t="shared" si="30"/>
        <v>4225</v>
      </c>
      <c r="L3852" s="31">
        <f t="shared" si="31"/>
        <v>1478.7500000000002</v>
      </c>
      <c r="M3852" s="32">
        <v>0.35000000000000003</v>
      </c>
      <c r="O3852" s="37"/>
      <c r="P3852" s="35">
        <f>Data!$I3852+0</f>
        <v>0.65</v>
      </c>
      <c r="Q3852" s="33">
        <f>Data!$J3852-250</f>
        <v>6250</v>
      </c>
      <c r="R3852" s="34">
        <f>Data!$M3852-5%</f>
        <v>0.30000000000000004</v>
      </c>
    </row>
    <row r="3853" spans="1:18" ht="15.75" customHeight="1" x14ac:dyDescent="0.2">
      <c r="A3853" s="22"/>
      <c r="B3853" s="27" t="s">
        <v>21</v>
      </c>
      <c r="C3853" s="27">
        <v>1185732</v>
      </c>
      <c r="D3853" s="28">
        <v>44369</v>
      </c>
      <c r="E3853" s="27" t="s">
        <v>22</v>
      </c>
      <c r="F3853" s="27" t="s">
        <v>136</v>
      </c>
      <c r="G3853" s="27" t="s">
        <v>137</v>
      </c>
      <c r="H3853" s="27" t="s">
        <v>25</v>
      </c>
      <c r="I3853" s="29">
        <v>0.60000000000000009</v>
      </c>
      <c r="J3853" s="30">
        <v>4000</v>
      </c>
      <c r="K3853" s="31">
        <f t="shared" si="30"/>
        <v>2400.0000000000005</v>
      </c>
      <c r="L3853" s="31">
        <f t="shared" si="31"/>
        <v>840.00000000000023</v>
      </c>
      <c r="M3853" s="32">
        <v>0.35000000000000003</v>
      </c>
      <c r="O3853" s="37"/>
      <c r="P3853" s="35">
        <f>Data!$I3853+0</f>
        <v>0.60000000000000009</v>
      </c>
      <c r="Q3853" s="33">
        <f>Data!$J3853-250</f>
        <v>3750</v>
      </c>
      <c r="R3853" s="34">
        <f>Data!$M3853-5%</f>
        <v>0.30000000000000004</v>
      </c>
    </row>
    <row r="3854" spans="1:18" ht="15.75" customHeight="1" x14ac:dyDescent="0.2">
      <c r="A3854" s="22"/>
      <c r="B3854" s="27" t="s">
        <v>21</v>
      </c>
      <c r="C3854" s="27">
        <v>1185732</v>
      </c>
      <c r="D3854" s="28">
        <v>44369</v>
      </c>
      <c r="E3854" s="27" t="s">
        <v>22</v>
      </c>
      <c r="F3854" s="27" t="s">
        <v>136</v>
      </c>
      <c r="G3854" s="27" t="s">
        <v>137</v>
      </c>
      <c r="H3854" s="27" t="s">
        <v>26</v>
      </c>
      <c r="I3854" s="29">
        <v>0.55000000000000004</v>
      </c>
      <c r="J3854" s="30">
        <v>3250</v>
      </c>
      <c r="K3854" s="31">
        <f t="shared" si="30"/>
        <v>1787.5000000000002</v>
      </c>
      <c r="L3854" s="31">
        <f t="shared" si="31"/>
        <v>446.87500000000006</v>
      </c>
      <c r="M3854" s="32">
        <v>0.25</v>
      </c>
      <c r="O3854" s="37"/>
      <c r="P3854" s="35">
        <f>Data!$I3854+0</f>
        <v>0.55000000000000004</v>
      </c>
      <c r="Q3854" s="33">
        <f>Data!$J3854-250</f>
        <v>3000</v>
      </c>
      <c r="R3854" s="34">
        <f>Data!$M3854-5%</f>
        <v>0.2</v>
      </c>
    </row>
    <row r="3855" spans="1:18" ht="15.75" customHeight="1" x14ac:dyDescent="0.2">
      <c r="A3855" s="22"/>
      <c r="B3855" s="27" t="s">
        <v>21</v>
      </c>
      <c r="C3855" s="27">
        <v>1185732</v>
      </c>
      <c r="D3855" s="28">
        <v>44369</v>
      </c>
      <c r="E3855" s="27" t="s">
        <v>22</v>
      </c>
      <c r="F3855" s="27" t="s">
        <v>136</v>
      </c>
      <c r="G3855" s="27" t="s">
        <v>137</v>
      </c>
      <c r="H3855" s="27" t="s">
        <v>27</v>
      </c>
      <c r="I3855" s="29">
        <v>0.55000000000000004</v>
      </c>
      <c r="J3855" s="30">
        <v>3000</v>
      </c>
      <c r="K3855" s="31">
        <f t="shared" si="30"/>
        <v>1650.0000000000002</v>
      </c>
      <c r="L3855" s="31">
        <f t="shared" si="31"/>
        <v>412.50000000000006</v>
      </c>
      <c r="M3855" s="32">
        <v>0.25</v>
      </c>
      <c r="O3855" s="37"/>
      <c r="P3855" s="35">
        <f>Data!$I3855+0</f>
        <v>0.55000000000000004</v>
      </c>
      <c r="Q3855" s="33">
        <f>Data!$J3855-250</f>
        <v>2750</v>
      </c>
      <c r="R3855" s="34">
        <f>Data!$M3855-5%</f>
        <v>0.2</v>
      </c>
    </row>
    <row r="3856" spans="1:18" ht="15.75" customHeight="1" x14ac:dyDescent="0.2">
      <c r="A3856" s="22"/>
      <c r="B3856" s="27" t="s">
        <v>21</v>
      </c>
      <c r="C3856" s="27">
        <v>1185732</v>
      </c>
      <c r="D3856" s="28">
        <v>44369</v>
      </c>
      <c r="E3856" s="27" t="s">
        <v>22</v>
      </c>
      <c r="F3856" s="27" t="s">
        <v>136</v>
      </c>
      <c r="G3856" s="27" t="s">
        <v>137</v>
      </c>
      <c r="H3856" s="27" t="s">
        <v>28</v>
      </c>
      <c r="I3856" s="29">
        <v>0.65</v>
      </c>
      <c r="J3856" s="30">
        <v>3000</v>
      </c>
      <c r="K3856" s="31">
        <f t="shared" si="30"/>
        <v>1950</v>
      </c>
      <c r="L3856" s="31">
        <f t="shared" si="31"/>
        <v>487.5</v>
      </c>
      <c r="M3856" s="32">
        <v>0.25</v>
      </c>
      <c r="O3856" s="37"/>
      <c r="P3856" s="35">
        <f>Data!$I3856+0</f>
        <v>0.65</v>
      </c>
      <c r="Q3856" s="33">
        <f>Data!$J3856-250</f>
        <v>2750</v>
      </c>
      <c r="R3856" s="34">
        <f>Data!$M3856-5%</f>
        <v>0.2</v>
      </c>
    </row>
    <row r="3857" spans="1:18" ht="15.75" customHeight="1" x14ac:dyDescent="0.2">
      <c r="A3857" s="22"/>
      <c r="B3857" s="27" t="s">
        <v>21</v>
      </c>
      <c r="C3857" s="27">
        <v>1185732</v>
      </c>
      <c r="D3857" s="28">
        <v>44369</v>
      </c>
      <c r="E3857" s="27" t="s">
        <v>22</v>
      </c>
      <c r="F3857" s="27" t="s">
        <v>136</v>
      </c>
      <c r="G3857" s="27" t="s">
        <v>137</v>
      </c>
      <c r="H3857" s="27" t="s">
        <v>29</v>
      </c>
      <c r="I3857" s="29">
        <v>0.70000000000000007</v>
      </c>
      <c r="J3857" s="30">
        <v>4500</v>
      </c>
      <c r="K3857" s="31">
        <f t="shared" si="30"/>
        <v>3150.0000000000005</v>
      </c>
      <c r="L3857" s="31">
        <f t="shared" si="31"/>
        <v>945.00000000000011</v>
      </c>
      <c r="M3857" s="32">
        <v>0.3</v>
      </c>
      <c r="O3857" s="37"/>
      <c r="P3857" s="35">
        <f>Data!$I3857+0</f>
        <v>0.70000000000000007</v>
      </c>
      <c r="Q3857" s="33">
        <f>Data!$J3857-250</f>
        <v>4250</v>
      </c>
      <c r="R3857" s="34">
        <f>Data!$M3857-5%</f>
        <v>0.25</v>
      </c>
    </row>
    <row r="3858" spans="1:18" ht="15.75" customHeight="1" x14ac:dyDescent="0.2">
      <c r="A3858" s="22"/>
      <c r="B3858" s="27" t="s">
        <v>21</v>
      </c>
      <c r="C3858" s="27">
        <v>1185732</v>
      </c>
      <c r="D3858" s="28">
        <v>44397</v>
      </c>
      <c r="E3858" s="27" t="s">
        <v>22</v>
      </c>
      <c r="F3858" s="27" t="s">
        <v>136</v>
      </c>
      <c r="G3858" s="27" t="s">
        <v>137</v>
      </c>
      <c r="H3858" s="27" t="s">
        <v>24</v>
      </c>
      <c r="I3858" s="29">
        <v>0.65</v>
      </c>
      <c r="J3858" s="30">
        <v>6750</v>
      </c>
      <c r="K3858" s="31">
        <f t="shared" si="30"/>
        <v>4387.5</v>
      </c>
      <c r="L3858" s="31">
        <f t="shared" si="31"/>
        <v>1535.6250000000002</v>
      </c>
      <c r="M3858" s="32">
        <v>0.35000000000000003</v>
      </c>
      <c r="O3858" s="37"/>
      <c r="P3858" s="35">
        <f>Data!$I3858+0</f>
        <v>0.65</v>
      </c>
      <c r="Q3858" s="33">
        <f>Data!$J3858-250</f>
        <v>6500</v>
      </c>
      <c r="R3858" s="34">
        <f>Data!$M3858-5%</f>
        <v>0.30000000000000004</v>
      </c>
    </row>
    <row r="3859" spans="1:18" ht="15.75" customHeight="1" x14ac:dyDescent="0.2">
      <c r="A3859" s="22"/>
      <c r="B3859" s="27" t="s">
        <v>21</v>
      </c>
      <c r="C3859" s="27">
        <v>1185732</v>
      </c>
      <c r="D3859" s="28">
        <v>44397</v>
      </c>
      <c r="E3859" s="27" t="s">
        <v>22</v>
      </c>
      <c r="F3859" s="27" t="s">
        <v>136</v>
      </c>
      <c r="G3859" s="27" t="s">
        <v>137</v>
      </c>
      <c r="H3859" s="27" t="s">
        <v>25</v>
      </c>
      <c r="I3859" s="29">
        <v>0.60000000000000009</v>
      </c>
      <c r="J3859" s="30">
        <v>4250</v>
      </c>
      <c r="K3859" s="31">
        <f t="shared" si="30"/>
        <v>2550.0000000000005</v>
      </c>
      <c r="L3859" s="31">
        <f t="shared" si="31"/>
        <v>892.50000000000023</v>
      </c>
      <c r="M3859" s="32">
        <v>0.35000000000000003</v>
      </c>
      <c r="O3859" s="37"/>
      <c r="P3859" s="35">
        <f>Data!$I3859+0</f>
        <v>0.60000000000000009</v>
      </c>
      <c r="Q3859" s="33">
        <f>Data!$J3859-250</f>
        <v>4000</v>
      </c>
      <c r="R3859" s="34">
        <f>Data!$M3859-5%</f>
        <v>0.30000000000000004</v>
      </c>
    </row>
    <row r="3860" spans="1:18" ht="15.75" customHeight="1" x14ac:dyDescent="0.2">
      <c r="A3860" s="22"/>
      <c r="B3860" s="27" t="s">
        <v>21</v>
      </c>
      <c r="C3860" s="27">
        <v>1185732</v>
      </c>
      <c r="D3860" s="28">
        <v>44397</v>
      </c>
      <c r="E3860" s="27" t="s">
        <v>22</v>
      </c>
      <c r="F3860" s="27" t="s">
        <v>136</v>
      </c>
      <c r="G3860" s="27" t="s">
        <v>137</v>
      </c>
      <c r="H3860" s="27" t="s">
        <v>26</v>
      </c>
      <c r="I3860" s="29">
        <v>0.55000000000000004</v>
      </c>
      <c r="J3860" s="30">
        <v>3500</v>
      </c>
      <c r="K3860" s="31">
        <f t="shared" si="30"/>
        <v>1925.0000000000002</v>
      </c>
      <c r="L3860" s="31">
        <f t="shared" si="31"/>
        <v>481.25000000000006</v>
      </c>
      <c r="M3860" s="32">
        <v>0.25</v>
      </c>
      <c r="O3860" s="37"/>
      <c r="P3860" s="35">
        <f>Data!$I3860+0</f>
        <v>0.55000000000000004</v>
      </c>
      <c r="Q3860" s="33">
        <f>Data!$J3860-250</f>
        <v>3250</v>
      </c>
      <c r="R3860" s="34">
        <f>Data!$M3860-5%</f>
        <v>0.2</v>
      </c>
    </row>
    <row r="3861" spans="1:18" ht="15.75" customHeight="1" x14ac:dyDescent="0.2">
      <c r="A3861" s="22"/>
      <c r="B3861" s="27" t="s">
        <v>21</v>
      </c>
      <c r="C3861" s="27">
        <v>1185732</v>
      </c>
      <c r="D3861" s="28">
        <v>44397</v>
      </c>
      <c r="E3861" s="27" t="s">
        <v>22</v>
      </c>
      <c r="F3861" s="27" t="s">
        <v>136</v>
      </c>
      <c r="G3861" s="27" t="s">
        <v>137</v>
      </c>
      <c r="H3861" s="27" t="s">
        <v>27</v>
      </c>
      <c r="I3861" s="29">
        <v>0.55000000000000004</v>
      </c>
      <c r="J3861" s="30">
        <v>3000</v>
      </c>
      <c r="K3861" s="31">
        <f t="shared" si="30"/>
        <v>1650.0000000000002</v>
      </c>
      <c r="L3861" s="31">
        <f t="shared" si="31"/>
        <v>412.50000000000006</v>
      </c>
      <c r="M3861" s="32">
        <v>0.25</v>
      </c>
      <c r="O3861" s="37"/>
      <c r="P3861" s="35">
        <f>Data!$I3861+0</f>
        <v>0.55000000000000004</v>
      </c>
      <c r="Q3861" s="33">
        <f>Data!$J3861-250</f>
        <v>2750</v>
      </c>
      <c r="R3861" s="34">
        <f>Data!$M3861-5%</f>
        <v>0.2</v>
      </c>
    </row>
    <row r="3862" spans="1:18" ht="15.75" customHeight="1" x14ac:dyDescent="0.2">
      <c r="A3862" s="22"/>
      <c r="B3862" s="27" t="s">
        <v>21</v>
      </c>
      <c r="C3862" s="27">
        <v>1185732</v>
      </c>
      <c r="D3862" s="28">
        <v>44397</v>
      </c>
      <c r="E3862" s="27" t="s">
        <v>22</v>
      </c>
      <c r="F3862" s="27" t="s">
        <v>136</v>
      </c>
      <c r="G3862" s="27" t="s">
        <v>137</v>
      </c>
      <c r="H3862" s="27" t="s">
        <v>28</v>
      </c>
      <c r="I3862" s="29">
        <v>0.65</v>
      </c>
      <c r="J3862" s="30">
        <v>3250</v>
      </c>
      <c r="K3862" s="31">
        <f t="shared" si="30"/>
        <v>2112.5</v>
      </c>
      <c r="L3862" s="31">
        <f t="shared" si="31"/>
        <v>528.125</v>
      </c>
      <c r="M3862" s="32">
        <v>0.25</v>
      </c>
      <c r="O3862" s="37"/>
      <c r="P3862" s="35">
        <f>Data!$I3862+0</f>
        <v>0.65</v>
      </c>
      <c r="Q3862" s="33">
        <f>Data!$J3862-250</f>
        <v>3000</v>
      </c>
      <c r="R3862" s="34">
        <f>Data!$M3862-5%</f>
        <v>0.2</v>
      </c>
    </row>
    <row r="3863" spans="1:18" ht="15.75" customHeight="1" x14ac:dyDescent="0.2">
      <c r="A3863" s="22"/>
      <c r="B3863" s="27" t="s">
        <v>21</v>
      </c>
      <c r="C3863" s="27">
        <v>1185732</v>
      </c>
      <c r="D3863" s="28">
        <v>44397</v>
      </c>
      <c r="E3863" s="27" t="s">
        <v>22</v>
      </c>
      <c r="F3863" s="27" t="s">
        <v>136</v>
      </c>
      <c r="G3863" s="27" t="s">
        <v>137</v>
      </c>
      <c r="H3863" s="27" t="s">
        <v>29</v>
      </c>
      <c r="I3863" s="29">
        <v>0.70000000000000007</v>
      </c>
      <c r="J3863" s="30">
        <v>5000</v>
      </c>
      <c r="K3863" s="31">
        <f t="shared" si="30"/>
        <v>3500.0000000000005</v>
      </c>
      <c r="L3863" s="31">
        <f t="shared" si="31"/>
        <v>1050</v>
      </c>
      <c r="M3863" s="32">
        <v>0.3</v>
      </c>
      <c r="O3863" s="37"/>
      <c r="P3863" s="35">
        <f>Data!$I3863+0</f>
        <v>0.70000000000000007</v>
      </c>
      <c r="Q3863" s="33">
        <f>Data!$J3863-250</f>
        <v>4750</v>
      </c>
      <c r="R3863" s="34">
        <f>Data!$M3863-5%</f>
        <v>0.25</v>
      </c>
    </row>
    <row r="3864" spans="1:18" ht="15.75" customHeight="1" x14ac:dyDescent="0.2">
      <c r="A3864" s="22"/>
      <c r="B3864" s="27" t="s">
        <v>21</v>
      </c>
      <c r="C3864" s="27">
        <v>1185732</v>
      </c>
      <c r="D3864" s="28">
        <v>44429</v>
      </c>
      <c r="E3864" s="27" t="s">
        <v>22</v>
      </c>
      <c r="F3864" s="27" t="s">
        <v>136</v>
      </c>
      <c r="G3864" s="27" t="s">
        <v>137</v>
      </c>
      <c r="H3864" s="27" t="s">
        <v>24</v>
      </c>
      <c r="I3864" s="29">
        <v>0.65</v>
      </c>
      <c r="J3864" s="30">
        <v>6500</v>
      </c>
      <c r="K3864" s="31">
        <f t="shared" si="30"/>
        <v>4225</v>
      </c>
      <c r="L3864" s="31">
        <f t="shared" si="31"/>
        <v>1478.7500000000002</v>
      </c>
      <c r="M3864" s="32">
        <v>0.35000000000000003</v>
      </c>
      <c r="O3864" s="37"/>
      <c r="P3864" s="35">
        <f>Data!$I3864+0</f>
        <v>0.65</v>
      </c>
      <c r="Q3864" s="33">
        <f>Data!$J3864-250</f>
        <v>6250</v>
      </c>
      <c r="R3864" s="34">
        <f>Data!$M3864-5%</f>
        <v>0.30000000000000004</v>
      </c>
    </row>
    <row r="3865" spans="1:18" ht="15.75" customHeight="1" x14ac:dyDescent="0.2">
      <c r="A3865" s="22"/>
      <c r="B3865" s="27" t="s">
        <v>21</v>
      </c>
      <c r="C3865" s="27">
        <v>1185732</v>
      </c>
      <c r="D3865" s="28">
        <v>44429</v>
      </c>
      <c r="E3865" s="27" t="s">
        <v>22</v>
      </c>
      <c r="F3865" s="27" t="s">
        <v>136</v>
      </c>
      <c r="G3865" s="27" t="s">
        <v>137</v>
      </c>
      <c r="H3865" s="27" t="s">
        <v>25</v>
      </c>
      <c r="I3865" s="29">
        <v>0.60000000000000009</v>
      </c>
      <c r="J3865" s="30">
        <v>4250</v>
      </c>
      <c r="K3865" s="31">
        <f t="shared" si="30"/>
        <v>2550.0000000000005</v>
      </c>
      <c r="L3865" s="31">
        <f t="shared" si="31"/>
        <v>892.50000000000023</v>
      </c>
      <c r="M3865" s="32">
        <v>0.35000000000000003</v>
      </c>
      <c r="O3865" s="37"/>
      <c r="P3865" s="35">
        <f>Data!$I3865+0</f>
        <v>0.60000000000000009</v>
      </c>
      <c r="Q3865" s="33">
        <f>Data!$J3865-250</f>
        <v>4000</v>
      </c>
      <c r="R3865" s="34">
        <f>Data!$M3865-5%</f>
        <v>0.30000000000000004</v>
      </c>
    </row>
    <row r="3866" spans="1:18" ht="15.75" customHeight="1" x14ac:dyDescent="0.2">
      <c r="A3866" s="22"/>
      <c r="B3866" s="27" t="s">
        <v>21</v>
      </c>
      <c r="C3866" s="27">
        <v>1185732</v>
      </c>
      <c r="D3866" s="28">
        <v>44429</v>
      </c>
      <c r="E3866" s="27" t="s">
        <v>22</v>
      </c>
      <c r="F3866" s="27" t="s">
        <v>136</v>
      </c>
      <c r="G3866" s="27" t="s">
        <v>137</v>
      </c>
      <c r="H3866" s="27" t="s">
        <v>26</v>
      </c>
      <c r="I3866" s="29">
        <v>0.55000000000000004</v>
      </c>
      <c r="J3866" s="30">
        <v>3500</v>
      </c>
      <c r="K3866" s="31">
        <f t="shared" si="30"/>
        <v>1925.0000000000002</v>
      </c>
      <c r="L3866" s="31">
        <f t="shared" si="31"/>
        <v>481.25000000000006</v>
      </c>
      <c r="M3866" s="32">
        <v>0.25</v>
      </c>
      <c r="O3866" s="37"/>
      <c r="P3866" s="35">
        <f>Data!$I3866+0</f>
        <v>0.55000000000000004</v>
      </c>
      <c r="Q3866" s="33">
        <f>Data!$J3866-250</f>
        <v>3250</v>
      </c>
      <c r="R3866" s="34">
        <f>Data!$M3866-5%</f>
        <v>0.2</v>
      </c>
    </row>
    <row r="3867" spans="1:18" ht="15.75" customHeight="1" x14ac:dyDescent="0.2">
      <c r="A3867" s="22"/>
      <c r="B3867" s="27" t="s">
        <v>21</v>
      </c>
      <c r="C3867" s="27">
        <v>1185732</v>
      </c>
      <c r="D3867" s="28">
        <v>44429</v>
      </c>
      <c r="E3867" s="27" t="s">
        <v>22</v>
      </c>
      <c r="F3867" s="27" t="s">
        <v>136</v>
      </c>
      <c r="G3867" s="27" t="s">
        <v>137</v>
      </c>
      <c r="H3867" s="27" t="s">
        <v>27</v>
      </c>
      <c r="I3867" s="29">
        <v>0.55000000000000004</v>
      </c>
      <c r="J3867" s="30">
        <v>2500</v>
      </c>
      <c r="K3867" s="31">
        <f t="shared" si="30"/>
        <v>1375</v>
      </c>
      <c r="L3867" s="31">
        <f t="shared" si="31"/>
        <v>343.75</v>
      </c>
      <c r="M3867" s="32">
        <v>0.25</v>
      </c>
      <c r="O3867" s="37"/>
      <c r="P3867" s="35">
        <f>Data!$I3867+0</f>
        <v>0.55000000000000004</v>
      </c>
      <c r="Q3867" s="33">
        <f>Data!$J3867-250</f>
        <v>2250</v>
      </c>
      <c r="R3867" s="34">
        <f>Data!$M3867-5%</f>
        <v>0.2</v>
      </c>
    </row>
    <row r="3868" spans="1:18" ht="15.75" customHeight="1" x14ac:dyDescent="0.2">
      <c r="A3868" s="22"/>
      <c r="B3868" s="27" t="s">
        <v>21</v>
      </c>
      <c r="C3868" s="27">
        <v>1185732</v>
      </c>
      <c r="D3868" s="28">
        <v>44429</v>
      </c>
      <c r="E3868" s="27" t="s">
        <v>22</v>
      </c>
      <c r="F3868" s="27" t="s">
        <v>136</v>
      </c>
      <c r="G3868" s="27" t="s">
        <v>137</v>
      </c>
      <c r="H3868" s="27" t="s">
        <v>28</v>
      </c>
      <c r="I3868" s="29">
        <v>0.65</v>
      </c>
      <c r="J3868" s="30">
        <v>2250</v>
      </c>
      <c r="K3868" s="31">
        <f t="shared" si="30"/>
        <v>1462.5</v>
      </c>
      <c r="L3868" s="31">
        <f t="shared" si="31"/>
        <v>365.625</v>
      </c>
      <c r="M3868" s="32">
        <v>0.25</v>
      </c>
      <c r="O3868" s="37"/>
      <c r="P3868" s="35">
        <f>Data!$I3868+0</f>
        <v>0.65</v>
      </c>
      <c r="Q3868" s="33">
        <f>Data!$J3868-250</f>
        <v>2000</v>
      </c>
      <c r="R3868" s="34">
        <f>Data!$M3868-5%</f>
        <v>0.2</v>
      </c>
    </row>
    <row r="3869" spans="1:18" ht="15.75" customHeight="1" x14ac:dyDescent="0.2">
      <c r="A3869" s="22"/>
      <c r="B3869" s="27" t="s">
        <v>21</v>
      </c>
      <c r="C3869" s="27">
        <v>1185732</v>
      </c>
      <c r="D3869" s="28">
        <v>44429</v>
      </c>
      <c r="E3869" s="27" t="s">
        <v>22</v>
      </c>
      <c r="F3869" s="27" t="s">
        <v>136</v>
      </c>
      <c r="G3869" s="27" t="s">
        <v>137</v>
      </c>
      <c r="H3869" s="27" t="s">
        <v>29</v>
      </c>
      <c r="I3869" s="29">
        <v>0.70000000000000007</v>
      </c>
      <c r="J3869" s="30">
        <v>4000</v>
      </c>
      <c r="K3869" s="31">
        <f t="shared" si="30"/>
        <v>2800.0000000000005</v>
      </c>
      <c r="L3869" s="31">
        <f t="shared" si="31"/>
        <v>840.00000000000011</v>
      </c>
      <c r="M3869" s="32">
        <v>0.3</v>
      </c>
      <c r="O3869" s="37"/>
      <c r="P3869" s="35">
        <f>Data!$I3869+0</f>
        <v>0.70000000000000007</v>
      </c>
      <c r="Q3869" s="33">
        <f>Data!$J3869-250</f>
        <v>3750</v>
      </c>
      <c r="R3869" s="34">
        <f>Data!$M3869-5%</f>
        <v>0.25</v>
      </c>
    </row>
    <row r="3870" spans="1:18" ht="15.75" customHeight="1" x14ac:dyDescent="0.2">
      <c r="A3870" s="22"/>
      <c r="B3870" s="27" t="s">
        <v>21</v>
      </c>
      <c r="C3870" s="27">
        <v>1185732</v>
      </c>
      <c r="D3870" s="28">
        <v>44459</v>
      </c>
      <c r="E3870" s="27" t="s">
        <v>22</v>
      </c>
      <c r="F3870" s="27" t="s">
        <v>136</v>
      </c>
      <c r="G3870" s="27" t="s">
        <v>137</v>
      </c>
      <c r="H3870" s="27" t="s">
        <v>24</v>
      </c>
      <c r="I3870" s="29">
        <v>0.65</v>
      </c>
      <c r="J3870" s="30">
        <v>5250</v>
      </c>
      <c r="K3870" s="31">
        <f t="shared" si="30"/>
        <v>3412.5</v>
      </c>
      <c r="L3870" s="31">
        <f t="shared" si="31"/>
        <v>1194.375</v>
      </c>
      <c r="M3870" s="32">
        <v>0.35000000000000003</v>
      </c>
      <c r="O3870" s="37"/>
      <c r="P3870" s="35">
        <f>Data!$I3870+0</f>
        <v>0.65</v>
      </c>
      <c r="Q3870" s="33">
        <f>Data!$J3870-250</f>
        <v>5000</v>
      </c>
      <c r="R3870" s="34">
        <f>Data!$M3870-5%</f>
        <v>0.30000000000000004</v>
      </c>
    </row>
    <row r="3871" spans="1:18" ht="15.75" customHeight="1" x14ac:dyDescent="0.2">
      <c r="A3871" s="22"/>
      <c r="B3871" s="27" t="s">
        <v>21</v>
      </c>
      <c r="C3871" s="27">
        <v>1185732</v>
      </c>
      <c r="D3871" s="28">
        <v>44459</v>
      </c>
      <c r="E3871" s="27" t="s">
        <v>22</v>
      </c>
      <c r="F3871" s="27" t="s">
        <v>136</v>
      </c>
      <c r="G3871" s="27" t="s">
        <v>137</v>
      </c>
      <c r="H3871" s="27" t="s">
        <v>25</v>
      </c>
      <c r="I3871" s="29">
        <v>0.60000000000000009</v>
      </c>
      <c r="J3871" s="30">
        <v>3250</v>
      </c>
      <c r="K3871" s="31">
        <f t="shared" si="30"/>
        <v>1950.0000000000002</v>
      </c>
      <c r="L3871" s="31">
        <f t="shared" si="31"/>
        <v>682.50000000000011</v>
      </c>
      <c r="M3871" s="32">
        <v>0.35000000000000003</v>
      </c>
      <c r="O3871" s="37"/>
      <c r="P3871" s="35">
        <f>Data!$I3871+0</f>
        <v>0.60000000000000009</v>
      </c>
      <c r="Q3871" s="33">
        <f>Data!$J3871-250</f>
        <v>3000</v>
      </c>
      <c r="R3871" s="34">
        <f>Data!$M3871-5%</f>
        <v>0.30000000000000004</v>
      </c>
    </row>
    <row r="3872" spans="1:18" ht="15.75" customHeight="1" x14ac:dyDescent="0.2">
      <c r="A3872" s="22"/>
      <c r="B3872" s="27" t="s">
        <v>21</v>
      </c>
      <c r="C3872" s="27">
        <v>1185732</v>
      </c>
      <c r="D3872" s="28">
        <v>44459</v>
      </c>
      <c r="E3872" s="27" t="s">
        <v>22</v>
      </c>
      <c r="F3872" s="27" t="s">
        <v>136</v>
      </c>
      <c r="G3872" s="27" t="s">
        <v>137</v>
      </c>
      <c r="H3872" s="27" t="s">
        <v>26</v>
      </c>
      <c r="I3872" s="29">
        <v>0.55000000000000004</v>
      </c>
      <c r="J3872" s="30">
        <v>2250</v>
      </c>
      <c r="K3872" s="31">
        <f t="shared" si="30"/>
        <v>1237.5</v>
      </c>
      <c r="L3872" s="31">
        <f t="shared" si="31"/>
        <v>309.375</v>
      </c>
      <c r="M3872" s="32">
        <v>0.25</v>
      </c>
      <c r="O3872" s="37"/>
      <c r="P3872" s="35">
        <f>Data!$I3872+0</f>
        <v>0.55000000000000004</v>
      </c>
      <c r="Q3872" s="33">
        <f>Data!$J3872-250</f>
        <v>2000</v>
      </c>
      <c r="R3872" s="34">
        <f>Data!$M3872-5%</f>
        <v>0.2</v>
      </c>
    </row>
    <row r="3873" spans="1:18" ht="15.75" customHeight="1" x14ac:dyDescent="0.2">
      <c r="A3873" s="22"/>
      <c r="B3873" s="27" t="s">
        <v>21</v>
      </c>
      <c r="C3873" s="27">
        <v>1185732</v>
      </c>
      <c r="D3873" s="28">
        <v>44459</v>
      </c>
      <c r="E3873" s="27" t="s">
        <v>22</v>
      </c>
      <c r="F3873" s="27" t="s">
        <v>136</v>
      </c>
      <c r="G3873" s="27" t="s">
        <v>137</v>
      </c>
      <c r="H3873" s="27" t="s">
        <v>27</v>
      </c>
      <c r="I3873" s="29">
        <v>0.55000000000000004</v>
      </c>
      <c r="J3873" s="30">
        <v>2000</v>
      </c>
      <c r="K3873" s="31">
        <f t="shared" si="30"/>
        <v>1100</v>
      </c>
      <c r="L3873" s="31">
        <f t="shared" si="31"/>
        <v>275</v>
      </c>
      <c r="M3873" s="32">
        <v>0.25</v>
      </c>
      <c r="O3873" s="37"/>
      <c r="P3873" s="35">
        <f>Data!$I3873+0</f>
        <v>0.55000000000000004</v>
      </c>
      <c r="Q3873" s="33">
        <f>Data!$J3873-250</f>
        <v>1750</v>
      </c>
      <c r="R3873" s="34">
        <f>Data!$M3873-5%</f>
        <v>0.2</v>
      </c>
    </row>
    <row r="3874" spans="1:18" ht="15.75" customHeight="1" x14ac:dyDescent="0.2">
      <c r="A3874" s="22"/>
      <c r="B3874" s="27" t="s">
        <v>21</v>
      </c>
      <c r="C3874" s="27">
        <v>1185732</v>
      </c>
      <c r="D3874" s="28">
        <v>44459</v>
      </c>
      <c r="E3874" s="27" t="s">
        <v>22</v>
      </c>
      <c r="F3874" s="27" t="s">
        <v>136</v>
      </c>
      <c r="G3874" s="27" t="s">
        <v>137</v>
      </c>
      <c r="H3874" s="27" t="s">
        <v>28</v>
      </c>
      <c r="I3874" s="29">
        <v>0.65</v>
      </c>
      <c r="J3874" s="30">
        <v>2000</v>
      </c>
      <c r="K3874" s="31">
        <f t="shared" si="30"/>
        <v>1300</v>
      </c>
      <c r="L3874" s="31">
        <f t="shared" si="31"/>
        <v>325</v>
      </c>
      <c r="M3874" s="32">
        <v>0.25</v>
      </c>
      <c r="O3874" s="37"/>
      <c r="P3874" s="35">
        <f>Data!$I3874+0</f>
        <v>0.65</v>
      </c>
      <c r="Q3874" s="33">
        <f>Data!$J3874-250</f>
        <v>1750</v>
      </c>
      <c r="R3874" s="34">
        <f>Data!$M3874-5%</f>
        <v>0.2</v>
      </c>
    </row>
    <row r="3875" spans="1:18" ht="15.75" customHeight="1" x14ac:dyDescent="0.2">
      <c r="A3875" s="22"/>
      <c r="B3875" s="27" t="s">
        <v>21</v>
      </c>
      <c r="C3875" s="27">
        <v>1185732</v>
      </c>
      <c r="D3875" s="28">
        <v>44459</v>
      </c>
      <c r="E3875" s="27" t="s">
        <v>22</v>
      </c>
      <c r="F3875" s="27" t="s">
        <v>136</v>
      </c>
      <c r="G3875" s="27" t="s">
        <v>137</v>
      </c>
      <c r="H3875" s="27" t="s">
        <v>29</v>
      </c>
      <c r="I3875" s="29">
        <v>0.70000000000000007</v>
      </c>
      <c r="J3875" s="30">
        <v>3000</v>
      </c>
      <c r="K3875" s="31">
        <f t="shared" si="30"/>
        <v>2100</v>
      </c>
      <c r="L3875" s="31">
        <f t="shared" si="31"/>
        <v>630</v>
      </c>
      <c r="M3875" s="32">
        <v>0.3</v>
      </c>
      <c r="O3875" s="37"/>
      <c r="P3875" s="35">
        <f>Data!$I3875+0</f>
        <v>0.70000000000000007</v>
      </c>
      <c r="Q3875" s="33">
        <f>Data!$J3875-250</f>
        <v>2750</v>
      </c>
      <c r="R3875" s="34">
        <f>Data!$M3875-5%</f>
        <v>0.25</v>
      </c>
    </row>
    <row r="3876" spans="1:18" ht="15.75" customHeight="1" x14ac:dyDescent="0.2">
      <c r="A3876" s="22"/>
      <c r="B3876" s="27" t="s">
        <v>21</v>
      </c>
      <c r="C3876" s="27">
        <v>1185732</v>
      </c>
      <c r="D3876" s="28">
        <v>44491</v>
      </c>
      <c r="E3876" s="27" t="s">
        <v>22</v>
      </c>
      <c r="F3876" s="27" t="s">
        <v>136</v>
      </c>
      <c r="G3876" s="27" t="s">
        <v>137</v>
      </c>
      <c r="H3876" s="27" t="s">
        <v>24</v>
      </c>
      <c r="I3876" s="29">
        <v>0.70000000000000007</v>
      </c>
      <c r="J3876" s="30">
        <v>4500</v>
      </c>
      <c r="K3876" s="31">
        <f t="shared" si="30"/>
        <v>3150.0000000000005</v>
      </c>
      <c r="L3876" s="31">
        <f t="shared" si="31"/>
        <v>1102.5000000000002</v>
      </c>
      <c r="M3876" s="32">
        <v>0.35000000000000003</v>
      </c>
      <c r="O3876" s="37"/>
      <c r="P3876" s="35">
        <f>Data!$I3876+0</f>
        <v>0.70000000000000007</v>
      </c>
      <c r="Q3876" s="33">
        <f>Data!$J3876-250</f>
        <v>4250</v>
      </c>
      <c r="R3876" s="34">
        <f>Data!$M3876-5%</f>
        <v>0.30000000000000004</v>
      </c>
    </row>
    <row r="3877" spans="1:18" ht="15.75" customHeight="1" x14ac:dyDescent="0.2">
      <c r="A3877" s="22"/>
      <c r="B3877" s="27" t="s">
        <v>21</v>
      </c>
      <c r="C3877" s="27">
        <v>1185732</v>
      </c>
      <c r="D3877" s="28">
        <v>44491</v>
      </c>
      <c r="E3877" s="27" t="s">
        <v>22</v>
      </c>
      <c r="F3877" s="27" t="s">
        <v>136</v>
      </c>
      <c r="G3877" s="27" t="s">
        <v>137</v>
      </c>
      <c r="H3877" s="27" t="s">
        <v>25</v>
      </c>
      <c r="I3877" s="29">
        <v>0.65000000000000013</v>
      </c>
      <c r="J3877" s="30">
        <v>2750</v>
      </c>
      <c r="K3877" s="31">
        <f t="shared" si="30"/>
        <v>1787.5000000000005</v>
      </c>
      <c r="L3877" s="31">
        <f t="shared" si="31"/>
        <v>625.62500000000023</v>
      </c>
      <c r="M3877" s="32">
        <v>0.35000000000000003</v>
      </c>
      <c r="O3877" s="37"/>
      <c r="P3877" s="35">
        <f>Data!$I3877+0</f>
        <v>0.65000000000000013</v>
      </c>
      <c r="Q3877" s="33">
        <f>Data!$J3877-250</f>
        <v>2500</v>
      </c>
      <c r="R3877" s="34">
        <f>Data!$M3877-5%</f>
        <v>0.30000000000000004</v>
      </c>
    </row>
    <row r="3878" spans="1:18" ht="15.75" customHeight="1" x14ac:dyDescent="0.2">
      <c r="A3878" s="22"/>
      <c r="B3878" s="27" t="s">
        <v>21</v>
      </c>
      <c r="C3878" s="27">
        <v>1185732</v>
      </c>
      <c r="D3878" s="28">
        <v>44491</v>
      </c>
      <c r="E3878" s="27" t="s">
        <v>22</v>
      </c>
      <c r="F3878" s="27" t="s">
        <v>136</v>
      </c>
      <c r="G3878" s="27" t="s">
        <v>137</v>
      </c>
      <c r="H3878" s="27" t="s">
        <v>26</v>
      </c>
      <c r="I3878" s="29">
        <v>0.65000000000000013</v>
      </c>
      <c r="J3878" s="30">
        <v>1750</v>
      </c>
      <c r="K3878" s="31">
        <f t="shared" si="30"/>
        <v>1137.5000000000002</v>
      </c>
      <c r="L3878" s="31">
        <f t="shared" si="31"/>
        <v>284.37500000000006</v>
      </c>
      <c r="M3878" s="32">
        <v>0.25</v>
      </c>
      <c r="O3878" s="37"/>
      <c r="P3878" s="35">
        <f>Data!$I3878+0</f>
        <v>0.65000000000000013</v>
      </c>
      <c r="Q3878" s="33">
        <f>Data!$J3878-250</f>
        <v>1500</v>
      </c>
      <c r="R3878" s="34">
        <f>Data!$M3878-5%</f>
        <v>0.2</v>
      </c>
    </row>
    <row r="3879" spans="1:18" ht="15.75" customHeight="1" x14ac:dyDescent="0.2">
      <c r="A3879" s="22"/>
      <c r="B3879" s="27" t="s">
        <v>21</v>
      </c>
      <c r="C3879" s="27">
        <v>1185732</v>
      </c>
      <c r="D3879" s="28">
        <v>44491</v>
      </c>
      <c r="E3879" s="27" t="s">
        <v>22</v>
      </c>
      <c r="F3879" s="27" t="s">
        <v>136</v>
      </c>
      <c r="G3879" s="27" t="s">
        <v>137</v>
      </c>
      <c r="H3879" s="27" t="s">
        <v>27</v>
      </c>
      <c r="I3879" s="29">
        <v>0.65000000000000013</v>
      </c>
      <c r="J3879" s="30">
        <v>1500</v>
      </c>
      <c r="K3879" s="31">
        <f t="shared" si="30"/>
        <v>975.00000000000023</v>
      </c>
      <c r="L3879" s="31">
        <f t="shared" si="31"/>
        <v>243.75000000000006</v>
      </c>
      <c r="M3879" s="32">
        <v>0.25</v>
      </c>
      <c r="O3879" s="37"/>
      <c r="P3879" s="35">
        <f>Data!$I3879+0</f>
        <v>0.65000000000000013</v>
      </c>
      <c r="Q3879" s="33">
        <f>Data!$J3879-250</f>
        <v>1250</v>
      </c>
      <c r="R3879" s="34">
        <f>Data!$M3879-5%</f>
        <v>0.2</v>
      </c>
    </row>
    <row r="3880" spans="1:18" ht="15.75" customHeight="1" x14ac:dyDescent="0.2">
      <c r="A3880" s="22"/>
      <c r="B3880" s="27" t="s">
        <v>21</v>
      </c>
      <c r="C3880" s="27">
        <v>1185732</v>
      </c>
      <c r="D3880" s="28">
        <v>44491</v>
      </c>
      <c r="E3880" s="27" t="s">
        <v>22</v>
      </c>
      <c r="F3880" s="27" t="s">
        <v>136</v>
      </c>
      <c r="G3880" s="27" t="s">
        <v>137</v>
      </c>
      <c r="H3880" s="27" t="s">
        <v>28</v>
      </c>
      <c r="I3880" s="29">
        <v>0.75000000000000011</v>
      </c>
      <c r="J3880" s="30">
        <v>1500</v>
      </c>
      <c r="K3880" s="31">
        <f t="shared" si="30"/>
        <v>1125.0000000000002</v>
      </c>
      <c r="L3880" s="31">
        <f t="shared" si="31"/>
        <v>281.25000000000006</v>
      </c>
      <c r="M3880" s="32">
        <v>0.25</v>
      </c>
      <c r="O3880" s="37"/>
      <c r="P3880" s="35">
        <f>Data!$I3880+0</f>
        <v>0.75000000000000011</v>
      </c>
      <c r="Q3880" s="33">
        <f>Data!$J3880-250</f>
        <v>1250</v>
      </c>
      <c r="R3880" s="34">
        <f>Data!$M3880-5%</f>
        <v>0.2</v>
      </c>
    </row>
    <row r="3881" spans="1:18" ht="15.75" customHeight="1" x14ac:dyDescent="0.2">
      <c r="A3881" s="22"/>
      <c r="B3881" s="27" t="s">
        <v>21</v>
      </c>
      <c r="C3881" s="27">
        <v>1185732</v>
      </c>
      <c r="D3881" s="28">
        <v>44491</v>
      </c>
      <c r="E3881" s="27" t="s">
        <v>22</v>
      </c>
      <c r="F3881" s="27" t="s">
        <v>136</v>
      </c>
      <c r="G3881" s="27" t="s">
        <v>137</v>
      </c>
      <c r="H3881" s="27" t="s">
        <v>29</v>
      </c>
      <c r="I3881" s="29">
        <v>0.8</v>
      </c>
      <c r="J3881" s="30">
        <v>2750</v>
      </c>
      <c r="K3881" s="31">
        <f t="shared" si="30"/>
        <v>2200</v>
      </c>
      <c r="L3881" s="31">
        <f t="shared" si="31"/>
        <v>660</v>
      </c>
      <c r="M3881" s="32">
        <v>0.3</v>
      </c>
      <c r="O3881" s="37"/>
      <c r="P3881" s="35">
        <f>Data!$I3881+0</f>
        <v>0.8</v>
      </c>
      <c r="Q3881" s="33">
        <f>Data!$J3881-250</f>
        <v>2500</v>
      </c>
      <c r="R3881" s="34">
        <f>Data!$M3881-5%</f>
        <v>0.25</v>
      </c>
    </row>
    <row r="3882" spans="1:18" ht="15.75" customHeight="1" x14ac:dyDescent="0.2">
      <c r="A3882" s="22"/>
      <c r="B3882" s="27" t="s">
        <v>21</v>
      </c>
      <c r="C3882" s="27">
        <v>1185732</v>
      </c>
      <c r="D3882" s="28">
        <v>44521</v>
      </c>
      <c r="E3882" s="27" t="s">
        <v>22</v>
      </c>
      <c r="F3882" s="27" t="s">
        <v>136</v>
      </c>
      <c r="G3882" s="27" t="s">
        <v>137</v>
      </c>
      <c r="H3882" s="27" t="s">
        <v>24</v>
      </c>
      <c r="I3882" s="29">
        <v>0.75000000000000011</v>
      </c>
      <c r="J3882" s="30">
        <v>4250</v>
      </c>
      <c r="K3882" s="31">
        <f t="shared" si="30"/>
        <v>3187.5000000000005</v>
      </c>
      <c r="L3882" s="31">
        <f t="shared" si="31"/>
        <v>1115.6250000000002</v>
      </c>
      <c r="M3882" s="32">
        <v>0.35000000000000003</v>
      </c>
      <c r="O3882" s="37"/>
      <c r="P3882" s="35">
        <f>Data!$I3882+0</f>
        <v>0.75000000000000011</v>
      </c>
      <c r="Q3882" s="33">
        <f>Data!$J3882-250</f>
        <v>4000</v>
      </c>
      <c r="R3882" s="34">
        <f>Data!$M3882-5%</f>
        <v>0.30000000000000004</v>
      </c>
    </row>
    <row r="3883" spans="1:18" ht="15.75" customHeight="1" x14ac:dyDescent="0.2">
      <c r="A3883" s="22"/>
      <c r="B3883" s="27" t="s">
        <v>21</v>
      </c>
      <c r="C3883" s="27">
        <v>1185732</v>
      </c>
      <c r="D3883" s="28">
        <v>44521</v>
      </c>
      <c r="E3883" s="27" t="s">
        <v>22</v>
      </c>
      <c r="F3883" s="27" t="s">
        <v>136</v>
      </c>
      <c r="G3883" s="27" t="s">
        <v>137</v>
      </c>
      <c r="H3883" s="27" t="s">
        <v>25</v>
      </c>
      <c r="I3883" s="29">
        <v>0.65000000000000013</v>
      </c>
      <c r="J3883" s="30">
        <v>3000</v>
      </c>
      <c r="K3883" s="31">
        <f t="shared" si="30"/>
        <v>1950.0000000000005</v>
      </c>
      <c r="L3883" s="31">
        <f t="shared" si="31"/>
        <v>682.50000000000023</v>
      </c>
      <c r="M3883" s="32">
        <v>0.35000000000000003</v>
      </c>
      <c r="O3883" s="37"/>
      <c r="P3883" s="35">
        <f>Data!$I3883+0</f>
        <v>0.65000000000000013</v>
      </c>
      <c r="Q3883" s="33">
        <f>Data!$J3883-250</f>
        <v>2750</v>
      </c>
      <c r="R3883" s="34">
        <f>Data!$M3883-5%</f>
        <v>0.30000000000000004</v>
      </c>
    </row>
    <row r="3884" spans="1:18" ht="15.75" customHeight="1" x14ac:dyDescent="0.2">
      <c r="A3884" s="22"/>
      <c r="B3884" s="27" t="s">
        <v>21</v>
      </c>
      <c r="C3884" s="27">
        <v>1185732</v>
      </c>
      <c r="D3884" s="28">
        <v>44521</v>
      </c>
      <c r="E3884" s="27" t="s">
        <v>22</v>
      </c>
      <c r="F3884" s="27" t="s">
        <v>136</v>
      </c>
      <c r="G3884" s="27" t="s">
        <v>137</v>
      </c>
      <c r="H3884" s="27" t="s">
        <v>26</v>
      </c>
      <c r="I3884" s="29">
        <v>0.65000000000000013</v>
      </c>
      <c r="J3884" s="30">
        <v>3200</v>
      </c>
      <c r="K3884" s="31">
        <f t="shared" si="30"/>
        <v>2080.0000000000005</v>
      </c>
      <c r="L3884" s="31">
        <f t="shared" si="31"/>
        <v>520.00000000000011</v>
      </c>
      <c r="M3884" s="32">
        <v>0.25</v>
      </c>
      <c r="O3884" s="37"/>
      <c r="P3884" s="35">
        <f>Data!$I3884+0</f>
        <v>0.65000000000000013</v>
      </c>
      <c r="Q3884" s="33">
        <f>Data!$J3884-250</f>
        <v>2950</v>
      </c>
      <c r="R3884" s="34">
        <f>Data!$M3884-5%</f>
        <v>0.2</v>
      </c>
    </row>
    <row r="3885" spans="1:18" ht="15.75" customHeight="1" x14ac:dyDescent="0.2">
      <c r="A3885" s="22"/>
      <c r="B3885" s="27" t="s">
        <v>21</v>
      </c>
      <c r="C3885" s="27">
        <v>1185732</v>
      </c>
      <c r="D3885" s="28">
        <v>44521</v>
      </c>
      <c r="E3885" s="27" t="s">
        <v>22</v>
      </c>
      <c r="F3885" s="27" t="s">
        <v>136</v>
      </c>
      <c r="G3885" s="27" t="s">
        <v>137</v>
      </c>
      <c r="H3885" s="27" t="s">
        <v>27</v>
      </c>
      <c r="I3885" s="29">
        <v>0.65000000000000013</v>
      </c>
      <c r="J3885" s="30">
        <v>3000</v>
      </c>
      <c r="K3885" s="31">
        <f t="shared" si="30"/>
        <v>1950.0000000000005</v>
      </c>
      <c r="L3885" s="31">
        <f t="shared" si="31"/>
        <v>487.50000000000011</v>
      </c>
      <c r="M3885" s="32">
        <v>0.25</v>
      </c>
      <c r="O3885" s="37"/>
      <c r="P3885" s="35">
        <f>Data!$I3885+0</f>
        <v>0.65000000000000013</v>
      </c>
      <c r="Q3885" s="33">
        <f>Data!$J3885-250</f>
        <v>2750</v>
      </c>
      <c r="R3885" s="34">
        <f>Data!$M3885-5%</f>
        <v>0.2</v>
      </c>
    </row>
    <row r="3886" spans="1:18" ht="15.75" customHeight="1" x14ac:dyDescent="0.2">
      <c r="A3886" s="22"/>
      <c r="B3886" s="27" t="s">
        <v>21</v>
      </c>
      <c r="C3886" s="27">
        <v>1185732</v>
      </c>
      <c r="D3886" s="28">
        <v>44521</v>
      </c>
      <c r="E3886" s="27" t="s">
        <v>22</v>
      </c>
      <c r="F3886" s="27" t="s">
        <v>136</v>
      </c>
      <c r="G3886" s="27" t="s">
        <v>137</v>
      </c>
      <c r="H3886" s="27" t="s">
        <v>28</v>
      </c>
      <c r="I3886" s="29">
        <v>0.75000000000000011</v>
      </c>
      <c r="J3886" s="30">
        <v>2750</v>
      </c>
      <c r="K3886" s="31">
        <f t="shared" si="30"/>
        <v>2062.5000000000005</v>
      </c>
      <c r="L3886" s="31">
        <f t="shared" si="31"/>
        <v>515.62500000000011</v>
      </c>
      <c r="M3886" s="32">
        <v>0.25</v>
      </c>
      <c r="O3886" s="37"/>
      <c r="P3886" s="35">
        <f>Data!$I3886+0</f>
        <v>0.75000000000000011</v>
      </c>
      <c r="Q3886" s="33">
        <f>Data!$J3886-250</f>
        <v>2500</v>
      </c>
      <c r="R3886" s="34">
        <f>Data!$M3886-5%</f>
        <v>0.2</v>
      </c>
    </row>
    <row r="3887" spans="1:18" ht="15.75" customHeight="1" x14ac:dyDescent="0.2">
      <c r="A3887" s="22"/>
      <c r="B3887" s="27" t="s">
        <v>21</v>
      </c>
      <c r="C3887" s="27">
        <v>1185732</v>
      </c>
      <c r="D3887" s="28">
        <v>44521</v>
      </c>
      <c r="E3887" s="27" t="s">
        <v>22</v>
      </c>
      <c r="F3887" s="27" t="s">
        <v>136</v>
      </c>
      <c r="G3887" s="27" t="s">
        <v>137</v>
      </c>
      <c r="H3887" s="27" t="s">
        <v>29</v>
      </c>
      <c r="I3887" s="29">
        <v>0.8</v>
      </c>
      <c r="J3887" s="30">
        <v>3750</v>
      </c>
      <c r="K3887" s="31">
        <f t="shared" si="30"/>
        <v>3000</v>
      </c>
      <c r="L3887" s="31">
        <f t="shared" si="31"/>
        <v>900</v>
      </c>
      <c r="M3887" s="32">
        <v>0.3</v>
      </c>
      <c r="O3887" s="37"/>
      <c r="P3887" s="35">
        <f>Data!$I3887+0</f>
        <v>0.8</v>
      </c>
      <c r="Q3887" s="33">
        <f>Data!$J3887-250</f>
        <v>3500</v>
      </c>
      <c r="R3887" s="34">
        <f>Data!$M3887-5%</f>
        <v>0.25</v>
      </c>
    </row>
    <row r="3888" spans="1:18" ht="15.75" customHeight="1" x14ac:dyDescent="0.2">
      <c r="A3888" s="22"/>
      <c r="B3888" s="27" t="s">
        <v>21</v>
      </c>
      <c r="C3888" s="27">
        <v>1185732</v>
      </c>
      <c r="D3888" s="28">
        <v>44550</v>
      </c>
      <c r="E3888" s="27" t="s">
        <v>22</v>
      </c>
      <c r="F3888" s="27" t="s">
        <v>136</v>
      </c>
      <c r="G3888" s="27" t="s">
        <v>137</v>
      </c>
      <c r="H3888" s="27" t="s">
        <v>24</v>
      </c>
      <c r="I3888" s="29">
        <v>0.75000000000000011</v>
      </c>
      <c r="J3888" s="30">
        <v>6000</v>
      </c>
      <c r="K3888" s="31">
        <f t="shared" si="30"/>
        <v>4500.0000000000009</v>
      </c>
      <c r="L3888" s="31">
        <f t="shared" si="31"/>
        <v>1575.0000000000005</v>
      </c>
      <c r="M3888" s="32">
        <v>0.35000000000000003</v>
      </c>
      <c r="O3888" s="37"/>
      <c r="P3888" s="35">
        <f>Data!$I3888+0</f>
        <v>0.75000000000000011</v>
      </c>
      <c r="Q3888" s="33">
        <f>Data!$J3888-250</f>
        <v>5750</v>
      </c>
      <c r="R3888" s="34">
        <f>Data!$M3888-5%</f>
        <v>0.30000000000000004</v>
      </c>
    </row>
    <row r="3889" spans="1:18" ht="15.75" customHeight="1" x14ac:dyDescent="0.2">
      <c r="A3889" s="22"/>
      <c r="B3889" s="27" t="s">
        <v>21</v>
      </c>
      <c r="C3889" s="27">
        <v>1185732</v>
      </c>
      <c r="D3889" s="28">
        <v>44550</v>
      </c>
      <c r="E3889" s="27" t="s">
        <v>22</v>
      </c>
      <c r="F3889" s="27" t="s">
        <v>136</v>
      </c>
      <c r="G3889" s="27" t="s">
        <v>137</v>
      </c>
      <c r="H3889" s="27" t="s">
        <v>25</v>
      </c>
      <c r="I3889" s="29">
        <v>0.65000000000000013</v>
      </c>
      <c r="J3889" s="30">
        <v>4000</v>
      </c>
      <c r="K3889" s="31">
        <f t="shared" si="30"/>
        <v>2600.0000000000005</v>
      </c>
      <c r="L3889" s="31">
        <f t="shared" si="31"/>
        <v>910.00000000000023</v>
      </c>
      <c r="M3889" s="32">
        <v>0.35000000000000003</v>
      </c>
      <c r="O3889" s="37"/>
      <c r="P3889" s="35">
        <f>Data!$I3889+0</f>
        <v>0.65000000000000013</v>
      </c>
      <c r="Q3889" s="33">
        <f>Data!$J3889-250</f>
        <v>3750</v>
      </c>
      <c r="R3889" s="34">
        <f>Data!$M3889-5%</f>
        <v>0.30000000000000004</v>
      </c>
    </row>
    <row r="3890" spans="1:18" ht="15.75" customHeight="1" x14ac:dyDescent="0.2">
      <c r="A3890" s="22"/>
      <c r="B3890" s="27" t="s">
        <v>21</v>
      </c>
      <c r="C3890" s="27">
        <v>1185732</v>
      </c>
      <c r="D3890" s="28">
        <v>44550</v>
      </c>
      <c r="E3890" s="27" t="s">
        <v>22</v>
      </c>
      <c r="F3890" s="27" t="s">
        <v>136</v>
      </c>
      <c r="G3890" s="27" t="s">
        <v>137</v>
      </c>
      <c r="H3890" s="27" t="s">
        <v>26</v>
      </c>
      <c r="I3890" s="29">
        <v>0.65000000000000013</v>
      </c>
      <c r="J3890" s="30">
        <v>3750</v>
      </c>
      <c r="K3890" s="31">
        <f t="shared" si="30"/>
        <v>2437.5000000000005</v>
      </c>
      <c r="L3890" s="31">
        <f t="shared" si="31"/>
        <v>609.37500000000011</v>
      </c>
      <c r="M3890" s="32">
        <v>0.25</v>
      </c>
      <c r="O3890" s="37"/>
      <c r="P3890" s="35">
        <f>Data!$I3890+0</f>
        <v>0.65000000000000013</v>
      </c>
      <c r="Q3890" s="33">
        <f>Data!$J3890-250</f>
        <v>3500</v>
      </c>
      <c r="R3890" s="34">
        <f>Data!$M3890-5%</f>
        <v>0.2</v>
      </c>
    </row>
    <row r="3891" spans="1:18" ht="15.75" customHeight="1" x14ac:dyDescent="0.2">
      <c r="A3891" s="22"/>
      <c r="B3891" s="27" t="s">
        <v>21</v>
      </c>
      <c r="C3891" s="27">
        <v>1185732</v>
      </c>
      <c r="D3891" s="28">
        <v>44550</v>
      </c>
      <c r="E3891" s="27" t="s">
        <v>22</v>
      </c>
      <c r="F3891" s="27" t="s">
        <v>136</v>
      </c>
      <c r="G3891" s="27" t="s">
        <v>137</v>
      </c>
      <c r="H3891" s="27" t="s">
        <v>27</v>
      </c>
      <c r="I3891" s="29">
        <v>0.65000000000000013</v>
      </c>
      <c r="J3891" s="30">
        <v>3250</v>
      </c>
      <c r="K3891" s="31">
        <f t="shared" si="30"/>
        <v>2112.5000000000005</v>
      </c>
      <c r="L3891" s="31">
        <f t="shared" si="31"/>
        <v>528.12500000000011</v>
      </c>
      <c r="M3891" s="32">
        <v>0.25</v>
      </c>
      <c r="O3891" s="37"/>
      <c r="P3891" s="35">
        <f>Data!$I3891+0</f>
        <v>0.65000000000000013</v>
      </c>
      <c r="Q3891" s="33">
        <f>Data!$J3891-250</f>
        <v>3000</v>
      </c>
      <c r="R3891" s="34">
        <f>Data!$M3891-5%</f>
        <v>0.2</v>
      </c>
    </row>
    <row r="3892" spans="1:18" ht="15.75" customHeight="1" x14ac:dyDescent="0.2">
      <c r="A3892" s="22"/>
      <c r="B3892" s="27" t="s">
        <v>21</v>
      </c>
      <c r="C3892" s="27">
        <v>1185732</v>
      </c>
      <c r="D3892" s="28">
        <v>44550</v>
      </c>
      <c r="E3892" s="27" t="s">
        <v>22</v>
      </c>
      <c r="F3892" s="27" t="s">
        <v>136</v>
      </c>
      <c r="G3892" s="27" t="s">
        <v>137</v>
      </c>
      <c r="H3892" s="27" t="s">
        <v>28</v>
      </c>
      <c r="I3892" s="29">
        <v>0.75000000000000011</v>
      </c>
      <c r="J3892" s="30">
        <v>3250</v>
      </c>
      <c r="K3892" s="31">
        <f t="shared" si="30"/>
        <v>2437.5000000000005</v>
      </c>
      <c r="L3892" s="31">
        <f t="shared" si="31"/>
        <v>609.37500000000011</v>
      </c>
      <c r="M3892" s="32">
        <v>0.25</v>
      </c>
      <c r="O3892" s="37"/>
      <c r="P3892" s="35">
        <f>Data!$I3892+0</f>
        <v>0.75000000000000011</v>
      </c>
      <c r="Q3892" s="33">
        <f>Data!$J3892-250</f>
        <v>3000</v>
      </c>
      <c r="R3892" s="34">
        <f>Data!$M3892-5%</f>
        <v>0.2</v>
      </c>
    </row>
    <row r="3893" spans="1:18" ht="15.75" customHeight="1" x14ac:dyDescent="0.2">
      <c r="A3893" s="22"/>
      <c r="B3893" s="27" t="s">
        <v>21</v>
      </c>
      <c r="C3893" s="27">
        <v>1185732</v>
      </c>
      <c r="D3893" s="28">
        <v>44550</v>
      </c>
      <c r="E3893" s="27" t="s">
        <v>22</v>
      </c>
      <c r="F3893" s="27" t="s">
        <v>136</v>
      </c>
      <c r="G3893" s="27" t="s">
        <v>137</v>
      </c>
      <c r="H3893" s="27" t="s">
        <v>29</v>
      </c>
      <c r="I3893" s="29">
        <v>0.8</v>
      </c>
      <c r="J3893" s="30">
        <v>4250</v>
      </c>
      <c r="K3893" s="31">
        <f t="shared" si="30"/>
        <v>3400</v>
      </c>
      <c r="L3893" s="31">
        <f t="shared" si="31"/>
        <v>1020</v>
      </c>
      <c r="M3893" s="32">
        <v>0.3</v>
      </c>
      <c r="O3893" s="37"/>
      <c r="P3893" s="35">
        <f>Data!$I3893+0</f>
        <v>0.8</v>
      </c>
      <c r="Q3893" s="33">
        <f>Data!$J3893-250</f>
        <v>4000</v>
      </c>
      <c r="R3893" s="34">
        <f>Data!$M3893-5%</f>
        <v>0.25</v>
      </c>
    </row>
  </sheetData>
  <pageMargins left="0.7" right="0.7" top="0.75" bottom="0.75" header="0" footer="0"/>
  <pageSetup orientation="portrait"/>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showGridLines="0" tabSelected="1" topLeftCell="A2" workbookViewId="0">
      <selection activeCell="K39" sqref="K39"/>
    </sheetView>
  </sheetViews>
  <sheetFormatPr baseColWidth="10" defaultColWidth="14.5" defaultRowHeight="15" customHeight="1" x14ac:dyDescent="0.2"/>
  <cols>
    <col min="1" max="2" width="8.6640625" customWidth="1"/>
    <col min="3" max="3" width="12" customWidth="1"/>
    <col min="4" max="4" width="4.5" customWidth="1"/>
    <col min="5" max="10" width="8.6640625" customWidth="1"/>
    <col min="11" max="11" width="18" customWidth="1"/>
    <col min="12" max="12" width="3.33203125" customWidth="1"/>
    <col min="13" max="13" width="8.6640625" customWidth="1"/>
    <col min="14" max="14" width="11.33203125" customWidth="1"/>
    <col min="15" max="15" width="3.33203125" customWidth="1"/>
    <col min="16" max="16" width="8.6640625" customWidth="1"/>
    <col min="17" max="17" width="13" customWidth="1"/>
    <col min="18" max="18" width="3.33203125" customWidth="1"/>
    <col min="19" max="20" width="11.83203125" customWidth="1"/>
    <col min="21" max="21" width="3.33203125" customWidth="1"/>
    <col min="22" max="22" width="12.83203125" customWidth="1"/>
    <col min="23" max="23" width="17.83203125" customWidth="1"/>
    <col min="24" max="26" width="8.6640625" customWidth="1"/>
  </cols>
  <sheetData>
    <row r="1" spans="1:26" ht="7.5" customHeight="1" x14ac:dyDescent="0.2">
      <c r="A1" s="39"/>
      <c r="B1" s="39"/>
      <c r="C1" s="39"/>
      <c r="D1" s="39"/>
      <c r="E1" s="39"/>
      <c r="F1" s="39"/>
      <c r="G1" s="39"/>
      <c r="H1" s="39"/>
      <c r="I1" s="39"/>
      <c r="J1" s="39"/>
      <c r="K1" s="39"/>
      <c r="L1" s="39"/>
      <c r="M1" s="39"/>
      <c r="N1" s="39"/>
      <c r="O1" s="39"/>
      <c r="P1" s="39"/>
      <c r="Q1" s="39"/>
      <c r="R1" s="39"/>
      <c r="S1" s="39"/>
      <c r="T1" s="39"/>
      <c r="U1" s="39"/>
      <c r="V1" s="39"/>
      <c r="W1" s="39"/>
      <c r="X1" s="39"/>
      <c r="Y1" s="39"/>
      <c r="Z1" s="39"/>
    </row>
    <row r="2" spans="1:26" ht="33" customHeight="1" x14ac:dyDescent="0.25">
      <c r="A2" s="39"/>
      <c r="B2" s="39"/>
      <c r="C2" s="39"/>
      <c r="D2" s="50" t="s">
        <v>138</v>
      </c>
      <c r="E2" s="51"/>
      <c r="F2" s="51"/>
      <c r="G2" s="51"/>
      <c r="H2" s="51"/>
      <c r="I2" s="51"/>
      <c r="J2" s="51"/>
      <c r="K2" s="52"/>
      <c r="L2" s="40"/>
      <c r="M2" s="61" t="s">
        <v>18</v>
      </c>
      <c r="N2" s="48"/>
      <c r="O2" s="41"/>
      <c r="P2" s="61" t="s">
        <v>143</v>
      </c>
      <c r="Q2" s="59"/>
      <c r="R2" s="41"/>
      <c r="S2" s="61" t="s">
        <v>144</v>
      </c>
      <c r="T2" s="48"/>
      <c r="U2" s="42"/>
      <c r="V2" s="60" t="s">
        <v>145</v>
      </c>
      <c r="W2" s="48"/>
      <c r="X2" s="41"/>
      <c r="Y2" s="39"/>
      <c r="Z2" s="39"/>
    </row>
    <row r="3" spans="1:26" ht="33" customHeight="1" x14ac:dyDescent="0.2">
      <c r="A3" s="43"/>
      <c r="B3" s="43"/>
      <c r="C3" s="40"/>
      <c r="D3" s="53"/>
      <c r="E3" s="54"/>
      <c r="F3" s="54"/>
      <c r="G3" s="54"/>
      <c r="H3" s="54"/>
      <c r="I3" s="54"/>
      <c r="J3" s="54"/>
      <c r="K3" s="55"/>
      <c r="L3" s="40"/>
      <c r="M3" s="56">
        <f>GETPIVOTDATA("Sum of Total Sales",Sheet1!$A$3)</f>
        <v>8684027.5</v>
      </c>
      <c r="N3" s="48"/>
      <c r="O3" s="44"/>
      <c r="P3" s="57">
        <f>GETPIVOTDATA("Sum of Units Sold",Sheet1!$A$3)</f>
        <v>17148250</v>
      </c>
      <c r="Q3" s="48"/>
      <c r="R3" s="44"/>
      <c r="S3" s="56">
        <f>GETPIVOTDATA("Sum of Operating Profit",Sheet1!$A$3)</f>
        <v>3173631.875</v>
      </c>
      <c r="T3" s="48"/>
      <c r="U3" s="43"/>
      <c r="V3" s="49">
        <f>GETPIVOTDATA("Average of Operating Margin",Sheet1!$A$3)</f>
        <v>0.36310442386830921</v>
      </c>
      <c r="W3" s="48"/>
      <c r="X3" s="44"/>
      <c r="Y3" s="43"/>
      <c r="Z3" s="43"/>
    </row>
    <row r="4" spans="1:26" ht="7.5" customHeight="1" x14ac:dyDescent="0.2">
      <c r="A4" s="45"/>
      <c r="B4" s="45"/>
      <c r="C4" s="45"/>
      <c r="D4" s="45"/>
      <c r="E4" s="45"/>
      <c r="F4" s="45"/>
      <c r="G4" s="45"/>
      <c r="H4" s="45"/>
      <c r="I4" s="45"/>
      <c r="J4" s="45"/>
      <c r="K4" s="45"/>
      <c r="L4" s="45"/>
      <c r="M4" s="45"/>
      <c r="N4" s="45"/>
      <c r="O4" s="45"/>
      <c r="P4" s="45"/>
      <c r="Q4" s="45"/>
      <c r="R4" s="45"/>
      <c r="S4" s="45"/>
      <c r="T4" s="45"/>
      <c r="U4" s="45"/>
      <c r="V4" s="45"/>
      <c r="W4" s="45"/>
      <c r="X4" s="45"/>
      <c r="Y4" s="45"/>
      <c r="Z4" s="45"/>
    </row>
    <row r="5" spans="1:26" ht="6.75" customHeight="1" x14ac:dyDescent="0.2">
      <c r="A5" s="46"/>
      <c r="B5" s="46"/>
      <c r="C5" s="46"/>
      <c r="D5" s="46"/>
      <c r="E5" s="46"/>
      <c r="F5" s="46"/>
      <c r="G5" s="46"/>
      <c r="H5" s="46"/>
      <c r="I5" s="46"/>
      <c r="J5" s="46"/>
      <c r="K5" s="46"/>
      <c r="L5" s="46"/>
      <c r="M5" s="46"/>
      <c r="N5" s="46"/>
      <c r="O5" s="46"/>
      <c r="P5" s="46"/>
      <c r="Q5" s="46"/>
      <c r="R5" s="46"/>
      <c r="S5" s="46"/>
      <c r="T5" s="46"/>
      <c r="U5" s="46"/>
      <c r="V5" s="46"/>
      <c r="W5" s="46"/>
      <c r="X5" s="46"/>
      <c r="Y5" s="46"/>
      <c r="Z5" s="46"/>
    </row>
    <row r="6" spans="1:26" x14ac:dyDescent="0.2">
      <c r="A6" s="46"/>
      <c r="B6" s="46"/>
      <c r="C6" s="46"/>
      <c r="D6" s="46"/>
      <c r="E6" s="46"/>
      <c r="F6" s="46"/>
      <c r="G6" s="46"/>
      <c r="H6" s="46"/>
      <c r="I6" s="46"/>
      <c r="J6" s="46"/>
      <c r="K6" s="46"/>
      <c r="L6" s="46"/>
      <c r="M6" s="46"/>
      <c r="N6" s="46"/>
      <c r="O6" s="46"/>
      <c r="P6" s="46"/>
      <c r="Q6" s="46"/>
      <c r="R6" s="46"/>
      <c r="S6" s="46"/>
      <c r="T6" s="46"/>
      <c r="U6" s="46"/>
      <c r="V6" s="46"/>
      <c r="W6" s="46"/>
      <c r="X6" s="46"/>
      <c r="Y6" s="46"/>
      <c r="Z6" s="46"/>
    </row>
    <row r="7" spans="1:26" x14ac:dyDescent="0.2">
      <c r="A7" s="46"/>
      <c r="B7" s="46"/>
      <c r="C7" s="46"/>
      <c r="D7" s="46"/>
      <c r="E7" s="46"/>
      <c r="F7" s="46"/>
      <c r="G7" s="46"/>
      <c r="H7" s="46"/>
      <c r="I7" s="46"/>
      <c r="J7" s="46"/>
      <c r="K7" s="46"/>
      <c r="L7" s="46"/>
      <c r="M7" s="46"/>
      <c r="N7" s="46"/>
      <c r="O7" s="46"/>
      <c r="P7" s="46"/>
      <c r="Q7" s="46"/>
      <c r="R7" s="46"/>
      <c r="S7" s="46"/>
      <c r="T7" s="46"/>
      <c r="U7" s="46"/>
      <c r="V7" s="46"/>
      <c r="W7" s="46"/>
      <c r="X7" s="46"/>
      <c r="Y7" s="46"/>
      <c r="Z7" s="46"/>
    </row>
    <row r="8" spans="1:26" x14ac:dyDescent="0.2">
      <c r="A8" s="46"/>
      <c r="B8" s="46"/>
      <c r="C8" s="46"/>
      <c r="D8" s="46"/>
      <c r="E8" s="46"/>
      <c r="F8" s="46"/>
      <c r="G8" s="46"/>
      <c r="H8" s="46"/>
      <c r="I8" s="46"/>
      <c r="J8" s="46"/>
      <c r="K8" s="46"/>
      <c r="L8" s="46"/>
      <c r="M8" s="46"/>
      <c r="N8" s="46"/>
      <c r="O8" s="46"/>
      <c r="P8" s="46"/>
      <c r="Q8" s="46"/>
      <c r="R8" s="46"/>
      <c r="S8" s="46"/>
      <c r="T8" s="46"/>
      <c r="U8" s="46"/>
      <c r="V8" s="46"/>
      <c r="W8" s="46"/>
      <c r="X8" s="46"/>
      <c r="Y8" s="46"/>
      <c r="Z8" s="46"/>
    </row>
    <row r="9" spans="1:26" x14ac:dyDescent="0.2">
      <c r="A9" s="46"/>
      <c r="B9" s="46"/>
      <c r="C9" s="46"/>
      <c r="D9" s="46"/>
      <c r="E9" s="46"/>
      <c r="F9" s="46"/>
      <c r="G9" s="46"/>
      <c r="H9" s="46"/>
      <c r="I9" s="46"/>
      <c r="J9" s="46"/>
      <c r="K9" s="46"/>
      <c r="L9" s="46"/>
      <c r="M9" s="46"/>
      <c r="N9" s="46"/>
      <c r="O9" s="46"/>
      <c r="P9" s="46"/>
      <c r="Q9" s="46"/>
      <c r="R9" s="46"/>
      <c r="S9" s="46"/>
      <c r="T9" s="46"/>
      <c r="U9" s="46"/>
      <c r="V9" s="46"/>
      <c r="W9" s="46"/>
      <c r="X9" s="46"/>
      <c r="Y9" s="46"/>
      <c r="Z9" s="46"/>
    </row>
    <row r="10" spans="1:26" x14ac:dyDescent="0.2">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row>
    <row r="11" spans="1:26" x14ac:dyDescent="0.2">
      <c r="A11" s="46"/>
      <c r="B11" s="46"/>
      <c r="C11" s="46"/>
      <c r="D11" s="46"/>
      <c r="E11" s="46"/>
      <c r="F11" s="46"/>
      <c r="G11" s="46"/>
      <c r="H11" s="46"/>
      <c r="I11" s="46"/>
      <c r="J11" s="46"/>
      <c r="K11" s="46"/>
      <c r="L11" s="46"/>
      <c r="M11" s="46"/>
      <c r="N11" s="46"/>
      <c r="O11" s="46"/>
      <c r="P11" s="46"/>
      <c r="Q11" s="46"/>
      <c r="R11" s="46"/>
      <c r="S11" s="46"/>
      <c r="T11" s="46"/>
      <c r="U11" s="46"/>
      <c r="V11" s="46"/>
      <c r="W11" s="46"/>
      <c r="X11" s="46"/>
      <c r="Y11" s="46"/>
      <c r="Z11" s="46"/>
    </row>
    <row r="12" spans="1:26" x14ac:dyDescent="0.2">
      <c r="A12" s="46"/>
      <c r="B12" s="46"/>
      <c r="C12" s="46"/>
      <c r="D12" s="46"/>
      <c r="E12" s="46"/>
      <c r="F12" s="46"/>
      <c r="G12" s="46"/>
      <c r="H12" s="46"/>
      <c r="I12" s="46"/>
      <c r="J12" s="46"/>
      <c r="K12" s="46"/>
      <c r="L12" s="46"/>
      <c r="M12" s="46"/>
      <c r="N12" s="46"/>
      <c r="O12" s="46"/>
      <c r="P12" s="46"/>
      <c r="Q12" s="46"/>
      <c r="R12" s="46"/>
      <c r="S12" s="46"/>
      <c r="T12" s="46"/>
      <c r="U12" s="46"/>
      <c r="V12" s="46"/>
      <c r="W12" s="46"/>
      <c r="X12" s="46"/>
      <c r="Y12" s="46"/>
      <c r="Z12" s="46"/>
    </row>
    <row r="13" spans="1:26" x14ac:dyDescent="0.2">
      <c r="A13" s="46"/>
      <c r="B13" s="46"/>
      <c r="C13" s="46"/>
      <c r="D13" s="46"/>
      <c r="E13" s="46"/>
      <c r="F13" s="46"/>
      <c r="G13" s="46"/>
      <c r="H13" s="46"/>
      <c r="I13" s="46"/>
      <c r="J13" s="46"/>
      <c r="K13" s="46"/>
      <c r="L13" s="46"/>
      <c r="M13" s="46"/>
      <c r="N13" s="46"/>
      <c r="O13" s="46"/>
      <c r="P13" s="46"/>
      <c r="Q13" s="46"/>
      <c r="R13" s="46"/>
      <c r="S13" s="46"/>
      <c r="T13" s="46"/>
      <c r="U13" s="46"/>
      <c r="V13" s="46"/>
      <c r="W13" s="46"/>
      <c r="X13" s="46"/>
      <c r="Y13" s="46"/>
      <c r="Z13" s="46"/>
    </row>
    <row r="14" spans="1:26" x14ac:dyDescent="0.2">
      <c r="A14" s="46"/>
      <c r="B14" s="46"/>
      <c r="C14" s="46"/>
      <c r="D14" s="46"/>
      <c r="E14" s="46"/>
      <c r="F14" s="46"/>
      <c r="G14" s="46"/>
      <c r="H14" s="46"/>
      <c r="I14" s="46"/>
      <c r="J14" s="46"/>
      <c r="K14" s="46"/>
      <c r="L14" s="46"/>
      <c r="M14" s="46"/>
      <c r="N14" s="46"/>
      <c r="O14" s="46"/>
      <c r="P14" s="46"/>
      <c r="Q14" s="46"/>
      <c r="R14" s="46"/>
      <c r="S14" s="46"/>
      <c r="T14" s="46"/>
      <c r="U14" s="46"/>
      <c r="V14" s="46"/>
      <c r="W14" s="46"/>
      <c r="X14" s="46"/>
      <c r="Y14" s="46"/>
      <c r="Z14" s="46"/>
    </row>
    <row r="15" spans="1:26" x14ac:dyDescent="0.2">
      <c r="A15" s="46"/>
      <c r="B15" s="46"/>
      <c r="C15" s="46"/>
      <c r="D15" s="46"/>
      <c r="E15" s="46"/>
      <c r="F15" s="46"/>
      <c r="G15" s="46"/>
      <c r="H15" s="46"/>
      <c r="I15" s="46"/>
      <c r="J15" s="46"/>
      <c r="K15" s="46"/>
      <c r="L15" s="46"/>
      <c r="M15" s="46"/>
      <c r="N15" s="46"/>
      <c r="O15" s="46"/>
      <c r="P15" s="46"/>
      <c r="Q15" s="46"/>
      <c r="R15" s="46"/>
      <c r="S15" s="46"/>
      <c r="T15" s="46"/>
      <c r="U15" s="46"/>
      <c r="V15" s="46"/>
      <c r="W15" s="46"/>
      <c r="X15" s="46"/>
      <c r="Y15" s="46"/>
      <c r="Z15" s="46"/>
    </row>
    <row r="16" spans="1:26" x14ac:dyDescent="0.2">
      <c r="A16" s="46"/>
      <c r="B16" s="46"/>
      <c r="C16" s="46"/>
      <c r="D16" s="46"/>
      <c r="E16" s="46"/>
      <c r="F16" s="46"/>
      <c r="G16" s="46"/>
      <c r="H16" s="46"/>
      <c r="I16" s="46"/>
      <c r="J16" s="46"/>
      <c r="K16" s="46"/>
      <c r="L16" s="46"/>
      <c r="M16" s="46"/>
      <c r="N16" s="46"/>
      <c r="O16" s="46"/>
      <c r="P16" s="46"/>
      <c r="Q16" s="46"/>
      <c r="R16" s="46"/>
      <c r="S16" s="46"/>
      <c r="T16" s="46"/>
      <c r="U16" s="46"/>
      <c r="V16" s="46"/>
      <c r="W16" s="46"/>
      <c r="X16" s="46"/>
      <c r="Y16" s="46"/>
      <c r="Z16" s="46"/>
    </row>
    <row r="17" spans="1:26" x14ac:dyDescent="0.2">
      <c r="A17" s="46"/>
      <c r="B17" s="46"/>
      <c r="C17" s="46"/>
      <c r="D17" s="46"/>
      <c r="E17" s="46"/>
      <c r="F17" s="46"/>
      <c r="G17" s="46"/>
      <c r="H17" s="46"/>
      <c r="I17" s="46"/>
      <c r="J17" s="46"/>
      <c r="K17" s="46"/>
      <c r="L17" s="46"/>
      <c r="M17" s="46"/>
      <c r="N17" s="46"/>
      <c r="O17" s="46"/>
      <c r="P17" s="46"/>
      <c r="Q17" s="46"/>
      <c r="R17" s="46"/>
      <c r="S17" s="46"/>
      <c r="T17" s="46"/>
      <c r="U17" s="46"/>
      <c r="V17" s="46"/>
      <c r="W17" s="46"/>
      <c r="X17" s="46"/>
      <c r="Y17" s="46"/>
      <c r="Z17" s="46"/>
    </row>
    <row r="18" spans="1:26" x14ac:dyDescent="0.2">
      <c r="A18" s="46"/>
      <c r="B18" s="46"/>
      <c r="C18" s="46"/>
      <c r="D18" s="46"/>
      <c r="E18" s="46"/>
      <c r="F18" s="46"/>
      <c r="G18" s="46"/>
      <c r="H18" s="46"/>
      <c r="I18" s="46"/>
      <c r="J18" s="46"/>
      <c r="K18" s="46"/>
      <c r="L18" s="46"/>
      <c r="M18" s="46"/>
      <c r="N18" s="46"/>
      <c r="O18" s="46"/>
      <c r="P18" s="46"/>
      <c r="Q18" s="46"/>
      <c r="R18" s="46"/>
      <c r="S18" s="46"/>
      <c r="T18" s="46"/>
      <c r="U18" s="46"/>
      <c r="V18" s="46"/>
      <c r="W18" s="46"/>
      <c r="X18" s="46"/>
      <c r="Y18" s="46"/>
      <c r="Z18" s="46"/>
    </row>
    <row r="19" spans="1:26" x14ac:dyDescent="0.2">
      <c r="A19" s="46"/>
      <c r="B19" s="46"/>
      <c r="C19" s="46"/>
      <c r="D19" s="46"/>
      <c r="E19" s="46"/>
      <c r="F19" s="46"/>
      <c r="G19" s="46"/>
      <c r="H19" s="46"/>
      <c r="I19" s="46"/>
      <c r="J19" s="46"/>
      <c r="K19" s="46"/>
      <c r="L19" s="46"/>
      <c r="M19" s="46"/>
      <c r="N19" s="46"/>
      <c r="O19" s="46"/>
      <c r="P19" s="46"/>
      <c r="Q19" s="46"/>
      <c r="R19" s="46"/>
      <c r="S19" s="46"/>
      <c r="T19" s="46"/>
      <c r="U19" s="46"/>
      <c r="V19" s="46"/>
      <c r="W19" s="46"/>
      <c r="X19" s="46"/>
      <c r="Y19" s="46"/>
      <c r="Z19" s="46"/>
    </row>
    <row r="20" spans="1:26" x14ac:dyDescent="0.2">
      <c r="A20" s="46"/>
      <c r="B20" s="46"/>
      <c r="C20" s="46"/>
      <c r="D20" s="46"/>
      <c r="E20" s="46"/>
      <c r="F20" s="46"/>
      <c r="G20" s="46"/>
      <c r="H20" s="46"/>
      <c r="I20" s="46"/>
      <c r="J20" s="46"/>
      <c r="K20" s="46"/>
      <c r="L20" s="46"/>
      <c r="M20" s="46"/>
      <c r="N20" s="46"/>
      <c r="O20" s="46"/>
      <c r="P20" s="46"/>
      <c r="Q20" s="46"/>
      <c r="R20" s="46"/>
      <c r="S20" s="46"/>
      <c r="T20" s="46"/>
      <c r="U20" s="46"/>
      <c r="V20" s="46"/>
      <c r="W20" s="46"/>
      <c r="X20" s="46"/>
      <c r="Y20" s="46"/>
      <c r="Z20" s="46"/>
    </row>
    <row r="21" spans="1:26" ht="15.75" customHeight="1" x14ac:dyDescent="0.2">
      <c r="A21" s="46"/>
      <c r="B21" s="46"/>
      <c r="C21" s="46"/>
      <c r="D21" s="46"/>
      <c r="E21" s="46"/>
      <c r="F21" s="46"/>
      <c r="G21" s="46"/>
      <c r="H21" s="46"/>
      <c r="I21" s="46"/>
      <c r="J21" s="46"/>
      <c r="K21" s="46"/>
      <c r="L21" s="46"/>
      <c r="M21" s="46"/>
      <c r="N21" s="46"/>
      <c r="O21" s="46"/>
      <c r="P21" s="46"/>
      <c r="Q21" s="46"/>
      <c r="R21" s="46"/>
      <c r="S21" s="46"/>
      <c r="T21" s="46"/>
      <c r="U21" s="46"/>
      <c r="V21" s="46"/>
      <c r="W21" s="46"/>
      <c r="X21" s="46"/>
      <c r="Y21" s="46"/>
      <c r="Z21" s="46"/>
    </row>
    <row r="22" spans="1:26" ht="15.75" customHeight="1" x14ac:dyDescent="0.2">
      <c r="A22" s="46"/>
      <c r="B22" s="46"/>
      <c r="C22" s="46"/>
      <c r="D22" s="46"/>
      <c r="E22" s="46"/>
      <c r="F22" s="46"/>
      <c r="G22" s="46"/>
      <c r="H22" s="46"/>
      <c r="I22" s="46"/>
      <c r="J22" s="46"/>
      <c r="K22" s="46"/>
      <c r="L22" s="46"/>
      <c r="M22" s="46"/>
      <c r="N22" s="46"/>
      <c r="O22" s="46"/>
      <c r="P22" s="46"/>
      <c r="Q22" s="46"/>
      <c r="R22" s="46"/>
      <c r="S22" s="46"/>
      <c r="T22" s="46"/>
      <c r="U22" s="46"/>
      <c r="V22" s="46"/>
      <c r="W22" s="46"/>
      <c r="X22" s="46"/>
      <c r="Y22" s="46"/>
      <c r="Z22" s="46"/>
    </row>
    <row r="23" spans="1:26" ht="15.75" customHeight="1" x14ac:dyDescent="0.2">
      <c r="A23" s="46"/>
      <c r="B23" s="46"/>
      <c r="C23" s="46"/>
      <c r="D23" s="46"/>
      <c r="E23" s="46"/>
      <c r="F23" s="46"/>
      <c r="G23" s="46"/>
      <c r="H23" s="46"/>
      <c r="I23" s="46"/>
      <c r="J23" s="46"/>
      <c r="K23" s="46"/>
      <c r="L23" s="46"/>
      <c r="M23" s="46"/>
      <c r="N23" s="46"/>
      <c r="O23" s="46"/>
      <c r="P23" s="46"/>
      <c r="Q23" s="46"/>
      <c r="R23" s="46"/>
      <c r="S23" s="46"/>
      <c r="T23" s="46"/>
      <c r="U23" s="46"/>
      <c r="V23" s="46"/>
      <c r="W23" s="46"/>
      <c r="X23" s="46"/>
      <c r="Y23" s="46"/>
      <c r="Z23" s="46"/>
    </row>
    <row r="24" spans="1:26" ht="15.75" customHeight="1" x14ac:dyDescent="0.2">
      <c r="A24" s="46"/>
      <c r="B24" s="46"/>
      <c r="C24" s="46"/>
      <c r="D24" s="46"/>
      <c r="E24" s="46"/>
      <c r="F24" s="46"/>
      <c r="G24" s="46"/>
      <c r="H24" s="46"/>
      <c r="I24" s="46"/>
      <c r="J24" s="46"/>
      <c r="K24" s="46"/>
      <c r="L24" s="46"/>
      <c r="M24" s="46"/>
      <c r="N24" s="46"/>
      <c r="O24" s="46"/>
      <c r="P24" s="46"/>
      <c r="Q24" s="46"/>
      <c r="R24" s="46"/>
      <c r="S24" s="46"/>
      <c r="T24" s="46"/>
      <c r="U24" s="46"/>
      <c r="V24" s="46"/>
      <c r="W24" s="46"/>
      <c r="X24" s="46"/>
      <c r="Y24" s="46"/>
      <c r="Z24" s="46"/>
    </row>
    <row r="25" spans="1:26" ht="15.75" customHeight="1" x14ac:dyDescent="0.2">
      <c r="A25" s="46"/>
      <c r="B25" s="46"/>
      <c r="C25" s="46"/>
      <c r="D25" s="46"/>
      <c r="E25" s="46"/>
      <c r="F25" s="46"/>
      <c r="G25" s="46"/>
      <c r="H25" s="46"/>
      <c r="I25" s="46"/>
      <c r="J25" s="46"/>
      <c r="K25" s="46"/>
      <c r="L25" s="46"/>
      <c r="M25" s="46"/>
      <c r="N25" s="46"/>
      <c r="O25" s="46"/>
      <c r="P25" s="46"/>
      <c r="Q25" s="46"/>
      <c r="R25" s="46"/>
      <c r="S25" s="46"/>
      <c r="T25" s="46"/>
      <c r="U25" s="46"/>
      <c r="V25" s="46"/>
      <c r="W25" s="46"/>
      <c r="X25" s="46"/>
      <c r="Y25" s="46"/>
      <c r="Z25" s="46"/>
    </row>
    <row r="26" spans="1:26" ht="15.75" customHeight="1" x14ac:dyDescent="0.2">
      <c r="A26" s="46"/>
      <c r="B26" s="46"/>
      <c r="C26" s="46"/>
      <c r="D26" s="46"/>
      <c r="E26" s="46"/>
      <c r="F26" s="46"/>
      <c r="G26" s="46"/>
      <c r="H26" s="46"/>
      <c r="I26" s="46"/>
      <c r="J26" s="46"/>
      <c r="K26" s="46"/>
      <c r="L26" s="46"/>
      <c r="M26" s="46"/>
      <c r="N26" s="46"/>
      <c r="O26" s="46"/>
      <c r="P26" s="46"/>
      <c r="Q26" s="46"/>
      <c r="R26" s="46"/>
      <c r="S26" s="46"/>
      <c r="T26" s="46"/>
      <c r="U26" s="46"/>
      <c r="V26" s="46"/>
      <c r="W26" s="46"/>
      <c r="X26" s="46"/>
      <c r="Y26" s="46"/>
      <c r="Z26" s="46"/>
    </row>
    <row r="27" spans="1:26" ht="15.75" customHeight="1" x14ac:dyDescent="0.2">
      <c r="A27" s="46"/>
      <c r="B27" s="46"/>
      <c r="C27" s="46"/>
      <c r="D27" s="46"/>
      <c r="E27" s="46"/>
      <c r="F27" s="46"/>
      <c r="G27" s="46"/>
      <c r="H27" s="46"/>
      <c r="I27" s="46"/>
      <c r="J27" s="46"/>
      <c r="K27" s="46"/>
      <c r="L27" s="46"/>
      <c r="M27" s="46"/>
      <c r="N27" s="46"/>
      <c r="O27" s="46"/>
      <c r="P27" s="46"/>
      <c r="Q27" s="46"/>
      <c r="R27" s="46"/>
      <c r="S27" s="46"/>
      <c r="T27" s="46"/>
      <c r="U27" s="46"/>
      <c r="V27" s="46"/>
      <c r="W27" s="46"/>
      <c r="X27" s="46"/>
      <c r="Y27" s="46"/>
      <c r="Z27" s="46"/>
    </row>
    <row r="28" spans="1:26" ht="15.75" customHeight="1" x14ac:dyDescent="0.2">
      <c r="A28" s="46"/>
      <c r="B28" s="46"/>
      <c r="C28" s="46"/>
      <c r="D28" s="46"/>
      <c r="E28" s="46"/>
      <c r="F28" s="46"/>
      <c r="G28" s="46"/>
      <c r="H28" s="46"/>
      <c r="I28" s="46"/>
      <c r="J28" s="46"/>
      <c r="K28" s="46"/>
      <c r="L28" s="46"/>
      <c r="M28" s="46"/>
      <c r="N28" s="46"/>
      <c r="O28" s="46"/>
      <c r="P28" s="46"/>
      <c r="Q28" s="46"/>
      <c r="R28" s="46"/>
      <c r="S28" s="46"/>
      <c r="T28" s="46"/>
      <c r="U28" s="46"/>
      <c r="V28" s="46"/>
      <c r="W28" s="46"/>
      <c r="X28" s="46"/>
      <c r="Y28" s="46"/>
      <c r="Z28" s="46"/>
    </row>
    <row r="29" spans="1:26" ht="15.75" customHeight="1" x14ac:dyDescent="0.2">
      <c r="A29" s="46"/>
      <c r="B29" s="46"/>
      <c r="C29" s="46"/>
      <c r="D29" s="46"/>
      <c r="E29" s="46"/>
      <c r="F29" s="46"/>
      <c r="G29" s="46"/>
      <c r="H29" s="46"/>
      <c r="I29" s="46"/>
      <c r="J29" s="46"/>
      <c r="K29" s="46"/>
      <c r="L29" s="46"/>
      <c r="M29" s="46"/>
      <c r="N29" s="46"/>
      <c r="O29" s="46"/>
      <c r="P29" s="46"/>
      <c r="Q29" s="46"/>
      <c r="R29" s="46"/>
      <c r="S29" s="46"/>
      <c r="T29" s="46"/>
      <c r="U29" s="46"/>
      <c r="V29" s="46"/>
      <c r="W29" s="46"/>
      <c r="X29" s="46"/>
      <c r="Y29" s="46"/>
      <c r="Z29" s="46"/>
    </row>
    <row r="30" spans="1:26" ht="15.75" customHeight="1" x14ac:dyDescent="0.2">
      <c r="A30" s="46"/>
      <c r="B30" s="46"/>
      <c r="C30" s="46"/>
      <c r="D30" s="46"/>
      <c r="E30" s="46"/>
      <c r="F30" s="46"/>
      <c r="G30" s="46"/>
      <c r="H30" s="46"/>
      <c r="I30" s="46"/>
      <c r="J30" s="46"/>
      <c r="K30" s="46"/>
      <c r="L30" s="46"/>
      <c r="M30" s="46"/>
      <c r="N30" s="46"/>
      <c r="O30" s="46"/>
      <c r="P30" s="46"/>
      <c r="Q30" s="46"/>
      <c r="R30" s="46"/>
      <c r="S30" s="46"/>
      <c r="T30" s="46"/>
      <c r="U30" s="46"/>
      <c r="V30" s="46"/>
      <c r="W30" s="46"/>
      <c r="X30" s="46"/>
      <c r="Y30" s="46"/>
      <c r="Z30" s="46"/>
    </row>
    <row r="31" spans="1:26" ht="15.75" customHeight="1" x14ac:dyDescent="0.2">
      <c r="A31" s="46"/>
      <c r="B31" s="46"/>
      <c r="C31" s="46"/>
      <c r="D31" s="46"/>
      <c r="E31" s="46"/>
      <c r="F31" s="46"/>
      <c r="G31" s="46"/>
      <c r="H31" s="46"/>
      <c r="I31" s="46"/>
      <c r="J31" s="46"/>
      <c r="K31" s="46"/>
      <c r="L31" s="46"/>
      <c r="M31" s="46"/>
      <c r="N31" s="46"/>
      <c r="O31" s="46"/>
      <c r="P31" s="46"/>
      <c r="Q31" s="46"/>
      <c r="R31" s="46"/>
      <c r="S31" s="46"/>
      <c r="T31" s="46"/>
      <c r="U31" s="46"/>
      <c r="V31" s="46"/>
      <c r="W31" s="46"/>
      <c r="X31" s="46"/>
      <c r="Y31" s="46"/>
      <c r="Z31" s="46"/>
    </row>
    <row r="32" spans="1:26" ht="15.75" customHeight="1" x14ac:dyDescent="0.2">
      <c r="A32" s="46"/>
      <c r="B32" s="46"/>
      <c r="C32" s="46"/>
      <c r="D32" s="46"/>
      <c r="E32" s="46"/>
      <c r="F32" s="46"/>
      <c r="G32" s="46"/>
      <c r="H32" s="46"/>
      <c r="I32" s="46"/>
      <c r="J32" s="46"/>
      <c r="K32" s="46"/>
      <c r="L32" s="46"/>
      <c r="M32" s="46"/>
      <c r="N32" s="46"/>
      <c r="O32" s="46"/>
      <c r="P32" s="46"/>
      <c r="Q32" s="46"/>
      <c r="R32" s="46"/>
      <c r="S32" s="46"/>
      <c r="T32" s="46"/>
      <c r="U32" s="46"/>
      <c r="V32" s="46"/>
      <c r="W32" s="46"/>
      <c r="X32" s="46"/>
      <c r="Y32" s="46"/>
      <c r="Z32" s="46"/>
    </row>
    <row r="33" spans="1:26" ht="15.75" customHeight="1" x14ac:dyDescent="0.2">
      <c r="A33" s="46"/>
      <c r="B33" s="46"/>
      <c r="C33" s="46"/>
      <c r="D33" s="46"/>
      <c r="E33" s="46"/>
      <c r="F33" s="46"/>
      <c r="G33" s="46"/>
      <c r="H33" s="46"/>
      <c r="I33" s="46"/>
      <c r="J33" s="46"/>
      <c r="K33" s="46"/>
      <c r="L33" s="46"/>
      <c r="M33" s="46"/>
      <c r="N33" s="46"/>
      <c r="O33" s="46"/>
      <c r="P33" s="46"/>
      <c r="Q33" s="46"/>
      <c r="R33" s="46"/>
      <c r="S33" s="46"/>
      <c r="T33" s="46"/>
      <c r="U33" s="46"/>
      <c r="V33" s="46"/>
      <c r="W33" s="46"/>
      <c r="X33" s="46"/>
      <c r="Y33" s="46"/>
      <c r="Z33" s="46"/>
    </row>
    <row r="34" spans="1:26" ht="15.75" customHeight="1" x14ac:dyDescent="0.2">
      <c r="A34" s="46"/>
      <c r="B34" s="46"/>
      <c r="C34" s="46"/>
      <c r="D34" s="46"/>
      <c r="E34" s="46"/>
      <c r="F34" s="46"/>
      <c r="G34" s="46"/>
      <c r="H34" s="46"/>
      <c r="I34" s="46"/>
      <c r="J34" s="46"/>
      <c r="K34" s="46"/>
      <c r="L34" s="46"/>
      <c r="M34" s="46"/>
      <c r="N34" s="46"/>
      <c r="O34" s="46"/>
      <c r="P34" s="46"/>
      <c r="Q34" s="46"/>
      <c r="R34" s="46"/>
      <c r="S34" s="46"/>
      <c r="T34" s="46"/>
      <c r="U34" s="46"/>
      <c r="V34" s="46"/>
      <c r="W34" s="46"/>
      <c r="X34" s="46"/>
      <c r="Y34" s="46"/>
      <c r="Z34" s="46"/>
    </row>
    <row r="35" spans="1:26" ht="15.75" customHeight="1" x14ac:dyDescent="0.2">
      <c r="A35" s="46"/>
      <c r="B35" s="46"/>
      <c r="C35" s="46"/>
      <c r="D35" s="46"/>
      <c r="E35" s="46"/>
      <c r="F35" s="46"/>
      <c r="G35" s="46"/>
      <c r="H35" s="46"/>
      <c r="I35" s="46"/>
      <c r="J35" s="46"/>
      <c r="K35" s="46"/>
      <c r="L35" s="46"/>
      <c r="M35" s="46"/>
      <c r="N35" s="46"/>
      <c r="O35" s="46"/>
      <c r="P35" s="46"/>
      <c r="Q35" s="46"/>
      <c r="R35" s="46"/>
      <c r="S35" s="46"/>
      <c r="T35" s="46"/>
      <c r="U35" s="46"/>
      <c r="V35" s="46"/>
      <c r="W35" s="46"/>
      <c r="X35" s="46"/>
      <c r="Y35" s="46"/>
      <c r="Z35" s="46"/>
    </row>
    <row r="36" spans="1:26" ht="15.75" customHeight="1" x14ac:dyDescent="0.2">
      <c r="A36" s="46"/>
      <c r="B36" s="46"/>
      <c r="C36" s="46"/>
      <c r="D36" s="46"/>
      <c r="E36" s="46"/>
      <c r="F36" s="46"/>
      <c r="G36" s="46"/>
      <c r="H36" s="46"/>
      <c r="I36" s="46"/>
      <c r="J36" s="46"/>
      <c r="K36" s="46"/>
      <c r="L36" s="46"/>
      <c r="M36" s="46"/>
      <c r="N36" s="46"/>
      <c r="O36" s="46"/>
      <c r="P36" s="46"/>
      <c r="Q36" s="46"/>
      <c r="R36" s="46"/>
      <c r="S36" s="46"/>
      <c r="T36" s="46"/>
      <c r="U36" s="46"/>
      <c r="V36" s="46"/>
      <c r="W36" s="46"/>
      <c r="X36" s="46"/>
      <c r="Y36" s="46"/>
      <c r="Z36" s="46"/>
    </row>
    <row r="37" spans="1:26" ht="15.75" customHeight="1" x14ac:dyDescent="0.2">
      <c r="A37" s="46"/>
      <c r="B37" s="46"/>
      <c r="C37" s="46"/>
      <c r="D37" s="46"/>
      <c r="E37" s="46"/>
      <c r="F37" s="46"/>
      <c r="G37" s="46"/>
      <c r="H37" s="46"/>
      <c r="I37" s="46"/>
      <c r="J37" s="46"/>
      <c r="K37" s="46"/>
      <c r="L37" s="46"/>
      <c r="M37" s="46"/>
      <c r="N37" s="46"/>
      <c r="O37" s="46"/>
      <c r="P37" s="46"/>
      <c r="Q37" s="46"/>
      <c r="R37" s="46"/>
      <c r="S37" s="46"/>
      <c r="T37" s="46"/>
      <c r="U37" s="46"/>
      <c r="V37" s="46"/>
      <c r="W37" s="46"/>
      <c r="X37" s="46"/>
      <c r="Y37" s="46"/>
      <c r="Z37" s="46"/>
    </row>
    <row r="38" spans="1:26" ht="15.75" customHeight="1" x14ac:dyDescent="0.2">
      <c r="A38" s="46"/>
      <c r="B38" s="46"/>
      <c r="C38" s="46"/>
      <c r="D38" s="46"/>
      <c r="E38" s="46"/>
      <c r="F38" s="46"/>
      <c r="G38" s="46"/>
      <c r="H38" s="46"/>
      <c r="I38" s="46"/>
      <c r="J38" s="46"/>
      <c r="K38" s="46"/>
      <c r="L38" s="46"/>
      <c r="M38" s="46"/>
      <c r="N38" s="46"/>
      <c r="O38" s="46"/>
      <c r="P38" s="46"/>
      <c r="Q38" s="46"/>
      <c r="R38" s="46"/>
      <c r="S38" s="46"/>
      <c r="T38" s="46"/>
      <c r="U38" s="46"/>
      <c r="V38" s="46"/>
      <c r="W38" s="46"/>
      <c r="X38" s="46"/>
      <c r="Y38" s="46"/>
      <c r="Z38" s="46"/>
    </row>
    <row r="39" spans="1:26" ht="15.75" customHeight="1" x14ac:dyDescent="0.2">
      <c r="A39" s="46"/>
      <c r="B39" s="46"/>
      <c r="C39" s="46"/>
      <c r="D39" s="46"/>
      <c r="E39" s="46"/>
      <c r="F39" s="46"/>
      <c r="G39" s="46"/>
      <c r="H39" s="46"/>
      <c r="I39" s="46"/>
      <c r="J39" s="46"/>
      <c r="K39" s="46"/>
      <c r="L39" s="46"/>
      <c r="M39" s="46"/>
      <c r="N39" s="46"/>
      <c r="O39" s="46"/>
      <c r="P39" s="46"/>
      <c r="Q39" s="46"/>
      <c r="R39" s="46"/>
      <c r="S39" s="46"/>
      <c r="T39" s="46"/>
      <c r="U39" s="46"/>
      <c r="V39" s="46"/>
      <c r="W39" s="46"/>
      <c r="X39" s="46"/>
      <c r="Y39" s="46"/>
      <c r="Z39" s="46"/>
    </row>
    <row r="40" spans="1:26" ht="15.75" customHeight="1" x14ac:dyDescent="0.2">
      <c r="A40" s="46"/>
      <c r="B40" s="46"/>
      <c r="C40" s="46"/>
      <c r="D40" s="46"/>
      <c r="E40" s="46"/>
      <c r="F40" s="46"/>
      <c r="G40" s="46"/>
      <c r="H40" s="46"/>
      <c r="I40" s="46"/>
      <c r="J40" s="46"/>
      <c r="K40" s="46"/>
      <c r="L40" s="46"/>
      <c r="M40" s="46"/>
      <c r="N40" s="46"/>
      <c r="O40" s="46"/>
      <c r="P40" s="46"/>
      <c r="Q40" s="46"/>
      <c r="R40" s="46"/>
      <c r="S40" s="46"/>
      <c r="T40" s="46"/>
      <c r="U40" s="46"/>
      <c r="V40" s="46"/>
      <c r="W40" s="46"/>
      <c r="X40" s="46"/>
      <c r="Y40" s="46"/>
      <c r="Z40" s="46"/>
    </row>
    <row r="41" spans="1:26" ht="15.75" customHeight="1" x14ac:dyDescent="0.2">
      <c r="A41" s="46"/>
      <c r="B41" s="46"/>
      <c r="C41" s="46"/>
      <c r="D41" s="46"/>
      <c r="E41" s="46"/>
      <c r="F41" s="46"/>
      <c r="G41" s="46"/>
      <c r="H41" s="46"/>
      <c r="I41" s="46"/>
      <c r="J41" s="46"/>
      <c r="K41" s="46"/>
      <c r="L41" s="46"/>
      <c r="M41" s="46"/>
      <c r="N41" s="46"/>
      <c r="O41" s="46"/>
      <c r="P41" s="46"/>
      <c r="Q41" s="46"/>
      <c r="R41" s="46"/>
      <c r="S41" s="46"/>
      <c r="T41" s="46"/>
      <c r="U41" s="46"/>
      <c r="V41" s="46"/>
      <c r="W41" s="46"/>
      <c r="X41" s="46"/>
      <c r="Y41" s="46"/>
      <c r="Z41" s="46"/>
    </row>
    <row r="42" spans="1:26" ht="15.75" customHeight="1" x14ac:dyDescent="0.2">
      <c r="A42" s="46"/>
      <c r="B42" s="46"/>
      <c r="C42" s="46"/>
      <c r="D42" s="46"/>
      <c r="E42" s="46"/>
      <c r="F42" s="46"/>
      <c r="G42" s="46"/>
      <c r="H42" s="46"/>
      <c r="I42" s="46"/>
      <c r="J42" s="46"/>
      <c r="K42" s="46"/>
      <c r="L42" s="46"/>
      <c r="M42" s="46"/>
      <c r="N42" s="46"/>
      <c r="O42" s="46"/>
      <c r="P42" s="46"/>
      <c r="Q42" s="46"/>
      <c r="R42" s="46"/>
      <c r="S42" s="46"/>
      <c r="T42" s="46"/>
      <c r="U42" s="46"/>
      <c r="V42" s="46"/>
      <c r="W42" s="46"/>
      <c r="X42" s="46"/>
      <c r="Y42" s="46"/>
      <c r="Z42" s="46"/>
    </row>
    <row r="43" spans="1:26" ht="15.75" customHeight="1" x14ac:dyDescent="0.2">
      <c r="A43" s="46"/>
      <c r="B43" s="46"/>
      <c r="C43" s="46"/>
      <c r="D43" s="46"/>
      <c r="E43" s="46"/>
      <c r="F43" s="46"/>
      <c r="G43" s="46"/>
      <c r="H43" s="46"/>
      <c r="I43" s="46"/>
      <c r="J43" s="46"/>
      <c r="K43" s="46"/>
      <c r="L43" s="46"/>
      <c r="M43" s="46"/>
      <c r="N43" s="46"/>
      <c r="O43" s="46"/>
      <c r="P43" s="46"/>
      <c r="Q43" s="46"/>
      <c r="R43" s="46"/>
      <c r="S43" s="46"/>
      <c r="T43" s="46"/>
      <c r="U43" s="46"/>
      <c r="V43" s="46"/>
      <c r="W43" s="46"/>
      <c r="X43" s="46"/>
      <c r="Y43" s="46"/>
      <c r="Z43" s="46"/>
    </row>
    <row r="44" spans="1:26" ht="15.75" customHeight="1" x14ac:dyDescent="0.2">
      <c r="A44" s="46"/>
      <c r="B44" s="46"/>
      <c r="C44" s="46"/>
      <c r="D44" s="46"/>
      <c r="E44" s="46"/>
      <c r="F44" s="46"/>
      <c r="G44" s="46"/>
      <c r="H44" s="46"/>
      <c r="I44" s="46"/>
      <c r="J44" s="46"/>
      <c r="K44" s="46"/>
      <c r="L44" s="46"/>
      <c r="M44" s="46"/>
      <c r="N44" s="46"/>
      <c r="O44" s="46"/>
      <c r="P44" s="46"/>
      <c r="Q44" s="46"/>
      <c r="R44" s="46"/>
      <c r="S44" s="46"/>
      <c r="T44" s="46"/>
      <c r="U44" s="46"/>
      <c r="V44" s="46"/>
      <c r="W44" s="46"/>
      <c r="X44" s="46"/>
      <c r="Y44" s="46"/>
      <c r="Z44" s="46"/>
    </row>
    <row r="45" spans="1:26" ht="15.75" customHeight="1" x14ac:dyDescent="0.2">
      <c r="A45" s="46"/>
      <c r="B45" s="46"/>
      <c r="C45" s="46"/>
      <c r="D45" s="46"/>
      <c r="E45" s="46"/>
      <c r="F45" s="46"/>
      <c r="G45" s="46"/>
      <c r="H45" s="46"/>
      <c r="I45" s="46"/>
      <c r="J45" s="46"/>
      <c r="K45" s="46"/>
      <c r="L45" s="46"/>
      <c r="M45" s="46"/>
      <c r="N45" s="46"/>
      <c r="O45" s="46"/>
      <c r="P45" s="46"/>
      <c r="Q45" s="46"/>
      <c r="R45" s="46"/>
      <c r="S45" s="46"/>
      <c r="T45" s="46"/>
      <c r="U45" s="46"/>
      <c r="V45" s="46"/>
      <c r="W45" s="46"/>
      <c r="X45" s="46"/>
      <c r="Y45" s="46"/>
      <c r="Z45" s="46"/>
    </row>
    <row r="46" spans="1:26" ht="15.75" customHeight="1" x14ac:dyDescent="0.2">
      <c r="A46" s="46"/>
      <c r="B46" s="46"/>
      <c r="C46" s="46"/>
      <c r="D46" s="46"/>
      <c r="E46" s="46"/>
      <c r="F46" s="46"/>
      <c r="G46" s="46"/>
      <c r="H46" s="46"/>
      <c r="I46" s="46"/>
      <c r="J46" s="46"/>
      <c r="K46" s="46"/>
      <c r="L46" s="46"/>
      <c r="M46" s="46"/>
      <c r="N46" s="46"/>
      <c r="O46" s="46"/>
      <c r="P46" s="46"/>
      <c r="Q46" s="46"/>
      <c r="R46" s="46"/>
      <c r="S46" s="46"/>
      <c r="T46" s="46"/>
      <c r="U46" s="46"/>
      <c r="V46" s="46"/>
      <c r="W46" s="46"/>
      <c r="X46" s="46"/>
      <c r="Y46" s="46"/>
      <c r="Z46" s="46"/>
    </row>
    <row r="47" spans="1:26" ht="15.75" customHeight="1" x14ac:dyDescent="0.2">
      <c r="A47" s="46"/>
      <c r="B47" s="46"/>
      <c r="C47" s="46"/>
      <c r="D47" s="46"/>
      <c r="E47" s="46"/>
      <c r="F47" s="46"/>
      <c r="G47" s="46"/>
      <c r="H47" s="46"/>
      <c r="I47" s="46"/>
      <c r="J47" s="46"/>
      <c r="K47" s="46"/>
      <c r="L47" s="46"/>
      <c r="M47" s="46"/>
      <c r="N47" s="46"/>
      <c r="O47" s="46"/>
      <c r="P47" s="46"/>
      <c r="Q47" s="46"/>
      <c r="R47" s="46"/>
      <c r="S47" s="46"/>
      <c r="T47" s="46"/>
      <c r="U47" s="46"/>
      <c r="V47" s="46"/>
      <c r="W47" s="46"/>
      <c r="X47" s="46"/>
      <c r="Y47" s="46"/>
      <c r="Z47" s="46"/>
    </row>
    <row r="48" spans="1:26" ht="15.75" customHeight="1" x14ac:dyDescent="0.2">
      <c r="A48" s="46"/>
      <c r="B48" s="46"/>
      <c r="C48" s="46"/>
      <c r="D48" s="46"/>
      <c r="E48" s="46"/>
      <c r="F48" s="46"/>
      <c r="G48" s="46"/>
      <c r="H48" s="46"/>
      <c r="I48" s="46"/>
      <c r="J48" s="46"/>
      <c r="K48" s="46"/>
      <c r="L48" s="46"/>
      <c r="M48" s="46"/>
      <c r="N48" s="46"/>
      <c r="O48" s="46"/>
      <c r="P48" s="46"/>
      <c r="Q48" s="46"/>
      <c r="R48" s="46"/>
      <c r="S48" s="46"/>
      <c r="T48" s="46"/>
      <c r="U48" s="46"/>
      <c r="V48" s="46"/>
      <c r="W48" s="46"/>
      <c r="X48" s="46"/>
      <c r="Y48" s="46"/>
      <c r="Z48" s="46"/>
    </row>
    <row r="49" spans="1:26" ht="15.75" customHeight="1" x14ac:dyDescent="0.2">
      <c r="A49" s="46"/>
      <c r="B49" s="46"/>
      <c r="C49" s="46"/>
      <c r="D49" s="46"/>
      <c r="E49" s="46"/>
      <c r="F49" s="46"/>
      <c r="G49" s="46"/>
      <c r="H49" s="46"/>
      <c r="I49" s="46"/>
      <c r="J49" s="46"/>
      <c r="K49" s="46"/>
      <c r="L49" s="46"/>
      <c r="M49" s="46"/>
      <c r="N49" s="46"/>
      <c r="O49" s="46"/>
      <c r="P49" s="46"/>
      <c r="Q49" s="46"/>
      <c r="R49" s="46"/>
      <c r="S49" s="46"/>
      <c r="T49" s="46"/>
      <c r="U49" s="46"/>
      <c r="V49" s="46"/>
      <c r="W49" s="46"/>
      <c r="X49" s="46"/>
      <c r="Y49" s="46"/>
      <c r="Z49" s="46"/>
    </row>
    <row r="50" spans="1:26" ht="15.75" customHeight="1" x14ac:dyDescent="0.2">
      <c r="A50" s="46"/>
      <c r="B50" s="46"/>
      <c r="C50" s="46"/>
      <c r="D50" s="46"/>
      <c r="E50" s="46"/>
      <c r="F50" s="46"/>
      <c r="G50" s="46"/>
      <c r="H50" s="46"/>
      <c r="I50" s="46"/>
      <c r="J50" s="46"/>
      <c r="K50" s="46"/>
      <c r="L50" s="46"/>
      <c r="M50" s="46"/>
      <c r="N50" s="46"/>
      <c r="O50" s="46"/>
      <c r="P50" s="46"/>
      <c r="Q50" s="46"/>
      <c r="R50" s="46"/>
      <c r="S50" s="46"/>
      <c r="T50" s="46"/>
      <c r="U50" s="46"/>
      <c r="V50" s="46"/>
      <c r="W50" s="46"/>
      <c r="X50" s="46"/>
      <c r="Y50" s="46"/>
      <c r="Z50" s="46"/>
    </row>
    <row r="51" spans="1:26" ht="15.75" customHeight="1" x14ac:dyDescent="0.2">
      <c r="A51" s="46"/>
      <c r="B51" s="46"/>
      <c r="C51" s="46"/>
      <c r="D51" s="46"/>
      <c r="E51" s="46"/>
      <c r="F51" s="46"/>
      <c r="G51" s="46"/>
      <c r="H51" s="46"/>
      <c r="I51" s="46"/>
      <c r="J51" s="46"/>
      <c r="K51" s="46"/>
      <c r="L51" s="46"/>
      <c r="M51" s="46"/>
      <c r="N51" s="46"/>
      <c r="O51" s="46"/>
      <c r="P51" s="46"/>
      <c r="Q51" s="46"/>
      <c r="R51" s="46"/>
      <c r="S51" s="46"/>
      <c r="T51" s="46"/>
      <c r="U51" s="46"/>
      <c r="V51" s="46"/>
      <c r="W51" s="46"/>
      <c r="X51" s="46"/>
      <c r="Y51" s="46"/>
      <c r="Z51" s="46"/>
    </row>
    <row r="52" spans="1:26" ht="15.75" customHeight="1" x14ac:dyDescent="0.2">
      <c r="A52" s="46"/>
      <c r="B52" s="46"/>
      <c r="C52" s="46"/>
      <c r="D52" s="46"/>
      <c r="E52" s="46"/>
      <c r="F52" s="46"/>
      <c r="G52" s="46"/>
      <c r="H52" s="46"/>
      <c r="I52" s="46"/>
      <c r="J52" s="46"/>
      <c r="K52" s="46"/>
      <c r="L52" s="46"/>
      <c r="M52" s="46"/>
      <c r="N52" s="46"/>
      <c r="O52" s="46"/>
      <c r="P52" s="46"/>
      <c r="Q52" s="46"/>
      <c r="R52" s="46"/>
      <c r="S52" s="46"/>
      <c r="T52" s="46"/>
      <c r="U52" s="46"/>
      <c r="V52" s="46"/>
      <c r="W52" s="46"/>
      <c r="X52" s="46"/>
      <c r="Y52" s="46"/>
      <c r="Z52" s="46"/>
    </row>
    <row r="53" spans="1:26" ht="15.75" customHeight="1" x14ac:dyDescent="0.2">
      <c r="A53" s="46"/>
      <c r="B53" s="46"/>
      <c r="C53" s="46"/>
      <c r="D53" s="46"/>
      <c r="E53" s="46"/>
      <c r="F53" s="46"/>
      <c r="G53" s="46"/>
      <c r="H53" s="46"/>
      <c r="I53" s="46"/>
      <c r="J53" s="46"/>
      <c r="K53" s="46"/>
      <c r="L53" s="46"/>
      <c r="M53" s="46"/>
      <c r="N53" s="46"/>
      <c r="O53" s="46"/>
      <c r="P53" s="46"/>
      <c r="Q53" s="46"/>
      <c r="R53" s="46"/>
      <c r="S53" s="46"/>
      <c r="T53" s="46"/>
      <c r="U53" s="46"/>
      <c r="V53" s="46"/>
      <c r="W53" s="46"/>
      <c r="X53" s="46"/>
      <c r="Y53" s="46"/>
      <c r="Z53" s="46"/>
    </row>
    <row r="54" spans="1:26" ht="15.75" customHeight="1" x14ac:dyDescent="0.2">
      <c r="A54" s="46"/>
      <c r="B54" s="46"/>
      <c r="C54" s="46"/>
      <c r="D54" s="46"/>
      <c r="E54" s="46"/>
      <c r="F54" s="46"/>
      <c r="G54" s="46"/>
      <c r="H54" s="46"/>
      <c r="I54" s="46"/>
      <c r="J54" s="46"/>
      <c r="K54" s="46"/>
      <c r="L54" s="46"/>
      <c r="M54" s="46"/>
      <c r="N54" s="46"/>
      <c r="O54" s="46"/>
      <c r="P54" s="46"/>
      <c r="Q54" s="46"/>
      <c r="R54" s="46"/>
      <c r="S54" s="46"/>
      <c r="T54" s="46"/>
      <c r="U54" s="46"/>
      <c r="V54" s="46"/>
      <c r="W54" s="46"/>
      <c r="X54" s="46"/>
      <c r="Y54" s="46"/>
      <c r="Z54" s="46"/>
    </row>
    <row r="55" spans="1:26" ht="15.75" customHeight="1" x14ac:dyDescent="0.2">
      <c r="A55" s="46"/>
      <c r="B55" s="46"/>
      <c r="C55" s="46"/>
      <c r="D55" s="46"/>
      <c r="E55" s="46"/>
      <c r="F55" s="46"/>
      <c r="G55" s="46"/>
      <c r="H55" s="46"/>
      <c r="I55" s="46"/>
      <c r="J55" s="46"/>
      <c r="K55" s="46"/>
      <c r="L55" s="46"/>
      <c r="M55" s="46"/>
      <c r="N55" s="46"/>
      <c r="O55" s="46"/>
      <c r="P55" s="46"/>
      <c r="Q55" s="46"/>
      <c r="R55" s="46"/>
      <c r="S55" s="46"/>
      <c r="T55" s="46"/>
      <c r="U55" s="46"/>
      <c r="V55" s="46"/>
      <c r="W55" s="46"/>
      <c r="X55" s="46"/>
      <c r="Y55" s="46"/>
      <c r="Z55" s="46"/>
    </row>
    <row r="56" spans="1:26" ht="15.75" customHeight="1" x14ac:dyDescent="0.2">
      <c r="A56" s="46"/>
      <c r="B56" s="46"/>
      <c r="C56" s="46"/>
      <c r="D56" s="46"/>
      <c r="E56" s="46"/>
      <c r="F56" s="46"/>
      <c r="G56" s="46"/>
      <c r="H56" s="46"/>
      <c r="I56" s="46"/>
      <c r="J56" s="46"/>
      <c r="K56" s="46"/>
      <c r="L56" s="46"/>
      <c r="M56" s="46"/>
      <c r="N56" s="46"/>
      <c r="O56" s="46"/>
      <c r="P56" s="46"/>
      <c r="Q56" s="46"/>
      <c r="R56" s="46"/>
      <c r="S56" s="46"/>
      <c r="T56" s="46"/>
      <c r="U56" s="46"/>
      <c r="V56" s="46"/>
      <c r="W56" s="46"/>
      <c r="X56" s="46"/>
      <c r="Y56" s="46"/>
      <c r="Z56" s="46"/>
    </row>
    <row r="57" spans="1:26" ht="15.75" customHeight="1" x14ac:dyDescent="0.2">
      <c r="A57" s="46"/>
      <c r="B57" s="46"/>
      <c r="C57" s="46"/>
      <c r="D57" s="46"/>
      <c r="E57" s="46"/>
      <c r="F57" s="46"/>
      <c r="G57" s="46"/>
      <c r="H57" s="46"/>
      <c r="I57" s="46"/>
      <c r="J57" s="46"/>
      <c r="K57" s="46"/>
      <c r="L57" s="46"/>
      <c r="M57" s="46"/>
      <c r="N57" s="46"/>
      <c r="O57" s="46"/>
      <c r="P57" s="46"/>
      <c r="Q57" s="46"/>
      <c r="R57" s="46"/>
      <c r="S57" s="46"/>
      <c r="T57" s="46"/>
      <c r="U57" s="46"/>
      <c r="V57" s="46"/>
      <c r="W57" s="46"/>
      <c r="X57" s="46"/>
      <c r="Y57" s="46"/>
      <c r="Z57" s="46"/>
    </row>
    <row r="58" spans="1:26" ht="15.75" customHeight="1" x14ac:dyDescent="0.2">
      <c r="A58" s="46"/>
      <c r="B58" s="46"/>
      <c r="C58" s="46"/>
      <c r="D58" s="46"/>
      <c r="E58" s="46"/>
      <c r="F58" s="46"/>
      <c r="G58" s="46"/>
      <c r="H58" s="46"/>
      <c r="I58" s="46"/>
      <c r="J58" s="46"/>
      <c r="K58" s="46"/>
      <c r="L58" s="46"/>
      <c r="M58" s="46"/>
      <c r="N58" s="46"/>
      <c r="O58" s="46"/>
      <c r="P58" s="46"/>
      <c r="Q58" s="46"/>
      <c r="R58" s="46"/>
      <c r="S58" s="46"/>
      <c r="T58" s="46"/>
      <c r="U58" s="46"/>
      <c r="V58" s="46"/>
      <c r="W58" s="46"/>
      <c r="X58" s="46"/>
      <c r="Y58" s="46"/>
      <c r="Z58" s="46"/>
    </row>
    <row r="59" spans="1:26" ht="15.75" customHeight="1" x14ac:dyDescent="0.2">
      <c r="A59" s="46"/>
      <c r="B59" s="46"/>
      <c r="C59" s="46"/>
      <c r="D59" s="46"/>
      <c r="E59" s="46"/>
      <c r="F59" s="46"/>
      <c r="G59" s="46"/>
      <c r="H59" s="46"/>
      <c r="I59" s="46"/>
      <c r="J59" s="46"/>
      <c r="K59" s="46"/>
      <c r="L59" s="46"/>
      <c r="M59" s="46"/>
      <c r="N59" s="46"/>
      <c r="O59" s="46"/>
      <c r="P59" s="46"/>
      <c r="Q59" s="46"/>
      <c r="R59" s="46"/>
      <c r="S59" s="46"/>
      <c r="T59" s="46"/>
      <c r="U59" s="46"/>
      <c r="V59" s="46"/>
      <c r="W59" s="46"/>
      <c r="X59" s="46"/>
      <c r="Y59" s="46"/>
      <c r="Z59" s="46"/>
    </row>
    <row r="60" spans="1:26" ht="15.75" customHeight="1" x14ac:dyDescent="0.2">
      <c r="A60" s="46"/>
      <c r="B60" s="46"/>
      <c r="C60" s="46"/>
      <c r="D60" s="46"/>
      <c r="E60" s="46"/>
      <c r="F60" s="46"/>
      <c r="G60" s="46"/>
      <c r="H60" s="46"/>
      <c r="I60" s="46"/>
      <c r="J60" s="46"/>
      <c r="K60" s="46"/>
      <c r="L60" s="46"/>
      <c r="M60" s="46"/>
      <c r="N60" s="46"/>
      <c r="O60" s="46"/>
      <c r="P60" s="46"/>
      <c r="Q60" s="46"/>
      <c r="R60" s="46"/>
      <c r="S60" s="46"/>
      <c r="T60" s="46"/>
      <c r="U60" s="46"/>
      <c r="V60" s="46"/>
      <c r="W60" s="46"/>
      <c r="X60" s="46"/>
      <c r="Y60" s="46"/>
      <c r="Z60" s="46"/>
    </row>
    <row r="61" spans="1:26" ht="15.75" customHeight="1" x14ac:dyDescent="0.2">
      <c r="A61" s="46"/>
      <c r="B61" s="46"/>
      <c r="C61" s="46"/>
      <c r="D61" s="46"/>
      <c r="E61" s="46"/>
      <c r="F61" s="46"/>
      <c r="G61" s="46"/>
      <c r="H61" s="46"/>
      <c r="I61" s="46"/>
      <c r="J61" s="46"/>
      <c r="K61" s="46"/>
      <c r="L61" s="46"/>
      <c r="M61" s="46"/>
      <c r="N61" s="46"/>
      <c r="O61" s="46"/>
      <c r="P61" s="46"/>
      <c r="Q61" s="46"/>
      <c r="R61" s="46"/>
      <c r="S61" s="46"/>
      <c r="T61" s="46"/>
      <c r="U61" s="46"/>
      <c r="V61" s="46"/>
      <c r="W61" s="46"/>
      <c r="X61" s="46"/>
      <c r="Y61" s="46"/>
      <c r="Z61" s="46"/>
    </row>
    <row r="62" spans="1:26" ht="15.75" customHeight="1" x14ac:dyDescent="0.2">
      <c r="A62" s="46"/>
      <c r="B62" s="46"/>
      <c r="C62" s="46"/>
      <c r="D62" s="46"/>
      <c r="E62" s="46"/>
      <c r="F62" s="46"/>
      <c r="G62" s="46"/>
      <c r="H62" s="46"/>
      <c r="I62" s="46"/>
      <c r="J62" s="46"/>
      <c r="K62" s="46"/>
      <c r="L62" s="46"/>
      <c r="M62" s="46"/>
      <c r="N62" s="46"/>
      <c r="O62" s="46"/>
      <c r="P62" s="46"/>
      <c r="Q62" s="46"/>
      <c r="R62" s="46"/>
      <c r="S62" s="46"/>
      <c r="T62" s="46"/>
      <c r="U62" s="46"/>
      <c r="V62" s="46"/>
      <c r="W62" s="46"/>
      <c r="X62" s="46"/>
      <c r="Y62" s="46"/>
      <c r="Z62" s="46"/>
    </row>
    <row r="63" spans="1:26" ht="15.75" customHeight="1" x14ac:dyDescent="0.2">
      <c r="A63" s="46"/>
      <c r="B63" s="46"/>
      <c r="C63" s="46"/>
      <c r="D63" s="46"/>
      <c r="E63" s="46"/>
      <c r="F63" s="46"/>
      <c r="G63" s="46"/>
      <c r="H63" s="46"/>
      <c r="I63" s="46"/>
      <c r="J63" s="46"/>
      <c r="K63" s="46"/>
      <c r="L63" s="46"/>
      <c r="M63" s="46"/>
      <c r="N63" s="46"/>
      <c r="O63" s="46"/>
      <c r="P63" s="46"/>
      <c r="Q63" s="46"/>
      <c r="R63" s="46"/>
      <c r="S63" s="46"/>
      <c r="T63" s="46"/>
      <c r="U63" s="46"/>
      <c r="V63" s="46"/>
      <c r="W63" s="46"/>
      <c r="X63" s="46"/>
      <c r="Y63" s="46"/>
      <c r="Z63" s="46"/>
    </row>
    <row r="64" spans="1:26" ht="15.75" customHeight="1" x14ac:dyDescent="0.2">
      <c r="A64" s="46"/>
      <c r="B64" s="46"/>
      <c r="C64" s="46"/>
      <c r="D64" s="46"/>
      <c r="E64" s="46"/>
      <c r="F64" s="46"/>
      <c r="G64" s="46"/>
      <c r="H64" s="46"/>
      <c r="I64" s="46"/>
      <c r="J64" s="46"/>
      <c r="K64" s="46"/>
      <c r="L64" s="46"/>
      <c r="M64" s="46"/>
      <c r="N64" s="46"/>
      <c r="O64" s="46"/>
      <c r="P64" s="46"/>
      <c r="Q64" s="46"/>
      <c r="R64" s="46"/>
      <c r="S64" s="46"/>
      <c r="T64" s="46"/>
      <c r="U64" s="46"/>
      <c r="V64" s="46"/>
      <c r="W64" s="46"/>
      <c r="X64" s="46"/>
      <c r="Y64" s="46"/>
      <c r="Z64" s="46"/>
    </row>
    <row r="65" spans="1:26" ht="15.75" customHeight="1" x14ac:dyDescent="0.2">
      <c r="A65" s="46"/>
      <c r="B65" s="46"/>
      <c r="C65" s="46"/>
      <c r="D65" s="46"/>
      <c r="E65" s="46"/>
      <c r="F65" s="46"/>
      <c r="G65" s="46"/>
      <c r="H65" s="46"/>
      <c r="I65" s="46"/>
      <c r="J65" s="46"/>
      <c r="K65" s="46"/>
      <c r="L65" s="46"/>
      <c r="M65" s="46"/>
      <c r="N65" s="46"/>
      <c r="O65" s="46"/>
      <c r="P65" s="46"/>
      <c r="Q65" s="46"/>
      <c r="R65" s="46"/>
      <c r="S65" s="46"/>
      <c r="T65" s="46"/>
      <c r="U65" s="46"/>
      <c r="V65" s="46"/>
      <c r="W65" s="46"/>
      <c r="X65" s="46"/>
      <c r="Y65" s="46"/>
      <c r="Z65" s="46"/>
    </row>
    <row r="66" spans="1:26" ht="15.75" customHeight="1" x14ac:dyDescent="0.2">
      <c r="A66" s="46"/>
      <c r="B66" s="46"/>
      <c r="C66" s="46"/>
      <c r="D66" s="46"/>
      <c r="E66" s="46"/>
      <c r="F66" s="46"/>
      <c r="G66" s="46"/>
      <c r="H66" s="46"/>
      <c r="I66" s="46"/>
      <c r="J66" s="46"/>
      <c r="K66" s="46"/>
      <c r="L66" s="46"/>
      <c r="M66" s="46"/>
      <c r="N66" s="46"/>
      <c r="O66" s="46"/>
      <c r="P66" s="46"/>
      <c r="Q66" s="46"/>
      <c r="R66" s="46"/>
      <c r="S66" s="46"/>
      <c r="T66" s="46"/>
      <c r="U66" s="46"/>
      <c r="V66" s="46"/>
      <c r="W66" s="46"/>
      <c r="X66" s="46"/>
      <c r="Y66" s="46"/>
      <c r="Z66" s="46"/>
    </row>
    <row r="67" spans="1:26" ht="15.75" customHeight="1" x14ac:dyDescent="0.2">
      <c r="A67" s="46"/>
      <c r="B67" s="46"/>
      <c r="C67" s="46"/>
      <c r="D67" s="46"/>
      <c r="E67" s="46"/>
      <c r="F67" s="46"/>
      <c r="G67" s="46"/>
      <c r="H67" s="46"/>
      <c r="I67" s="46"/>
      <c r="J67" s="46"/>
      <c r="K67" s="46"/>
      <c r="L67" s="46"/>
      <c r="M67" s="46"/>
      <c r="N67" s="46"/>
      <c r="O67" s="46"/>
      <c r="P67" s="46"/>
      <c r="Q67" s="46"/>
      <c r="R67" s="46"/>
      <c r="S67" s="46"/>
      <c r="T67" s="46"/>
      <c r="U67" s="46"/>
      <c r="V67" s="46"/>
      <c r="W67" s="46"/>
      <c r="X67" s="46"/>
      <c r="Y67" s="46"/>
      <c r="Z67" s="46"/>
    </row>
    <row r="68" spans="1:26" ht="15.75" customHeight="1" x14ac:dyDescent="0.2">
      <c r="A68" s="46"/>
      <c r="B68" s="46"/>
      <c r="C68" s="46"/>
      <c r="D68" s="46"/>
      <c r="E68" s="46"/>
      <c r="F68" s="46"/>
      <c r="G68" s="46"/>
      <c r="H68" s="46"/>
      <c r="I68" s="46"/>
      <c r="J68" s="46"/>
      <c r="K68" s="46"/>
      <c r="L68" s="46"/>
      <c r="M68" s="46"/>
      <c r="N68" s="46"/>
      <c r="O68" s="46"/>
      <c r="P68" s="46"/>
      <c r="Q68" s="46"/>
      <c r="R68" s="46"/>
      <c r="S68" s="46"/>
      <c r="T68" s="46"/>
      <c r="U68" s="46"/>
      <c r="V68" s="46"/>
      <c r="W68" s="46"/>
      <c r="X68" s="46"/>
      <c r="Y68" s="46"/>
      <c r="Z68" s="46"/>
    </row>
    <row r="69" spans="1:26" ht="15.75" customHeight="1" x14ac:dyDescent="0.2">
      <c r="A69" s="46"/>
      <c r="B69" s="46"/>
      <c r="C69" s="46"/>
      <c r="D69" s="46"/>
      <c r="E69" s="46"/>
      <c r="F69" s="46"/>
      <c r="G69" s="46"/>
      <c r="H69" s="46"/>
      <c r="I69" s="46"/>
      <c r="J69" s="46"/>
      <c r="K69" s="46"/>
      <c r="L69" s="46"/>
      <c r="M69" s="46"/>
      <c r="N69" s="46"/>
      <c r="O69" s="46"/>
      <c r="P69" s="46"/>
      <c r="Q69" s="46"/>
      <c r="R69" s="46"/>
      <c r="S69" s="46"/>
      <c r="T69" s="46"/>
      <c r="U69" s="46"/>
      <c r="V69" s="46"/>
      <c r="W69" s="46"/>
      <c r="X69" s="46"/>
      <c r="Y69" s="46"/>
      <c r="Z69" s="46"/>
    </row>
    <row r="70" spans="1:26" ht="15.75" customHeight="1" x14ac:dyDescent="0.2">
      <c r="A70" s="46"/>
      <c r="B70" s="46"/>
      <c r="C70" s="46"/>
      <c r="D70" s="46"/>
      <c r="E70" s="46"/>
      <c r="F70" s="46"/>
      <c r="G70" s="46"/>
      <c r="H70" s="46"/>
      <c r="I70" s="46"/>
      <c r="J70" s="46"/>
      <c r="K70" s="46"/>
      <c r="L70" s="46"/>
      <c r="M70" s="46"/>
      <c r="N70" s="46"/>
      <c r="O70" s="46"/>
      <c r="P70" s="46"/>
      <c r="Q70" s="46"/>
      <c r="R70" s="46"/>
      <c r="S70" s="46"/>
      <c r="T70" s="46"/>
      <c r="U70" s="46"/>
      <c r="V70" s="46"/>
      <c r="W70" s="46"/>
      <c r="X70" s="46"/>
      <c r="Y70" s="46"/>
      <c r="Z70" s="46"/>
    </row>
    <row r="71" spans="1:26" ht="15.75" customHeight="1" x14ac:dyDescent="0.2">
      <c r="A71" s="46"/>
      <c r="B71" s="46"/>
      <c r="C71" s="46"/>
      <c r="D71" s="46"/>
      <c r="E71" s="46"/>
      <c r="F71" s="46"/>
      <c r="G71" s="46"/>
      <c r="H71" s="46"/>
      <c r="I71" s="46"/>
      <c r="J71" s="46"/>
      <c r="K71" s="46"/>
      <c r="L71" s="46"/>
      <c r="M71" s="46"/>
      <c r="N71" s="46"/>
      <c r="O71" s="46"/>
      <c r="P71" s="46"/>
      <c r="Q71" s="46"/>
      <c r="R71" s="46"/>
      <c r="S71" s="46"/>
      <c r="T71" s="46"/>
      <c r="U71" s="46"/>
      <c r="V71" s="46"/>
      <c r="W71" s="46"/>
      <c r="X71" s="46"/>
      <c r="Y71" s="46"/>
      <c r="Z71" s="46"/>
    </row>
    <row r="72" spans="1:26" ht="15.75" customHeight="1" x14ac:dyDescent="0.2">
      <c r="A72" s="46"/>
      <c r="B72" s="46"/>
      <c r="C72" s="46"/>
      <c r="D72" s="46"/>
      <c r="E72" s="46"/>
      <c r="F72" s="46"/>
      <c r="G72" s="46"/>
      <c r="H72" s="46"/>
      <c r="I72" s="46"/>
      <c r="J72" s="46"/>
      <c r="K72" s="46"/>
      <c r="L72" s="46"/>
      <c r="M72" s="46"/>
      <c r="N72" s="46"/>
      <c r="O72" s="46"/>
      <c r="P72" s="46"/>
      <c r="Q72" s="46"/>
      <c r="R72" s="46"/>
      <c r="S72" s="46"/>
      <c r="T72" s="46"/>
      <c r="U72" s="46"/>
      <c r="V72" s="46"/>
      <c r="W72" s="46"/>
      <c r="X72" s="46"/>
      <c r="Y72" s="46"/>
      <c r="Z72" s="46"/>
    </row>
    <row r="73" spans="1:26" ht="15.75" customHeight="1" x14ac:dyDescent="0.2">
      <c r="A73" s="46"/>
      <c r="B73" s="46"/>
      <c r="C73" s="46"/>
      <c r="D73" s="46"/>
      <c r="E73" s="46"/>
      <c r="F73" s="46"/>
      <c r="G73" s="46"/>
      <c r="H73" s="46"/>
      <c r="I73" s="46"/>
      <c r="J73" s="46"/>
      <c r="K73" s="46"/>
      <c r="L73" s="46"/>
      <c r="M73" s="46"/>
      <c r="N73" s="46"/>
      <c r="O73" s="46"/>
      <c r="P73" s="46"/>
      <c r="Q73" s="46"/>
      <c r="R73" s="46"/>
      <c r="S73" s="46"/>
      <c r="T73" s="46"/>
      <c r="U73" s="46"/>
      <c r="V73" s="46"/>
      <c r="W73" s="46"/>
      <c r="X73" s="46"/>
      <c r="Y73" s="46"/>
      <c r="Z73" s="46"/>
    </row>
    <row r="74" spans="1:26" ht="15.75" customHeight="1" x14ac:dyDescent="0.2">
      <c r="A74" s="46"/>
      <c r="B74" s="46"/>
      <c r="C74" s="46"/>
      <c r="D74" s="46"/>
      <c r="E74" s="46"/>
      <c r="F74" s="46"/>
      <c r="G74" s="46"/>
      <c r="H74" s="46"/>
      <c r="I74" s="46"/>
      <c r="J74" s="46"/>
      <c r="K74" s="46"/>
      <c r="L74" s="46"/>
      <c r="M74" s="46"/>
      <c r="N74" s="46"/>
      <c r="O74" s="46"/>
      <c r="P74" s="46"/>
      <c r="Q74" s="46"/>
      <c r="R74" s="46"/>
      <c r="S74" s="46"/>
      <c r="T74" s="46"/>
      <c r="U74" s="46"/>
      <c r="V74" s="46"/>
      <c r="W74" s="46"/>
      <c r="X74" s="46"/>
      <c r="Y74" s="46"/>
      <c r="Z74" s="46"/>
    </row>
    <row r="75" spans="1:26" ht="15.75" customHeight="1" x14ac:dyDescent="0.2">
      <c r="A75" s="46"/>
      <c r="B75" s="46"/>
      <c r="C75" s="46"/>
      <c r="D75" s="46"/>
      <c r="E75" s="46"/>
      <c r="F75" s="46"/>
      <c r="G75" s="46"/>
      <c r="H75" s="46"/>
      <c r="I75" s="46"/>
      <c r="J75" s="46"/>
      <c r="K75" s="46"/>
      <c r="L75" s="46"/>
      <c r="M75" s="46"/>
      <c r="N75" s="46"/>
      <c r="O75" s="46"/>
      <c r="P75" s="46"/>
      <c r="Q75" s="46"/>
      <c r="R75" s="46"/>
      <c r="S75" s="46"/>
      <c r="T75" s="46"/>
      <c r="U75" s="46"/>
      <c r="V75" s="46"/>
      <c r="W75" s="46"/>
      <c r="X75" s="46"/>
      <c r="Y75" s="46"/>
      <c r="Z75" s="46"/>
    </row>
    <row r="76" spans="1:26" ht="15.75" customHeight="1" x14ac:dyDescent="0.2">
      <c r="A76" s="46"/>
      <c r="B76" s="46"/>
      <c r="C76" s="46"/>
      <c r="D76" s="46"/>
      <c r="E76" s="46"/>
      <c r="F76" s="46"/>
      <c r="G76" s="46"/>
      <c r="H76" s="46"/>
      <c r="I76" s="46"/>
      <c r="J76" s="46"/>
      <c r="K76" s="46"/>
      <c r="L76" s="46"/>
      <c r="M76" s="46"/>
      <c r="N76" s="46"/>
      <c r="O76" s="46"/>
      <c r="P76" s="46"/>
      <c r="Q76" s="46"/>
      <c r="R76" s="46"/>
      <c r="S76" s="46"/>
      <c r="T76" s="46"/>
      <c r="U76" s="46"/>
      <c r="V76" s="46"/>
      <c r="W76" s="46"/>
      <c r="X76" s="46"/>
      <c r="Y76" s="46"/>
      <c r="Z76" s="46"/>
    </row>
    <row r="77" spans="1:26" ht="15.75" customHeight="1" x14ac:dyDescent="0.2">
      <c r="A77" s="46"/>
      <c r="B77" s="46"/>
      <c r="C77" s="46"/>
      <c r="D77" s="46"/>
      <c r="E77" s="46"/>
      <c r="F77" s="46"/>
      <c r="G77" s="46"/>
      <c r="H77" s="46"/>
      <c r="I77" s="46"/>
      <c r="J77" s="46"/>
      <c r="K77" s="46"/>
      <c r="L77" s="46"/>
      <c r="M77" s="46"/>
      <c r="N77" s="46"/>
      <c r="O77" s="46"/>
      <c r="P77" s="46"/>
      <c r="Q77" s="46"/>
      <c r="R77" s="46"/>
      <c r="S77" s="46"/>
      <c r="T77" s="46"/>
      <c r="U77" s="46"/>
      <c r="V77" s="46"/>
      <c r="W77" s="46"/>
      <c r="X77" s="46"/>
      <c r="Y77" s="46"/>
      <c r="Z77" s="46"/>
    </row>
    <row r="78" spans="1:26" ht="15.75" customHeight="1" x14ac:dyDescent="0.2">
      <c r="A78" s="46"/>
      <c r="B78" s="46"/>
      <c r="C78" s="46"/>
      <c r="D78" s="46"/>
      <c r="E78" s="46"/>
      <c r="F78" s="46"/>
      <c r="G78" s="46"/>
      <c r="H78" s="46"/>
      <c r="I78" s="46"/>
      <c r="J78" s="46"/>
      <c r="K78" s="46"/>
      <c r="L78" s="46"/>
      <c r="M78" s="46"/>
      <c r="N78" s="46"/>
      <c r="O78" s="46"/>
      <c r="P78" s="46"/>
      <c r="Q78" s="46"/>
      <c r="R78" s="46"/>
      <c r="S78" s="46"/>
      <c r="T78" s="46"/>
      <c r="U78" s="46"/>
      <c r="V78" s="46"/>
      <c r="W78" s="46"/>
      <c r="X78" s="46"/>
      <c r="Y78" s="46"/>
      <c r="Z78" s="46"/>
    </row>
    <row r="79" spans="1:26" ht="15.75" customHeight="1" x14ac:dyDescent="0.2">
      <c r="A79" s="46"/>
      <c r="B79" s="46"/>
      <c r="C79" s="46"/>
      <c r="D79" s="46"/>
      <c r="E79" s="46"/>
      <c r="F79" s="46"/>
      <c r="G79" s="46"/>
      <c r="H79" s="46"/>
      <c r="I79" s="46"/>
      <c r="J79" s="46"/>
      <c r="K79" s="46"/>
      <c r="L79" s="46"/>
      <c r="M79" s="46"/>
      <c r="N79" s="46"/>
      <c r="O79" s="46"/>
      <c r="P79" s="46"/>
      <c r="Q79" s="46"/>
      <c r="R79" s="46"/>
      <c r="S79" s="46"/>
      <c r="T79" s="46"/>
      <c r="U79" s="46"/>
      <c r="V79" s="46"/>
      <c r="W79" s="46"/>
      <c r="X79" s="46"/>
      <c r="Y79" s="46"/>
      <c r="Z79" s="46"/>
    </row>
    <row r="80" spans="1:26" ht="15.75" customHeight="1" x14ac:dyDescent="0.2">
      <c r="A80" s="46"/>
      <c r="B80" s="46"/>
      <c r="C80" s="46"/>
      <c r="D80" s="46"/>
      <c r="E80" s="46"/>
      <c r="F80" s="46"/>
      <c r="G80" s="46"/>
      <c r="H80" s="46"/>
      <c r="I80" s="46"/>
      <c r="J80" s="46"/>
      <c r="K80" s="46"/>
      <c r="L80" s="46"/>
      <c r="M80" s="46"/>
      <c r="N80" s="46"/>
      <c r="O80" s="46"/>
      <c r="P80" s="46"/>
      <c r="Q80" s="46"/>
      <c r="R80" s="46"/>
      <c r="S80" s="46"/>
      <c r="T80" s="46"/>
      <c r="U80" s="46"/>
      <c r="V80" s="46"/>
      <c r="W80" s="46"/>
      <c r="X80" s="46"/>
      <c r="Y80" s="46"/>
      <c r="Z80" s="46"/>
    </row>
    <row r="81" spans="1:26" ht="15.75" customHeight="1" x14ac:dyDescent="0.2">
      <c r="A81" s="46"/>
      <c r="B81" s="46"/>
      <c r="C81" s="46"/>
      <c r="D81" s="46"/>
      <c r="E81" s="46"/>
      <c r="F81" s="46"/>
      <c r="G81" s="46"/>
      <c r="H81" s="46"/>
      <c r="I81" s="46"/>
      <c r="J81" s="46"/>
      <c r="K81" s="46"/>
      <c r="L81" s="46"/>
      <c r="M81" s="46"/>
      <c r="N81" s="46"/>
      <c r="O81" s="46"/>
      <c r="P81" s="46"/>
      <c r="Q81" s="46"/>
      <c r="R81" s="46"/>
      <c r="S81" s="46"/>
      <c r="T81" s="46"/>
      <c r="U81" s="46"/>
      <c r="V81" s="46"/>
      <c r="W81" s="46"/>
      <c r="X81" s="46"/>
      <c r="Y81" s="46"/>
      <c r="Z81" s="46"/>
    </row>
    <row r="82" spans="1:26" ht="15.75" customHeight="1" x14ac:dyDescent="0.2">
      <c r="A82" s="46"/>
      <c r="B82" s="46"/>
      <c r="C82" s="46"/>
      <c r="D82" s="46"/>
      <c r="E82" s="46"/>
      <c r="F82" s="46"/>
      <c r="G82" s="46"/>
      <c r="H82" s="46"/>
      <c r="I82" s="46"/>
      <c r="J82" s="46"/>
      <c r="K82" s="46"/>
      <c r="L82" s="46"/>
      <c r="M82" s="46"/>
      <c r="N82" s="46"/>
      <c r="O82" s="46"/>
      <c r="P82" s="46"/>
      <c r="Q82" s="46"/>
      <c r="R82" s="46"/>
      <c r="S82" s="46"/>
      <c r="T82" s="46"/>
      <c r="U82" s="46"/>
      <c r="V82" s="46"/>
      <c r="W82" s="46"/>
      <c r="X82" s="46"/>
      <c r="Y82" s="46"/>
      <c r="Z82" s="46"/>
    </row>
    <row r="83" spans="1:26" ht="15.75" customHeight="1" x14ac:dyDescent="0.2">
      <c r="A83" s="46"/>
      <c r="B83" s="46"/>
      <c r="C83" s="46"/>
      <c r="D83" s="46"/>
      <c r="E83" s="46"/>
      <c r="F83" s="46"/>
      <c r="G83" s="46"/>
      <c r="H83" s="46"/>
      <c r="I83" s="46"/>
      <c r="J83" s="46"/>
      <c r="K83" s="46"/>
      <c r="L83" s="46"/>
      <c r="M83" s="46"/>
      <c r="N83" s="46"/>
      <c r="O83" s="46"/>
      <c r="P83" s="46"/>
      <c r="Q83" s="46"/>
      <c r="R83" s="46"/>
      <c r="S83" s="46"/>
      <c r="T83" s="46"/>
      <c r="U83" s="46"/>
      <c r="V83" s="46"/>
      <c r="W83" s="46"/>
      <c r="X83" s="46"/>
      <c r="Y83" s="46"/>
      <c r="Z83" s="46"/>
    </row>
    <row r="84" spans="1:26" ht="15.75" customHeight="1" x14ac:dyDescent="0.2">
      <c r="A84" s="46"/>
      <c r="B84" s="46"/>
      <c r="C84" s="46"/>
      <c r="D84" s="46"/>
      <c r="E84" s="46"/>
      <c r="F84" s="46"/>
      <c r="G84" s="46"/>
      <c r="H84" s="46"/>
      <c r="I84" s="46"/>
      <c r="J84" s="46"/>
      <c r="K84" s="46"/>
      <c r="L84" s="46"/>
      <c r="M84" s="46"/>
      <c r="N84" s="46"/>
      <c r="O84" s="46"/>
      <c r="P84" s="46"/>
      <c r="Q84" s="46"/>
      <c r="R84" s="46"/>
      <c r="S84" s="46"/>
      <c r="T84" s="46"/>
      <c r="U84" s="46"/>
      <c r="V84" s="46"/>
      <c r="W84" s="46"/>
      <c r="X84" s="46"/>
      <c r="Y84" s="46"/>
      <c r="Z84" s="46"/>
    </row>
    <row r="85" spans="1:26" ht="15.75" customHeight="1" x14ac:dyDescent="0.2">
      <c r="A85" s="46"/>
      <c r="B85" s="46"/>
      <c r="C85" s="46"/>
      <c r="D85" s="46"/>
      <c r="E85" s="46"/>
      <c r="F85" s="46"/>
      <c r="G85" s="46"/>
      <c r="H85" s="46"/>
      <c r="I85" s="46"/>
      <c r="J85" s="46"/>
      <c r="K85" s="46"/>
      <c r="L85" s="46"/>
      <c r="M85" s="46"/>
      <c r="N85" s="46"/>
      <c r="O85" s="46"/>
      <c r="P85" s="46"/>
      <c r="Q85" s="46"/>
      <c r="R85" s="46"/>
      <c r="S85" s="46"/>
      <c r="T85" s="46"/>
      <c r="U85" s="46"/>
      <c r="V85" s="46"/>
      <c r="W85" s="46"/>
      <c r="X85" s="46"/>
      <c r="Y85" s="46"/>
      <c r="Z85" s="46"/>
    </row>
    <row r="86" spans="1:26" ht="15.75" customHeight="1" x14ac:dyDescent="0.2">
      <c r="A86" s="46"/>
      <c r="B86" s="46"/>
      <c r="C86" s="46"/>
      <c r="D86" s="46"/>
      <c r="E86" s="46"/>
      <c r="F86" s="46"/>
      <c r="G86" s="46"/>
      <c r="H86" s="46"/>
      <c r="I86" s="46"/>
      <c r="J86" s="46"/>
      <c r="K86" s="46"/>
      <c r="L86" s="46"/>
      <c r="M86" s="46"/>
      <c r="N86" s="46"/>
      <c r="O86" s="46"/>
      <c r="P86" s="46"/>
      <c r="Q86" s="46"/>
      <c r="R86" s="46"/>
      <c r="S86" s="46"/>
      <c r="T86" s="46"/>
      <c r="U86" s="46"/>
      <c r="V86" s="46"/>
      <c r="W86" s="46"/>
      <c r="X86" s="46"/>
      <c r="Y86" s="46"/>
      <c r="Z86" s="46"/>
    </row>
    <row r="87" spans="1:26" ht="15.75" customHeight="1" x14ac:dyDescent="0.2">
      <c r="A87" s="46"/>
      <c r="B87" s="46"/>
      <c r="C87" s="46"/>
      <c r="D87" s="46"/>
      <c r="E87" s="46"/>
      <c r="F87" s="46"/>
      <c r="G87" s="46"/>
      <c r="H87" s="46"/>
      <c r="I87" s="46"/>
      <c r="J87" s="46"/>
      <c r="K87" s="46"/>
      <c r="L87" s="46"/>
      <c r="M87" s="46"/>
      <c r="N87" s="46"/>
      <c r="O87" s="46"/>
      <c r="P87" s="46"/>
      <c r="Q87" s="46"/>
      <c r="R87" s="46"/>
      <c r="S87" s="46"/>
      <c r="T87" s="46"/>
      <c r="U87" s="46"/>
      <c r="V87" s="46"/>
      <c r="W87" s="46"/>
      <c r="X87" s="46"/>
      <c r="Y87" s="46"/>
      <c r="Z87" s="46"/>
    </row>
    <row r="88" spans="1:26" ht="15.75" customHeight="1" x14ac:dyDescent="0.2">
      <c r="A88" s="46"/>
      <c r="B88" s="46"/>
      <c r="C88" s="46"/>
      <c r="D88" s="46"/>
      <c r="E88" s="46"/>
      <c r="F88" s="46"/>
      <c r="G88" s="46"/>
      <c r="H88" s="46"/>
      <c r="I88" s="46"/>
      <c r="J88" s="46"/>
      <c r="K88" s="46"/>
      <c r="L88" s="46"/>
      <c r="M88" s="46"/>
      <c r="N88" s="46"/>
      <c r="O88" s="46"/>
      <c r="P88" s="46"/>
      <c r="Q88" s="46"/>
      <c r="R88" s="46"/>
      <c r="S88" s="46"/>
      <c r="T88" s="46"/>
      <c r="U88" s="46"/>
      <c r="V88" s="46"/>
      <c r="W88" s="46"/>
      <c r="X88" s="46"/>
      <c r="Y88" s="46"/>
      <c r="Z88" s="46"/>
    </row>
    <row r="89" spans="1:26" ht="15.75" customHeight="1" x14ac:dyDescent="0.2">
      <c r="A89" s="46"/>
      <c r="B89" s="46"/>
      <c r="C89" s="46"/>
      <c r="D89" s="46"/>
      <c r="E89" s="46"/>
      <c r="F89" s="46"/>
      <c r="G89" s="46"/>
      <c r="H89" s="46"/>
      <c r="I89" s="46"/>
      <c r="J89" s="46"/>
      <c r="K89" s="46"/>
      <c r="L89" s="46"/>
      <c r="M89" s="46"/>
      <c r="N89" s="46"/>
      <c r="O89" s="46"/>
      <c r="P89" s="46"/>
      <c r="Q89" s="46"/>
      <c r="R89" s="46"/>
      <c r="S89" s="46"/>
      <c r="T89" s="46"/>
      <c r="U89" s="46"/>
      <c r="V89" s="46"/>
      <c r="W89" s="46"/>
      <c r="X89" s="46"/>
      <c r="Y89" s="46"/>
      <c r="Z89" s="46"/>
    </row>
    <row r="90" spans="1:26" ht="15.75" customHeight="1" x14ac:dyDescent="0.2">
      <c r="A90" s="46"/>
      <c r="B90" s="46"/>
      <c r="C90" s="46"/>
      <c r="D90" s="46"/>
      <c r="E90" s="46"/>
      <c r="F90" s="46"/>
      <c r="G90" s="46"/>
      <c r="H90" s="46"/>
      <c r="I90" s="46"/>
      <c r="J90" s="46"/>
      <c r="K90" s="46"/>
      <c r="L90" s="46"/>
      <c r="M90" s="46"/>
      <c r="N90" s="46"/>
      <c r="O90" s="46"/>
      <c r="P90" s="46"/>
      <c r="Q90" s="46"/>
      <c r="R90" s="46"/>
      <c r="S90" s="46"/>
      <c r="T90" s="46"/>
      <c r="U90" s="46"/>
      <c r="V90" s="46"/>
      <c r="W90" s="46"/>
      <c r="X90" s="46"/>
      <c r="Y90" s="46"/>
      <c r="Z90" s="46"/>
    </row>
    <row r="91" spans="1:26" ht="15.75" customHeight="1" x14ac:dyDescent="0.2">
      <c r="A91" s="46"/>
      <c r="B91" s="46"/>
      <c r="C91" s="46"/>
      <c r="D91" s="46"/>
      <c r="E91" s="46"/>
      <c r="F91" s="46"/>
      <c r="G91" s="46"/>
      <c r="H91" s="46"/>
      <c r="I91" s="46"/>
      <c r="J91" s="46"/>
      <c r="K91" s="46"/>
      <c r="L91" s="46"/>
      <c r="M91" s="46"/>
      <c r="N91" s="46"/>
      <c r="O91" s="46"/>
      <c r="P91" s="46"/>
      <c r="Q91" s="46"/>
      <c r="R91" s="46"/>
      <c r="S91" s="46"/>
      <c r="T91" s="46"/>
      <c r="U91" s="46"/>
      <c r="V91" s="46"/>
      <c r="W91" s="46"/>
      <c r="X91" s="46"/>
      <c r="Y91" s="46"/>
      <c r="Z91" s="46"/>
    </row>
    <row r="92" spans="1:26" ht="15.75" customHeight="1" x14ac:dyDescent="0.2">
      <c r="A92" s="46"/>
      <c r="B92" s="46"/>
      <c r="C92" s="46"/>
      <c r="D92" s="46"/>
      <c r="E92" s="46"/>
      <c r="F92" s="46"/>
      <c r="G92" s="46"/>
      <c r="H92" s="46"/>
      <c r="I92" s="46"/>
      <c r="J92" s="46"/>
      <c r="K92" s="46"/>
      <c r="L92" s="46"/>
      <c r="M92" s="46"/>
      <c r="N92" s="46"/>
      <c r="O92" s="46"/>
      <c r="P92" s="46"/>
      <c r="Q92" s="46"/>
      <c r="R92" s="46"/>
      <c r="S92" s="46"/>
      <c r="T92" s="46"/>
      <c r="U92" s="46"/>
      <c r="V92" s="46"/>
      <c r="W92" s="46"/>
      <c r="X92" s="46"/>
      <c r="Y92" s="46"/>
      <c r="Z92" s="46"/>
    </row>
    <row r="93" spans="1:26" ht="15.75" customHeight="1" x14ac:dyDescent="0.2">
      <c r="A93" s="46"/>
      <c r="B93" s="46"/>
      <c r="C93" s="46"/>
      <c r="D93" s="46"/>
      <c r="E93" s="46"/>
      <c r="F93" s="46"/>
      <c r="G93" s="46"/>
      <c r="H93" s="46"/>
      <c r="I93" s="46"/>
      <c r="J93" s="46"/>
      <c r="K93" s="46"/>
      <c r="L93" s="46"/>
      <c r="M93" s="46"/>
      <c r="N93" s="46"/>
      <c r="O93" s="46"/>
      <c r="P93" s="46"/>
      <c r="Q93" s="46"/>
      <c r="R93" s="46"/>
      <c r="S93" s="46"/>
      <c r="T93" s="46"/>
      <c r="U93" s="46"/>
      <c r="V93" s="46"/>
      <c r="W93" s="46"/>
      <c r="X93" s="46"/>
      <c r="Y93" s="46"/>
      <c r="Z93" s="46"/>
    </row>
    <row r="94" spans="1:26" ht="15.75" customHeight="1" x14ac:dyDescent="0.2">
      <c r="A94" s="46"/>
      <c r="B94" s="46"/>
      <c r="C94" s="46"/>
      <c r="D94" s="46"/>
      <c r="E94" s="46"/>
      <c r="F94" s="46"/>
      <c r="G94" s="46"/>
      <c r="H94" s="46"/>
      <c r="I94" s="46"/>
      <c r="J94" s="46"/>
      <c r="K94" s="46"/>
      <c r="L94" s="46"/>
      <c r="M94" s="46"/>
      <c r="N94" s="46"/>
      <c r="O94" s="46"/>
      <c r="P94" s="46"/>
      <c r="Q94" s="46"/>
      <c r="R94" s="46"/>
      <c r="S94" s="46"/>
      <c r="T94" s="46"/>
      <c r="U94" s="46"/>
      <c r="V94" s="46"/>
      <c r="W94" s="46"/>
      <c r="X94" s="46"/>
      <c r="Y94" s="46"/>
      <c r="Z94" s="46"/>
    </row>
    <row r="95" spans="1:26" ht="15.75" customHeight="1" x14ac:dyDescent="0.2">
      <c r="A95" s="46"/>
      <c r="B95" s="46"/>
      <c r="C95" s="46"/>
      <c r="D95" s="46"/>
      <c r="E95" s="46"/>
      <c r="F95" s="46"/>
      <c r="G95" s="46"/>
      <c r="H95" s="46"/>
      <c r="I95" s="46"/>
      <c r="J95" s="46"/>
      <c r="K95" s="46"/>
      <c r="L95" s="46"/>
      <c r="M95" s="46"/>
      <c r="N95" s="46"/>
      <c r="O95" s="46"/>
      <c r="P95" s="46"/>
      <c r="Q95" s="46"/>
      <c r="R95" s="46"/>
      <c r="S95" s="46"/>
      <c r="T95" s="46"/>
      <c r="U95" s="46"/>
      <c r="V95" s="46"/>
      <c r="W95" s="46"/>
      <c r="X95" s="46"/>
      <c r="Y95" s="46"/>
      <c r="Z95" s="46"/>
    </row>
    <row r="96" spans="1:26" ht="15.75" customHeight="1" x14ac:dyDescent="0.2">
      <c r="A96" s="46"/>
      <c r="B96" s="46"/>
      <c r="C96" s="46"/>
      <c r="D96" s="46"/>
      <c r="E96" s="46"/>
      <c r="F96" s="46"/>
      <c r="G96" s="46"/>
      <c r="H96" s="46"/>
      <c r="I96" s="46"/>
      <c r="J96" s="46"/>
      <c r="K96" s="46"/>
      <c r="L96" s="46"/>
      <c r="M96" s="46"/>
      <c r="N96" s="46"/>
      <c r="O96" s="46"/>
      <c r="P96" s="46"/>
      <c r="Q96" s="46"/>
      <c r="R96" s="46"/>
      <c r="S96" s="46"/>
      <c r="T96" s="46"/>
      <c r="U96" s="46"/>
      <c r="V96" s="46"/>
      <c r="W96" s="46"/>
      <c r="X96" s="46"/>
      <c r="Y96" s="46"/>
      <c r="Z96" s="46"/>
    </row>
    <row r="97" spans="1:26" ht="15.75" customHeight="1" x14ac:dyDescent="0.2">
      <c r="A97" s="46"/>
      <c r="B97" s="46"/>
      <c r="C97" s="46"/>
      <c r="D97" s="46"/>
      <c r="E97" s="46"/>
      <c r="F97" s="46"/>
      <c r="G97" s="46"/>
      <c r="H97" s="46"/>
      <c r="I97" s="46"/>
      <c r="J97" s="46"/>
      <c r="K97" s="46"/>
      <c r="L97" s="46"/>
      <c r="M97" s="46"/>
      <c r="N97" s="46"/>
      <c r="O97" s="46"/>
      <c r="P97" s="46"/>
      <c r="Q97" s="46"/>
      <c r="R97" s="46"/>
      <c r="S97" s="46"/>
      <c r="T97" s="46"/>
      <c r="U97" s="46"/>
      <c r="V97" s="46"/>
      <c r="W97" s="46"/>
      <c r="X97" s="46"/>
      <c r="Y97" s="46"/>
      <c r="Z97" s="46"/>
    </row>
    <row r="98" spans="1:26" ht="15.75" customHeight="1" x14ac:dyDescent="0.2">
      <c r="A98" s="46"/>
      <c r="B98" s="46"/>
      <c r="C98" s="46"/>
      <c r="D98" s="46"/>
      <c r="E98" s="46"/>
      <c r="F98" s="46"/>
      <c r="G98" s="46"/>
      <c r="H98" s="46"/>
      <c r="I98" s="46"/>
      <c r="J98" s="46"/>
      <c r="K98" s="46"/>
      <c r="L98" s="46"/>
      <c r="M98" s="46"/>
      <c r="N98" s="46"/>
      <c r="O98" s="46"/>
      <c r="P98" s="46"/>
      <c r="Q98" s="46"/>
      <c r="R98" s="46"/>
      <c r="S98" s="46"/>
      <c r="T98" s="46"/>
      <c r="U98" s="46"/>
      <c r="V98" s="46"/>
      <c r="W98" s="46"/>
      <c r="X98" s="46"/>
      <c r="Y98" s="46"/>
      <c r="Z98" s="46"/>
    </row>
    <row r="99" spans="1:26" ht="15.75" customHeight="1" x14ac:dyDescent="0.2">
      <c r="A99" s="46"/>
      <c r="B99" s="46"/>
      <c r="C99" s="46"/>
      <c r="D99" s="46"/>
      <c r="E99" s="46"/>
      <c r="F99" s="46"/>
      <c r="G99" s="46"/>
      <c r="H99" s="46"/>
      <c r="I99" s="46"/>
      <c r="J99" s="46"/>
      <c r="K99" s="46"/>
      <c r="L99" s="46"/>
      <c r="M99" s="46"/>
      <c r="N99" s="46"/>
      <c r="O99" s="46"/>
      <c r="P99" s="46"/>
      <c r="Q99" s="46"/>
      <c r="R99" s="46"/>
      <c r="S99" s="46"/>
      <c r="T99" s="46"/>
      <c r="U99" s="46"/>
      <c r="V99" s="46"/>
      <c r="W99" s="46"/>
      <c r="X99" s="46"/>
      <c r="Y99" s="46"/>
      <c r="Z99" s="46"/>
    </row>
    <row r="100" spans="1:26" ht="15.75" customHeight="1" x14ac:dyDescent="0.2">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c r="Y100" s="46"/>
      <c r="Z100" s="46"/>
    </row>
    <row r="101" spans="1:26" ht="15.75" customHeight="1" x14ac:dyDescent="0.2">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c r="Y101" s="46"/>
      <c r="Z101" s="46"/>
    </row>
    <row r="102" spans="1:26" ht="15.75" customHeight="1" x14ac:dyDescent="0.2">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c r="Y102" s="46"/>
      <c r="Z102" s="46"/>
    </row>
    <row r="103" spans="1:26" ht="15.75" customHeight="1" x14ac:dyDescent="0.2">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c r="Y103" s="46"/>
      <c r="Z103" s="46"/>
    </row>
    <row r="104" spans="1:26" ht="15.75" customHeight="1" x14ac:dyDescent="0.2">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c r="Y104" s="46"/>
      <c r="Z104" s="46"/>
    </row>
    <row r="105" spans="1:26" ht="15.75" customHeight="1" x14ac:dyDescent="0.2">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c r="Y105" s="46"/>
      <c r="Z105" s="46"/>
    </row>
    <row r="106" spans="1:26" ht="15.75" customHeight="1" x14ac:dyDescent="0.2">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c r="Y106" s="46"/>
      <c r="Z106" s="46"/>
    </row>
    <row r="107" spans="1:26" ht="15.75" customHeight="1" x14ac:dyDescent="0.2">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c r="Y107" s="46"/>
      <c r="Z107" s="46"/>
    </row>
    <row r="108" spans="1:26" ht="15.75" customHeight="1" x14ac:dyDescent="0.2">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c r="Y108" s="46"/>
      <c r="Z108" s="46"/>
    </row>
    <row r="109" spans="1:26" ht="15.75" customHeight="1" x14ac:dyDescent="0.2">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c r="Y109" s="46"/>
      <c r="Z109" s="46"/>
    </row>
    <row r="110" spans="1:26" ht="15.75" customHeight="1" x14ac:dyDescent="0.2">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c r="Y110" s="46"/>
      <c r="Z110" s="46"/>
    </row>
    <row r="111" spans="1:26" ht="15.75" customHeight="1" x14ac:dyDescent="0.2">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c r="Y111" s="46"/>
      <c r="Z111" s="46"/>
    </row>
    <row r="112" spans="1:26" ht="15.75" customHeight="1" x14ac:dyDescent="0.2">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c r="Y112" s="46"/>
      <c r="Z112" s="46"/>
    </row>
    <row r="113" spans="1:26" ht="15.75" customHeight="1" x14ac:dyDescent="0.2">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c r="Y113" s="46"/>
      <c r="Z113" s="46"/>
    </row>
    <row r="114" spans="1:26" ht="15.75" customHeight="1" x14ac:dyDescent="0.2">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row>
    <row r="115" spans="1:26" ht="15.75" customHeight="1" x14ac:dyDescent="0.2">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row>
    <row r="116" spans="1:26" ht="15.75" customHeight="1" x14ac:dyDescent="0.2">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c r="Y116" s="46"/>
      <c r="Z116" s="46"/>
    </row>
    <row r="117" spans="1:26" ht="15.75" customHeight="1" x14ac:dyDescent="0.2">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c r="Y117" s="46"/>
      <c r="Z117" s="46"/>
    </row>
    <row r="118" spans="1:26" ht="15.75" customHeight="1" x14ac:dyDescent="0.2">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c r="Y118" s="46"/>
      <c r="Z118" s="46"/>
    </row>
    <row r="119" spans="1:26" ht="15.75" customHeight="1" x14ac:dyDescent="0.2">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c r="Y119" s="46"/>
      <c r="Z119" s="46"/>
    </row>
    <row r="120" spans="1:26" ht="15.75" customHeight="1" x14ac:dyDescent="0.2">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c r="Y120" s="46"/>
      <c r="Z120" s="46"/>
    </row>
    <row r="121" spans="1:26" ht="15.75" customHeight="1" x14ac:dyDescent="0.2">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c r="Y121" s="46"/>
      <c r="Z121" s="46"/>
    </row>
    <row r="122" spans="1:26" ht="15.75" customHeight="1" x14ac:dyDescent="0.2">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c r="Y122" s="46"/>
      <c r="Z122" s="46"/>
    </row>
    <row r="123" spans="1:26" ht="15.75" customHeight="1" x14ac:dyDescent="0.2">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c r="Y123" s="46"/>
      <c r="Z123" s="46"/>
    </row>
    <row r="124" spans="1:26" ht="15.75" customHeight="1" x14ac:dyDescent="0.2">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c r="Y124" s="46"/>
      <c r="Z124" s="46"/>
    </row>
    <row r="125" spans="1:26" ht="15.75" customHeight="1" x14ac:dyDescent="0.2">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c r="Y125" s="46"/>
      <c r="Z125" s="46"/>
    </row>
    <row r="126" spans="1:26" ht="15.75" customHeight="1" x14ac:dyDescent="0.2">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c r="Y126" s="46"/>
      <c r="Z126" s="46"/>
    </row>
    <row r="127" spans="1:26" ht="15.75" customHeight="1" x14ac:dyDescent="0.2">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c r="Y127" s="46"/>
      <c r="Z127" s="46"/>
    </row>
    <row r="128" spans="1:26" ht="15.75" customHeight="1" x14ac:dyDescent="0.2">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c r="Y128" s="46"/>
      <c r="Z128" s="46"/>
    </row>
    <row r="129" spans="1:26" ht="15.75" customHeight="1" x14ac:dyDescent="0.2">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c r="Y129" s="46"/>
      <c r="Z129" s="46"/>
    </row>
    <row r="130" spans="1:26" ht="15.75" customHeight="1" x14ac:dyDescent="0.2">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c r="Y130" s="46"/>
      <c r="Z130" s="46"/>
    </row>
    <row r="131" spans="1:26" ht="15.75" customHeight="1" x14ac:dyDescent="0.2">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c r="Y131" s="46"/>
      <c r="Z131" s="46"/>
    </row>
    <row r="132" spans="1:26" ht="15.75" customHeight="1" x14ac:dyDescent="0.2">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row>
    <row r="133" spans="1:26" ht="15.75" customHeight="1" x14ac:dyDescent="0.2">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row>
    <row r="134" spans="1:26" ht="15.75" customHeight="1" x14ac:dyDescent="0.2">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c r="Y134" s="46"/>
      <c r="Z134" s="46"/>
    </row>
    <row r="135" spans="1:26" ht="15.75" customHeight="1" x14ac:dyDescent="0.2">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ht="15.75" customHeight="1" x14ac:dyDescent="0.2">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ht="15.75" customHeight="1" x14ac:dyDescent="0.2">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ht="15.75" customHeight="1" x14ac:dyDescent="0.2">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ht="15.75" customHeight="1" x14ac:dyDescent="0.2">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ht="15.75" customHeight="1" x14ac:dyDescent="0.2">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ht="15.75" customHeight="1" x14ac:dyDescent="0.2">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ht="15.75" customHeight="1" x14ac:dyDescent="0.2">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ht="15.75" customHeight="1" x14ac:dyDescent="0.2">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ht="15.75" customHeight="1" x14ac:dyDescent="0.2">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ht="15.75" customHeight="1" x14ac:dyDescent="0.2">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ht="15.75" customHeight="1" x14ac:dyDescent="0.2">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ht="15.75" customHeight="1" x14ac:dyDescent="0.2">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ht="15.75" customHeight="1" x14ac:dyDescent="0.2">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ht="15.75" customHeight="1" x14ac:dyDescent="0.2">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ht="15.75" customHeight="1" x14ac:dyDescent="0.2">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ht="15.75" customHeight="1" x14ac:dyDescent="0.2">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ht="15.75" customHeight="1" x14ac:dyDescent="0.2">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ht="15.75" customHeight="1" x14ac:dyDescent="0.2">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ht="15.75" customHeight="1" x14ac:dyDescent="0.2">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ht="15.75" customHeight="1" x14ac:dyDescent="0.2">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ht="15.75" customHeight="1" x14ac:dyDescent="0.2">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ht="15.75" customHeight="1" x14ac:dyDescent="0.2">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ht="15.75" customHeight="1" x14ac:dyDescent="0.2">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ht="15.75" customHeight="1" x14ac:dyDescent="0.2">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ht="15.75" customHeight="1" x14ac:dyDescent="0.2">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ht="15.75" customHeight="1" x14ac:dyDescent="0.2">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ht="15.75" customHeight="1" x14ac:dyDescent="0.2">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ht="15.75" customHeight="1" x14ac:dyDescent="0.2">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ht="15.75" customHeight="1" x14ac:dyDescent="0.2">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ht="15.75" customHeight="1" x14ac:dyDescent="0.2">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ht="15.75" customHeight="1" x14ac:dyDescent="0.2">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ht="15.75" customHeight="1" x14ac:dyDescent="0.2">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ht="15.75" customHeight="1" x14ac:dyDescent="0.2">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ht="15.75" customHeight="1" x14ac:dyDescent="0.2">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ht="15.75" customHeight="1" x14ac:dyDescent="0.2">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ht="15.75" customHeight="1" x14ac:dyDescent="0.2">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ht="15.75" customHeight="1" x14ac:dyDescent="0.2">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ht="15.75" customHeight="1" x14ac:dyDescent="0.2">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ht="15.75" customHeight="1" x14ac:dyDescent="0.2">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ht="15.75" customHeight="1" x14ac:dyDescent="0.2">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ht="15.75" customHeight="1" x14ac:dyDescent="0.2">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ht="15.75" customHeight="1" x14ac:dyDescent="0.2">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ht="15.75" customHeight="1" x14ac:dyDescent="0.2">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ht="15.75" customHeight="1" x14ac:dyDescent="0.2">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ht="15.75" customHeight="1" x14ac:dyDescent="0.2">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ht="15.75" customHeight="1" x14ac:dyDescent="0.2">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ht="15.75" customHeight="1" x14ac:dyDescent="0.2">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ht="15.75" customHeight="1" x14ac:dyDescent="0.2">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ht="15.75" customHeight="1" x14ac:dyDescent="0.2">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ht="15.75" customHeight="1" x14ac:dyDescent="0.2">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ht="15.75" customHeight="1" x14ac:dyDescent="0.2">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ht="15.75" customHeight="1" x14ac:dyDescent="0.2">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ht="15.75" customHeight="1" x14ac:dyDescent="0.2">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ht="15.75" customHeight="1" x14ac:dyDescent="0.2">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ht="15.75" customHeight="1" x14ac:dyDescent="0.2">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ht="15.75" customHeight="1" x14ac:dyDescent="0.2">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ht="15.75" customHeight="1" x14ac:dyDescent="0.2">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ht="15.75" customHeight="1" x14ac:dyDescent="0.2">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ht="15.75" customHeight="1" x14ac:dyDescent="0.2">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ht="15.75" customHeight="1" x14ac:dyDescent="0.2">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ht="15.75" customHeight="1" x14ac:dyDescent="0.2">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ht="15.75" customHeight="1" x14ac:dyDescent="0.2">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ht="15.75" customHeight="1" x14ac:dyDescent="0.2">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ht="15.75" customHeight="1" x14ac:dyDescent="0.2">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ht="15.75" customHeight="1" x14ac:dyDescent="0.2">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ht="15.75" customHeight="1" x14ac:dyDescent="0.2">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c r="Y201" s="46"/>
      <c r="Z201" s="46"/>
    </row>
    <row r="202" spans="1:26" ht="15.75" customHeight="1" x14ac:dyDescent="0.2">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c r="Y202" s="46"/>
      <c r="Z202" s="46"/>
    </row>
    <row r="203" spans="1:26" ht="15.75" customHeight="1" x14ac:dyDescent="0.2">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c r="Y203" s="46"/>
      <c r="Z203" s="46"/>
    </row>
    <row r="204" spans="1:26" ht="15.75" customHeight="1" x14ac:dyDescent="0.2">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c r="Y204" s="46"/>
      <c r="Z204" s="46"/>
    </row>
    <row r="205" spans="1:26" ht="15.75" customHeight="1" x14ac:dyDescent="0.2">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c r="Y205" s="46"/>
      <c r="Z205" s="46"/>
    </row>
    <row r="206" spans="1:26" ht="15.75" customHeight="1" x14ac:dyDescent="0.2">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c r="Y206" s="46"/>
      <c r="Z206" s="46"/>
    </row>
    <row r="207" spans="1:26" ht="15.75" customHeight="1" x14ac:dyDescent="0.2">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c r="Y207" s="46"/>
      <c r="Z207" s="46"/>
    </row>
    <row r="208" spans="1:26" ht="15.75" customHeight="1" x14ac:dyDescent="0.2">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c r="Y208" s="46"/>
      <c r="Z208" s="46"/>
    </row>
    <row r="209" spans="1:26" ht="15.75" customHeight="1" x14ac:dyDescent="0.2">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c r="Y209" s="46"/>
      <c r="Z209" s="46"/>
    </row>
    <row r="210" spans="1:26" ht="15.75" customHeight="1" x14ac:dyDescent="0.2">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c r="Y210" s="46"/>
      <c r="Z210" s="46"/>
    </row>
    <row r="211" spans="1:26" ht="15.75" customHeight="1" x14ac:dyDescent="0.2">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c r="Y211" s="46"/>
      <c r="Z211" s="46"/>
    </row>
    <row r="212" spans="1:26" ht="15.75" customHeight="1" x14ac:dyDescent="0.2">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c r="Y212" s="46"/>
      <c r="Z212" s="46"/>
    </row>
    <row r="213" spans="1:26" ht="15.75" customHeight="1" x14ac:dyDescent="0.2">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c r="Y213" s="46"/>
      <c r="Z213" s="46"/>
    </row>
    <row r="214" spans="1:26" ht="15.75" customHeight="1" x14ac:dyDescent="0.2">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c r="Y214" s="46"/>
      <c r="Z214" s="46"/>
    </row>
    <row r="215" spans="1:26" ht="15.75" customHeight="1" x14ac:dyDescent="0.2">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c r="Y215" s="46"/>
      <c r="Z215" s="46"/>
    </row>
    <row r="216" spans="1:26" ht="15.75" customHeight="1" x14ac:dyDescent="0.2">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c r="Y216" s="46"/>
      <c r="Z216" s="46"/>
    </row>
    <row r="217" spans="1:26" ht="15.75" customHeight="1" x14ac:dyDescent="0.2">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c r="Y217" s="46"/>
      <c r="Z217" s="46"/>
    </row>
    <row r="218" spans="1:26" ht="15.75" customHeight="1" x14ac:dyDescent="0.2">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c r="Y218" s="46"/>
      <c r="Z218" s="46"/>
    </row>
    <row r="219" spans="1:26" ht="15.75" customHeight="1" x14ac:dyDescent="0.2">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c r="Y219" s="46"/>
      <c r="Z219" s="46"/>
    </row>
    <row r="220" spans="1:26" ht="15.75" customHeight="1" x14ac:dyDescent="0.2">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c r="Y220" s="46"/>
      <c r="Z220" s="46"/>
    </row>
    <row r="221" spans="1:26" ht="15.75" customHeight="1" x14ac:dyDescent="0.2">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c r="Y221" s="46"/>
      <c r="Z221" s="46"/>
    </row>
    <row r="222" spans="1:26" ht="15.75" customHeight="1" x14ac:dyDescent="0.2">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c r="Y222" s="46"/>
      <c r="Z222" s="46"/>
    </row>
    <row r="223" spans="1:26" ht="15.75" customHeight="1" x14ac:dyDescent="0.2">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c r="Y223" s="46"/>
      <c r="Z223" s="46"/>
    </row>
    <row r="224" spans="1:26" ht="15.75" customHeight="1" x14ac:dyDescent="0.2">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c r="Y224" s="46"/>
      <c r="Z224" s="46"/>
    </row>
    <row r="225" spans="1:26" ht="15.75" customHeight="1" x14ac:dyDescent="0.2">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c r="Y225" s="46"/>
      <c r="Z225" s="46"/>
    </row>
    <row r="226" spans="1:26" ht="15.75" customHeight="1" x14ac:dyDescent="0.2">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c r="Y226" s="46"/>
      <c r="Z226" s="46"/>
    </row>
    <row r="227" spans="1:26" ht="15.75" customHeight="1" x14ac:dyDescent="0.2">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c r="Y227" s="46"/>
      <c r="Z227" s="46"/>
    </row>
    <row r="228" spans="1:26" ht="15.75" customHeight="1" x14ac:dyDescent="0.2">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c r="Y228" s="46"/>
      <c r="Z228" s="46"/>
    </row>
    <row r="229" spans="1:26" ht="15.75" customHeight="1" x14ac:dyDescent="0.2">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c r="Y229" s="46"/>
      <c r="Z229" s="46"/>
    </row>
    <row r="230" spans="1:26" ht="15.75" customHeight="1" x14ac:dyDescent="0.2">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c r="Y230" s="46"/>
      <c r="Z230" s="46"/>
    </row>
    <row r="231" spans="1:26" ht="15.75" customHeight="1" x14ac:dyDescent="0.2">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c r="Y231" s="46"/>
      <c r="Z231" s="46"/>
    </row>
    <row r="232" spans="1:26" ht="15.75" customHeight="1" x14ac:dyDescent="0.2">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c r="Y232" s="46"/>
      <c r="Z232" s="46"/>
    </row>
    <row r="233" spans="1:26" ht="15.75" customHeight="1" x14ac:dyDescent="0.2">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c r="Y233" s="46"/>
      <c r="Z233" s="46"/>
    </row>
    <row r="234" spans="1:26" ht="15.75" customHeight="1" x14ac:dyDescent="0.2">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c r="Y234" s="46"/>
      <c r="Z234" s="46"/>
    </row>
    <row r="235" spans="1:26" ht="15.75" customHeight="1" x14ac:dyDescent="0.2">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c r="Y235" s="46"/>
      <c r="Z235" s="46"/>
    </row>
    <row r="236" spans="1:26" ht="15.75" customHeight="1" x14ac:dyDescent="0.2">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c r="Y236" s="46"/>
      <c r="Z236" s="46"/>
    </row>
    <row r="237" spans="1:26" ht="15.75" customHeight="1" x14ac:dyDescent="0.2">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c r="Y237" s="46"/>
      <c r="Z237" s="46"/>
    </row>
    <row r="238" spans="1:26" ht="15.75" customHeight="1" x14ac:dyDescent="0.2">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c r="Y238" s="46"/>
      <c r="Z238" s="46"/>
    </row>
    <row r="239" spans="1:26" ht="15.75" customHeight="1" x14ac:dyDescent="0.2">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c r="Y239" s="46"/>
      <c r="Z239" s="46"/>
    </row>
    <row r="240" spans="1:26" ht="15.75" customHeight="1" x14ac:dyDescent="0.2">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c r="Y240" s="46"/>
      <c r="Z240" s="46"/>
    </row>
    <row r="241" spans="1:26" ht="15.75" customHeight="1" x14ac:dyDescent="0.2">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c r="Y241" s="46"/>
      <c r="Z241" s="46"/>
    </row>
    <row r="242" spans="1:26" ht="15.75" customHeight="1" x14ac:dyDescent="0.2">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c r="Y242" s="46"/>
      <c r="Z242" s="46"/>
    </row>
    <row r="243" spans="1:26" ht="15.75" customHeight="1" x14ac:dyDescent="0.2">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c r="Y243" s="46"/>
      <c r="Z243" s="46"/>
    </row>
    <row r="244" spans="1:26" ht="15.75" customHeight="1" x14ac:dyDescent="0.2">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c r="Y244" s="46"/>
      <c r="Z244" s="46"/>
    </row>
    <row r="245" spans="1:26" ht="15.75" customHeight="1" x14ac:dyDescent="0.2">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c r="Y245" s="46"/>
      <c r="Z245" s="46"/>
    </row>
    <row r="246" spans="1:26" ht="15.75" customHeight="1" x14ac:dyDescent="0.2">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c r="Y246" s="46"/>
      <c r="Z246" s="46"/>
    </row>
    <row r="247" spans="1:26" ht="15.75" customHeight="1" x14ac:dyDescent="0.2">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c r="Y247" s="46"/>
      <c r="Z247" s="46"/>
    </row>
    <row r="248" spans="1:26" ht="15.75" customHeight="1" x14ac:dyDescent="0.2">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c r="Y248" s="46"/>
      <c r="Z248" s="46"/>
    </row>
    <row r="249" spans="1:26" ht="15.75" customHeight="1" x14ac:dyDescent="0.2">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c r="Y249" s="46"/>
      <c r="Z249" s="46"/>
    </row>
    <row r="250" spans="1:26" ht="15.75" customHeight="1" x14ac:dyDescent="0.2">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c r="Y250" s="46"/>
      <c r="Z250" s="46"/>
    </row>
    <row r="251" spans="1:26" ht="15.75" customHeight="1" x14ac:dyDescent="0.2">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c r="Y251" s="46"/>
      <c r="Z251" s="46"/>
    </row>
    <row r="252" spans="1:26" ht="15.75" customHeight="1" x14ac:dyDescent="0.2">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c r="Y252" s="46"/>
      <c r="Z252" s="46"/>
    </row>
    <row r="253" spans="1:26" ht="15.75" customHeight="1" x14ac:dyDescent="0.2">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c r="Y253" s="46"/>
      <c r="Z253" s="46"/>
    </row>
    <row r="254" spans="1:26" ht="15.75" customHeight="1" x14ac:dyDescent="0.2">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c r="Y254" s="46"/>
      <c r="Z254" s="46"/>
    </row>
    <row r="255" spans="1:26" ht="15.75" customHeight="1" x14ac:dyDescent="0.2">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c r="Y255" s="46"/>
      <c r="Z255" s="46"/>
    </row>
    <row r="256" spans="1:26" ht="15.75" customHeight="1" x14ac:dyDescent="0.2">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c r="Y256" s="46"/>
      <c r="Z256" s="46"/>
    </row>
    <row r="257" spans="1:26" ht="15.75" customHeight="1" x14ac:dyDescent="0.2">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c r="Y257" s="46"/>
      <c r="Z257" s="46"/>
    </row>
    <row r="258" spans="1:26" ht="15.75" customHeight="1" x14ac:dyDescent="0.2">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c r="Y258" s="46"/>
      <c r="Z258" s="46"/>
    </row>
    <row r="259" spans="1:26" ht="15.75" customHeight="1" x14ac:dyDescent="0.2">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c r="Y259" s="46"/>
      <c r="Z259" s="46"/>
    </row>
    <row r="260" spans="1:26" ht="15.75" customHeight="1" x14ac:dyDescent="0.2">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c r="Y260" s="46"/>
      <c r="Z260" s="46"/>
    </row>
    <row r="261" spans="1:26" ht="15.75" customHeight="1" x14ac:dyDescent="0.2">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c r="Y261" s="46"/>
      <c r="Z261" s="46"/>
    </row>
    <row r="262" spans="1:26" ht="15.75" customHeight="1" x14ac:dyDescent="0.2">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c r="Y262" s="46"/>
      <c r="Z262" s="46"/>
    </row>
    <row r="263" spans="1:26" ht="15.75" customHeight="1" x14ac:dyDescent="0.2">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c r="Y263" s="46"/>
      <c r="Z263" s="46"/>
    </row>
    <row r="264" spans="1:26" ht="15.75" customHeight="1" x14ac:dyDescent="0.2">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c r="Y264" s="46"/>
      <c r="Z264" s="46"/>
    </row>
    <row r="265" spans="1:26" ht="15.75" customHeight="1" x14ac:dyDescent="0.2">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c r="Y265" s="46"/>
      <c r="Z265" s="46"/>
    </row>
    <row r="266" spans="1:26" ht="15.75" customHeight="1" x14ac:dyDescent="0.2">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c r="Y266" s="46"/>
      <c r="Z266" s="46"/>
    </row>
    <row r="267" spans="1:26" ht="15.75" customHeight="1" x14ac:dyDescent="0.2">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c r="Y267" s="46"/>
      <c r="Z267" s="46"/>
    </row>
    <row r="268" spans="1:26" ht="15.75" customHeight="1" x14ac:dyDescent="0.2">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c r="Y268" s="46"/>
      <c r="Z268" s="46"/>
    </row>
    <row r="269" spans="1:26" ht="15.75" customHeight="1" x14ac:dyDescent="0.2">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c r="Y269" s="46"/>
      <c r="Z269" s="46"/>
    </row>
    <row r="270" spans="1:26" ht="15.75" customHeight="1" x14ac:dyDescent="0.2">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c r="Y270" s="46"/>
      <c r="Z270" s="46"/>
    </row>
    <row r="271" spans="1:26" ht="15.75" customHeight="1" x14ac:dyDescent="0.2">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c r="Y271" s="46"/>
      <c r="Z271" s="46"/>
    </row>
    <row r="272" spans="1:26" ht="15.75" customHeight="1" x14ac:dyDescent="0.2">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c r="Y272" s="46"/>
      <c r="Z272" s="46"/>
    </row>
    <row r="273" spans="1:26" ht="15.75" customHeight="1" x14ac:dyDescent="0.2">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c r="Y273" s="46"/>
      <c r="Z273" s="46"/>
    </row>
    <row r="274" spans="1:26" ht="15.75" customHeight="1" x14ac:dyDescent="0.2">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c r="Y274" s="46"/>
      <c r="Z274" s="46"/>
    </row>
    <row r="275" spans="1:26" ht="15.75" customHeight="1" x14ac:dyDescent="0.2">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c r="Y275" s="46"/>
      <c r="Z275" s="46"/>
    </row>
    <row r="276" spans="1:26" ht="15.75" customHeight="1" x14ac:dyDescent="0.2">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c r="Y276" s="46"/>
      <c r="Z276" s="46"/>
    </row>
    <row r="277" spans="1:26" ht="15.75" customHeight="1" x14ac:dyDescent="0.2">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c r="Y277" s="46"/>
      <c r="Z277" s="46"/>
    </row>
    <row r="278" spans="1:26" ht="15.75" customHeight="1" x14ac:dyDescent="0.2">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c r="Y278" s="46"/>
      <c r="Z278" s="46"/>
    </row>
    <row r="279" spans="1:26" ht="15.75" customHeight="1" x14ac:dyDescent="0.2">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c r="Y279" s="46"/>
      <c r="Z279" s="46"/>
    </row>
    <row r="280" spans="1:26" ht="15.75" customHeight="1" x14ac:dyDescent="0.2">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c r="Y280" s="46"/>
      <c r="Z280" s="46"/>
    </row>
    <row r="281" spans="1:26" ht="15.75" customHeight="1" x14ac:dyDescent="0.2">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c r="Y281" s="46"/>
      <c r="Z281" s="46"/>
    </row>
    <row r="282" spans="1:26" ht="15.75" customHeight="1" x14ac:dyDescent="0.2">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c r="Y282" s="46"/>
      <c r="Z282" s="46"/>
    </row>
    <row r="283" spans="1:26" ht="15.75" customHeight="1" x14ac:dyDescent="0.2">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c r="Y283" s="46"/>
      <c r="Z283" s="46"/>
    </row>
    <row r="284" spans="1:26" ht="15.75" customHeight="1" x14ac:dyDescent="0.2">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c r="Y284" s="46"/>
      <c r="Z284" s="46"/>
    </row>
    <row r="285" spans="1:26" ht="15.75" customHeight="1" x14ac:dyDescent="0.2">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c r="Y285" s="46"/>
      <c r="Z285" s="46"/>
    </row>
    <row r="286" spans="1:26" ht="15.75" customHeight="1" x14ac:dyDescent="0.2">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c r="Y286" s="46"/>
      <c r="Z286" s="46"/>
    </row>
    <row r="287" spans="1:26" ht="15.75" customHeight="1" x14ac:dyDescent="0.2">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c r="Y287" s="46"/>
      <c r="Z287" s="46"/>
    </row>
    <row r="288" spans="1:26" ht="15.75" customHeight="1" x14ac:dyDescent="0.2">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c r="Y288" s="46"/>
      <c r="Z288" s="46"/>
    </row>
    <row r="289" spans="1:26" ht="15.75" customHeight="1" x14ac:dyDescent="0.2">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c r="Y289" s="46"/>
      <c r="Z289" s="46"/>
    </row>
    <row r="290" spans="1:26" ht="15.75" customHeight="1" x14ac:dyDescent="0.2">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c r="Y290" s="46"/>
      <c r="Z290" s="46"/>
    </row>
    <row r="291" spans="1:26" ht="15.75" customHeight="1" x14ac:dyDescent="0.2">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c r="Y291" s="46"/>
      <c r="Z291" s="46"/>
    </row>
    <row r="292" spans="1:26" ht="15.75" customHeight="1" x14ac:dyDescent="0.2">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c r="Y292" s="46"/>
      <c r="Z292" s="46"/>
    </row>
    <row r="293" spans="1:26" ht="15.75" customHeight="1" x14ac:dyDescent="0.2">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c r="Y293" s="46"/>
      <c r="Z293" s="46"/>
    </row>
    <row r="294" spans="1:26" ht="15.75" customHeight="1" x14ac:dyDescent="0.2">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c r="Y294" s="46"/>
      <c r="Z294" s="46"/>
    </row>
    <row r="295" spans="1:26" ht="15.75" customHeight="1" x14ac:dyDescent="0.2">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c r="Y295" s="46"/>
      <c r="Z295" s="46"/>
    </row>
    <row r="296" spans="1:26" ht="15.75" customHeight="1" x14ac:dyDescent="0.2">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c r="Y296" s="46"/>
      <c r="Z296" s="46"/>
    </row>
    <row r="297" spans="1:26" ht="15.75" customHeight="1" x14ac:dyDescent="0.2">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c r="Y297" s="46"/>
      <c r="Z297" s="46"/>
    </row>
    <row r="298" spans="1:26" ht="15.75" customHeight="1" x14ac:dyDescent="0.2">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c r="Y298" s="46"/>
      <c r="Z298" s="46"/>
    </row>
    <row r="299" spans="1:26" ht="15.75" customHeight="1" x14ac:dyDescent="0.2">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c r="Y299" s="46"/>
      <c r="Z299" s="46"/>
    </row>
    <row r="300" spans="1:26" ht="15.75" customHeight="1" x14ac:dyDescent="0.2">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c r="Y300" s="46"/>
      <c r="Z300" s="46"/>
    </row>
    <row r="301" spans="1:26" ht="15.75" customHeight="1" x14ac:dyDescent="0.2">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c r="Y301" s="46"/>
      <c r="Z301" s="46"/>
    </row>
    <row r="302" spans="1:26" ht="15.75" customHeight="1" x14ac:dyDescent="0.2">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c r="Y302" s="46"/>
      <c r="Z302" s="46"/>
    </row>
    <row r="303" spans="1:26" ht="15.75" customHeight="1" x14ac:dyDescent="0.2">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c r="Y303" s="46"/>
      <c r="Z303" s="46"/>
    </row>
    <row r="304" spans="1:26" ht="15.75" customHeight="1" x14ac:dyDescent="0.2">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c r="Y304" s="46"/>
      <c r="Z304" s="46"/>
    </row>
    <row r="305" spans="1:26" ht="15.75" customHeight="1" x14ac:dyDescent="0.2">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c r="Y305" s="46"/>
      <c r="Z305" s="46"/>
    </row>
    <row r="306" spans="1:26" ht="15.75" customHeight="1" x14ac:dyDescent="0.2">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c r="Y306" s="46"/>
      <c r="Z306" s="46"/>
    </row>
    <row r="307" spans="1:26" ht="15.75" customHeight="1" x14ac:dyDescent="0.2">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c r="Y307" s="46"/>
      <c r="Z307" s="46"/>
    </row>
    <row r="308" spans="1:26" ht="15.75" customHeight="1" x14ac:dyDescent="0.2">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c r="Y308" s="46"/>
      <c r="Z308" s="46"/>
    </row>
    <row r="309" spans="1:26" ht="15.75" customHeight="1" x14ac:dyDescent="0.2">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c r="Y309" s="46"/>
      <c r="Z309" s="46"/>
    </row>
    <row r="310" spans="1:26" ht="15.75" customHeight="1" x14ac:dyDescent="0.2">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c r="Y310" s="46"/>
      <c r="Z310" s="46"/>
    </row>
    <row r="311" spans="1:26" ht="15.75" customHeight="1" x14ac:dyDescent="0.2">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c r="Y311" s="46"/>
      <c r="Z311" s="46"/>
    </row>
    <row r="312" spans="1:26" ht="15.75" customHeight="1" x14ac:dyDescent="0.2">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c r="Y312" s="46"/>
      <c r="Z312" s="46"/>
    </row>
    <row r="313" spans="1:26" ht="15.75" customHeight="1" x14ac:dyDescent="0.2">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c r="Y313" s="46"/>
      <c r="Z313" s="46"/>
    </row>
    <row r="314" spans="1:26" ht="15.75" customHeight="1" x14ac:dyDescent="0.2">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c r="Y314" s="46"/>
      <c r="Z314" s="46"/>
    </row>
    <row r="315" spans="1:26" ht="15.75" customHeight="1" x14ac:dyDescent="0.2">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c r="Y315" s="46"/>
      <c r="Z315" s="46"/>
    </row>
    <row r="316" spans="1:26" ht="15.75" customHeight="1" x14ac:dyDescent="0.2">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c r="Y316" s="46"/>
      <c r="Z316" s="46"/>
    </row>
    <row r="317" spans="1:26" ht="15.75" customHeight="1" x14ac:dyDescent="0.2">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c r="Y317" s="46"/>
      <c r="Z317" s="46"/>
    </row>
    <row r="318" spans="1:26" ht="15.75" customHeight="1" x14ac:dyDescent="0.2">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c r="Y318" s="46"/>
      <c r="Z318" s="46"/>
    </row>
    <row r="319" spans="1:26" ht="15.75" customHeight="1" x14ac:dyDescent="0.2">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c r="Y319" s="46"/>
      <c r="Z319" s="46"/>
    </row>
    <row r="320" spans="1:26" ht="15.75" customHeight="1" x14ac:dyDescent="0.2">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c r="Y320" s="46"/>
      <c r="Z320" s="46"/>
    </row>
    <row r="321" spans="1:26" ht="15.75" customHeight="1" x14ac:dyDescent="0.2">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c r="Y321" s="46"/>
      <c r="Z321" s="46"/>
    </row>
    <row r="322" spans="1:26" ht="15.75" customHeight="1" x14ac:dyDescent="0.2">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c r="Y322" s="46"/>
      <c r="Z322" s="46"/>
    </row>
    <row r="323" spans="1:26" ht="15.75" customHeight="1" x14ac:dyDescent="0.2">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c r="Y323" s="46"/>
      <c r="Z323" s="46"/>
    </row>
    <row r="324" spans="1:26" ht="15.75" customHeight="1" x14ac:dyDescent="0.2">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c r="Y324" s="46"/>
      <c r="Z324" s="46"/>
    </row>
    <row r="325" spans="1:26" ht="15.75" customHeight="1" x14ac:dyDescent="0.2">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c r="Y325" s="46"/>
      <c r="Z325" s="46"/>
    </row>
    <row r="326" spans="1:26" ht="15.75" customHeight="1" x14ac:dyDescent="0.2">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c r="Y326" s="46"/>
      <c r="Z326" s="46"/>
    </row>
    <row r="327" spans="1:26" ht="15.75" customHeight="1" x14ac:dyDescent="0.2">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c r="Y327" s="46"/>
      <c r="Z327" s="46"/>
    </row>
    <row r="328" spans="1:26" ht="15.75" customHeight="1" x14ac:dyDescent="0.2">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c r="Y328" s="46"/>
      <c r="Z328" s="46"/>
    </row>
    <row r="329" spans="1:26" ht="15.75" customHeight="1" x14ac:dyDescent="0.2">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c r="Y329" s="46"/>
      <c r="Z329" s="46"/>
    </row>
    <row r="330" spans="1:26" ht="15.75" customHeight="1" x14ac:dyDescent="0.2">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c r="Y330" s="46"/>
      <c r="Z330" s="46"/>
    </row>
    <row r="331" spans="1:26" ht="15.75" customHeight="1" x14ac:dyDescent="0.2">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c r="Y331" s="46"/>
      <c r="Z331" s="46"/>
    </row>
    <row r="332" spans="1:26" ht="15.75" customHeight="1" x14ac:dyDescent="0.2">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c r="Y332" s="46"/>
      <c r="Z332" s="46"/>
    </row>
    <row r="333" spans="1:26" ht="15.75" customHeight="1" x14ac:dyDescent="0.2">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c r="Y333" s="46"/>
      <c r="Z333" s="46"/>
    </row>
    <row r="334" spans="1:26" ht="15.75" customHeight="1" x14ac:dyDescent="0.2">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c r="Y334" s="46"/>
      <c r="Z334" s="46"/>
    </row>
    <row r="335" spans="1:26" ht="15.75" customHeight="1" x14ac:dyDescent="0.2">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c r="Y335" s="46"/>
      <c r="Z335" s="46"/>
    </row>
    <row r="336" spans="1:26" ht="15.75" customHeight="1" x14ac:dyDescent="0.2">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c r="Y336" s="46"/>
      <c r="Z336" s="46"/>
    </row>
    <row r="337" spans="1:26" ht="15.75" customHeight="1" x14ac:dyDescent="0.2">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c r="Y337" s="46"/>
      <c r="Z337" s="46"/>
    </row>
    <row r="338" spans="1:26" ht="15.75" customHeight="1" x14ac:dyDescent="0.2">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c r="Y338" s="46"/>
      <c r="Z338" s="46"/>
    </row>
    <row r="339" spans="1:26" ht="15.75" customHeight="1" x14ac:dyDescent="0.2">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c r="Y339" s="46"/>
      <c r="Z339" s="46"/>
    </row>
    <row r="340" spans="1:26" ht="15.75" customHeight="1" x14ac:dyDescent="0.2">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c r="Y340" s="46"/>
      <c r="Z340" s="46"/>
    </row>
    <row r="341" spans="1:26" ht="15.75" customHeight="1" x14ac:dyDescent="0.2">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c r="Y341" s="46"/>
      <c r="Z341" s="46"/>
    </row>
    <row r="342" spans="1:26" ht="15.75" customHeight="1" x14ac:dyDescent="0.2">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c r="Y342" s="46"/>
      <c r="Z342" s="46"/>
    </row>
    <row r="343" spans="1:26" ht="15.75" customHeight="1" x14ac:dyDescent="0.2">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c r="Y343" s="46"/>
      <c r="Z343" s="46"/>
    </row>
    <row r="344" spans="1:26" ht="15.75" customHeight="1" x14ac:dyDescent="0.2">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c r="Y344" s="46"/>
      <c r="Z344" s="46"/>
    </row>
    <row r="345" spans="1:26" ht="15.75" customHeight="1" x14ac:dyDescent="0.2">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c r="Y345" s="46"/>
      <c r="Z345" s="46"/>
    </row>
    <row r="346" spans="1:26" ht="15.75" customHeight="1" x14ac:dyDescent="0.2">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c r="Y346" s="46"/>
      <c r="Z346" s="46"/>
    </row>
    <row r="347" spans="1:26" ht="15.75" customHeight="1" x14ac:dyDescent="0.2">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c r="Y347" s="46"/>
      <c r="Z347" s="46"/>
    </row>
    <row r="348" spans="1:26" ht="15.75" customHeight="1" x14ac:dyDescent="0.2">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c r="Y348" s="46"/>
      <c r="Z348" s="46"/>
    </row>
    <row r="349" spans="1:26" ht="15.75" customHeight="1" x14ac:dyDescent="0.2">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c r="Y349" s="46"/>
      <c r="Z349" s="46"/>
    </row>
    <row r="350" spans="1:26" ht="15.75" customHeight="1" x14ac:dyDescent="0.2">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c r="Y350" s="46"/>
      <c r="Z350" s="46"/>
    </row>
    <row r="351" spans="1:26" ht="15.75" customHeight="1" x14ac:dyDescent="0.2">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c r="Y351" s="46"/>
      <c r="Z351" s="46"/>
    </row>
    <row r="352" spans="1:26" ht="15.75" customHeight="1" x14ac:dyDescent="0.2">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c r="Y352" s="46"/>
      <c r="Z352" s="46"/>
    </row>
    <row r="353" spans="1:26" ht="15.75" customHeight="1" x14ac:dyDescent="0.2">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c r="Y353" s="46"/>
      <c r="Z353" s="46"/>
    </row>
    <row r="354" spans="1:26" ht="15.75" customHeight="1" x14ac:dyDescent="0.2">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c r="Y354" s="46"/>
      <c r="Z354" s="46"/>
    </row>
    <row r="355" spans="1:26" ht="15.75" customHeight="1" x14ac:dyDescent="0.2">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c r="Y355" s="46"/>
      <c r="Z355" s="46"/>
    </row>
    <row r="356" spans="1:26" ht="15.75" customHeight="1" x14ac:dyDescent="0.2">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c r="Y356" s="46"/>
      <c r="Z356" s="46"/>
    </row>
    <row r="357" spans="1:26" ht="15.75" customHeight="1" x14ac:dyDescent="0.2">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c r="Y357" s="46"/>
      <c r="Z357" s="46"/>
    </row>
    <row r="358" spans="1:26" ht="15.75" customHeight="1" x14ac:dyDescent="0.2">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c r="Y358" s="46"/>
      <c r="Z358" s="46"/>
    </row>
    <row r="359" spans="1:26" ht="15.75" customHeight="1" x14ac:dyDescent="0.2">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c r="Y359" s="46"/>
      <c r="Z359" s="46"/>
    </row>
    <row r="360" spans="1:26" ht="15.75" customHeight="1" x14ac:dyDescent="0.2">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c r="Y360" s="46"/>
      <c r="Z360" s="46"/>
    </row>
    <row r="361" spans="1:26" ht="15.75" customHeight="1" x14ac:dyDescent="0.2">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c r="Y361" s="46"/>
      <c r="Z361" s="46"/>
    </row>
    <row r="362" spans="1:26" ht="15.75" customHeight="1" x14ac:dyDescent="0.2">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c r="Y362" s="46"/>
      <c r="Z362" s="46"/>
    </row>
    <row r="363" spans="1:26" ht="15.75" customHeight="1" x14ac:dyDescent="0.2">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c r="Y363" s="46"/>
      <c r="Z363" s="46"/>
    </row>
    <row r="364" spans="1:26" ht="15.75" customHeight="1" x14ac:dyDescent="0.2">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c r="Y364" s="46"/>
      <c r="Z364" s="46"/>
    </row>
    <row r="365" spans="1:26" ht="15.75" customHeight="1" x14ac:dyDescent="0.2">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c r="Y365" s="46"/>
      <c r="Z365" s="46"/>
    </row>
    <row r="366" spans="1:26" ht="15.75" customHeight="1" x14ac:dyDescent="0.2">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c r="Y366" s="46"/>
      <c r="Z366" s="46"/>
    </row>
    <row r="367" spans="1:26" ht="15.75" customHeight="1" x14ac:dyDescent="0.2">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c r="Y367" s="46"/>
      <c r="Z367" s="46"/>
    </row>
    <row r="368" spans="1:26" ht="15.75" customHeight="1" x14ac:dyDescent="0.2">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c r="Y368" s="46"/>
      <c r="Z368" s="46"/>
    </row>
    <row r="369" spans="1:26" ht="15.75" customHeight="1" x14ac:dyDescent="0.2">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c r="Y369" s="46"/>
      <c r="Z369" s="46"/>
    </row>
    <row r="370" spans="1:26" ht="15.75" customHeight="1" x14ac:dyDescent="0.2">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c r="Y370" s="46"/>
      <c r="Z370" s="46"/>
    </row>
    <row r="371" spans="1:26" ht="15.75" customHeight="1" x14ac:dyDescent="0.2">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c r="Y371" s="46"/>
      <c r="Z371" s="46"/>
    </row>
    <row r="372" spans="1:26" ht="15.75" customHeight="1" x14ac:dyDescent="0.2">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c r="Y372" s="46"/>
      <c r="Z372" s="46"/>
    </row>
    <row r="373" spans="1:26" ht="15.75" customHeight="1" x14ac:dyDescent="0.2">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c r="Y373" s="46"/>
      <c r="Z373" s="46"/>
    </row>
    <row r="374" spans="1:26" ht="15.75" customHeight="1" x14ac:dyDescent="0.2">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c r="Y374" s="46"/>
      <c r="Z374" s="46"/>
    </row>
    <row r="375" spans="1:26" ht="15.75" customHeight="1" x14ac:dyDescent="0.2">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c r="Y375" s="46"/>
      <c r="Z375" s="46"/>
    </row>
    <row r="376" spans="1:26" ht="15.75" customHeight="1" x14ac:dyDescent="0.2">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c r="Y376" s="46"/>
      <c r="Z376" s="46"/>
    </row>
    <row r="377" spans="1:26" ht="15.75" customHeight="1" x14ac:dyDescent="0.2">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c r="Y377" s="46"/>
      <c r="Z377" s="46"/>
    </row>
    <row r="378" spans="1:26" ht="15.75" customHeight="1" x14ac:dyDescent="0.2">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c r="Y378" s="46"/>
      <c r="Z378" s="46"/>
    </row>
    <row r="379" spans="1:26" ht="15.75" customHeight="1" x14ac:dyDescent="0.2">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c r="Y379" s="46"/>
      <c r="Z379" s="46"/>
    </row>
    <row r="380" spans="1:26" ht="15.75" customHeight="1" x14ac:dyDescent="0.2">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c r="Y380" s="46"/>
      <c r="Z380" s="46"/>
    </row>
    <row r="381" spans="1:26" ht="15.75" customHeight="1" x14ac:dyDescent="0.2">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c r="Y381" s="46"/>
      <c r="Z381" s="46"/>
    </row>
    <row r="382" spans="1:26" ht="15.75" customHeight="1" x14ac:dyDescent="0.2">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c r="Y382" s="46"/>
      <c r="Z382" s="46"/>
    </row>
    <row r="383" spans="1:26" ht="15.75" customHeight="1" x14ac:dyDescent="0.2">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c r="Y383" s="46"/>
      <c r="Z383" s="46"/>
    </row>
    <row r="384" spans="1:26" ht="15.75" customHeight="1" x14ac:dyDescent="0.2">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c r="Y384" s="46"/>
      <c r="Z384" s="46"/>
    </row>
    <row r="385" spans="1:26" ht="15.75" customHeight="1" x14ac:dyDescent="0.2">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c r="Y385" s="46"/>
      <c r="Z385" s="46"/>
    </row>
    <row r="386" spans="1:26" ht="15.75" customHeight="1" x14ac:dyDescent="0.2">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c r="Y386" s="46"/>
      <c r="Z386" s="46"/>
    </row>
    <row r="387" spans="1:26" ht="15.75" customHeight="1" x14ac:dyDescent="0.2">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c r="Y387" s="46"/>
      <c r="Z387" s="46"/>
    </row>
    <row r="388" spans="1:26" ht="15.75" customHeight="1" x14ac:dyDescent="0.2">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c r="Y388" s="46"/>
      <c r="Z388" s="46"/>
    </row>
    <row r="389" spans="1:26" ht="15.75" customHeight="1" x14ac:dyDescent="0.2">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c r="Y389" s="46"/>
      <c r="Z389" s="46"/>
    </row>
    <row r="390" spans="1:26" ht="15.75" customHeight="1" x14ac:dyDescent="0.2">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c r="Y390" s="46"/>
      <c r="Z390" s="46"/>
    </row>
    <row r="391" spans="1:26" ht="15.75" customHeight="1" x14ac:dyDescent="0.2">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c r="Y391" s="46"/>
      <c r="Z391" s="46"/>
    </row>
    <row r="392" spans="1:26" ht="15.75" customHeight="1" x14ac:dyDescent="0.2">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c r="Y392" s="46"/>
      <c r="Z392" s="46"/>
    </row>
    <row r="393" spans="1:26" ht="15.75" customHeight="1" x14ac:dyDescent="0.2">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c r="Y393" s="46"/>
      <c r="Z393" s="46"/>
    </row>
    <row r="394" spans="1:26" ht="15.75" customHeight="1" x14ac:dyDescent="0.2">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c r="Y394" s="46"/>
      <c r="Z394" s="46"/>
    </row>
    <row r="395" spans="1:26" ht="15.75" customHeight="1" x14ac:dyDescent="0.2">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c r="Y395" s="46"/>
      <c r="Z395" s="46"/>
    </row>
    <row r="396" spans="1:26" ht="15.75" customHeight="1" x14ac:dyDescent="0.2">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c r="Y396" s="46"/>
      <c r="Z396" s="46"/>
    </row>
    <row r="397" spans="1:26" ht="15.75" customHeight="1" x14ac:dyDescent="0.2">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c r="Y397" s="46"/>
      <c r="Z397" s="46"/>
    </row>
    <row r="398" spans="1:26" ht="15.75" customHeight="1" x14ac:dyDescent="0.2">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c r="Y398" s="46"/>
      <c r="Z398" s="46"/>
    </row>
    <row r="399" spans="1:26" ht="15.75" customHeight="1" x14ac:dyDescent="0.2">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c r="Y399" s="46"/>
      <c r="Z399" s="46"/>
    </row>
    <row r="400" spans="1:26" ht="15.75" customHeight="1" x14ac:dyDescent="0.2">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c r="Y400" s="46"/>
      <c r="Z400" s="46"/>
    </row>
    <row r="401" spans="1:26" ht="15.75" customHeight="1" x14ac:dyDescent="0.2">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c r="Y401" s="46"/>
      <c r="Z401" s="46"/>
    </row>
    <row r="402" spans="1:26" ht="15.75" customHeight="1" x14ac:dyDescent="0.2">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c r="Y402" s="46"/>
      <c r="Z402" s="46"/>
    </row>
    <row r="403" spans="1:26" ht="15.75" customHeight="1" x14ac:dyDescent="0.2">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c r="Y403" s="46"/>
      <c r="Z403" s="46"/>
    </row>
    <row r="404" spans="1:26" ht="15.75" customHeight="1" x14ac:dyDescent="0.2">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c r="Y404" s="46"/>
      <c r="Z404" s="46"/>
    </row>
    <row r="405" spans="1:26" ht="15.75" customHeight="1" x14ac:dyDescent="0.2">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c r="Y405" s="46"/>
      <c r="Z405" s="46"/>
    </row>
    <row r="406" spans="1:26" ht="15.75" customHeight="1" x14ac:dyDescent="0.2">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c r="Y406" s="46"/>
      <c r="Z406" s="46"/>
    </row>
    <row r="407" spans="1:26" ht="15.75" customHeight="1" x14ac:dyDescent="0.2">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c r="Y407" s="46"/>
      <c r="Z407" s="46"/>
    </row>
    <row r="408" spans="1:26" ht="15.75" customHeight="1" x14ac:dyDescent="0.2">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c r="Y408" s="46"/>
      <c r="Z408" s="46"/>
    </row>
    <row r="409" spans="1:26" ht="15.75" customHeight="1" x14ac:dyDescent="0.2">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c r="Y409" s="46"/>
      <c r="Z409" s="46"/>
    </row>
    <row r="410" spans="1:26" ht="15.75" customHeight="1" x14ac:dyDescent="0.2">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c r="Y410" s="46"/>
      <c r="Z410" s="46"/>
    </row>
    <row r="411" spans="1:26" ht="15.75" customHeight="1" x14ac:dyDescent="0.2">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c r="Y411" s="46"/>
      <c r="Z411" s="46"/>
    </row>
    <row r="412" spans="1:26" ht="15.75" customHeight="1" x14ac:dyDescent="0.2">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c r="Y412" s="46"/>
      <c r="Z412" s="46"/>
    </row>
    <row r="413" spans="1:26" ht="15.75" customHeight="1" x14ac:dyDescent="0.2">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c r="Y413" s="46"/>
      <c r="Z413" s="46"/>
    </row>
    <row r="414" spans="1:26" ht="15.75" customHeight="1" x14ac:dyDescent="0.2">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c r="Y414" s="46"/>
      <c r="Z414" s="46"/>
    </row>
    <row r="415" spans="1:26" ht="15.75" customHeight="1" x14ac:dyDescent="0.2">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c r="Y415" s="46"/>
      <c r="Z415" s="46"/>
    </row>
    <row r="416" spans="1:26" ht="15.75" customHeight="1" x14ac:dyDescent="0.2">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c r="Y416" s="46"/>
      <c r="Z416" s="46"/>
    </row>
    <row r="417" spans="1:26" ht="15.75" customHeight="1" x14ac:dyDescent="0.2">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c r="Y417" s="46"/>
      <c r="Z417" s="46"/>
    </row>
    <row r="418" spans="1:26" ht="15.75" customHeight="1" x14ac:dyDescent="0.2">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c r="Y418" s="46"/>
      <c r="Z418" s="46"/>
    </row>
    <row r="419" spans="1:26" ht="15.75" customHeight="1" x14ac:dyDescent="0.2">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c r="Y419" s="46"/>
      <c r="Z419" s="46"/>
    </row>
    <row r="420" spans="1:26" ht="15.75" customHeight="1" x14ac:dyDescent="0.2">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c r="Y420" s="46"/>
      <c r="Z420" s="46"/>
    </row>
    <row r="421" spans="1:26" ht="15.75" customHeight="1" x14ac:dyDescent="0.2">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c r="Y421" s="46"/>
      <c r="Z421" s="46"/>
    </row>
    <row r="422" spans="1:26" ht="15.75" customHeight="1" x14ac:dyDescent="0.2">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c r="Y422" s="46"/>
      <c r="Z422" s="46"/>
    </row>
    <row r="423" spans="1:26" ht="15.75" customHeight="1" x14ac:dyDescent="0.2">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c r="Y423" s="46"/>
      <c r="Z423" s="46"/>
    </row>
    <row r="424" spans="1:26" ht="15.75" customHeight="1" x14ac:dyDescent="0.2">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c r="Y424" s="46"/>
      <c r="Z424" s="46"/>
    </row>
    <row r="425" spans="1:26" ht="15.75" customHeight="1" x14ac:dyDescent="0.2">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c r="Y425" s="46"/>
      <c r="Z425" s="46"/>
    </row>
    <row r="426" spans="1:26" ht="15.75" customHeight="1" x14ac:dyDescent="0.2">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c r="Y426" s="46"/>
      <c r="Z426" s="46"/>
    </row>
    <row r="427" spans="1:26" ht="15.75" customHeight="1" x14ac:dyDescent="0.2">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c r="Y427" s="46"/>
      <c r="Z427" s="46"/>
    </row>
    <row r="428" spans="1:26" ht="15.75" customHeight="1" x14ac:dyDescent="0.2">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c r="Y428" s="46"/>
      <c r="Z428" s="46"/>
    </row>
    <row r="429" spans="1:26" ht="15.75" customHeight="1" x14ac:dyDescent="0.2">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c r="Y429" s="46"/>
      <c r="Z429" s="46"/>
    </row>
    <row r="430" spans="1:26" ht="15.75" customHeight="1" x14ac:dyDescent="0.2">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c r="Y430" s="46"/>
      <c r="Z430" s="46"/>
    </row>
    <row r="431" spans="1:26" ht="15.75" customHeight="1" x14ac:dyDescent="0.2">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c r="Y431" s="46"/>
      <c r="Z431" s="46"/>
    </row>
    <row r="432" spans="1:26" ht="15.75" customHeight="1" x14ac:dyDescent="0.2">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c r="Y432" s="46"/>
      <c r="Z432" s="46"/>
    </row>
    <row r="433" spans="1:26" ht="15.75" customHeight="1" x14ac:dyDescent="0.2">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c r="Y433" s="46"/>
      <c r="Z433" s="46"/>
    </row>
    <row r="434" spans="1:26" ht="15.75" customHeight="1" x14ac:dyDescent="0.2">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c r="Y434" s="46"/>
      <c r="Z434" s="46"/>
    </row>
    <row r="435" spans="1:26" ht="15.75" customHeight="1" x14ac:dyDescent="0.2">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c r="Y435" s="46"/>
      <c r="Z435" s="46"/>
    </row>
    <row r="436" spans="1:26" ht="15.75" customHeight="1" x14ac:dyDescent="0.2">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c r="Y436" s="46"/>
      <c r="Z436" s="46"/>
    </row>
    <row r="437" spans="1:26" ht="15.75" customHeight="1" x14ac:dyDescent="0.2">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c r="Y437" s="46"/>
      <c r="Z437" s="46"/>
    </row>
    <row r="438" spans="1:26" ht="15.75" customHeight="1" x14ac:dyDescent="0.2">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c r="Y438" s="46"/>
      <c r="Z438" s="46"/>
    </row>
    <row r="439" spans="1:26" ht="15.75" customHeight="1" x14ac:dyDescent="0.2">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c r="Y439" s="46"/>
      <c r="Z439" s="46"/>
    </row>
    <row r="440" spans="1:26" ht="15.75" customHeight="1" x14ac:dyDescent="0.2">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c r="Y440" s="46"/>
      <c r="Z440" s="46"/>
    </row>
    <row r="441" spans="1:26" ht="15.75" customHeight="1" x14ac:dyDescent="0.2">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c r="Y441" s="46"/>
      <c r="Z441" s="46"/>
    </row>
    <row r="442" spans="1:26" ht="15.75" customHeight="1" x14ac:dyDescent="0.2">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c r="Y442" s="46"/>
      <c r="Z442" s="46"/>
    </row>
    <row r="443" spans="1:26" ht="15.75" customHeight="1" x14ac:dyDescent="0.2">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c r="Y443" s="46"/>
      <c r="Z443" s="46"/>
    </row>
    <row r="444" spans="1:26" ht="15.75" customHeight="1" x14ac:dyDescent="0.2">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c r="Y444" s="46"/>
      <c r="Z444" s="46"/>
    </row>
    <row r="445" spans="1:26" ht="15.75" customHeight="1" x14ac:dyDescent="0.2">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c r="Y445" s="46"/>
      <c r="Z445" s="46"/>
    </row>
    <row r="446" spans="1:26" ht="15.75" customHeight="1" x14ac:dyDescent="0.2">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c r="Y446" s="46"/>
      <c r="Z446" s="46"/>
    </row>
    <row r="447" spans="1:26" ht="15.75" customHeight="1" x14ac:dyDescent="0.2">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c r="Y447" s="46"/>
      <c r="Z447" s="46"/>
    </row>
    <row r="448" spans="1:26" ht="15.75" customHeight="1" x14ac:dyDescent="0.2">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c r="Y448" s="46"/>
      <c r="Z448" s="46"/>
    </row>
    <row r="449" spans="1:26" ht="15.75" customHeight="1" x14ac:dyDescent="0.2">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c r="Y449" s="46"/>
      <c r="Z449" s="46"/>
    </row>
    <row r="450" spans="1:26" ht="15.75" customHeight="1" x14ac:dyDescent="0.2">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c r="Y450" s="46"/>
      <c r="Z450" s="46"/>
    </row>
    <row r="451" spans="1:26" ht="15.75" customHeight="1" x14ac:dyDescent="0.2">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c r="Y451" s="46"/>
      <c r="Z451" s="46"/>
    </row>
    <row r="452" spans="1:26" ht="15.75" customHeight="1" x14ac:dyDescent="0.2">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c r="Y452" s="46"/>
      <c r="Z452" s="46"/>
    </row>
    <row r="453" spans="1:26" ht="15.75" customHeight="1" x14ac:dyDescent="0.2">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c r="Y453" s="46"/>
      <c r="Z453" s="46"/>
    </row>
    <row r="454" spans="1:26" ht="15.75" customHeight="1" x14ac:dyDescent="0.2">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c r="Y454" s="46"/>
      <c r="Z454" s="46"/>
    </row>
    <row r="455" spans="1:26" ht="15.75" customHeight="1" x14ac:dyDescent="0.2">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c r="Y455" s="46"/>
      <c r="Z455" s="46"/>
    </row>
    <row r="456" spans="1:26" ht="15.75" customHeight="1" x14ac:dyDescent="0.2">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c r="Y456" s="46"/>
      <c r="Z456" s="46"/>
    </row>
    <row r="457" spans="1:26" ht="15.75" customHeight="1" x14ac:dyDescent="0.2">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c r="Y457" s="46"/>
      <c r="Z457" s="46"/>
    </row>
    <row r="458" spans="1:26" ht="15.75" customHeight="1" x14ac:dyDescent="0.2">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c r="Y458" s="46"/>
      <c r="Z458" s="46"/>
    </row>
    <row r="459" spans="1:26" ht="15.75" customHeight="1" x14ac:dyDescent="0.2">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c r="Y459" s="46"/>
      <c r="Z459" s="46"/>
    </row>
    <row r="460" spans="1:26" ht="15.75" customHeight="1" x14ac:dyDescent="0.2">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c r="Y460" s="46"/>
      <c r="Z460" s="46"/>
    </row>
    <row r="461" spans="1:26" ht="15.75" customHeight="1" x14ac:dyDescent="0.2">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c r="Y461" s="46"/>
      <c r="Z461" s="46"/>
    </row>
    <row r="462" spans="1:26" ht="15.75" customHeight="1" x14ac:dyDescent="0.2">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c r="Y462" s="46"/>
      <c r="Z462" s="46"/>
    </row>
    <row r="463" spans="1:26" ht="15.75" customHeight="1" x14ac:dyDescent="0.2">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c r="Y463" s="46"/>
      <c r="Z463" s="46"/>
    </row>
    <row r="464" spans="1:26" ht="15.75" customHeight="1" x14ac:dyDescent="0.2">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c r="Y464" s="46"/>
      <c r="Z464" s="46"/>
    </row>
    <row r="465" spans="1:26" ht="15.75" customHeight="1" x14ac:dyDescent="0.2">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c r="Y465" s="46"/>
      <c r="Z465" s="46"/>
    </row>
    <row r="466" spans="1:26" ht="15.75" customHeight="1" x14ac:dyDescent="0.2">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c r="Y466" s="46"/>
      <c r="Z466" s="46"/>
    </row>
    <row r="467" spans="1:26" ht="15.75" customHeight="1" x14ac:dyDescent="0.2">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c r="Y467" s="46"/>
      <c r="Z467" s="46"/>
    </row>
    <row r="468" spans="1:26" ht="15.75" customHeight="1" x14ac:dyDescent="0.2">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c r="Y468" s="46"/>
      <c r="Z468" s="46"/>
    </row>
    <row r="469" spans="1:26" ht="15.75" customHeight="1" x14ac:dyDescent="0.2">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c r="Y469" s="46"/>
      <c r="Z469" s="46"/>
    </row>
    <row r="470" spans="1:26" ht="15.75" customHeight="1" x14ac:dyDescent="0.2">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c r="Y470" s="46"/>
      <c r="Z470" s="46"/>
    </row>
    <row r="471" spans="1:26" ht="15.75" customHeight="1" x14ac:dyDescent="0.2">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c r="Y471" s="46"/>
      <c r="Z471" s="46"/>
    </row>
    <row r="472" spans="1:26" ht="15.75" customHeight="1" x14ac:dyDescent="0.2">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c r="Y472" s="46"/>
      <c r="Z472" s="46"/>
    </row>
    <row r="473" spans="1:26" ht="15.75" customHeight="1" x14ac:dyDescent="0.2">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c r="Y473" s="46"/>
      <c r="Z473" s="46"/>
    </row>
    <row r="474" spans="1:26" ht="15.75" customHeight="1" x14ac:dyDescent="0.2">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c r="Y474" s="46"/>
      <c r="Z474" s="46"/>
    </row>
    <row r="475" spans="1:26" ht="15.75" customHeight="1" x14ac:dyDescent="0.2">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c r="Y475" s="46"/>
      <c r="Z475" s="46"/>
    </row>
    <row r="476" spans="1:26" ht="15.75" customHeight="1" x14ac:dyDescent="0.2">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c r="Y476" s="46"/>
      <c r="Z476" s="46"/>
    </row>
    <row r="477" spans="1:26" ht="15.75" customHeight="1" x14ac:dyDescent="0.2">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c r="Y477" s="46"/>
      <c r="Z477" s="46"/>
    </row>
    <row r="478" spans="1:26" ht="15.75" customHeight="1" x14ac:dyDescent="0.2">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c r="Y478" s="46"/>
      <c r="Z478" s="46"/>
    </row>
    <row r="479" spans="1:26" ht="15.75" customHeight="1" x14ac:dyDescent="0.2">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c r="Y479" s="46"/>
      <c r="Z479" s="46"/>
    </row>
    <row r="480" spans="1:26" ht="15.75" customHeight="1" x14ac:dyDescent="0.2">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c r="Y480" s="46"/>
      <c r="Z480" s="46"/>
    </row>
    <row r="481" spans="1:26" ht="15.75" customHeight="1" x14ac:dyDescent="0.2">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c r="Y481" s="46"/>
      <c r="Z481" s="46"/>
    </row>
    <row r="482" spans="1:26" ht="15.75" customHeight="1" x14ac:dyDescent="0.2">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c r="Y482" s="46"/>
      <c r="Z482" s="46"/>
    </row>
    <row r="483" spans="1:26" ht="15.75" customHeight="1" x14ac:dyDescent="0.2">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c r="Y483" s="46"/>
      <c r="Z483" s="46"/>
    </row>
    <row r="484" spans="1:26" ht="15.75" customHeight="1" x14ac:dyDescent="0.2">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c r="Y484" s="46"/>
      <c r="Z484" s="46"/>
    </row>
    <row r="485" spans="1:26" ht="15.75" customHeight="1" x14ac:dyDescent="0.2">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c r="Y485" s="46"/>
      <c r="Z485" s="46"/>
    </row>
    <row r="486" spans="1:26" ht="15.75" customHeight="1" x14ac:dyDescent="0.2">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c r="Y486" s="46"/>
      <c r="Z486" s="46"/>
    </row>
    <row r="487" spans="1:26" ht="15.75" customHeight="1" x14ac:dyDescent="0.2">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c r="Y487" s="46"/>
      <c r="Z487" s="46"/>
    </row>
    <row r="488" spans="1:26" ht="15.75" customHeight="1" x14ac:dyDescent="0.2">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c r="Y488" s="46"/>
      <c r="Z488" s="46"/>
    </row>
    <row r="489" spans="1:26" ht="15.75" customHeight="1" x14ac:dyDescent="0.2">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c r="Y489" s="46"/>
      <c r="Z489" s="46"/>
    </row>
    <row r="490" spans="1:26" ht="15.75" customHeight="1" x14ac:dyDescent="0.2">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c r="Y490" s="46"/>
      <c r="Z490" s="46"/>
    </row>
    <row r="491" spans="1:26" ht="15.75" customHeight="1" x14ac:dyDescent="0.2">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c r="Y491" s="46"/>
      <c r="Z491" s="46"/>
    </row>
    <row r="492" spans="1:26" ht="15.75" customHeight="1" x14ac:dyDescent="0.2">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c r="Y492" s="46"/>
      <c r="Z492" s="46"/>
    </row>
    <row r="493" spans="1:26" ht="15.75" customHeight="1" x14ac:dyDescent="0.2">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c r="Y493" s="46"/>
      <c r="Z493" s="46"/>
    </row>
    <row r="494" spans="1:26" ht="15.75" customHeight="1" x14ac:dyDescent="0.2">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c r="Y494" s="46"/>
      <c r="Z494" s="46"/>
    </row>
    <row r="495" spans="1:26" ht="15.75" customHeight="1" x14ac:dyDescent="0.2">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c r="Y495" s="46"/>
      <c r="Z495" s="46"/>
    </row>
    <row r="496" spans="1:26" ht="15.75" customHeight="1" x14ac:dyDescent="0.2">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c r="Y496" s="46"/>
      <c r="Z496" s="46"/>
    </row>
    <row r="497" spans="1:26" ht="15.75" customHeight="1" x14ac:dyDescent="0.2">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c r="Y497" s="46"/>
      <c r="Z497" s="46"/>
    </row>
    <row r="498" spans="1:26" ht="15.75" customHeight="1" x14ac:dyDescent="0.2">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c r="Y498" s="46"/>
      <c r="Z498" s="46"/>
    </row>
    <row r="499" spans="1:26" ht="15.75" customHeight="1" x14ac:dyDescent="0.2">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c r="Y499" s="46"/>
      <c r="Z499" s="46"/>
    </row>
    <row r="500" spans="1:26" ht="15.75" customHeight="1" x14ac:dyDescent="0.2">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c r="Y500" s="46"/>
      <c r="Z500" s="46"/>
    </row>
    <row r="501" spans="1:26" ht="15.75" customHeight="1" x14ac:dyDescent="0.2">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c r="Y501" s="46"/>
      <c r="Z501" s="46"/>
    </row>
    <row r="502" spans="1:26" ht="15.75" customHeight="1" x14ac:dyDescent="0.2">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c r="Y502" s="46"/>
      <c r="Z502" s="46"/>
    </row>
    <row r="503" spans="1:26" ht="15.75" customHeight="1" x14ac:dyDescent="0.2">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c r="Y503" s="46"/>
      <c r="Z503" s="46"/>
    </row>
    <row r="504" spans="1:26" ht="15.75" customHeight="1" x14ac:dyDescent="0.2">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c r="Y504" s="46"/>
      <c r="Z504" s="46"/>
    </row>
    <row r="505" spans="1:26" ht="15.75" customHeight="1" x14ac:dyDescent="0.2">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c r="Y505" s="46"/>
      <c r="Z505" s="46"/>
    </row>
    <row r="506" spans="1:26" ht="15.75" customHeight="1" x14ac:dyDescent="0.2">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c r="Y506" s="46"/>
      <c r="Z506" s="46"/>
    </row>
    <row r="507" spans="1:26" ht="15.75" customHeight="1" x14ac:dyDescent="0.2">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c r="Y507" s="46"/>
      <c r="Z507" s="46"/>
    </row>
    <row r="508" spans="1:26" ht="15.75" customHeight="1" x14ac:dyDescent="0.2">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c r="Y508" s="46"/>
      <c r="Z508" s="46"/>
    </row>
    <row r="509" spans="1:26" ht="15.75" customHeight="1" x14ac:dyDescent="0.2">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c r="Y509" s="46"/>
      <c r="Z509" s="46"/>
    </row>
    <row r="510" spans="1:26" ht="15.75" customHeight="1" x14ac:dyDescent="0.2">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c r="Y510" s="46"/>
      <c r="Z510" s="46"/>
    </row>
    <row r="511" spans="1:26" ht="15.75" customHeight="1" x14ac:dyDescent="0.2">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c r="Y511" s="46"/>
      <c r="Z511" s="46"/>
    </row>
    <row r="512" spans="1:26" ht="15.75" customHeight="1" x14ac:dyDescent="0.2">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c r="Y512" s="46"/>
      <c r="Z512" s="46"/>
    </row>
    <row r="513" spans="1:26" ht="15.75" customHeight="1" x14ac:dyDescent="0.2">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c r="Y513" s="46"/>
      <c r="Z513" s="46"/>
    </row>
    <row r="514" spans="1:26" ht="15.75" customHeight="1" x14ac:dyDescent="0.2">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c r="Y514" s="46"/>
      <c r="Z514" s="46"/>
    </row>
    <row r="515" spans="1:26" ht="15.75" customHeight="1" x14ac:dyDescent="0.2">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c r="Y515" s="46"/>
      <c r="Z515" s="46"/>
    </row>
    <row r="516" spans="1:26" ht="15.75" customHeight="1" x14ac:dyDescent="0.2">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c r="Y516" s="46"/>
      <c r="Z516" s="46"/>
    </row>
    <row r="517" spans="1:26" ht="15.75" customHeight="1" x14ac:dyDescent="0.2">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c r="Y517" s="46"/>
      <c r="Z517" s="46"/>
    </row>
    <row r="518" spans="1:26" ht="15.75" customHeight="1" x14ac:dyDescent="0.2">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c r="Y518" s="46"/>
      <c r="Z518" s="46"/>
    </row>
    <row r="519" spans="1:26" ht="15.75" customHeight="1" x14ac:dyDescent="0.2">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c r="Y519" s="46"/>
      <c r="Z519" s="46"/>
    </row>
    <row r="520" spans="1:26" ht="15.75" customHeight="1" x14ac:dyDescent="0.2">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c r="Y520" s="46"/>
      <c r="Z520" s="46"/>
    </row>
    <row r="521" spans="1:26" ht="15.75" customHeight="1" x14ac:dyDescent="0.2">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c r="Y521" s="46"/>
      <c r="Z521" s="46"/>
    </row>
    <row r="522" spans="1:26" ht="15.75" customHeight="1" x14ac:dyDescent="0.2">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c r="Y522" s="46"/>
      <c r="Z522" s="46"/>
    </row>
    <row r="523" spans="1:26" ht="15.75" customHeight="1" x14ac:dyDescent="0.2">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c r="Y523" s="46"/>
      <c r="Z523" s="46"/>
    </row>
    <row r="524" spans="1:26" ht="15.75" customHeight="1" x14ac:dyDescent="0.2">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c r="Y524" s="46"/>
      <c r="Z524" s="46"/>
    </row>
    <row r="525" spans="1:26" ht="15.75" customHeight="1" x14ac:dyDescent="0.2">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c r="Y525" s="46"/>
      <c r="Z525" s="46"/>
    </row>
    <row r="526" spans="1:26" ht="15.75" customHeight="1" x14ac:dyDescent="0.2">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c r="Y526" s="46"/>
      <c r="Z526" s="46"/>
    </row>
    <row r="527" spans="1:26" ht="15.75" customHeight="1" x14ac:dyDescent="0.2">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c r="Y527" s="46"/>
      <c r="Z527" s="46"/>
    </row>
    <row r="528" spans="1:26" ht="15.75" customHeight="1" x14ac:dyDescent="0.2">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c r="Y528" s="46"/>
      <c r="Z528" s="46"/>
    </row>
    <row r="529" spans="1:26" ht="15.75" customHeight="1" x14ac:dyDescent="0.2">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c r="Y529" s="46"/>
      <c r="Z529" s="46"/>
    </row>
    <row r="530" spans="1:26" ht="15.75" customHeight="1" x14ac:dyDescent="0.2">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c r="Y530" s="46"/>
      <c r="Z530" s="46"/>
    </row>
    <row r="531" spans="1:26" ht="15.75" customHeight="1" x14ac:dyDescent="0.2">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c r="Y531" s="46"/>
      <c r="Z531" s="46"/>
    </row>
    <row r="532" spans="1:26" ht="15.75" customHeight="1" x14ac:dyDescent="0.2">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c r="Y532" s="46"/>
      <c r="Z532" s="46"/>
    </row>
    <row r="533" spans="1:26" ht="15.75" customHeight="1" x14ac:dyDescent="0.2">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c r="Y533" s="46"/>
      <c r="Z533" s="46"/>
    </row>
    <row r="534" spans="1:26" ht="15.75" customHeight="1" x14ac:dyDescent="0.2">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c r="Y534" s="46"/>
      <c r="Z534" s="46"/>
    </row>
    <row r="535" spans="1:26" ht="15.75" customHeight="1" x14ac:dyDescent="0.2">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c r="Y535" s="46"/>
      <c r="Z535" s="46"/>
    </row>
    <row r="536" spans="1:26" ht="15.75" customHeight="1" x14ac:dyDescent="0.2">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c r="Y536" s="46"/>
      <c r="Z536" s="46"/>
    </row>
    <row r="537" spans="1:26" ht="15.75" customHeight="1" x14ac:dyDescent="0.2">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c r="Y537" s="46"/>
      <c r="Z537" s="46"/>
    </row>
    <row r="538" spans="1:26" ht="15.75" customHeight="1" x14ac:dyDescent="0.2">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c r="Y538" s="46"/>
      <c r="Z538" s="46"/>
    </row>
    <row r="539" spans="1:26" ht="15.75" customHeight="1" x14ac:dyDescent="0.2">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c r="Y539" s="46"/>
      <c r="Z539" s="46"/>
    </row>
    <row r="540" spans="1:26" ht="15.75" customHeight="1" x14ac:dyDescent="0.2">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c r="Y540" s="46"/>
      <c r="Z540" s="46"/>
    </row>
    <row r="541" spans="1:26" ht="15.75" customHeight="1" x14ac:dyDescent="0.2">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c r="Y541" s="46"/>
      <c r="Z541" s="46"/>
    </row>
    <row r="542" spans="1:26" ht="15.75" customHeight="1" x14ac:dyDescent="0.2">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c r="Y542" s="46"/>
      <c r="Z542" s="46"/>
    </row>
    <row r="543" spans="1:26" ht="15.75" customHeight="1" x14ac:dyDescent="0.2">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c r="Y543" s="46"/>
      <c r="Z543" s="46"/>
    </row>
    <row r="544" spans="1:26" ht="15.75" customHeight="1" x14ac:dyDescent="0.2">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c r="Y544" s="46"/>
      <c r="Z544" s="46"/>
    </row>
    <row r="545" spans="1:26" ht="15.75" customHeight="1" x14ac:dyDescent="0.2">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c r="Y545" s="46"/>
      <c r="Z545" s="46"/>
    </row>
    <row r="546" spans="1:26" ht="15.75" customHeight="1" x14ac:dyDescent="0.2">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c r="Y546" s="46"/>
      <c r="Z546" s="46"/>
    </row>
    <row r="547" spans="1:26" ht="15.75" customHeight="1" x14ac:dyDescent="0.2">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c r="Y547" s="46"/>
      <c r="Z547" s="46"/>
    </row>
    <row r="548" spans="1:26" ht="15.75" customHeight="1" x14ac:dyDescent="0.2">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c r="Y548" s="46"/>
      <c r="Z548" s="46"/>
    </row>
    <row r="549" spans="1:26" ht="15.75" customHeight="1" x14ac:dyDescent="0.2">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c r="Y549" s="46"/>
      <c r="Z549" s="46"/>
    </row>
    <row r="550" spans="1:26" ht="15.75" customHeight="1" x14ac:dyDescent="0.2">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c r="Y550" s="46"/>
      <c r="Z550" s="46"/>
    </row>
    <row r="551" spans="1:26" ht="15.75" customHeight="1" x14ac:dyDescent="0.2">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c r="Y551" s="46"/>
      <c r="Z551" s="46"/>
    </row>
    <row r="552" spans="1:26" ht="15.75" customHeight="1" x14ac:dyDescent="0.2">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c r="Y552" s="46"/>
      <c r="Z552" s="46"/>
    </row>
    <row r="553" spans="1:26" ht="15.75" customHeight="1" x14ac:dyDescent="0.2">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c r="Y553" s="46"/>
      <c r="Z553" s="46"/>
    </row>
    <row r="554" spans="1:26" ht="15.75" customHeight="1" x14ac:dyDescent="0.2">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c r="Y554" s="46"/>
      <c r="Z554" s="46"/>
    </row>
    <row r="555" spans="1:26" ht="15.75" customHeight="1" x14ac:dyDescent="0.2">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c r="Y555" s="46"/>
      <c r="Z555" s="46"/>
    </row>
    <row r="556" spans="1:26" ht="15.75" customHeight="1" x14ac:dyDescent="0.2">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c r="Y556" s="46"/>
      <c r="Z556" s="46"/>
    </row>
    <row r="557" spans="1:26" ht="15.75" customHeight="1" x14ac:dyDescent="0.2">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c r="Y557" s="46"/>
      <c r="Z557" s="46"/>
    </row>
    <row r="558" spans="1:26" ht="15.75" customHeight="1" x14ac:dyDescent="0.2">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c r="Y558" s="46"/>
      <c r="Z558" s="46"/>
    </row>
    <row r="559" spans="1:26" ht="15.75" customHeight="1" x14ac:dyDescent="0.2">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c r="Y559" s="46"/>
      <c r="Z559" s="46"/>
    </row>
    <row r="560" spans="1:26" ht="15.75" customHeight="1" x14ac:dyDescent="0.2">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c r="Y560" s="46"/>
      <c r="Z560" s="46"/>
    </row>
    <row r="561" spans="1:26" ht="15.75" customHeight="1" x14ac:dyDescent="0.2">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c r="Y561" s="46"/>
      <c r="Z561" s="46"/>
    </row>
    <row r="562" spans="1:26" ht="15.75" customHeight="1" x14ac:dyDescent="0.2">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c r="Y562" s="46"/>
      <c r="Z562" s="46"/>
    </row>
    <row r="563" spans="1:26" ht="15.75" customHeight="1" x14ac:dyDescent="0.2">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c r="Y563" s="46"/>
      <c r="Z563" s="46"/>
    </row>
    <row r="564" spans="1:26" ht="15.75" customHeight="1" x14ac:dyDescent="0.2">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c r="Y564" s="46"/>
      <c r="Z564" s="46"/>
    </row>
    <row r="565" spans="1:26" ht="15.75" customHeight="1" x14ac:dyDescent="0.2">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c r="Y565" s="46"/>
      <c r="Z565" s="46"/>
    </row>
    <row r="566" spans="1:26" ht="15.75" customHeight="1" x14ac:dyDescent="0.2">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c r="Y566" s="46"/>
      <c r="Z566" s="46"/>
    </row>
    <row r="567" spans="1:26" ht="15.75" customHeight="1" x14ac:dyDescent="0.2">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c r="Y567" s="46"/>
      <c r="Z567" s="46"/>
    </row>
    <row r="568" spans="1:26" ht="15.75" customHeight="1" x14ac:dyDescent="0.2">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c r="Y568" s="46"/>
      <c r="Z568" s="46"/>
    </row>
    <row r="569" spans="1:26" ht="15.75" customHeight="1" x14ac:dyDescent="0.2">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c r="Y569" s="46"/>
      <c r="Z569" s="46"/>
    </row>
    <row r="570" spans="1:26" ht="15.75" customHeight="1" x14ac:dyDescent="0.2">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c r="Y570" s="46"/>
      <c r="Z570" s="46"/>
    </row>
    <row r="571" spans="1:26" ht="15.75" customHeight="1" x14ac:dyDescent="0.2">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c r="Y571" s="46"/>
      <c r="Z571" s="46"/>
    </row>
    <row r="572" spans="1:26" ht="15.75" customHeight="1" x14ac:dyDescent="0.2">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c r="Y572" s="46"/>
      <c r="Z572" s="46"/>
    </row>
    <row r="573" spans="1:26" ht="15.75" customHeight="1" x14ac:dyDescent="0.2">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c r="Y573" s="46"/>
      <c r="Z573" s="46"/>
    </row>
    <row r="574" spans="1:26" ht="15.75" customHeight="1" x14ac:dyDescent="0.2">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c r="Y574" s="46"/>
      <c r="Z574" s="46"/>
    </row>
    <row r="575" spans="1:26" ht="15.75" customHeight="1" x14ac:dyDescent="0.2">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c r="Y575" s="46"/>
      <c r="Z575" s="46"/>
    </row>
    <row r="576" spans="1:26" ht="15.75" customHeight="1" x14ac:dyDescent="0.2">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c r="Y576" s="46"/>
      <c r="Z576" s="46"/>
    </row>
    <row r="577" spans="1:26" ht="15.75" customHeight="1" x14ac:dyDescent="0.2">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c r="Y577" s="46"/>
      <c r="Z577" s="46"/>
    </row>
    <row r="578" spans="1:26" ht="15.75" customHeight="1" x14ac:dyDescent="0.2">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c r="Y578" s="46"/>
      <c r="Z578" s="46"/>
    </row>
    <row r="579" spans="1:26" ht="15.75" customHeight="1" x14ac:dyDescent="0.2">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c r="Y579" s="46"/>
      <c r="Z579" s="46"/>
    </row>
    <row r="580" spans="1:26" ht="15.75" customHeight="1" x14ac:dyDescent="0.2">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c r="Y580" s="46"/>
      <c r="Z580" s="46"/>
    </row>
    <row r="581" spans="1:26" ht="15.75" customHeight="1" x14ac:dyDescent="0.2">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c r="Y581" s="46"/>
      <c r="Z581" s="46"/>
    </row>
    <row r="582" spans="1:26" ht="15.75" customHeight="1" x14ac:dyDescent="0.2">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c r="Y582" s="46"/>
      <c r="Z582" s="46"/>
    </row>
    <row r="583" spans="1:26" ht="15.75" customHeight="1" x14ac:dyDescent="0.2">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c r="Y583" s="46"/>
      <c r="Z583" s="46"/>
    </row>
    <row r="584" spans="1:26" ht="15.75" customHeight="1" x14ac:dyDescent="0.2">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c r="Y584" s="46"/>
      <c r="Z584" s="46"/>
    </row>
    <row r="585" spans="1:26" ht="15.75" customHeight="1" x14ac:dyDescent="0.2">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c r="Y585" s="46"/>
      <c r="Z585" s="46"/>
    </row>
    <row r="586" spans="1:26" ht="15.75" customHeight="1" x14ac:dyDescent="0.2">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c r="Y586" s="46"/>
      <c r="Z586" s="46"/>
    </row>
    <row r="587" spans="1:26" ht="15.75" customHeight="1" x14ac:dyDescent="0.2">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c r="Y587" s="46"/>
      <c r="Z587" s="46"/>
    </row>
    <row r="588" spans="1:26" ht="15.75" customHeight="1" x14ac:dyDescent="0.2">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c r="Y588" s="46"/>
      <c r="Z588" s="46"/>
    </row>
    <row r="589" spans="1:26" ht="15.75" customHeight="1" x14ac:dyDescent="0.2">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c r="Y589" s="46"/>
      <c r="Z589" s="46"/>
    </row>
    <row r="590" spans="1:26" ht="15.75" customHeight="1" x14ac:dyDescent="0.2">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c r="Y590" s="46"/>
      <c r="Z590" s="46"/>
    </row>
    <row r="591" spans="1:26" ht="15.75" customHeight="1" x14ac:dyDescent="0.2">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c r="Y591" s="46"/>
      <c r="Z591" s="46"/>
    </row>
    <row r="592" spans="1:26" ht="15.75" customHeight="1" x14ac:dyDescent="0.2">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c r="Y592" s="46"/>
      <c r="Z592" s="46"/>
    </row>
    <row r="593" spans="1:26" ht="15.75" customHeight="1" x14ac:dyDescent="0.2">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c r="Y593" s="46"/>
      <c r="Z593" s="46"/>
    </row>
    <row r="594" spans="1:26" ht="15.75" customHeight="1" x14ac:dyDescent="0.2">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c r="Y594" s="46"/>
      <c r="Z594" s="46"/>
    </row>
    <row r="595" spans="1:26" ht="15.75" customHeight="1" x14ac:dyDescent="0.2">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c r="Y595" s="46"/>
      <c r="Z595" s="46"/>
    </row>
    <row r="596" spans="1:26" ht="15.75" customHeight="1" x14ac:dyDescent="0.2">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c r="Y596" s="46"/>
      <c r="Z596" s="46"/>
    </row>
    <row r="597" spans="1:26" ht="15.75" customHeight="1" x14ac:dyDescent="0.2">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c r="Y597" s="46"/>
      <c r="Z597" s="46"/>
    </row>
    <row r="598" spans="1:26" ht="15.75" customHeight="1" x14ac:dyDescent="0.2">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c r="Y598" s="46"/>
      <c r="Z598" s="46"/>
    </row>
    <row r="599" spans="1:26" ht="15.75" customHeight="1" x14ac:dyDescent="0.2">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c r="Y599" s="46"/>
      <c r="Z599" s="46"/>
    </row>
    <row r="600" spans="1:26" ht="15.75" customHeight="1" x14ac:dyDescent="0.2">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c r="Y600" s="46"/>
      <c r="Z600" s="46"/>
    </row>
    <row r="601" spans="1:26" ht="15.75" customHeight="1" x14ac:dyDescent="0.2">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c r="Y601" s="46"/>
      <c r="Z601" s="46"/>
    </row>
    <row r="602" spans="1:26" ht="15.75" customHeight="1" x14ac:dyDescent="0.2">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c r="Y602" s="46"/>
      <c r="Z602" s="46"/>
    </row>
    <row r="603" spans="1:26" ht="15.75" customHeight="1" x14ac:dyDescent="0.2">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c r="Y603" s="46"/>
      <c r="Z603" s="46"/>
    </row>
    <row r="604" spans="1:26" ht="15.75" customHeight="1" x14ac:dyDescent="0.2">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c r="Y604" s="46"/>
      <c r="Z604" s="46"/>
    </row>
    <row r="605" spans="1:26" ht="15.75" customHeight="1" x14ac:dyDescent="0.2">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c r="Y605" s="46"/>
      <c r="Z605" s="46"/>
    </row>
    <row r="606" spans="1:26" ht="15.75" customHeight="1" x14ac:dyDescent="0.2">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c r="Y606" s="46"/>
      <c r="Z606" s="46"/>
    </row>
    <row r="607" spans="1:26" ht="15.75" customHeight="1" x14ac:dyDescent="0.2">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c r="Y607" s="46"/>
      <c r="Z607" s="46"/>
    </row>
    <row r="608" spans="1:26" ht="15.75" customHeight="1" x14ac:dyDescent="0.2">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c r="Y608" s="46"/>
      <c r="Z608" s="46"/>
    </row>
    <row r="609" spans="1:26" ht="15.75" customHeight="1" x14ac:dyDescent="0.2">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c r="Y609" s="46"/>
      <c r="Z609" s="46"/>
    </row>
    <row r="610" spans="1:26" ht="15.75" customHeight="1" x14ac:dyDescent="0.2">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c r="Y610" s="46"/>
      <c r="Z610" s="46"/>
    </row>
    <row r="611" spans="1:26" ht="15.75" customHeight="1" x14ac:dyDescent="0.2">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c r="Y611" s="46"/>
      <c r="Z611" s="46"/>
    </row>
    <row r="612" spans="1:26" ht="15.75" customHeight="1" x14ac:dyDescent="0.2">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c r="Y612" s="46"/>
      <c r="Z612" s="46"/>
    </row>
    <row r="613" spans="1:26" ht="15.75" customHeight="1" x14ac:dyDescent="0.2">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c r="Y613" s="46"/>
      <c r="Z613" s="46"/>
    </row>
    <row r="614" spans="1:26" ht="15.75" customHeight="1" x14ac:dyDescent="0.2">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c r="Y614" s="46"/>
      <c r="Z614" s="46"/>
    </row>
    <row r="615" spans="1:26" ht="15.75" customHeight="1" x14ac:dyDescent="0.2">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c r="Y615" s="46"/>
      <c r="Z615" s="46"/>
    </row>
    <row r="616" spans="1:26" ht="15.75" customHeight="1" x14ac:dyDescent="0.2">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c r="Y616" s="46"/>
      <c r="Z616" s="46"/>
    </row>
    <row r="617" spans="1:26" ht="15.75" customHeight="1" x14ac:dyDescent="0.2">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c r="Y617" s="46"/>
      <c r="Z617" s="46"/>
    </row>
    <row r="618" spans="1:26" ht="15.75" customHeight="1" x14ac:dyDescent="0.2">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c r="Y618" s="46"/>
      <c r="Z618" s="46"/>
    </row>
    <row r="619" spans="1:26" ht="15.75" customHeight="1" x14ac:dyDescent="0.2">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c r="Y619" s="46"/>
      <c r="Z619" s="46"/>
    </row>
    <row r="620" spans="1:26" ht="15.75" customHeight="1" x14ac:dyDescent="0.2">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c r="Y620" s="46"/>
      <c r="Z620" s="46"/>
    </row>
    <row r="621" spans="1:26" ht="15.75" customHeight="1" x14ac:dyDescent="0.2">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c r="Y621" s="46"/>
      <c r="Z621" s="46"/>
    </row>
    <row r="622" spans="1:26" ht="15.75" customHeight="1" x14ac:dyDescent="0.2">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c r="Y622" s="46"/>
      <c r="Z622" s="46"/>
    </row>
    <row r="623" spans="1:26" ht="15.75" customHeight="1" x14ac:dyDescent="0.2">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c r="Y623" s="46"/>
      <c r="Z623" s="46"/>
    </row>
    <row r="624" spans="1:26" ht="15.75" customHeight="1" x14ac:dyDescent="0.2">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c r="Y624" s="46"/>
      <c r="Z624" s="46"/>
    </row>
    <row r="625" spans="1:26" ht="15.75" customHeight="1" x14ac:dyDescent="0.2">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c r="Y625" s="46"/>
      <c r="Z625" s="46"/>
    </row>
    <row r="626" spans="1:26" ht="15.75" customHeight="1" x14ac:dyDescent="0.2">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c r="Y626" s="46"/>
      <c r="Z626" s="46"/>
    </row>
    <row r="627" spans="1:26" ht="15.75" customHeight="1" x14ac:dyDescent="0.2">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c r="Y627" s="46"/>
      <c r="Z627" s="46"/>
    </row>
    <row r="628" spans="1:26" ht="15.75" customHeight="1" x14ac:dyDescent="0.2">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c r="Y628" s="46"/>
      <c r="Z628" s="46"/>
    </row>
    <row r="629" spans="1:26" ht="15.75" customHeight="1" x14ac:dyDescent="0.2">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c r="Y629" s="46"/>
      <c r="Z629" s="46"/>
    </row>
    <row r="630" spans="1:26" ht="15.75" customHeight="1" x14ac:dyDescent="0.2">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c r="Y630" s="46"/>
      <c r="Z630" s="46"/>
    </row>
    <row r="631" spans="1:26" ht="15.75" customHeight="1" x14ac:dyDescent="0.2">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c r="Y631" s="46"/>
      <c r="Z631" s="46"/>
    </row>
    <row r="632" spans="1:26" ht="15.75" customHeight="1" x14ac:dyDescent="0.2">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c r="Y632" s="46"/>
      <c r="Z632" s="46"/>
    </row>
    <row r="633" spans="1:26" ht="15.75" customHeight="1" x14ac:dyDescent="0.2">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c r="Y633" s="46"/>
      <c r="Z633" s="46"/>
    </row>
    <row r="634" spans="1:26" ht="15.75" customHeight="1" x14ac:dyDescent="0.2">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c r="Y634" s="46"/>
      <c r="Z634" s="46"/>
    </row>
    <row r="635" spans="1:26" ht="15.75" customHeight="1" x14ac:dyDescent="0.2">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c r="Y635" s="46"/>
      <c r="Z635" s="46"/>
    </row>
    <row r="636" spans="1:26" ht="15.75" customHeight="1" x14ac:dyDescent="0.2">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c r="Y636" s="46"/>
      <c r="Z636" s="46"/>
    </row>
    <row r="637" spans="1:26" ht="15.75" customHeight="1" x14ac:dyDescent="0.2">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c r="Y637" s="46"/>
      <c r="Z637" s="46"/>
    </row>
    <row r="638" spans="1:26" ht="15.75" customHeight="1" x14ac:dyDescent="0.2">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c r="Y638" s="46"/>
      <c r="Z638" s="46"/>
    </row>
    <row r="639" spans="1:26" ht="15.75" customHeight="1" x14ac:dyDescent="0.2">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c r="Y639" s="46"/>
      <c r="Z639" s="46"/>
    </row>
    <row r="640" spans="1:26" ht="15.75" customHeight="1" x14ac:dyDescent="0.2">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c r="Y640" s="46"/>
      <c r="Z640" s="46"/>
    </row>
    <row r="641" spans="1:26" ht="15.75" customHeight="1" x14ac:dyDescent="0.2">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c r="Y641" s="46"/>
      <c r="Z641" s="46"/>
    </row>
    <row r="642" spans="1:26" ht="15.75" customHeight="1" x14ac:dyDescent="0.2">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c r="Y642" s="46"/>
      <c r="Z642" s="46"/>
    </row>
    <row r="643" spans="1:26" ht="15.75" customHeight="1" x14ac:dyDescent="0.2">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c r="Y643" s="46"/>
      <c r="Z643" s="46"/>
    </row>
    <row r="644" spans="1:26" ht="15.75" customHeight="1" x14ac:dyDescent="0.2">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c r="Y644" s="46"/>
      <c r="Z644" s="46"/>
    </row>
    <row r="645" spans="1:26" ht="15.75" customHeight="1" x14ac:dyDescent="0.2">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c r="Y645" s="46"/>
      <c r="Z645" s="46"/>
    </row>
    <row r="646" spans="1:26" ht="15.75" customHeight="1" x14ac:dyDescent="0.2">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c r="Y646" s="46"/>
      <c r="Z646" s="46"/>
    </row>
    <row r="647" spans="1:26" ht="15.75" customHeight="1" x14ac:dyDescent="0.2">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c r="Y647" s="46"/>
      <c r="Z647" s="46"/>
    </row>
    <row r="648" spans="1:26" ht="15.75" customHeight="1" x14ac:dyDescent="0.2">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c r="Y648" s="46"/>
      <c r="Z648" s="46"/>
    </row>
    <row r="649" spans="1:26" ht="15.75" customHeight="1" x14ac:dyDescent="0.2">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c r="Y649" s="46"/>
      <c r="Z649" s="46"/>
    </row>
    <row r="650" spans="1:26" ht="15.75" customHeight="1" x14ac:dyDescent="0.2">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c r="Y650" s="46"/>
      <c r="Z650" s="46"/>
    </row>
    <row r="651" spans="1:26" ht="15.75" customHeight="1" x14ac:dyDescent="0.2">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c r="Y651" s="46"/>
      <c r="Z651" s="46"/>
    </row>
    <row r="652" spans="1:26" ht="15.75" customHeight="1" x14ac:dyDescent="0.2">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c r="Y652" s="46"/>
      <c r="Z652" s="46"/>
    </row>
    <row r="653" spans="1:26" ht="15.75" customHeight="1" x14ac:dyDescent="0.2">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c r="Y653" s="46"/>
      <c r="Z653" s="46"/>
    </row>
    <row r="654" spans="1:26" ht="15.75" customHeight="1" x14ac:dyDescent="0.2">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c r="Y654" s="46"/>
      <c r="Z654" s="46"/>
    </row>
    <row r="655" spans="1:26" ht="15.75" customHeight="1" x14ac:dyDescent="0.2">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c r="Y655" s="46"/>
      <c r="Z655" s="46"/>
    </row>
    <row r="656" spans="1:26" ht="15.75" customHeight="1" x14ac:dyDescent="0.2">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c r="Y656" s="46"/>
      <c r="Z656" s="46"/>
    </row>
    <row r="657" spans="1:26" ht="15.75" customHeight="1" x14ac:dyDescent="0.2">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c r="Y657" s="46"/>
      <c r="Z657" s="46"/>
    </row>
    <row r="658" spans="1:26" ht="15.75" customHeight="1" x14ac:dyDescent="0.2">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c r="Y658" s="46"/>
      <c r="Z658" s="46"/>
    </row>
    <row r="659" spans="1:26" ht="15.75" customHeight="1" x14ac:dyDescent="0.2">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c r="Y659" s="46"/>
      <c r="Z659" s="46"/>
    </row>
    <row r="660" spans="1:26" ht="15.75" customHeight="1" x14ac:dyDescent="0.2">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c r="Y660" s="46"/>
      <c r="Z660" s="46"/>
    </row>
    <row r="661" spans="1:26" ht="15.75" customHeight="1" x14ac:dyDescent="0.2">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c r="Y661" s="46"/>
      <c r="Z661" s="46"/>
    </row>
    <row r="662" spans="1:26" ht="15.75" customHeight="1" x14ac:dyDescent="0.2">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c r="Y662" s="46"/>
      <c r="Z662" s="46"/>
    </row>
    <row r="663" spans="1:26" ht="15.75" customHeight="1" x14ac:dyDescent="0.2">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c r="Y663" s="46"/>
      <c r="Z663" s="46"/>
    </row>
    <row r="664" spans="1:26" ht="15.75" customHeight="1" x14ac:dyDescent="0.2">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c r="Y664" s="46"/>
      <c r="Z664" s="46"/>
    </row>
    <row r="665" spans="1:26" ht="15.75" customHeight="1" x14ac:dyDescent="0.2">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c r="Y665" s="46"/>
      <c r="Z665" s="46"/>
    </row>
    <row r="666" spans="1:26" ht="15.75" customHeight="1" x14ac:dyDescent="0.2">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c r="Y666" s="46"/>
      <c r="Z666" s="46"/>
    </row>
    <row r="667" spans="1:26" ht="15.75" customHeight="1" x14ac:dyDescent="0.2">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c r="Y667" s="46"/>
      <c r="Z667" s="46"/>
    </row>
    <row r="668" spans="1:26" ht="15.75" customHeight="1" x14ac:dyDescent="0.2">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c r="Y668" s="46"/>
      <c r="Z668" s="46"/>
    </row>
    <row r="669" spans="1:26" ht="15.75" customHeight="1" x14ac:dyDescent="0.2">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c r="Y669" s="46"/>
      <c r="Z669" s="46"/>
    </row>
    <row r="670" spans="1:26" ht="15.75" customHeight="1" x14ac:dyDescent="0.2">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c r="Y670" s="46"/>
      <c r="Z670" s="46"/>
    </row>
    <row r="671" spans="1:26" ht="15.75" customHeight="1" x14ac:dyDescent="0.2">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c r="Y671" s="46"/>
      <c r="Z671" s="46"/>
    </row>
    <row r="672" spans="1:26" ht="15.75" customHeight="1" x14ac:dyDescent="0.2">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c r="Y672" s="46"/>
      <c r="Z672" s="46"/>
    </row>
    <row r="673" spans="1:26" ht="15.75" customHeight="1" x14ac:dyDescent="0.2">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c r="Y673" s="46"/>
      <c r="Z673" s="46"/>
    </row>
    <row r="674" spans="1:26" ht="15.75" customHeight="1" x14ac:dyDescent="0.2">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c r="Y674" s="46"/>
      <c r="Z674" s="46"/>
    </row>
    <row r="675" spans="1:26" ht="15.75" customHeight="1" x14ac:dyDescent="0.2">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c r="Y675" s="46"/>
      <c r="Z675" s="46"/>
    </row>
    <row r="676" spans="1:26" ht="15.75" customHeight="1" x14ac:dyDescent="0.2">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c r="Y676" s="46"/>
      <c r="Z676" s="46"/>
    </row>
    <row r="677" spans="1:26" ht="15.75" customHeight="1" x14ac:dyDescent="0.2">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c r="Y677" s="46"/>
      <c r="Z677" s="46"/>
    </row>
    <row r="678" spans="1:26" ht="15.75" customHeight="1" x14ac:dyDescent="0.2">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c r="Y678" s="46"/>
      <c r="Z678" s="46"/>
    </row>
    <row r="679" spans="1:26" ht="15.75" customHeight="1" x14ac:dyDescent="0.2">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c r="Y679" s="46"/>
      <c r="Z679" s="46"/>
    </row>
    <row r="680" spans="1:26" ht="15.75" customHeight="1" x14ac:dyDescent="0.2">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c r="Y680" s="46"/>
      <c r="Z680" s="46"/>
    </row>
    <row r="681" spans="1:26" ht="15.75" customHeight="1" x14ac:dyDescent="0.2">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c r="Y681" s="46"/>
      <c r="Z681" s="46"/>
    </row>
    <row r="682" spans="1:26" ht="15.75" customHeight="1" x14ac:dyDescent="0.2">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c r="Y682" s="46"/>
      <c r="Z682" s="46"/>
    </row>
    <row r="683" spans="1:26" ht="15.75" customHeight="1" x14ac:dyDescent="0.2">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c r="Y683" s="46"/>
      <c r="Z683" s="46"/>
    </row>
    <row r="684" spans="1:26" ht="15.75" customHeight="1" x14ac:dyDescent="0.2">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c r="Y684" s="46"/>
      <c r="Z684" s="46"/>
    </row>
    <row r="685" spans="1:26" ht="15.75" customHeight="1" x14ac:dyDescent="0.2">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c r="Y685" s="46"/>
      <c r="Z685" s="46"/>
    </row>
    <row r="686" spans="1:26" ht="15.75" customHeight="1" x14ac:dyDescent="0.2">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c r="Y686" s="46"/>
      <c r="Z686" s="46"/>
    </row>
    <row r="687" spans="1:26" ht="15.75" customHeight="1" x14ac:dyDescent="0.2">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c r="Y687" s="46"/>
      <c r="Z687" s="46"/>
    </row>
    <row r="688" spans="1:26" ht="15.75" customHeight="1" x14ac:dyDescent="0.2">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c r="Y688" s="46"/>
      <c r="Z688" s="46"/>
    </row>
    <row r="689" spans="1:26" ht="15.75" customHeight="1" x14ac:dyDescent="0.2">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c r="Y689" s="46"/>
      <c r="Z689" s="46"/>
    </row>
    <row r="690" spans="1:26" ht="15.75" customHeight="1" x14ac:dyDescent="0.2">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c r="Y690" s="46"/>
      <c r="Z690" s="46"/>
    </row>
    <row r="691" spans="1:26" ht="15.75" customHeight="1" x14ac:dyDescent="0.2">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c r="Y691" s="46"/>
      <c r="Z691" s="46"/>
    </row>
    <row r="692" spans="1:26" ht="15.75" customHeight="1" x14ac:dyDescent="0.2">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c r="Y692" s="46"/>
      <c r="Z692" s="46"/>
    </row>
    <row r="693" spans="1:26" ht="15.75" customHeight="1" x14ac:dyDescent="0.2">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c r="Y693" s="46"/>
      <c r="Z693" s="46"/>
    </row>
    <row r="694" spans="1:26" ht="15.75" customHeight="1" x14ac:dyDescent="0.2">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c r="Y694" s="46"/>
      <c r="Z694" s="46"/>
    </row>
    <row r="695" spans="1:26" ht="15.75" customHeight="1" x14ac:dyDescent="0.2">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c r="Y695" s="46"/>
      <c r="Z695" s="46"/>
    </row>
    <row r="696" spans="1:26" ht="15.75" customHeight="1" x14ac:dyDescent="0.2">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c r="Y696" s="46"/>
      <c r="Z696" s="46"/>
    </row>
    <row r="697" spans="1:26" ht="15.75" customHeight="1" x14ac:dyDescent="0.2">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c r="Y697" s="46"/>
      <c r="Z697" s="46"/>
    </row>
    <row r="698" spans="1:26" ht="15.75" customHeight="1" x14ac:dyDescent="0.2">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c r="Y698" s="46"/>
      <c r="Z698" s="46"/>
    </row>
    <row r="699" spans="1:26" ht="15.75" customHeight="1" x14ac:dyDescent="0.2">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c r="Y699" s="46"/>
      <c r="Z699" s="46"/>
    </row>
    <row r="700" spans="1:26" ht="15.75" customHeight="1" x14ac:dyDescent="0.2">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c r="Y700" s="46"/>
      <c r="Z700" s="46"/>
    </row>
    <row r="701" spans="1:26" ht="15.75" customHeight="1" x14ac:dyDescent="0.2">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c r="Y701" s="46"/>
      <c r="Z701" s="46"/>
    </row>
    <row r="702" spans="1:26" ht="15.75" customHeight="1" x14ac:dyDescent="0.2">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c r="Y702" s="46"/>
      <c r="Z702" s="46"/>
    </row>
    <row r="703" spans="1:26" ht="15.75" customHeight="1" x14ac:dyDescent="0.2">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c r="Y703" s="46"/>
      <c r="Z703" s="46"/>
    </row>
    <row r="704" spans="1:26" ht="15.75" customHeight="1" x14ac:dyDescent="0.2">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c r="Y704" s="46"/>
      <c r="Z704" s="46"/>
    </row>
    <row r="705" spans="1:26" ht="15.75" customHeight="1" x14ac:dyDescent="0.2">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c r="Y705" s="46"/>
      <c r="Z705" s="46"/>
    </row>
    <row r="706" spans="1:26" ht="15.75" customHeight="1" x14ac:dyDescent="0.2">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c r="Y706" s="46"/>
      <c r="Z706" s="46"/>
    </row>
    <row r="707" spans="1:26" ht="15.75" customHeight="1" x14ac:dyDescent="0.2">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c r="Y707" s="46"/>
      <c r="Z707" s="46"/>
    </row>
    <row r="708" spans="1:26" ht="15.75" customHeight="1" x14ac:dyDescent="0.2">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c r="Y708" s="46"/>
      <c r="Z708" s="46"/>
    </row>
    <row r="709" spans="1:26" ht="15.75" customHeight="1" x14ac:dyDescent="0.2">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c r="Y709" s="46"/>
      <c r="Z709" s="46"/>
    </row>
    <row r="710" spans="1:26" ht="15.75" customHeight="1" x14ac:dyDescent="0.2">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c r="Y710" s="46"/>
      <c r="Z710" s="46"/>
    </row>
    <row r="711" spans="1:26" ht="15.75" customHeight="1" x14ac:dyDescent="0.2">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c r="Y711" s="46"/>
      <c r="Z711" s="46"/>
    </row>
    <row r="712" spans="1:26" ht="15.75" customHeight="1" x14ac:dyDescent="0.2">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c r="Y712" s="46"/>
      <c r="Z712" s="46"/>
    </row>
    <row r="713" spans="1:26" ht="15.75" customHeight="1" x14ac:dyDescent="0.2">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c r="Y713" s="46"/>
      <c r="Z713" s="46"/>
    </row>
    <row r="714" spans="1:26" ht="15.75" customHeight="1" x14ac:dyDescent="0.2">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c r="Y714" s="46"/>
      <c r="Z714" s="46"/>
    </row>
    <row r="715" spans="1:26" ht="15.75" customHeight="1" x14ac:dyDescent="0.2">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c r="Y715" s="46"/>
      <c r="Z715" s="46"/>
    </row>
    <row r="716" spans="1:26" ht="15.75" customHeight="1" x14ac:dyDescent="0.2">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c r="Y716" s="46"/>
      <c r="Z716" s="46"/>
    </row>
    <row r="717" spans="1:26" ht="15.75" customHeight="1" x14ac:dyDescent="0.2">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c r="Y717" s="46"/>
      <c r="Z717" s="46"/>
    </row>
    <row r="718" spans="1:26" ht="15.75" customHeight="1" x14ac:dyDescent="0.2">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c r="Y718" s="46"/>
      <c r="Z718" s="46"/>
    </row>
    <row r="719" spans="1:26" ht="15.75" customHeight="1" x14ac:dyDescent="0.2">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c r="Y719" s="46"/>
      <c r="Z719" s="46"/>
    </row>
    <row r="720" spans="1:26" ht="15.75" customHeight="1" x14ac:dyDescent="0.2">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c r="Y720" s="46"/>
      <c r="Z720" s="46"/>
    </row>
    <row r="721" spans="1:26" ht="15.75" customHeight="1" x14ac:dyDescent="0.2">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c r="Y721" s="46"/>
      <c r="Z721" s="46"/>
    </row>
    <row r="722" spans="1:26" ht="15.75" customHeight="1" x14ac:dyDescent="0.2">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c r="Y722" s="46"/>
      <c r="Z722" s="46"/>
    </row>
    <row r="723" spans="1:26" ht="15.75" customHeight="1" x14ac:dyDescent="0.2">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c r="Y723" s="46"/>
      <c r="Z723" s="46"/>
    </row>
    <row r="724" spans="1:26" ht="15.75" customHeight="1" x14ac:dyDescent="0.2">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c r="Y724" s="46"/>
      <c r="Z724" s="46"/>
    </row>
    <row r="725" spans="1:26" ht="15.75" customHeight="1" x14ac:dyDescent="0.2">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c r="Y725" s="46"/>
      <c r="Z725" s="46"/>
    </row>
    <row r="726" spans="1:26" ht="15.75" customHeight="1" x14ac:dyDescent="0.2">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c r="Y726" s="46"/>
      <c r="Z726" s="46"/>
    </row>
    <row r="727" spans="1:26" ht="15.75" customHeight="1" x14ac:dyDescent="0.2">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c r="Y727" s="46"/>
      <c r="Z727" s="46"/>
    </row>
    <row r="728" spans="1:26" ht="15.75" customHeight="1" x14ac:dyDescent="0.2">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c r="Y728" s="46"/>
      <c r="Z728" s="46"/>
    </row>
    <row r="729" spans="1:26" ht="15.75" customHeight="1" x14ac:dyDescent="0.2">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c r="Y729" s="46"/>
      <c r="Z729" s="46"/>
    </row>
    <row r="730" spans="1:26" ht="15.75" customHeight="1" x14ac:dyDescent="0.2">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c r="Y730" s="46"/>
      <c r="Z730" s="46"/>
    </row>
    <row r="731" spans="1:26" ht="15.75" customHeight="1" x14ac:dyDescent="0.2">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c r="Y731" s="46"/>
      <c r="Z731" s="46"/>
    </row>
    <row r="732" spans="1:26" ht="15.75" customHeight="1" x14ac:dyDescent="0.2">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c r="Y732" s="46"/>
      <c r="Z732" s="46"/>
    </row>
    <row r="733" spans="1:26" ht="15.75" customHeight="1" x14ac:dyDescent="0.2">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c r="Y733" s="46"/>
      <c r="Z733" s="46"/>
    </row>
    <row r="734" spans="1:26" ht="15.75" customHeight="1" x14ac:dyDescent="0.2">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c r="Y734" s="46"/>
      <c r="Z734" s="46"/>
    </row>
    <row r="735" spans="1:26" ht="15.75" customHeight="1" x14ac:dyDescent="0.2">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c r="Y735" s="46"/>
      <c r="Z735" s="46"/>
    </row>
    <row r="736" spans="1:26" ht="15.75" customHeight="1" x14ac:dyDescent="0.2">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c r="Y736" s="46"/>
      <c r="Z736" s="46"/>
    </row>
    <row r="737" spans="1:26" ht="15.75" customHeight="1" x14ac:dyDescent="0.2">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c r="Y737" s="46"/>
      <c r="Z737" s="46"/>
    </row>
    <row r="738" spans="1:26" ht="15.75" customHeight="1" x14ac:dyDescent="0.2">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c r="Y738" s="46"/>
      <c r="Z738" s="46"/>
    </row>
    <row r="739" spans="1:26" ht="15.75" customHeight="1" x14ac:dyDescent="0.2">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c r="Y739" s="46"/>
      <c r="Z739" s="46"/>
    </row>
    <row r="740" spans="1:26" ht="15.75" customHeight="1" x14ac:dyDescent="0.2">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c r="Y740" s="46"/>
      <c r="Z740" s="46"/>
    </row>
    <row r="741" spans="1:26" ht="15.75" customHeight="1" x14ac:dyDescent="0.2">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c r="Y741" s="46"/>
      <c r="Z741" s="46"/>
    </row>
    <row r="742" spans="1:26" ht="15.75" customHeight="1" x14ac:dyDescent="0.2">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c r="Y742" s="46"/>
      <c r="Z742" s="46"/>
    </row>
    <row r="743" spans="1:26" ht="15.75" customHeight="1" x14ac:dyDescent="0.2">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c r="Y743" s="46"/>
      <c r="Z743" s="46"/>
    </row>
    <row r="744" spans="1:26" ht="15.75" customHeight="1" x14ac:dyDescent="0.2">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c r="Y744" s="46"/>
      <c r="Z744" s="46"/>
    </row>
    <row r="745" spans="1:26" ht="15.75" customHeight="1" x14ac:dyDescent="0.2">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c r="Y745" s="46"/>
      <c r="Z745" s="46"/>
    </row>
    <row r="746" spans="1:26" ht="15.75" customHeight="1" x14ac:dyDescent="0.2">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c r="Y746" s="46"/>
      <c r="Z746" s="46"/>
    </row>
    <row r="747" spans="1:26" ht="15.75" customHeight="1" x14ac:dyDescent="0.2">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c r="Y747" s="46"/>
      <c r="Z747" s="46"/>
    </row>
    <row r="748" spans="1:26" ht="15.75" customHeight="1" x14ac:dyDescent="0.2">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c r="Y748" s="46"/>
      <c r="Z748" s="46"/>
    </row>
    <row r="749" spans="1:26" ht="15.75" customHeight="1" x14ac:dyDescent="0.2">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c r="Y749" s="46"/>
      <c r="Z749" s="46"/>
    </row>
    <row r="750" spans="1:26" ht="15.75" customHeight="1" x14ac:dyDescent="0.2">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c r="Y750" s="46"/>
      <c r="Z750" s="46"/>
    </row>
    <row r="751" spans="1:26" ht="15.75" customHeight="1" x14ac:dyDescent="0.2">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c r="Y751" s="46"/>
      <c r="Z751" s="46"/>
    </row>
    <row r="752" spans="1:26" ht="15.75" customHeight="1" x14ac:dyDescent="0.2">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c r="Y752" s="46"/>
      <c r="Z752" s="46"/>
    </row>
    <row r="753" spans="1:26" ht="15.75" customHeight="1" x14ac:dyDescent="0.2">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c r="Y753" s="46"/>
      <c r="Z753" s="46"/>
    </row>
    <row r="754" spans="1:26" ht="15.75" customHeight="1" x14ac:dyDescent="0.2">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c r="Y754" s="46"/>
      <c r="Z754" s="46"/>
    </row>
    <row r="755" spans="1:26" ht="15.75" customHeight="1" x14ac:dyDescent="0.2">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c r="Y755" s="46"/>
      <c r="Z755" s="46"/>
    </row>
    <row r="756" spans="1:26" ht="15.75" customHeight="1" x14ac:dyDescent="0.2">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c r="Y756" s="46"/>
      <c r="Z756" s="46"/>
    </row>
    <row r="757" spans="1:26" ht="15.75" customHeight="1" x14ac:dyDescent="0.2">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c r="Y757" s="46"/>
      <c r="Z757" s="46"/>
    </row>
    <row r="758" spans="1:26" ht="15.75" customHeight="1" x14ac:dyDescent="0.2">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c r="Y758" s="46"/>
      <c r="Z758" s="46"/>
    </row>
    <row r="759" spans="1:26" ht="15.75" customHeight="1" x14ac:dyDescent="0.2">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c r="Y759" s="46"/>
      <c r="Z759" s="46"/>
    </row>
    <row r="760" spans="1:26" ht="15.75" customHeight="1" x14ac:dyDescent="0.2">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c r="Y760" s="46"/>
      <c r="Z760" s="46"/>
    </row>
    <row r="761" spans="1:26" ht="15.75" customHeight="1" x14ac:dyDescent="0.2">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c r="Y761" s="46"/>
      <c r="Z761" s="46"/>
    </row>
    <row r="762" spans="1:26" ht="15.75" customHeight="1" x14ac:dyDescent="0.2">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c r="Y762" s="46"/>
      <c r="Z762" s="46"/>
    </row>
    <row r="763" spans="1:26" ht="15.75" customHeight="1" x14ac:dyDescent="0.2">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c r="Y763" s="46"/>
      <c r="Z763" s="46"/>
    </row>
    <row r="764" spans="1:26" ht="15.75" customHeight="1" x14ac:dyDescent="0.2">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c r="Y764" s="46"/>
      <c r="Z764" s="46"/>
    </row>
    <row r="765" spans="1:26" ht="15.75" customHeight="1" x14ac:dyDescent="0.2">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c r="Y765" s="46"/>
      <c r="Z765" s="46"/>
    </row>
    <row r="766" spans="1:26" ht="15.75" customHeight="1" x14ac:dyDescent="0.2">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c r="Y766" s="46"/>
      <c r="Z766" s="46"/>
    </row>
    <row r="767" spans="1:26" ht="15.75" customHeight="1" x14ac:dyDescent="0.2">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c r="Y767" s="46"/>
      <c r="Z767" s="46"/>
    </row>
    <row r="768" spans="1:26" ht="15.75" customHeight="1" x14ac:dyDescent="0.2">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c r="Y768" s="46"/>
      <c r="Z768" s="46"/>
    </row>
    <row r="769" spans="1:26" ht="15.75" customHeight="1" x14ac:dyDescent="0.2">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c r="Y769" s="46"/>
      <c r="Z769" s="46"/>
    </row>
    <row r="770" spans="1:26" ht="15.75" customHeight="1" x14ac:dyDescent="0.2">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c r="Y770" s="46"/>
      <c r="Z770" s="46"/>
    </row>
    <row r="771" spans="1:26" ht="15.75" customHeight="1" x14ac:dyDescent="0.2">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c r="Y771" s="46"/>
      <c r="Z771" s="46"/>
    </row>
    <row r="772" spans="1:26" ht="15.75" customHeight="1" x14ac:dyDescent="0.2">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c r="Y772" s="46"/>
      <c r="Z772" s="46"/>
    </row>
    <row r="773" spans="1:26" ht="15.75" customHeight="1" x14ac:dyDescent="0.2">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c r="Y773" s="46"/>
      <c r="Z773" s="46"/>
    </row>
    <row r="774" spans="1:26" ht="15.75" customHeight="1" x14ac:dyDescent="0.2">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c r="Y774" s="46"/>
      <c r="Z774" s="46"/>
    </row>
    <row r="775" spans="1:26" ht="15.75" customHeight="1" x14ac:dyDescent="0.2">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c r="Y775" s="46"/>
      <c r="Z775" s="46"/>
    </row>
    <row r="776" spans="1:26" ht="15.75" customHeight="1" x14ac:dyDescent="0.2">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c r="Y776" s="46"/>
      <c r="Z776" s="46"/>
    </row>
    <row r="777" spans="1:26" ht="15.75" customHeight="1" x14ac:dyDescent="0.2">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c r="Y777" s="46"/>
      <c r="Z777" s="46"/>
    </row>
    <row r="778" spans="1:26" ht="15.75" customHeight="1" x14ac:dyDescent="0.2">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c r="Y778" s="46"/>
      <c r="Z778" s="46"/>
    </row>
    <row r="779" spans="1:26" ht="15.75" customHeight="1" x14ac:dyDescent="0.2">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c r="Y779" s="46"/>
      <c r="Z779" s="46"/>
    </row>
    <row r="780" spans="1:26" ht="15.75" customHeight="1" x14ac:dyDescent="0.2">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c r="Y780" s="46"/>
      <c r="Z780" s="46"/>
    </row>
    <row r="781" spans="1:26" ht="15.75" customHeight="1" x14ac:dyDescent="0.2">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c r="Y781" s="46"/>
      <c r="Z781" s="46"/>
    </row>
    <row r="782" spans="1:26" ht="15.75" customHeight="1" x14ac:dyDescent="0.2">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c r="Y782" s="46"/>
      <c r="Z782" s="46"/>
    </row>
    <row r="783" spans="1:26" ht="15.75" customHeight="1" x14ac:dyDescent="0.2">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c r="Y783" s="46"/>
      <c r="Z783" s="46"/>
    </row>
    <row r="784" spans="1:26" ht="15.75" customHeight="1" x14ac:dyDescent="0.2">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c r="Y784" s="46"/>
      <c r="Z784" s="46"/>
    </row>
    <row r="785" spans="1:26" ht="15.75" customHeight="1" x14ac:dyDescent="0.2">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c r="Y785" s="46"/>
      <c r="Z785" s="46"/>
    </row>
    <row r="786" spans="1:26" ht="15.75" customHeight="1" x14ac:dyDescent="0.2">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c r="Y786" s="46"/>
      <c r="Z786" s="46"/>
    </row>
    <row r="787" spans="1:26" ht="15.75" customHeight="1" x14ac:dyDescent="0.2">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c r="Y787" s="46"/>
      <c r="Z787" s="46"/>
    </row>
    <row r="788" spans="1:26" ht="15.75" customHeight="1" x14ac:dyDescent="0.2">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c r="Y788" s="46"/>
      <c r="Z788" s="46"/>
    </row>
    <row r="789" spans="1:26" ht="15.75" customHeight="1" x14ac:dyDescent="0.2">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c r="Y789" s="46"/>
      <c r="Z789" s="46"/>
    </row>
    <row r="790" spans="1:26" ht="15.75" customHeight="1" x14ac:dyDescent="0.2">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c r="Y790" s="46"/>
      <c r="Z790" s="46"/>
    </row>
    <row r="791" spans="1:26" ht="15.75" customHeight="1" x14ac:dyDescent="0.2">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c r="Y791" s="46"/>
      <c r="Z791" s="46"/>
    </row>
    <row r="792" spans="1:26" ht="15.75" customHeight="1" x14ac:dyDescent="0.2">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c r="Y792" s="46"/>
      <c r="Z792" s="46"/>
    </row>
    <row r="793" spans="1:26" ht="15.75" customHeight="1" x14ac:dyDescent="0.2">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c r="Y793" s="46"/>
      <c r="Z793" s="46"/>
    </row>
    <row r="794" spans="1:26" ht="15.75" customHeight="1" x14ac:dyDescent="0.2">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c r="Y794" s="46"/>
      <c r="Z794" s="46"/>
    </row>
    <row r="795" spans="1:26" ht="15.75" customHeight="1" x14ac:dyDescent="0.2">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c r="Y795" s="46"/>
      <c r="Z795" s="46"/>
    </row>
    <row r="796" spans="1:26" ht="15.75" customHeight="1" x14ac:dyDescent="0.2">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c r="Y796" s="46"/>
      <c r="Z796" s="46"/>
    </row>
    <row r="797" spans="1:26" ht="15.75" customHeight="1" x14ac:dyDescent="0.2">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c r="Y797" s="46"/>
      <c r="Z797" s="46"/>
    </row>
    <row r="798" spans="1:26" ht="15.75" customHeight="1" x14ac:dyDescent="0.2">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c r="Y798" s="46"/>
      <c r="Z798" s="46"/>
    </row>
    <row r="799" spans="1:26" ht="15.75" customHeight="1" x14ac:dyDescent="0.2">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c r="Y799" s="46"/>
      <c r="Z799" s="46"/>
    </row>
    <row r="800" spans="1:26" ht="15.75" customHeight="1" x14ac:dyDescent="0.2">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c r="Y800" s="46"/>
      <c r="Z800" s="46"/>
    </row>
    <row r="801" spans="1:26" ht="15.75" customHeight="1" x14ac:dyDescent="0.2">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c r="Y801" s="46"/>
      <c r="Z801" s="46"/>
    </row>
    <row r="802" spans="1:26" ht="15.75" customHeight="1" x14ac:dyDescent="0.2">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c r="Y802" s="46"/>
      <c r="Z802" s="46"/>
    </row>
    <row r="803" spans="1:26" ht="15.75" customHeight="1" x14ac:dyDescent="0.2">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c r="Y803" s="46"/>
      <c r="Z803" s="46"/>
    </row>
    <row r="804" spans="1:26" ht="15.75" customHeight="1" x14ac:dyDescent="0.2">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c r="Y804" s="46"/>
      <c r="Z804" s="46"/>
    </row>
    <row r="805" spans="1:26" ht="15.75" customHeight="1" x14ac:dyDescent="0.2">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c r="Y805" s="46"/>
      <c r="Z805" s="46"/>
    </row>
    <row r="806" spans="1:26" ht="15.75" customHeight="1" x14ac:dyDescent="0.2">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c r="Y806" s="46"/>
      <c r="Z806" s="46"/>
    </row>
    <row r="807" spans="1:26" ht="15.75" customHeight="1" x14ac:dyDescent="0.2">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c r="Y807" s="46"/>
      <c r="Z807" s="46"/>
    </row>
    <row r="808" spans="1:26" ht="15.75" customHeight="1" x14ac:dyDescent="0.2">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c r="Y808" s="46"/>
      <c r="Z808" s="46"/>
    </row>
    <row r="809" spans="1:26" ht="15.75" customHeight="1" x14ac:dyDescent="0.2">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c r="Y809" s="46"/>
      <c r="Z809" s="46"/>
    </row>
    <row r="810" spans="1:26" ht="15.75" customHeight="1" x14ac:dyDescent="0.2">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c r="Y810" s="46"/>
      <c r="Z810" s="46"/>
    </row>
    <row r="811" spans="1:26" ht="15.75" customHeight="1" x14ac:dyDescent="0.2">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c r="Y811" s="46"/>
      <c r="Z811" s="46"/>
    </row>
    <row r="812" spans="1:26" ht="15.75" customHeight="1" x14ac:dyDescent="0.2">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c r="Y812" s="46"/>
      <c r="Z812" s="46"/>
    </row>
    <row r="813" spans="1:26" ht="15.75" customHeight="1" x14ac:dyDescent="0.2">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c r="Y813" s="46"/>
      <c r="Z813" s="46"/>
    </row>
    <row r="814" spans="1:26" ht="15.75" customHeight="1" x14ac:dyDescent="0.2">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c r="Y814" s="46"/>
      <c r="Z814" s="46"/>
    </row>
    <row r="815" spans="1:26" ht="15.75" customHeight="1" x14ac:dyDescent="0.2">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c r="Y815" s="46"/>
      <c r="Z815" s="46"/>
    </row>
    <row r="816" spans="1:26" ht="15.75" customHeight="1" x14ac:dyDescent="0.2">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c r="Y816" s="46"/>
      <c r="Z816" s="46"/>
    </row>
    <row r="817" spans="1:26" ht="15.75" customHeight="1" x14ac:dyDescent="0.2">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c r="Y817" s="46"/>
      <c r="Z817" s="46"/>
    </row>
    <row r="818" spans="1:26" ht="15.75" customHeight="1" x14ac:dyDescent="0.2">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c r="Y818" s="46"/>
      <c r="Z818" s="46"/>
    </row>
    <row r="819" spans="1:26" ht="15.75" customHeight="1" x14ac:dyDescent="0.2">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c r="Y819" s="46"/>
      <c r="Z819" s="46"/>
    </row>
    <row r="820" spans="1:26" ht="15.75" customHeight="1" x14ac:dyDescent="0.2">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c r="Y820" s="46"/>
      <c r="Z820" s="46"/>
    </row>
    <row r="821" spans="1:26" ht="15.75" customHeight="1" x14ac:dyDescent="0.2">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c r="Y821" s="46"/>
      <c r="Z821" s="46"/>
    </row>
    <row r="822" spans="1:26" ht="15.75" customHeight="1" x14ac:dyDescent="0.2">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c r="Y822" s="46"/>
      <c r="Z822" s="46"/>
    </row>
    <row r="823" spans="1:26" ht="15.75" customHeight="1" x14ac:dyDescent="0.2">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c r="Y823" s="46"/>
      <c r="Z823" s="46"/>
    </row>
    <row r="824" spans="1:26" ht="15.75" customHeight="1" x14ac:dyDescent="0.2">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c r="Y824" s="46"/>
      <c r="Z824" s="46"/>
    </row>
    <row r="825" spans="1:26" ht="15.75" customHeight="1" x14ac:dyDescent="0.2">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c r="Y825" s="46"/>
      <c r="Z825" s="46"/>
    </row>
    <row r="826" spans="1:26" ht="15.75" customHeight="1" x14ac:dyDescent="0.2">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c r="Y826" s="46"/>
      <c r="Z826" s="46"/>
    </row>
    <row r="827" spans="1:26" ht="15.75" customHeight="1" x14ac:dyDescent="0.2">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c r="Y827" s="46"/>
      <c r="Z827" s="46"/>
    </row>
    <row r="828" spans="1:26" ht="15.75" customHeight="1" x14ac:dyDescent="0.2">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c r="Y828" s="46"/>
      <c r="Z828" s="46"/>
    </row>
    <row r="829" spans="1:26" ht="15.75" customHeight="1" x14ac:dyDescent="0.2">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c r="Y829" s="46"/>
      <c r="Z829" s="46"/>
    </row>
    <row r="830" spans="1:26" ht="15.75" customHeight="1" x14ac:dyDescent="0.2">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c r="Y830" s="46"/>
      <c r="Z830" s="46"/>
    </row>
    <row r="831" spans="1:26" ht="15.75" customHeight="1" x14ac:dyDescent="0.2">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c r="Y831" s="46"/>
      <c r="Z831" s="46"/>
    </row>
    <row r="832" spans="1:26" ht="15.75" customHeight="1" x14ac:dyDescent="0.2">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c r="Y832" s="46"/>
      <c r="Z832" s="46"/>
    </row>
    <row r="833" spans="1:26" ht="15.75" customHeight="1" x14ac:dyDescent="0.2">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c r="Y833" s="46"/>
      <c r="Z833" s="46"/>
    </row>
    <row r="834" spans="1:26" ht="15.75" customHeight="1" x14ac:dyDescent="0.2">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c r="Y834" s="46"/>
      <c r="Z834" s="46"/>
    </row>
    <row r="835" spans="1:26" ht="15.75" customHeight="1" x14ac:dyDescent="0.2">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c r="Y835" s="46"/>
      <c r="Z835" s="46"/>
    </row>
    <row r="836" spans="1:26" ht="15.75" customHeight="1" x14ac:dyDescent="0.2">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c r="Y836" s="46"/>
      <c r="Z836" s="46"/>
    </row>
    <row r="837" spans="1:26" ht="15.75" customHeight="1" x14ac:dyDescent="0.2">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c r="Y837" s="46"/>
      <c r="Z837" s="46"/>
    </row>
    <row r="838" spans="1:26" ht="15.75" customHeight="1" x14ac:dyDescent="0.2">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c r="Y838" s="46"/>
      <c r="Z838" s="46"/>
    </row>
    <row r="839" spans="1:26" ht="15.75" customHeight="1" x14ac:dyDescent="0.2">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c r="Y839" s="46"/>
      <c r="Z839" s="46"/>
    </row>
    <row r="840" spans="1:26" ht="15.75" customHeight="1" x14ac:dyDescent="0.2">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c r="Y840" s="46"/>
      <c r="Z840" s="46"/>
    </row>
    <row r="841" spans="1:26" ht="15.75" customHeight="1" x14ac:dyDescent="0.2">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c r="Y841" s="46"/>
      <c r="Z841" s="46"/>
    </row>
    <row r="842" spans="1:26" ht="15.75" customHeight="1" x14ac:dyDescent="0.2">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c r="Y842" s="46"/>
      <c r="Z842" s="46"/>
    </row>
    <row r="843" spans="1:26" ht="15.75" customHeight="1" x14ac:dyDescent="0.2">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c r="Y843" s="46"/>
      <c r="Z843" s="46"/>
    </row>
    <row r="844" spans="1:26" ht="15.75" customHeight="1" x14ac:dyDescent="0.2">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c r="Y844" s="46"/>
      <c r="Z844" s="46"/>
    </row>
    <row r="845" spans="1:26" ht="15.75" customHeight="1" x14ac:dyDescent="0.2">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c r="Y845" s="46"/>
      <c r="Z845" s="46"/>
    </row>
    <row r="846" spans="1:26" ht="15.75" customHeight="1" x14ac:dyDescent="0.2">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c r="Y846" s="46"/>
      <c r="Z846" s="46"/>
    </row>
    <row r="847" spans="1:26" ht="15.75" customHeight="1" x14ac:dyDescent="0.2">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c r="Y847" s="46"/>
      <c r="Z847" s="46"/>
    </row>
    <row r="848" spans="1:26" ht="15.75" customHeight="1" x14ac:dyDescent="0.2">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c r="Y848" s="46"/>
      <c r="Z848" s="46"/>
    </row>
    <row r="849" spans="1:26" ht="15.75" customHeight="1" x14ac:dyDescent="0.2">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c r="Y849" s="46"/>
      <c r="Z849" s="46"/>
    </row>
    <row r="850" spans="1:26" ht="15.75" customHeight="1" x14ac:dyDescent="0.2">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c r="Y850" s="46"/>
      <c r="Z850" s="46"/>
    </row>
    <row r="851" spans="1:26" ht="15.75" customHeight="1" x14ac:dyDescent="0.2">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c r="Y851" s="46"/>
      <c r="Z851" s="46"/>
    </row>
    <row r="852" spans="1:26" ht="15.75" customHeight="1" x14ac:dyDescent="0.2">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c r="Y852" s="46"/>
      <c r="Z852" s="46"/>
    </row>
    <row r="853" spans="1:26" ht="15.75" customHeight="1" x14ac:dyDescent="0.2">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c r="Y853" s="46"/>
      <c r="Z853" s="46"/>
    </row>
    <row r="854" spans="1:26" ht="15.75" customHeight="1" x14ac:dyDescent="0.2">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c r="Y854" s="46"/>
      <c r="Z854" s="46"/>
    </row>
    <row r="855" spans="1:26" ht="15.75" customHeight="1" x14ac:dyDescent="0.2">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c r="Y855" s="46"/>
      <c r="Z855" s="46"/>
    </row>
    <row r="856" spans="1:26" ht="15.75" customHeight="1" x14ac:dyDescent="0.2">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c r="Y856" s="46"/>
      <c r="Z856" s="46"/>
    </row>
    <row r="857" spans="1:26" ht="15.75" customHeight="1" x14ac:dyDescent="0.2">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c r="Y857" s="46"/>
      <c r="Z857" s="46"/>
    </row>
    <row r="858" spans="1:26" ht="15.75" customHeight="1" x14ac:dyDescent="0.2">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c r="Y858" s="46"/>
      <c r="Z858" s="46"/>
    </row>
    <row r="859" spans="1:26" ht="15.75" customHeight="1" x14ac:dyDescent="0.2">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c r="Y859" s="46"/>
      <c r="Z859" s="46"/>
    </row>
    <row r="860" spans="1:26" ht="15.75" customHeight="1" x14ac:dyDescent="0.2">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c r="Y860" s="46"/>
      <c r="Z860" s="46"/>
    </row>
    <row r="861" spans="1:26" ht="15.75" customHeight="1" x14ac:dyDescent="0.2">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c r="Y861" s="46"/>
      <c r="Z861" s="46"/>
    </row>
    <row r="862" spans="1:26" ht="15.75" customHeight="1" x14ac:dyDescent="0.2">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c r="Y862" s="46"/>
      <c r="Z862" s="46"/>
    </row>
    <row r="863" spans="1:26" ht="15.75" customHeight="1" x14ac:dyDescent="0.2">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c r="Y863" s="46"/>
      <c r="Z863" s="46"/>
    </row>
    <row r="864" spans="1:26" ht="15.75" customHeight="1" x14ac:dyDescent="0.2">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c r="Y864" s="46"/>
      <c r="Z864" s="46"/>
    </row>
    <row r="865" spans="1:26" ht="15.75" customHeight="1" x14ac:dyDescent="0.2">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c r="Y865" s="46"/>
      <c r="Z865" s="46"/>
    </row>
    <row r="866" spans="1:26" ht="15.75" customHeight="1" x14ac:dyDescent="0.2">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c r="Y866" s="46"/>
      <c r="Z866" s="46"/>
    </row>
    <row r="867" spans="1:26" ht="15.75" customHeight="1" x14ac:dyDescent="0.2">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c r="Y867" s="46"/>
      <c r="Z867" s="46"/>
    </row>
    <row r="868" spans="1:26" ht="15.75" customHeight="1" x14ac:dyDescent="0.2">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c r="Y868" s="46"/>
      <c r="Z868" s="46"/>
    </row>
    <row r="869" spans="1:26" ht="15.75" customHeight="1" x14ac:dyDescent="0.2">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c r="Y869" s="46"/>
      <c r="Z869" s="46"/>
    </row>
    <row r="870" spans="1:26" ht="15.75" customHeight="1" x14ac:dyDescent="0.2">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c r="Y870" s="46"/>
      <c r="Z870" s="46"/>
    </row>
    <row r="871" spans="1:26" ht="15.75" customHeight="1" x14ac:dyDescent="0.2">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c r="Y871" s="46"/>
      <c r="Z871" s="46"/>
    </row>
    <row r="872" spans="1:26" ht="15.75" customHeight="1" x14ac:dyDescent="0.2">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c r="Y872" s="46"/>
      <c r="Z872" s="46"/>
    </row>
    <row r="873" spans="1:26" ht="15.75" customHeight="1" x14ac:dyDescent="0.2">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c r="Y873" s="46"/>
      <c r="Z873" s="46"/>
    </row>
    <row r="874" spans="1:26" ht="15.75" customHeight="1" x14ac:dyDescent="0.2">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c r="Y874" s="46"/>
      <c r="Z874" s="46"/>
    </row>
    <row r="875" spans="1:26" ht="15.75" customHeight="1" x14ac:dyDescent="0.2">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c r="Y875" s="46"/>
      <c r="Z875" s="46"/>
    </row>
    <row r="876" spans="1:26" ht="15.75" customHeight="1" x14ac:dyDescent="0.2">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c r="Y876" s="46"/>
      <c r="Z876" s="46"/>
    </row>
    <row r="877" spans="1:26" ht="15.75" customHeight="1" x14ac:dyDescent="0.2">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c r="Y877" s="46"/>
      <c r="Z877" s="46"/>
    </row>
    <row r="878" spans="1:26" ht="15.75" customHeight="1" x14ac:dyDescent="0.2">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c r="Y878" s="46"/>
      <c r="Z878" s="46"/>
    </row>
    <row r="879" spans="1:26" ht="15.75" customHeight="1" x14ac:dyDescent="0.2">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c r="Y879" s="46"/>
      <c r="Z879" s="46"/>
    </row>
    <row r="880" spans="1:26" ht="15.75" customHeight="1" x14ac:dyDescent="0.2">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c r="Y880" s="46"/>
      <c r="Z880" s="46"/>
    </row>
    <row r="881" spans="1:26" ht="15.75" customHeight="1" x14ac:dyDescent="0.2">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c r="Y881" s="46"/>
      <c r="Z881" s="46"/>
    </row>
    <row r="882" spans="1:26" ht="15.75" customHeight="1" x14ac:dyDescent="0.2">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c r="Y882" s="46"/>
      <c r="Z882" s="46"/>
    </row>
    <row r="883" spans="1:26" ht="15.75" customHeight="1" x14ac:dyDescent="0.2">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c r="Y883" s="46"/>
      <c r="Z883" s="46"/>
    </row>
    <row r="884" spans="1:26" ht="15.75" customHeight="1" x14ac:dyDescent="0.2">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c r="Y884" s="46"/>
      <c r="Z884" s="46"/>
    </row>
    <row r="885" spans="1:26" ht="15.75" customHeight="1" x14ac:dyDescent="0.2">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c r="Y885" s="46"/>
      <c r="Z885" s="46"/>
    </row>
    <row r="886" spans="1:26" ht="15.75" customHeight="1" x14ac:dyDescent="0.2">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c r="Y886" s="46"/>
      <c r="Z886" s="46"/>
    </row>
    <row r="887" spans="1:26" ht="15.75" customHeight="1" x14ac:dyDescent="0.2">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c r="Y887" s="46"/>
      <c r="Z887" s="46"/>
    </row>
    <row r="888" spans="1:26" ht="15.75" customHeight="1" x14ac:dyDescent="0.2">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c r="Y888" s="46"/>
      <c r="Z888" s="46"/>
    </row>
    <row r="889" spans="1:26" ht="15.75" customHeight="1" x14ac:dyDescent="0.2">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c r="Y889" s="46"/>
      <c r="Z889" s="46"/>
    </row>
    <row r="890" spans="1:26" ht="15.75" customHeight="1" x14ac:dyDescent="0.2">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c r="Y890" s="46"/>
      <c r="Z890" s="46"/>
    </row>
    <row r="891" spans="1:26" ht="15.75" customHeight="1" x14ac:dyDescent="0.2">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c r="Y891" s="46"/>
      <c r="Z891" s="46"/>
    </row>
    <row r="892" spans="1:26" ht="15.75" customHeight="1" x14ac:dyDescent="0.2">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c r="Y892" s="46"/>
      <c r="Z892" s="46"/>
    </row>
    <row r="893" spans="1:26" ht="15.75" customHeight="1" x14ac:dyDescent="0.2">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c r="Y893" s="46"/>
      <c r="Z893" s="46"/>
    </row>
    <row r="894" spans="1:26" ht="15.75" customHeight="1" x14ac:dyDescent="0.2">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c r="Y894" s="46"/>
      <c r="Z894" s="46"/>
    </row>
    <row r="895" spans="1:26" ht="15.75" customHeight="1" x14ac:dyDescent="0.2">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c r="Y895" s="46"/>
      <c r="Z895" s="46"/>
    </row>
    <row r="896" spans="1:26" ht="15.75" customHeight="1" x14ac:dyDescent="0.2">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c r="Y896" s="46"/>
      <c r="Z896" s="46"/>
    </row>
    <row r="897" spans="1:26" ht="15.75" customHeight="1" x14ac:dyDescent="0.2">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c r="Y897" s="46"/>
      <c r="Z897" s="46"/>
    </row>
    <row r="898" spans="1:26" ht="15.75" customHeight="1" x14ac:dyDescent="0.2">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c r="Y898" s="46"/>
      <c r="Z898" s="46"/>
    </row>
    <row r="899" spans="1:26" ht="15.75" customHeight="1" x14ac:dyDescent="0.2">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c r="Y899" s="46"/>
      <c r="Z899" s="46"/>
    </row>
    <row r="900" spans="1:26" ht="15.75" customHeight="1" x14ac:dyDescent="0.2">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c r="Y900" s="46"/>
      <c r="Z900" s="46"/>
    </row>
    <row r="901" spans="1:26" ht="15.75" customHeight="1" x14ac:dyDescent="0.2">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c r="Y901" s="46"/>
      <c r="Z901" s="46"/>
    </row>
    <row r="902" spans="1:26" ht="15.75" customHeight="1" x14ac:dyDescent="0.2">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c r="Y902" s="46"/>
      <c r="Z902" s="46"/>
    </row>
    <row r="903" spans="1:26" ht="15.75" customHeight="1" x14ac:dyDescent="0.2">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c r="Y903" s="46"/>
      <c r="Z903" s="46"/>
    </row>
    <row r="904" spans="1:26" ht="15.75" customHeight="1" x14ac:dyDescent="0.2">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c r="Y904" s="46"/>
      <c r="Z904" s="46"/>
    </row>
    <row r="905" spans="1:26" ht="15.75" customHeight="1" x14ac:dyDescent="0.2">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c r="Y905" s="46"/>
      <c r="Z905" s="46"/>
    </row>
    <row r="906" spans="1:26" ht="15.75" customHeight="1" x14ac:dyDescent="0.2">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c r="Y906" s="46"/>
      <c r="Z906" s="46"/>
    </row>
    <row r="907" spans="1:26" ht="15.75" customHeight="1" x14ac:dyDescent="0.2">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c r="Y907" s="46"/>
      <c r="Z907" s="46"/>
    </row>
    <row r="908" spans="1:26" ht="15.75" customHeight="1" x14ac:dyDescent="0.2">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c r="Y908" s="46"/>
      <c r="Z908" s="46"/>
    </row>
    <row r="909" spans="1:26" ht="15.75" customHeight="1" x14ac:dyDescent="0.2">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c r="Y909" s="46"/>
      <c r="Z909" s="46"/>
    </row>
    <row r="910" spans="1:26" ht="15.75" customHeight="1" x14ac:dyDescent="0.2">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c r="Y910" s="46"/>
      <c r="Z910" s="46"/>
    </row>
    <row r="911" spans="1:26" ht="15.75" customHeight="1" x14ac:dyDescent="0.2">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c r="Y911" s="46"/>
      <c r="Z911" s="46"/>
    </row>
    <row r="912" spans="1:26" ht="15.75" customHeight="1" x14ac:dyDescent="0.2">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c r="Y912" s="46"/>
      <c r="Z912" s="46"/>
    </row>
    <row r="913" spans="1:26" ht="15.75" customHeight="1" x14ac:dyDescent="0.2">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c r="Y913" s="46"/>
      <c r="Z913" s="46"/>
    </row>
    <row r="914" spans="1:26" ht="15.75" customHeight="1" x14ac:dyDescent="0.2">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c r="Y914" s="46"/>
      <c r="Z914" s="46"/>
    </row>
    <row r="915" spans="1:26" ht="15.75" customHeight="1" x14ac:dyDescent="0.2">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c r="Y915" s="46"/>
      <c r="Z915" s="46"/>
    </row>
    <row r="916" spans="1:26" ht="15.75" customHeight="1" x14ac:dyDescent="0.2">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c r="Y916" s="46"/>
      <c r="Z916" s="46"/>
    </row>
    <row r="917" spans="1:26" ht="15.75" customHeight="1" x14ac:dyDescent="0.2">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c r="Y917" s="46"/>
      <c r="Z917" s="46"/>
    </row>
    <row r="918" spans="1:26" ht="15.75" customHeight="1" x14ac:dyDescent="0.2">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c r="Y918" s="46"/>
      <c r="Z918" s="46"/>
    </row>
    <row r="919" spans="1:26" ht="15.75" customHeight="1" x14ac:dyDescent="0.2">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c r="Y919" s="46"/>
      <c r="Z919" s="46"/>
    </row>
    <row r="920" spans="1:26" ht="15.75" customHeight="1" x14ac:dyDescent="0.2">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c r="Y920" s="46"/>
      <c r="Z920" s="46"/>
    </row>
    <row r="921" spans="1:26" ht="15.75" customHeight="1" x14ac:dyDescent="0.2">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c r="Y921" s="46"/>
      <c r="Z921" s="46"/>
    </row>
    <row r="922" spans="1:26" ht="15.75" customHeight="1" x14ac:dyDescent="0.2">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c r="Y922" s="46"/>
      <c r="Z922" s="46"/>
    </row>
    <row r="923" spans="1:26" ht="15.75" customHeight="1" x14ac:dyDescent="0.2">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c r="Y923" s="46"/>
      <c r="Z923" s="46"/>
    </row>
    <row r="924" spans="1:26" ht="15.75" customHeight="1" x14ac:dyDescent="0.2">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c r="Y924" s="46"/>
      <c r="Z924" s="46"/>
    </row>
    <row r="925" spans="1:26" ht="15.75" customHeight="1" x14ac:dyDescent="0.2">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c r="Y925" s="46"/>
      <c r="Z925" s="46"/>
    </row>
    <row r="926" spans="1:26" ht="15.75" customHeight="1" x14ac:dyDescent="0.2">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c r="Y926" s="46"/>
      <c r="Z926" s="46"/>
    </row>
    <row r="927" spans="1:26" ht="15.75" customHeight="1" x14ac:dyDescent="0.2">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c r="Y927" s="46"/>
      <c r="Z927" s="46"/>
    </row>
    <row r="928" spans="1:26" ht="15.75" customHeight="1" x14ac:dyDescent="0.2">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c r="Y928" s="46"/>
      <c r="Z928" s="46"/>
    </row>
    <row r="929" spans="1:26" ht="15.75" customHeight="1" x14ac:dyDescent="0.2">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c r="Y929" s="46"/>
      <c r="Z929" s="46"/>
    </row>
    <row r="930" spans="1:26" ht="15.75" customHeight="1" x14ac:dyDescent="0.2">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c r="Y930" s="46"/>
      <c r="Z930" s="46"/>
    </row>
    <row r="931" spans="1:26" ht="15.75" customHeight="1" x14ac:dyDescent="0.2">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c r="Y931" s="46"/>
      <c r="Z931" s="46"/>
    </row>
    <row r="932" spans="1:26" ht="15.75" customHeight="1" x14ac:dyDescent="0.2">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c r="Y932" s="46"/>
      <c r="Z932" s="46"/>
    </row>
    <row r="933" spans="1:26" ht="15.75" customHeight="1" x14ac:dyDescent="0.2">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c r="Y933" s="46"/>
      <c r="Z933" s="46"/>
    </row>
    <row r="934" spans="1:26" ht="15.75" customHeight="1" x14ac:dyDescent="0.2">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c r="Y934" s="46"/>
      <c r="Z934" s="46"/>
    </row>
    <row r="935" spans="1:26" ht="15.75" customHeight="1" x14ac:dyDescent="0.2">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c r="Y935" s="46"/>
      <c r="Z935" s="46"/>
    </row>
    <row r="936" spans="1:26" ht="15.75" customHeight="1" x14ac:dyDescent="0.2">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c r="Y936" s="46"/>
      <c r="Z936" s="46"/>
    </row>
    <row r="937" spans="1:26" ht="15.75" customHeight="1" x14ac:dyDescent="0.2">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c r="Y937" s="46"/>
      <c r="Z937" s="46"/>
    </row>
    <row r="938" spans="1:26" ht="15.75" customHeight="1" x14ac:dyDescent="0.2">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c r="Y938" s="46"/>
      <c r="Z938" s="46"/>
    </row>
    <row r="939" spans="1:26" ht="15.75" customHeight="1" x14ac:dyDescent="0.2">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c r="Y939" s="46"/>
      <c r="Z939" s="46"/>
    </row>
    <row r="940" spans="1:26" ht="15.75" customHeight="1" x14ac:dyDescent="0.2">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c r="Y940" s="46"/>
      <c r="Z940" s="46"/>
    </row>
    <row r="941" spans="1:26" ht="15.75" customHeight="1" x14ac:dyDescent="0.2">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c r="Y941" s="46"/>
      <c r="Z941" s="46"/>
    </row>
    <row r="942" spans="1:26" ht="15.75" customHeight="1" x14ac:dyDescent="0.2">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c r="Y942" s="46"/>
      <c r="Z942" s="46"/>
    </row>
    <row r="943" spans="1:26" ht="15.75" customHeight="1" x14ac:dyDescent="0.2">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c r="Y943" s="46"/>
      <c r="Z943" s="46"/>
    </row>
    <row r="944" spans="1:26" ht="15.75" customHeight="1" x14ac:dyDescent="0.2">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c r="Y944" s="46"/>
      <c r="Z944" s="46"/>
    </row>
    <row r="945" spans="1:26" ht="15.75" customHeight="1" x14ac:dyDescent="0.2">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c r="Y945" s="46"/>
      <c r="Z945" s="46"/>
    </row>
    <row r="946" spans="1:26" ht="15.75" customHeight="1" x14ac:dyDescent="0.2">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c r="Y946" s="46"/>
      <c r="Z946" s="46"/>
    </row>
    <row r="947" spans="1:26" ht="15.75" customHeight="1" x14ac:dyDescent="0.2">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c r="Y947" s="46"/>
      <c r="Z947" s="46"/>
    </row>
    <row r="948" spans="1:26" ht="15.75" customHeight="1" x14ac:dyDescent="0.2">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c r="Y948" s="46"/>
      <c r="Z948" s="46"/>
    </row>
    <row r="949" spans="1:26" ht="15.75" customHeight="1" x14ac:dyDescent="0.2">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c r="Y949" s="46"/>
      <c r="Z949" s="46"/>
    </row>
    <row r="950" spans="1:26" ht="15.75" customHeight="1" x14ac:dyDescent="0.2">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c r="Y950" s="46"/>
      <c r="Z950" s="46"/>
    </row>
    <row r="951" spans="1:26" ht="15.75" customHeight="1" x14ac:dyDescent="0.2">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c r="Y951" s="46"/>
      <c r="Z951" s="46"/>
    </row>
    <row r="952" spans="1:26" ht="15.75" customHeight="1" x14ac:dyDescent="0.2">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c r="Y952" s="46"/>
      <c r="Z952" s="46"/>
    </row>
    <row r="953" spans="1:26" ht="15.75" customHeight="1" x14ac:dyDescent="0.2">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c r="Y953" s="46"/>
      <c r="Z953" s="46"/>
    </row>
    <row r="954" spans="1:26" ht="15.75" customHeight="1" x14ac:dyDescent="0.2">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c r="Y954" s="46"/>
      <c r="Z954" s="46"/>
    </row>
    <row r="955" spans="1:26" ht="15.75" customHeight="1" x14ac:dyDescent="0.2">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c r="Y955" s="46"/>
      <c r="Z955" s="46"/>
    </row>
    <row r="956" spans="1:26" ht="15.75" customHeight="1" x14ac:dyDescent="0.2">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c r="Y956" s="46"/>
      <c r="Z956" s="46"/>
    </row>
    <row r="957" spans="1:26" ht="15.75" customHeight="1" x14ac:dyDescent="0.2">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c r="Y957" s="46"/>
      <c r="Z957" s="46"/>
    </row>
    <row r="958" spans="1:26" ht="15.75" customHeight="1" x14ac:dyDescent="0.2">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c r="Y958" s="46"/>
      <c r="Z958" s="46"/>
    </row>
    <row r="959" spans="1:26" ht="15.75" customHeight="1" x14ac:dyDescent="0.2">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c r="Y959" s="46"/>
      <c r="Z959" s="46"/>
    </row>
    <row r="960" spans="1:26" ht="15.75" customHeight="1" x14ac:dyDescent="0.2">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c r="Y960" s="46"/>
      <c r="Z960" s="46"/>
    </row>
    <row r="961" spans="1:26" ht="15.75" customHeight="1" x14ac:dyDescent="0.2">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c r="Y961" s="46"/>
      <c r="Z961" s="46"/>
    </row>
    <row r="962" spans="1:26" ht="15.75" customHeight="1" x14ac:dyDescent="0.2">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c r="Y962" s="46"/>
      <c r="Z962" s="46"/>
    </row>
    <row r="963" spans="1:26" ht="15.75" customHeight="1" x14ac:dyDescent="0.2">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c r="Y963" s="46"/>
      <c r="Z963" s="46"/>
    </row>
    <row r="964" spans="1:26" ht="15.75" customHeight="1" x14ac:dyDescent="0.2">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c r="Y964" s="46"/>
      <c r="Z964" s="46"/>
    </row>
    <row r="965" spans="1:26" ht="15.75" customHeight="1" x14ac:dyDescent="0.2">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c r="Y965" s="46"/>
      <c r="Z965" s="46"/>
    </row>
    <row r="966" spans="1:26" ht="15.75" customHeight="1" x14ac:dyDescent="0.2">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c r="Y966" s="46"/>
      <c r="Z966" s="46"/>
    </row>
    <row r="967" spans="1:26" ht="15.75" customHeight="1" x14ac:dyDescent="0.2">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c r="Y967" s="46"/>
      <c r="Z967" s="46"/>
    </row>
    <row r="968" spans="1:26" ht="15.75" customHeight="1" x14ac:dyDescent="0.2">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c r="Y968" s="46"/>
      <c r="Z968" s="46"/>
    </row>
    <row r="969" spans="1:26" ht="15.75" customHeight="1" x14ac:dyDescent="0.2">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c r="Y969" s="46"/>
      <c r="Z969" s="46"/>
    </row>
    <row r="970" spans="1:26" ht="15.75" customHeight="1" x14ac:dyDescent="0.2">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c r="Y970" s="46"/>
      <c r="Z970" s="46"/>
    </row>
    <row r="971" spans="1:26" ht="15.75" customHeight="1" x14ac:dyDescent="0.2">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c r="Y971" s="46"/>
      <c r="Z971" s="46"/>
    </row>
    <row r="972" spans="1:26" ht="15.75" customHeight="1" x14ac:dyDescent="0.2">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c r="Y972" s="46"/>
      <c r="Z972" s="46"/>
    </row>
    <row r="973" spans="1:26" ht="15.75" customHeight="1" x14ac:dyDescent="0.2">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c r="Y973" s="46"/>
      <c r="Z973" s="46"/>
    </row>
    <row r="974" spans="1:26" ht="15.75" customHeight="1" x14ac:dyDescent="0.2">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c r="Y974" s="46"/>
      <c r="Z974" s="46"/>
    </row>
    <row r="975" spans="1:26" ht="15.75" customHeight="1" x14ac:dyDescent="0.2">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c r="Y975" s="46"/>
      <c r="Z975" s="46"/>
    </row>
    <row r="976" spans="1:26" ht="15.75" customHeight="1" x14ac:dyDescent="0.2">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c r="Y976" s="46"/>
      <c r="Z976" s="46"/>
    </row>
    <row r="977" spans="1:26" ht="15.75" customHeight="1" x14ac:dyDescent="0.2">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c r="Y977" s="46"/>
      <c r="Z977" s="46"/>
    </row>
    <row r="978" spans="1:26" ht="15.75" customHeight="1" x14ac:dyDescent="0.2">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c r="Y978" s="46"/>
      <c r="Z978" s="46"/>
    </row>
    <row r="979" spans="1:26" ht="15.75" customHeight="1" x14ac:dyDescent="0.2">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c r="Y979" s="46"/>
      <c r="Z979" s="46"/>
    </row>
    <row r="980" spans="1:26" ht="15.75" customHeight="1" x14ac:dyDescent="0.2">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c r="Y980" s="46"/>
      <c r="Z980" s="46"/>
    </row>
    <row r="981" spans="1:26" ht="15.75" customHeight="1" x14ac:dyDescent="0.2">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c r="Y981" s="46"/>
      <c r="Z981" s="46"/>
    </row>
    <row r="982" spans="1:26" ht="15.75" customHeight="1" x14ac:dyDescent="0.2">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c r="Y982" s="46"/>
      <c r="Z982" s="46"/>
    </row>
    <row r="983" spans="1:26" ht="15.75" customHeight="1" x14ac:dyDescent="0.2">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c r="Y983" s="46"/>
      <c r="Z983" s="46"/>
    </row>
    <row r="984" spans="1:26" ht="15.75" customHeight="1" x14ac:dyDescent="0.2">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c r="Y984" s="46"/>
      <c r="Z984" s="46"/>
    </row>
    <row r="985" spans="1:26" ht="15.75" customHeight="1" x14ac:dyDescent="0.2">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c r="Y985" s="46"/>
      <c r="Z985" s="46"/>
    </row>
    <row r="986" spans="1:26" ht="15.75" customHeight="1" x14ac:dyDescent="0.2">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c r="Y986" s="46"/>
      <c r="Z986" s="46"/>
    </row>
    <row r="987" spans="1:26" ht="15.75" customHeight="1" x14ac:dyDescent="0.2">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c r="Y987" s="46"/>
      <c r="Z987" s="46"/>
    </row>
    <row r="988" spans="1:26" ht="15.75" customHeight="1" x14ac:dyDescent="0.2">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c r="Y988" s="46"/>
      <c r="Z988" s="46"/>
    </row>
    <row r="989" spans="1:26" ht="15.75" customHeight="1" x14ac:dyDescent="0.2">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c r="Y989" s="46"/>
      <c r="Z989" s="46"/>
    </row>
    <row r="990" spans="1:26" ht="15.75" customHeight="1" x14ac:dyDescent="0.2">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c r="Y990" s="46"/>
      <c r="Z990" s="46"/>
    </row>
    <row r="991" spans="1:26" ht="15.75" customHeight="1" x14ac:dyDescent="0.2">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c r="Y991" s="46"/>
      <c r="Z991" s="46"/>
    </row>
    <row r="992" spans="1:26" ht="15.75" customHeight="1" x14ac:dyDescent="0.2">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c r="Y992" s="46"/>
      <c r="Z992" s="46"/>
    </row>
    <row r="993" spans="1:26" ht="15.75" customHeight="1" x14ac:dyDescent="0.2">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c r="Y993" s="46"/>
      <c r="Z993" s="46"/>
    </row>
    <row r="994" spans="1:26" ht="15.75" customHeight="1" x14ac:dyDescent="0.2">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c r="Y994" s="46"/>
      <c r="Z994" s="46"/>
    </row>
    <row r="995" spans="1:26" ht="15.75" customHeight="1" x14ac:dyDescent="0.2">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c r="Y995" s="46"/>
      <c r="Z995" s="46"/>
    </row>
    <row r="996" spans="1:26" ht="15.75" customHeight="1" x14ac:dyDescent="0.2">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c r="Y996" s="46"/>
      <c r="Z996" s="46"/>
    </row>
    <row r="997" spans="1:26" ht="15.75" customHeight="1" x14ac:dyDescent="0.2">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c r="Y997" s="46"/>
      <c r="Z997" s="46"/>
    </row>
    <row r="998" spans="1:26" ht="15.75" customHeight="1" x14ac:dyDescent="0.2">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c r="Y998" s="46"/>
      <c r="Z998" s="46"/>
    </row>
    <row r="999" spans="1:26" ht="15.75" customHeight="1" x14ac:dyDescent="0.2">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c r="Y999" s="46"/>
      <c r="Z999" s="46"/>
    </row>
    <row r="1000" spans="1:26" ht="15.75" customHeight="1" x14ac:dyDescent="0.2">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c r="Y1000" s="46"/>
      <c r="Z1000" s="46"/>
    </row>
  </sheetData>
  <mergeCells count="9">
    <mergeCell ref="V2:W2"/>
    <mergeCell ref="V3:W3"/>
    <mergeCell ref="D2:K3"/>
    <mergeCell ref="M2:N2"/>
    <mergeCell ref="P2:Q2"/>
    <mergeCell ref="S2:T2"/>
    <mergeCell ref="M3:N3"/>
    <mergeCell ref="P3:Q3"/>
    <mergeCell ref="S3:T3"/>
  </mergeCells>
  <pageMargins left="0.7" right="0.7" top="0.75" bottom="0.75" header="0" footer="0"/>
  <pageSetup orientation="landscape"/>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Cover Page</vt:lpstr>
      <vt:lpstr>Sheet1</vt:lpstr>
      <vt:lpstr>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Quach</dc:creator>
  <cp:lastModifiedBy>Microsoft Office User</cp:lastModifiedBy>
  <dcterms:created xsi:type="dcterms:W3CDTF">2022-04-21T14:05:43Z</dcterms:created>
  <dcterms:modified xsi:type="dcterms:W3CDTF">2023-03-23T16:00:21Z</dcterms:modified>
</cp:coreProperties>
</file>