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ellange\сквозной проект 2\Итог\"/>
    </mc:Choice>
  </mc:AlternateContent>
  <xr:revisionPtr revIDLastSave="0" documentId="8_{FBD89F36-611A-427A-BC28-4AC5B35A7F8F}" xr6:coauthVersionLast="45" xr6:coauthVersionMax="45" xr10:uidLastSave="{00000000-0000-0000-0000-000000000000}"/>
  <bookViews>
    <workbookView xWindow="-120" yWindow="-120" windowWidth="20730" windowHeight="11160" tabRatio="787" activeTab="4" xr2:uid="{69965C87-1FA5-2B40-9D6A-52D0F42712BC}"/>
  </bookViews>
  <sheets>
    <sheet name="Inputs --&gt;" sheetId="8" r:id="rId1"/>
    <sheet name="city_menu" sheetId="1" r:id="rId2"/>
    <sheet name="Profit of category 5 cities" sheetId="15" r:id="rId3"/>
    <sheet name="Profit of category 8 cities" sheetId="17" r:id="rId4"/>
    <sheet name="Solution --&gt;" sheetId="9" r:id="rId5"/>
    <sheet name="city_menu ver 2" sheetId="18" r:id="rId6"/>
    <sheet name="COGS ver 2" sheetId="19" r:id="rId7"/>
    <sheet name="Av_order ver 2" sheetId="22" r:id="rId8"/>
    <sheet name="COGS" sheetId="2" state="hidden" r:id="rId9"/>
    <sheet name="Order Composition" sheetId="3" state="hidden" r:id="rId10"/>
  </sheets>
  <definedNames>
    <definedName name="_xlnm._FilterDatabase" localSheetId="1" hidden="1">city_menu!$A$14:$AG$40</definedName>
    <definedName name="_xlnm._FilterDatabase" localSheetId="3" hidden="1">'Solution --&gt;'!$B$7:$C$7</definedName>
    <definedName name="_xlnm._FilterDatabase" localSheetId="4" hidden="1">'Solution --&gt;'!#REF!</definedName>
  </definedNames>
  <calcPr calcId="191029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3" i="1" l="1"/>
  <c r="Q13" i="1"/>
  <c r="F23" i="15" l="1"/>
  <c r="F24" i="17" l="1"/>
  <c r="L3" i="19" l="1"/>
  <c r="I11" i="19"/>
  <c r="F25" i="22" l="1"/>
  <c r="F26" i="22"/>
  <c r="F27" i="22"/>
  <c r="F28" i="22"/>
  <c r="F29" i="22"/>
  <c r="F30" i="22"/>
  <c r="F31" i="22"/>
  <c r="F24" i="22"/>
  <c r="V15" i="18"/>
  <c r="P15" i="18"/>
  <c r="P16" i="18"/>
  <c r="P17" i="18"/>
  <c r="P18" i="18"/>
  <c r="P19" i="18"/>
  <c r="P20" i="18"/>
  <c r="I12" i="19"/>
  <c r="I4" i="19"/>
  <c r="L4" i="19" s="1"/>
  <c r="I5" i="19"/>
  <c r="L5" i="19" s="1"/>
  <c r="I6" i="19"/>
  <c r="L6" i="19" s="1"/>
  <c r="I7" i="19"/>
  <c r="L7" i="19" s="1"/>
  <c r="I8" i="19"/>
  <c r="L8" i="19" s="1"/>
  <c r="I9" i="19"/>
  <c r="L9" i="19" s="1"/>
  <c r="I10" i="19"/>
  <c r="L10" i="19" s="1"/>
  <c r="I3" i="19"/>
  <c r="AE40" i="18"/>
  <c r="AD40" i="18"/>
  <c r="AC40" i="18"/>
  <c r="AB40" i="18"/>
  <c r="AA40" i="18"/>
  <c r="Z40" i="18"/>
  <c r="Y40" i="18"/>
  <c r="X40" i="18"/>
  <c r="N40" i="18"/>
  <c r="O40" i="18" s="1"/>
  <c r="L40" i="18"/>
  <c r="E40" i="18"/>
  <c r="AE39" i="18"/>
  <c r="AD39" i="18"/>
  <c r="AC39" i="18"/>
  <c r="AB39" i="18"/>
  <c r="AA39" i="18"/>
  <c r="Z39" i="18"/>
  <c r="Y39" i="18"/>
  <c r="X39" i="18"/>
  <c r="N39" i="18"/>
  <c r="O39" i="18" s="1"/>
  <c r="L39" i="18"/>
  <c r="E39" i="18"/>
  <c r="AE38" i="18"/>
  <c r="AD38" i="18"/>
  <c r="AC38" i="18"/>
  <c r="AB38" i="18"/>
  <c r="AA38" i="18"/>
  <c r="Z38" i="18"/>
  <c r="Y38" i="18"/>
  <c r="X38" i="18"/>
  <c r="N38" i="18"/>
  <c r="O38" i="18" s="1"/>
  <c r="AF38" i="18" s="1"/>
  <c r="L38" i="18"/>
  <c r="E38" i="18"/>
  <c r="AE37" i="18"/>
  <c r="AD37" i="18"/>
  <c r="AC37" i="18"/>
  <c r="AB37" i="18"/>
  <c r="AA37" i="18"/>
  <c r="Z37" i="18"/>
  <c r="Y37" i="18"/>
  <c r="X37" i="18"/>
  <c r="N37" i="18"/>
  <c r="O37" i="18" s="1"/>
  <c r="AF37" i="18" s="1"/>
  <c r="L37" i="18"/>
  <c r="E37" i="18"/>
  <c r="AE36" i="18"/>
  <c r="AD36" i="18"/>
  <c r="AC36" i="18"/>
  <c r="AB36" i="18"/>
  <c r="AA36" i="18"/>
  <c r="Z36" i="18"/>
  <c r="Y36" i="18"/>
  <c r="X36" i="18"/>
  <c r="N36" i="18"/>
  <c r="O36" i="18" s="1"/>
  <c r="AF36" i="18" s="1"/>
  <c r="L36" i="18"/>
  <c r="E36" i="18"/>
  <c r="AE35" i="18"/>
  <c r="AD35" i="18"/>
  <c r="AC35" i="18"/>
  <c r="AB35" i="18"/>
  <c r="AA35" i="18"/>
  <c r="Z35" i="18"/>
  <c r="Y35" i="18"/>
  <c r="X35" i="18"/>
  <c r="N35" i="18"/>
  <c r="O35" i="18" s="1"/>
  <c r="AF35" i="18" s="1"/>
  <c r="L35" i="18"/>
  <c r="E35" i="18"/>
  <c r="AE34" i="18"/>
  <c r="AD34" i="18"/>
  <c r="AC34" i="18"/>
  <c r="AB34" i="18"/>
  <c r="AA34" i="18"/>
  <c r="Z34" i="18"/>
  <c r="Y34" i="18"/>
  <c r="X34" i="18"/>
  <c r="N34" i="18"/>
  <c r="O34" i="18" s="1"/>
  <c r="AF34" i="18" s="1"/>
  <c r="L34" i="18"/>
  <c r="E34" i="18"/>
  <c r="AF33" i="18"/>
  <c r="AE33" i="18"/>
  <c r="AD33" i="18"/>
  <c r="AC33" i="18"/>
  <c r="AB33" i="18"/>
  <c r="AA33" i="18"/>
  <c r="Z33" i="18"/>
  <c r="Y33" i="18"/>
  <c r="X33" i="18"/>
  <c r="N33" i="18"/>
  <c r="O33" i="18" s="1"/>
  <c r="L33" i="18"/>
  <c r="E33" i="18"/>
  <c r="AF32" i="18"/>
  <c r="AE32" i="18"/>
  <c r="AD32" i="18"/>
  <c r="AC32" i="18"/>
  <c r="AB32" i="18"/>
  <c r="AA32" i="18"/>
  <c r="Z32" i="18"/>
  <c r="Y32" i="18"/>
  <c r="X32" i="18"/>
  <c r="N32" i="18"/>
  <c r="O32" i="18" s="1"/>
  <c r="L32" i="18"/>
  <c r="E32" i="18"/>
  <c r="AF31" i="18"/>
  <c r="AE31" i="18"/>
  <c r="AD31" i="18"/>
  <c r="AC31" i="18"/>
  <c r="AB31" i="18"/>
  <c r="AA31" i="18"/>
  <c r="Z31" i="18"/>
  <c r="Y31" i="18"/>
  <c r="X31" i="18"/>
  <c r="N31" i="18"/>
  <c r="O31" i="18" s="1"/>
  <c r="L31" i="18"/>
  <c r="E31" i="18"/>
  <c r="AF30" i="18"/>
  <c r="AE30" i="18"/>
  <c r="AD30" i="18"/>
  <c r="AC30" i="18"/>
  <c r="AB30" i="18"/>
  <c r="AA30" i="18"/>
  <c r="Z30" i="18"/>
  <c r="Y30" i="18"/>
  <c r="X30" i="18"/>
  <c r="N30" i="18"/>
  <c r="O30" i="18" s="1"/>
  <c r="L30" i="18"/>
  <c r="E30" i="18"/>
  <c r="AF29" i="18"/>
  <c r="AE29" i="18"/>
  <c r="AD29" i="18"/>
  <c r="AC29" i="18"/>
  <c r="AB29" i="18"/>
  <c r="AA29" i="18"/>
  <c r="Z29" i="18"/>
  <c r="Y29" i="18"/>
  <c r="X29" i="18"/>
  <c r="N29" i="18"/>
  <c r="O29" i="18" s="1"/>
  <c r="L29" i="18"/>
  <c r="E29" i="18"/>
  <c r="AF28" i="18"/>
  <c r="AE28" i="18"/>
  <c r="AD28" i="18"/>
  <c r="AC28" i="18"/>
  <c r="AB28" i="18"/>
  <c r="AA28" i="18"/>
  <c r="Z28" i="18"/>
  <c r="Y28" i="18"/>
  <c r="X28" i="18"/>
  <c r="N28" i="18"/>
  <c r="O28" i="18" s="1"/>
  <c r="L28" i="18"/>
  <c r="E28" i="18"/>
  <c r="AF27" i="18"/>
  <c r="AE27" i="18"/>
  <c r="AD27" i="18"/>
  <c r="AC27" i="18"/>
  <c r="AB27" i="18"/>
  <c r="AA27" i="18"/>
  <c r="Z27" i="18"/>
  <c r="Y27" i="18"/>
  <c r="X27" i="18"/>
  <c r="N27" i="18"/>
  <c r="O27" i="18" s="1"/>
  <c r="L27" i="18"/>
  <c r="E27" i="18"/>
  <c r="AF26" i="18"/>
  <c r="AE26" i="18"/>
  <c r="AD26" i="18"/>
  <c r="AC26" i="18"/>
  <c r="AB26" i="18"/>
  <c r="AA26" i="18"/>
  <c r="Z26" i="18"/>
  <c r="Y26" i="18"/>
  <c r="X26" i="18"/>
  <c r="N26" i="18"/>
  <c r="O26" i="18" s="1"/>
  <c r="L26" i="18"/>
  <c r="E26" i="18"/>
  <c r="AF25" i="18"/>
  <c r="AE25" i="18"/>
  <c r="AD25" i="18"/>
  <c r="AC25" i="18"/>
  <c r="AB25" i="18"/>
  <c r="AA25" i="18"/>
  <c r="Z25" i="18"/>
  <c r="Y25" i="18"/>
  <c r="X25" i="18"/>
  <c r="N25" i="18"/>
  <c r="O25" i="18" s="1"/>
  <c r="L25" i="18"/>
  <c r="E25" i="18"/>
  <c r="AF24" i="18"/>
  <c r="AE24" i="18"/>
  <c r="AD24" i="18"/>
  <c r="AC24" i="18"/>
  <c r="AB24" i="18"/>
  <c r="AA24" i="18"/>
  <c r="Z24" i="18"/>
  <c r="Y24" i="18"/>
  <c r="X24" i="18"/>
  <c r="N24" i="18"/>
  <c r="O24" i="18" s="1"/>
  <c r="L24" i="18"/>
  <c r="E24" i="18"/>
  <c r="AE23" i="18"/>
  <c r="AD23" i="18"/>
  <c r="AC23" i="18"/>
  <c r="AB23" i="18"/>
  <c r="AA23" i="18"/>
  <c r="Z23" i="18"/>
  <c r="Y23" i="18"/>
  <c r="X23" i="18"/>
  <c r="O23" i="18"/>
  <c r="N23" i="18"/>
  <c r="L23" i="18"/>
  <c r="E23" i="18"/>
  <c r="AF23" i="18" s="1"/>
  <c r="AE22" i="18"/>
  <c r="AD22" i="18"/>
  <c r="AC22" i="18"/>
  <c r="AB22" i="18"/>
  <c r="AA22" i="18"/>
  <c r="Z22" i="18"/>
  <c r="Y22" i="18"/>
  <c r="X22" i="18"/>
  <c r="O22" i="18"/>
  <c r="N22" i="18"/>
  <c r="L22" i="18"/>
  <c r="E22" i="18"/>
  <c r="AF22" i="18" s="1"/>
  <c r="AE21" i="18"/>
  <c r="AD21" i="18"/>
  <c r="AC21" i="18"/>
  <c r="AB21" i="18"/>
  <c r="AA21" i="18"/>
  <c r="Z21" i="18"/>
  <c r="Y21" i="18"/>
  <c r="X21" i="18"/>
  <c r="O21" i="18"/>
  <c r="N21" i="18"/>
  <c r="L21" i="18"/>
  <c r="E21" i="18"/>
  <c r="AF21" i="18" s="1"/>
  <c r="AE20" i="18"/>
  <c r="AD20" i="18"/>
  <c r="AC20" i="18"/>
  <c r="AB20" i="18"/>
  <c r="AA20" i="18"/>
  <c r="Z20" i="18"/>
  <c r="Y20" i="18"/>
  <c r="X20" i="18"/>
  <c r="O20" i="18"/>
  <c r="N20" i="18"/>
  <c r="L20" i="18"/>
  <c r="E20" i="18"/>
  <c r="AF20" i="18" s="1"/>
  <c r="AE19" i="18"/>
  <c r="AD19" i="18"/>
  <c r="AC19" i="18"/>
  <c r="AB19" i="18"/>
  <c r="AA19" i="18"/>
  <c r="Z19" i="18"/>
  <c r="Y19" i="18"/>
  <c r="X19" i="18"/>
  <c r="O19" i="18"/>
  <c r="N19" i="18"/>
  <c r="L19" i="18"/>
  <c r="E19" i="18"/>
  <c r="AF19" i="18" s="1"/>
  <c r="AE18" i="18"/>
  <c r="AD18" i="18"/>
  <c r="AC18" i="18"/>
  <c r="AB18" i="18"/>
  <c r="AA18" i="18"/>
  <c r="Z18" i="18"/>
  <c r="Y18" i="18"/>
  <c r="X18" i="18"/>
  <c r="O18" i="18"/>
  <c r="N18" i="18"/>
  <c r="L18" i="18"/>
  <c r="E18" i="18"/>
  <c r="AF18" i="18" s="1"/>
  <c r="AE17" i="18"/>
  <c r="AD17" i="18"/>
  <c r="AC17" i="18"/>
  <c r="AB17" i="18"/>
  <c r="AA17" i="18"/>
  <c r="Z17" i="18"/>
  <c r="Y17" i="18"/>
  <c r="X17" i="18"/>
  <c r="O17" i="18"/>
  <c r="N17" i="18"/>
  <c r="L17" i="18"/>
  <c r="E17" i="18"/>
  <c r="AF17" i="18" s="1"/>
  <c r="AE16" i="18"/>
  <c r="AD16" i="18"/>
  <c r="AC16" i="18"/>
  <c r="AB16" i="18"/>
  <c r="AA16" i="18"/>
  <c r="Z16" i="18"/>
  <c r="Y16" i="18"/>
  <c r="X16" i="18"/>
  <c r="O16" i="18"/>
  <c r="N16" i="18"/>
  <c r="L16" i="18"/>
  <c r="E16" i="18"/>
  <c r="AF16" i="18" s="1"/>
  <c r="A16" i="18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E15" i="18"/>
  <c r="AD15" i="18"/>
  <c r="AC15" i="18"/>
  <c r="AB15" i="18"/>
  <c r="AA15" i="18"/>
  <c r="Z15" i="18"/>
  <c r="Y15" i="18"/>
  <c r="X15" i="18"/>
  <c r="O15" i="18"/>
  <c r="N15" i="18"/>
  <c r="L15" i="18"/>
  <c r="E15" i="18"/>
  <c r="AF15" i="18" s="1"/>
  <c r="W22" i="18"/>
  <c r="AN22" i="18" s="1"/>
  <c r="V40" i="18"/>
  <c r="AM40" i="18" s="1"/>
  <c r="T40" i="18"/>
  <c r="AK40" i="18" s="1"/>
  <c r="R40" i="18"/>
  <c r="AI40" i="18" s="1"/>
  <c r="P40" i="18"/>
  <c r="AG40" i="18" s="1"/>
  <c r="Q10" i="18"/>
  <c r="Q9" i="18"/>
  <c r="Q8" i="18"/>
  <c r="Q7" i="18"/>
  <c r="Q6" i="18"/>
  <c r="Q5" i="18"/>
  <c r="Q4" i="18"/>
  <c r="Q3" i="18"/>
  <c r="Q2" i="18"/>
  <c r="AG16" i="18" l="1"/>
  <c r="AG18" i="18"/>
  <c r="AG15" i="18"/>
  <c r="T15" i="18"/>
  <c r="AK15" i="18" s="1"/>
  <c r="R16" i="18"/>
  <c r="AI16" i="18" s="1"/>
  <c r="V16" i="18"/>
  <c r="AM16" i="18" s="1"/>
  <c r="AG17" i="18"/>
  <c r="T17" i="18"/>
  <c r="AK17" i="18" s="1"/>
  <c r="R18" i="18"/>
  <c r="AI18" i="18" s="1"/>
  <c r="V18" i="18"/>
  <c r="AM18" i="18" s="1"/>
  <c r="AG19" i="18"/>
  <c r="T19" i="18"/>
  <c r="AK19" i="18" s="1"/>
  <c r="R20" i="18"/>
  <c r="AI20" i="18" s="1"/>
  <c r="V20" i="18"/>
  <c r="AM20" i="18" s="1"/>
  <c r="P21" i="18"/>
  <c r="AG21" i="18" s="1"/>
  <c r="T21" i="18"/>
  <c r="AK21" i="18" s="1"/>
  <c r="R22" i="18"/>
  <c r="AI22" i="18" s="1"/>
  <c r="V22" i="18"/>
  <c r="AM22" i="18" s="1"/>
  <c r="P23" i="18"/>
  <c r="AG23" i="18" s="1"/>
  <c r="T23" i="18"/>
  <c r="AK23" i="18" s="1"/>
  <c r="V24" i="18"/>
  <c r="AM24" i="18" s="1"/>
  <c r="V25" i="18"/>
  <c r="AM25" i="18" s="1"/>
  <c r="V26" i="18"/>
  <c r="AM26" i="18" s="1"/>
  <c r="V27" i="18"/>
  <c r="AM27" i="18" s="1"/>
  <c r="V28" i="18"/>
  <c r="AM28" i="18" s="1"/>
  <c r="V29" i="18"/>
  <c r="AM29" i="18" s="1"/>
  <c r="V30" i="18"/>
  <c r="AM30" i="18" s="1"/>
  <c r="V31" i="18"/>
  <c r="AM31" i="18" s="1"/>
  <c r="V32" i="18"/>
  <c r="AM32" i="18" s="1"/>
  <c r="V33" i="18"/>
  <c r="AM33" i="18" s="1"/>
  <c r="V34" i="18"/>
  <c r="AM34" i="18" s="1"/>
  <c r="V35" i="18"/>
  <c r="AM35" i="18" s="1"/>
  <c r="V36" i="18"/>
  <c r="AM36" i="18" s="1"/>
  <c r="V37" i="18"/>
  <c r="AM37" i="18" s="1"/>
  <c r="V38" i="18"/>
  <c r="AM38" i="18" s="1"/>
  <c r="V39" i="18"/>
  <c r="AM39" i="18" s="1"/>
  <c r="S40" i="18"/>
  <c r="AJ40" i="18" s="1"/>
  <c r="S38" i="18"/>
  <c r="AJ38" i="18" s="1"/>
  <c r="S36" i="18"/>
  <c r="AJ36" i="18" s="1"/>
  <c r="S34" i="18"/>
  <c r="AJ34" i="18" s="1"/>
  <c r="S32" i="18"/>
  <c r="AJ32" i="18" s="1"/>
  <c r="S30" i="18"/>
  <c r="AJ30" i="18" s="1"/>
  <c r="S28" i="18"/>
  <c r="AJ28" i="18" s="1"/>
  <c r="S26" i="18"/>
  <c r="AJ26" i="18" s="1"/>
  <c r="S24" i="18"/>
  <c r="AJ24" i="18" s="1"/>
  <c r="S39" i="18"/>
  <c r="AJ39" i="18" s="1"/>
  <c r="S37" i="18"/>
  <c r="AJ37" i="18" s="1"/>
  <c r="S35" i="18"/>
  <c r="AJ35" i="18" s="1"/>
  <c r="S33" i="18"/>
  <c r="AJ33" i="18" s="1"/>
  <c r="S31" i="18"/>
  <c r="AJ31" i="18" s="1"/>
  <c r="S29" i="18"/>
  <c r="AJ29" i="18" s="1"/>
  <c r="S27" i="18"/>
  <c r="AJ27" i="18" s="1"/>
  <c r="S25" i="18"/>
  <c r="AJ25" i="18" s="1"/>
  <c r="Q39" i="18"/>
  <c r="AH39" i="18" s="1"/>
  <c r="Q37" i="18"/>
  <c r="AH37" i="18" s="1"/>
  <c r="Q35" i="18"/>
  <c r="AH35" i="18" s="1"/>
  <c r="Q33" i="18"/>
  <c r="AH33" i="18" s="1"/>
  <c r="Q31" i="18"/>
  <c r="AH31" i="18" s="1"/>
  <c r="Q29" i="18"/>
  <c r="AH29" i="18" s="1"/>
  <c r="Q27" i="18"/>
  <c r="AH27" i="18" s="1"/>
  <c r="Q25" i="18"/>
  <c r="AH25" i="18" s="1"/>
  <c r="Q40" i="18"/>
  <c r="AH40" i="18" s="1"/>
  <c r="Q38" i="18"/>
  <c r="AH38" i="18" s="1"/>
  <c r="Q36" i="18"/>
  <c r="AH36" i="18" s="1"/>
  <c r="Q34" i="18"/>
  <c r="AH34" i="18" s="1"/>
  <c r="Q32" i="18"/>
  <c r="AH32" i="18" s="1"/>
  <c r="Q30" i="18"/>
  <c r="AH30" i="18" s="1"/>
  <c r="Q28" i="18"/>
  <c r="AH28" i="18" s="1"/>
  <c r="Q26" i="18"/>
  <c r="AH26" i="18" s="1"/>
  <c r="Q24" i="18"/>
  <c r="AH24" i="18" s="1"/>
  <c r="U39" i="18"/>
  <c r="AL39" i="18" s="1"/>
  <c r="U37" i="18"/>
  <c r="AL37" i="18" s="1"/>
  <c r="U35" i="18"/>
  <c r="AL35" i="18" s="1"/>
  <c r="U33" i="18"/>
  <c r="AL33" i="18" s="1"/>
  <c r="U31" i="18"/>
  <c r="AL31" i="18" s="1"/>
  <c r="U29" i="18"/>
  <c r="AL29" i="18" s="1"/>
  <c r="U27" i="18"/>
  <c r="AL27" i="18" s="1"/>
  <c r="U25" i="18"/>
  <c r="AL25" i="18" s="1"/>
  <c r="U40" i="18"/>
  <c r="AL40" i="18" s="1"/>
  <c r="U38" i="18"/>
  <c r="AL38" i="18" s="1"/>
  <c r="U36" i="18"/>
  <c r="AL36" i="18" s="1"/>
  <c r="U34" i="18"/>
  <c r="AL34" i="18" s="1"/>
  <c r="U32" i="18"/>
  <c r="AL32" i="18" s="1"/>
  <c r="U30" i="18"/>
  <c r="AL30" i="18" s="1"/>
  <c r="U28" i="18"/>
  <c r="AL28" i="18" s="1"/>
  <c r="U26" i="18"/>
  <c r="AL26" i="18" s="1"/>
  <c r="U24" i="18"/>
  <c r="AL24" i="18" s="1"/>
  <c r="Q15" i="18"/>
  <c r="AH15" i="18" s="1"/>
  <c r="U15" i="18"/>
  <c r="AL15" i="18" s="1"/>
  <c r="S16" i="18"/>
  <c r="AJ16" i="18" s="1"/>
  <c r="W16" i="18"/>
  <c r="AN16" i="18" s="1"/>
  <c r="Q17" i="18"/>
  <c r="AH17" i="18" s="1"/>
  <c r="U17" i="18"/>
  <c r="AL17" i="18" s="1"/>
  <c r="S18" i="18"/>
  <c r="AJ18" i="18" s="1"/>
  <c r="W18" i="18"/>
  <c r="AN18" i="18" s="1"/>
  <c r="Q19" i="18"/>
  <c r="AH19" i="18" s="1"/>
  <c r="U19" i="18"/>
  <c r="AL19" i="18" s="1"/>
  <c r="S20" i="18"/>
  <c r="AJ20" i="18" s="1"/>
  <c r="W20" i="18"/>
  <c r="AN20" i="18" s="1"/>
  <c r="Q21" i="18"/>
  <c r="AH21" i="18" s="1"/>
  <c r="U21" i="18"/>
  <c r="AL21" i="18" s="1"/>
  <c r="S22" i="18"/>
  <c r="AJ22" i="18" s="1"/>
  <c r="Q23" i="18"/>
  <c r="AH23" i="18" s="1"/>
  <c r="U23" i="18"/>
  <c r="AL23" i="18" s="1"/>
  <c r="P24" i="18"/>
  <c r="AG24" i="18" s="1"/>
  <c r="P25" i="18"/>
  <c r="AG25" i="18" s="1"/>
  <c r="P26" i="18"/>
  <c r="AG26" i="18" s="1"/>
  <c r="P27" i="18"/>
  <c r="AG27" i="18" s="1"/>
  <c r="P28" i="18"/>
  <c r="AG28" i="18" s="1"/>
  <c r="P29" i="18"/>
  <c r="AG29" i="18" s="1"/>
  <c r="P30" i="18"/>
  <c r="AG30" i="18" s="1"/>
  <c r="P31" i="18"/>
  <c r="AG31" i="18" s="1"/>
  <c r="P32" i="18"/>
  <c r="AG32" i="18" s="1"/>
  <c r="P33" i="18"/>
  <c r="AG33" i="18" s="1"/>
  <c r="P34" i="18"/>
  <c r="AG34" i="18" s="1"/>
  <c r="P35" i="18"/>
  <c r="AG35" i="18" s="1"/>
  <c r="P36" i="18"/>
  <c r="AG36" i="18" s="1"/>
  <c r="P37" i="18"/>
  <c r="AG37" i="18" s="1"/>
  <c r="P38" i="18"/>
  <c r="AG38" i="18" s="1"/>
  <c r="P39" i="18"/>
  <c r="AG39" i="18" s="1"/>
  <c r="R15" i="18"/>
  <c r="AI15" i="18" s="1"/>
  <c r="AM15" i="18"/>
  <c r="T16" i="18"/>
  <c r="AK16" i="18" s="1"/>
  <c r="R17" i="18"/>
  <c r="AI17" i="18" s="1"/>
  <c r="V17" i="18"/>
  <c r="AM17" i="18" s="1"/>
  <c r="T18" i="18"/>
  <c r="AK18" i="18" s="1"/>
  <c r="R19" i="18"/>
  <c r="AI19" i="18" s="1"/>
  <c r="V19" i="18"/>
  <c r="AM19" i="18" s="1"/>
  <c r="AG20" i="18"/>
  <c r="T20" i="18"/>
  <c r="AK20" i="18" s="1"/>
  <c r="R21" i="18"/>
  <c r="AI21" i="18" s="1"/>
  <c r="V21" i="18"/>
  <c r="AM21" i="18" s="1"/>
  <c r="P22" i="18"/>
  <c r="AG22" i="18" s="1"/>
  <c r="T22" i="18"/>
  <c r="AK22" i="18" s="1"/>
  <c r="R23" i="18"/>
  <c r="AI23" i="18" s="1"/>
  <c r="V23" i="18"/>
  <c r="AM23" i="18" s="1"/>
  <c r="R24" i="18"/>
  <c r="AI24" i="18" s="1"/>
  <c r="R25" i="18"/>
  <c r="AI25" i="18" s="1"/>
  <c r="R26" i="18"/>
  <c r="AI26" i="18" s="1"/>
  <c r="R27" i="18"/>
  <c r="AI27" i="18" s="1"/>
  <c r="R28" i="18"/>
  <c r="AI28" i="18" s="1"/>
  <c r="R29" i="18"/>
  <c r="AI29" i="18" s="1"/>
  <c r="R30" i="18"/>
  <c r="AI30" i="18" s="1"/>
  <c r="R31" i="18"/>
  <c r="AI31" i="18" s="1"/>
  <c r="R32" i="18"/>
  <c r="AI32" i="18" s="1"/>
  <c r="R33" i="18"/>
  <c r="AI33" i="18" s="1"/>
  <c r="R34" i="18"/>
  <c r="AI34" i="18" s="1"/>
  <c r="R35" i="18"/>
  <c r="AI35" i="18" s="1"/>
  <c r="R36" i="18"/>
  <c r="AI36" i="18" s="1"/>
  <c r="R37" i="18"/>
  <c r="AI37" i="18" s="1"/>
  <c r="R38" i="18"/>
  <c r="AI38" i="18" s="1"/>
  <c r="AF39" i="18"/>
  <c r="R39" i="18"/>
  <c r="AI39" i="18" s="1"/>
  <c r="W40" i="18"/>
  <c r="AN40" i="18" s="1"/>
  <c r="W38" i="18"/>
  <c r="AN38" i="18" s="1"/>
  <c r="W36" i="18"/>
  <c r="AN36" i="18" s="1"/>
  <c r="W34" i="18"/>
  <c r="AN34" i="18" s="1"/>
  <c r="W32" i="18"/>
  <c r="AN32" i="18" s="1"/>
  <c r="W30" i="18"/>
  <c r="AN30" i="18" s="1"/>
  <c r="W28" i="18"/>
  <c r="AN28" i="18" s="1"/>
  <c r="W26" i="18"/>
  <c r="AN26" i="18" s="1"/>
  <c r="W24" i="18"/>
  <c r="AN24" i="18" s="1"/>
  <c r="W39" i="18"/>
  <c r="AN39" i="18" s="1"/>
  <c r="W37" i="18"/>
  <c r="AN37" i="18" s="1"/>
  <c r="W35" i="18"/>
  <c r="AN35" i="18" s="1"/>
  <c r="W33" i="18"/>
  <c r="AN33" i="18" s="1"/>
  <c r="W31" i="18"/>
  <c r="AN31" i="18" s="1"/>
  <c r="W29" i="18"/>
  <c r="AN29" i="18" s="1"/>
  <c r="W27" i="18"/>
  <c r="AN27" i="18" s="1"/>
  <c r="W25" i="18"/>
  <c r="AN25" i="18" s="1"/>
  <c r="S15" i="18"/>
  <c r="AJ15" i="18" s="1"/>
  <c r="W15" i="18"/>
  <c r="AN15" i="18" s="1"/>
  <c r="Q16" i="18"/>
  <c r="AH16" i="18" s="1"/>
  <c r="U16" i="18"/>
  <c r="AL16" i="18" s="1"/>
  <c r="S17" i="18"/>
  <c r="AJ17" i="18" s="1"/>
  <c r="W17" i="18"/>
  <c r="AN17" i="18" s="1"/>
  <c r="Q18" i="18"/>
  <c r="AH18" i="18" s="1"/>
  <c r="U18" i="18"/>
  <c r="AL18" i="18" s="1"/>
  <c r="S19" i="18"/>
  <c r="AJ19" i="18" s="1"/>
  <c r="W19" i="18"/>
  <c r="AN19" i="18" s="1"/>
  <c r="Q20" i="18"/>
  <c r="AH20" i="18" s="1"/>
  <c r="U20" i="18"/>
  <c r="AL20" i="18" s="1"/>
  <c r="S21" i="18"/>
  <c r="AJ21" i="18" s="1"/>
  <c r="W21" i="18"/>
  <c r="AN21" i="18" s="1"/>
  <c r="Q22" i="18"/>
  <c r="AH22" i="18" s="1"/>
  <c r="U22" i="18"/>
  <c r="AL22" i="18" s="1"/>
  <c r="S23" i="18"/>
  <c r="AJ23" i="18" s="1"/>
  <c r="W23" i="18"/>
  <c r="AN23" i="18" s="1"/>
  <c r="T24" i="18"/>
  <c r="AK24" i="18" s="1"/>
  <c r="T25" i="18"/>
  <c r="AK25" i="18" s="1"/>
  <c r="T26" i="18"/>
  <c r="AK26" i="18" s="1"/>
  <c r="T27" i="18"/>
  <c r="AK27" i="18" s="1"/>
  <c r="T28" i="18"/>
  <c r="AK28" i="18" s="1"/>
  <c r="T29" i="18"/>
  <c r="AK29" i="18" s="1"/>
  <c r="T30" i="18"/>
  <c r="AK30" i="18" s="1"/>
  <c r="T31" i="18"/>
  <c r="AK31" i="18" s="1"/>
  <c r="T32" i="18"/>
  <c r="AK32" i="18" s="1"/>
  <c r="T33" i="18"/>
  <c r="AK33" i="18" s="1"/>
  <c r="T34" i="18"/>
  <c r="AK34" i="18" s="1"/>
  <c r="T35" i="18"/>
  <c r="AK35" i="18" s="1"/>
  <c r="T36" i="18"/>
  <c r="AK36" i="18" s="1"/>
  <c r="T37" i="18"/>
  <c r="AK37" i="18" s="1"/>
  <c r="T38" i="18"/>
  <c r="AK38" i="18" s="1"/>
  <c r="T39" i="18"/>
  <c r="AK39" i="18" s="1"/>
  <c r="AF40" i="18"/>
  <c r="P15" i="1" l="1"/>
  <c r="F25" i="17" l="1"/>
  <c r="F26" i="17"/>
  <c r="F27" i="17"/>
  <c r="F28" i="17"/>
  <c r="F29" i="17"/>
  <c r="F30" i="17"/>
  <c r="F31" i="17"/>
  <c r="F32" i="17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15" i="1"/>
  <c r="X15" i="1"/>
  <c r="AB15" i="1"/>
  <c r="U13" i="1"/>
  <c r="U17" i="1" s="1"/>
  <c r="V13" i="1"/>
  <c r="V17" i="1" s="1"/>
  <c r="W13" i="1"/>
  <c r="K8" i="2"/>
  <c r="K9" i="2"/>
  <c r="K10" i="2"/>
  <c r="K4" i="2"/>
  <c r="K5" i="2"/>
  <c r="K6" i="2"/>
  <c r="K7" i="2"/>
  <c r="Q40" i="1"/>
  <c r="R13" i="1"/>
  <c r="R20" i="1" s="1"/>
  <c r="S13" i="1"/>
  <c r="S17" i="1" s="1"/>
  <c r="T13" i="1"/>
  <c r="T19" i="1" s="1"/>
  <c r="Q3" i="1"/>
  <c r="Q4" i="1"/>
  <c r="Q5" i="1"/>
  <c r="Q6" i="1"/>
  <c r="Q7" i="1"/>
  <c r="Q8" i="1"/>
  <c r="Q9" i="1"/>
  <c r="Q10" i="1"/>
  <c r="Q2" i="1"/>
  <c r="F25" i="15"/>
  <c r="F24" i="15"/>
  <c r="F27" i="15"/>
  <c r="F26" i="15"/>
  <c r="T38" i="1" l="1"/>
  <c r="T30" i="1"/>
  <c r="T22" i="1"/>
  <c r="V36" i="1"/>
  <c r="V28" i="1"/>
  <c r="V20" i="1"/>
  <c r="R34" i="1"/>
  <c r="R26" i="1"/>
  <c r="R18" i="1"/>
  <c r="R39" i="1"/>
  <c r="R31" i="1"/>
  <c r="R23" i="1"/>
  <c r="T17" i="1"/>
  <c r="S29" i="1"/>
  <c r="V40" i="1"/>
  <c r="R38" i="1"/>
  <c r="R35" i="1"/>
  <c r="V32" i="1"/>
  <c r="R30" i="1"/>
  <c r="R27" i="1"/>
  <c r="V24" i="1"/>
  <c r="R22" i="1"/>
  <c r="R19" i="1"/>
  <c r="R17" i="1"/>
  <c r="S36" i="1"/>
  <c r="S21" i="1"/>
  <c r="S40" i="1"/>
  <c r="U36" i="1"/>
  <c r="U33" i="1"/>
  <c r="U28" i="1"/>
  <c r="U25" i="1"/>
  <c r="U20" i="1"/>
  <c r="S37" i="1"/>
  <c r="S25" i="1"/>
  <c r="U40" i="1"/>
  <c r="U37" i="1"/>
  <c r="T34" i="1"/>
  <c r="U32" i="1"/>
  <c r="U29" i="1"/>
  <c r="T26" i="1"/>
  <c r="U24" i="1"/>
  <c r="U21" i="1"/>
  <c r="T18" i="1"/>
  <c r="U16" i="1"/>
  <c r="S33" i="1"/>
  <c r="S16" i="1"/>
  <c r="P17" i="1"/>
  <c r="P21" i="1"/>
  <c r="P23" i="1"/>
  <c r="P25" i="1"/>
  <c r="P27" i="1"/>
  <c r="P29" i="1"/>
  <c r="P31" i="1"/>
  <c r="P33" i="1"/>
  <c r="P35" i="1"/>
  <c r="P37" i="1"/>
  <c r="P39" i="1"/>
  <c r="P22" i="1"/>
  <c r="P26" i="1"/>
  <c r="P30" i="1"/>
  <c r="P34" i="1"/>
  <c r="P38" i="1"/>
  <c r="P18" i="1"/>
  <c r="P16" i="1"/>
  <c r="P20" i="1"/>
  <c r="P24" i="1"/>
  <c r="P28" i="1"/>
  <c r="P32" i="1"/>
  <c r="P36" i="1"/>
  <c r="P40" i="1"/>
  <c r="P19" i="1"/>
  <c r="Q18" i="1"/>
  <c r="Q15" i="1"/>
  <c r="Q17" i="1"/>
  <c r="Q22" i="1"/>
  <c r="Q26" i="1"/>
  <c r="Q30" i="1"/>
  <c r="Q34" i="1"/>
  <c r="Q16" i="1"/>
  <c r="Q19" i="1"/>
  <c r="Q21" i="1"/>
  <c r="Q23" i="1"/>
  <c r="Q25" i="1"/>
  <c r="Q27" i="1"/>
  <c r="Q29" i="1"/>
  <c r="Q31" i="1"/>
  <c r="Q33" i="1"/>
  <c r="Q35" i="1"/>
  <c r="Q37" i="1"/>
  <c r="Q39" i="1"/>
  <c r="Q20" i="1"/>
  <c r="Q24" i="1"/>
  <c r="Q28" i="1"/>
  <c r="Q32" i="1"/>
  <c r="Q36" i="1"/>
  <c r="W20" i="1"/>
  <c r="W24" i="1"/>
  <c r="W28" i="1"/>
  <c r="W32" i="1"/>
  <c r="W36" i="1"/>
  <c r="W40" i="1"/>
  <c r="W18" i="1"/>
  <c r="W26" i="1"/>
  <c r="W34" i="1"/>
  <c r="W38" i="1"/>
  <c r="W19" i="1"/>
  <c r="W23" i="1"/>
  <c r="W31" i="1"/>
  <c r="W16" i="1"/>
  <c r="W17" i="1"/>
  <c r="W21" i="1"/>
  <c r="W25" i="1"/>
  <c r="W29" i="1"/>
  <c r="W33" i="1"/>
  <c r="W37" i="1"/>
  <c r="W22" i="1"/>
  <c r="W30" i="1"/>
  <c r="W27" i="1"/>
  <c r="W35" i="1"/>
  <c r="W39" i="1"/>
  <c r="W15" i="1"/>
  <c r="Q38" i="1"/>
  <c r="V15" i="1"/>
  <c r="V39" i="1"/>
  <c r="V35" i="1"/>
  <c r="T29" i="1"/>
  <c r="V27" i="1"/>
  <c r="T25" i="1"/>
  <c r="T15" i="1"/>
  <c r="T40" i="1"/>
  <c r="U39" i="1"/>
  <c r="V38" i="1"/>
  <c r="R37" i="1"/>
  <c r="T36" i="1"/>
  <c r="U35" i="1"/>
  <c r="V34" i="1"/>
  <c r="R33" i="1"/>
  <c r="T32" i="1"/>
  <c r="U31" i="1"/>
  <c r="V30" i="1"/>
  <c r="R29" i="1"/>
  <c r="T28" i="1"/>
  <c r="U27" i="1"/>
  <c r="V26" i="1"/>
  <c r="R25" i="1"/>
  <c r="T24" i="1"/>
  <c r="U23" i="1"/>
  <c r="V22" i="1"/>
  <c r="R21" i="1"/>
  <c r="T20" i="1"/>
  <c r="U19" i="1"/>
  <c r="V18" i="1"/>
  <c r="R16" i="1"/>
  <c r="S39" i="1"/>
  <c r="S35" i="1"/>
  <c r="S31" i="1"/>
  <c r="S27" i="1"/>
  <c r="S23" i="1"/>
  <c r="S19" i="1"/>
  <c r="U15" i="1"/>
  <c r="T37" i="1"/>
  <c r="T33" i="1"/>
  <c r="V31" i="1"/>
  <c r="V23" i="1"/>
  <c r="T21" i="1"/>
  <c r="V19" i="1"/>
  <c r="T16" i="1"/>
  <c r="S32" i="1"/>
  <c r="S28" i="1"/>
  <c r="S24" i="1"/>
  <c r="S20" i="1"/>
  <c r="S18" i="1"/>
  <c r="R15" i="1"/>
  <c r="R40" i="1"/>
  <c r="T39" i="1"/>
  <c r="U38" i="1"/>
  <c r="V37" i="1"/>
  <c r="R36" i="1"/>
  <c r="T35" i="1"/>
  <c r="U34" i="1"/>
  <c r="V33" i="1"/>
  <c r="R32" i="1"/>
  <c r="T31" i="1"/>
  <c r="U30" i="1"/>
  <c r="V29" i="1"/>
  <c r="R28" i="1"/>
  <c r="T27" i="1"/>
  <c r="U26" i="1"/>
  <c r="V25" i="1"/>
  <c r="R24" i="1"/>
  <c r="T23" i="1"/>
  <c r="U22" i="1"/>
  <c r="V21" i="1"/>
  <c r="U18" i="1"/>
  <c r="V16" i="1"/>
  <c r="S15" i="1"/>
  <c r="S38" i="1"/>
  <c r="S34" i="1"/>
  <c r="S30" i="1"/>
  <c r="S26" i="1"/>
  <c r="S22" i="1"/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5" i="1"/>
  <c r="AB16" i="1" l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15" i="1"/>
  <c r="Z15" i="1"/>
  <c r="Y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K3" i="2"/>
  <c r="X18" i="1" l="1"/>
  <c r="X16" i="1"/>
  <c r="X17" i="1" l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N40" i="1" l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A16" i="1"/>
  <c r="A17" i="1" s="1"/>
  <c r="A18" i="1" s="1"/>
  <c r="A19" i="1" s="1"/>
  <c r="A20" i="1" s="1"/>
  <c r="AL21" i="1" l="1"/>
  <c r="AN21" i="1"/>
  <c r="AM21" i="1"/>
  <c r="AI21" i="1"/>
  <c r="AK21" i="1"/>
  <c r="AJ21" i="1"/>
  <c r="AM29" i="1"/>
  <c r="AL29" i="1"/>
  <c r="AN29" i="1"/>
  <c r="AJ29" i="1"/>
  <c r="AI29" i="1"/>
  <c r="AK29" i="1"/>
  <c r="AM37" i="1"/>
  <c r="AN37" i="1"/>
  <c r="AL37" i="1"/>
  <c r="AI37" i="1"/>
  <c r="AK37" i="1"/>
  <c r="AJ37" i="1"/>
  <c r="AL18" i="1"/>
  <c r="AM18" i="1"/>
  <c r="AN18" i="1"/>
  <c r="AJ18" i="1"/>
  <c r="AK18" i="1"/>
  <c r="AI18" i="1"/>
  <c r="AL22" i="1"/>
  <c r="AM22" i="1"/>
  <c r="AN22" i="1"/>
  <c r="AK22" i="1"/>
  <c r="AI22" i="1"/>
  <c r="AJ22" i="1"/>
  <c r="AN26" i="1"/>
  <c r="AL26" i="1"/>
  <c r="AM26" i="1"/>
  <c r="AI26" i="1"/>
  <c r="AJ26" i="1"/>
  <c r="AK26" i="1"/>
  <c r="AN30" i="1"/>
  <c r="AL30" i="1"/>
  <c r="AM30" i="1"/>
  <c r="AI30" i="1"/>
  <c r="AJ30" i="1"/>
  <c r="AK30" i="1"/>
  <c r="AL34" i="1"/>
  <c r="AN34" i="1"/>
  <c r="AM34" i="1"/>
  <c r="AJ34" i="1"/>
  <c r="AK34" i="1"/>
  <c r="AI34" i="1"/>
  <c r="AL38" i="1"/>
  <c r="AM38" i="1"/>
  <c r="AN38" i="1"/>
  <c r="AI38" i="1"/>
  <c r="AK38" i="1"/>
  <c r="AJ38" i="1"/>
  <c r="AL17" i="1"/>
  <c r="AM17" i="1"/>
  <c r="AN17" i="1"/>
  <c r="AJ17" i="1"/>
  <c r="AI17" i="1"/>
  <c r="AK17" i="1"/>
  <c r="AN25" i="1"/>
  <c r="AM25" i="1"/>
  <c r="AL25" i="1"/>
  <c r="AJ25" i="1"/>
  <c r="AI25" i="1"/>
  <c r="AK25" i="1"/>
  <c r="AN33" i="1"/>
  <c r="AL33" i="1"/>
  <c r="AM33" i="1"/>
  <c r="AJ33" i="1"/>
  <c r="AI33" i="1"/>
  <c r="AK33" i="1"/>
  <c r="AL15" i="1"/>
  <c r="AK15" i="1"/>
  <c r="AN15" i="1"/>
  <c r="AM15" i="1"/>
  <c r="AI15" i="1"/>
  <c r="AJ15" i="1"/>
  <c r="AH15" i="1"/>
  <c r="AN19" i="1"/>
  <c r="AM19" i="1"/>
  <c r="AL19" i="1"/>
  <c r="AI19" i="1"/>
  <c r="AK19" i="1"/>
  <c r="AJ19" i="1"/>
  <c r="AL23" i="1"/>
  <c r="AN23" i="1"/>
  <c r="AM23" i="1"/>
  <c r="AI23" i="1"/>
  <c r="AJ23" i="1"/>
  <c r="AK23" i="1"/>
  <c r="AM27" i="1"/>
  <c r="AN27" i="1"/>
  <c r="AL27" i="1"/>
  <c r="AI27" i="1"/>
  <c r="AJ27" i="1"/>
  <c r="AK27" i="1"/>
  <c r="AL31" i="1"/>
  <c r="AN31" i="1"/>
  <c r="AM31" i="1"/>
  <c r="AJ31" i="1"/>
  <c r="AK31" i="1"/>
  <c r="AI31" i="1"/>
  <c r="AL35" i="1"/>
  <c r="AM35" i="1"/>
  <c r="AN35" i="1"/>
  <c r="AK35" i="1"/>
  <c r="AJ35" i="1"/>
  <c r="AI35" i="1"/>
  <c r="AL39" i="1"/>
  <c r="AN39" i="1"/>
  <c r="AM39" i="1"/>
  <c r="AI39" i="1"/>
  <c r="AK39" i="1"/>
  <c r="AJ39" i="1"/>
  <c r="AL16" i="1"/>
  <c r="AN16" i="1"/>
  <c r="AM16" i="1"/>
  <c r="AI16" i="1"/>
  <c r="AK16" i="1"/>
  <c r="AJ16" i="1"/>
  <c r="AN20" i="1"/>
  <c r="AM20" i="1"/>
  <c r="AL20" i="1"/>
  <c r="AI20" i="1"/>
  <c r="AJ20" i="1"/>
  <c r="AK20" i="1"/>
  <c r="AM24" i="1"/>
  <c r="AL24" i="1"/>
  <c r="AN24" i="1"/>
  <c r="AK24" i="1"/>
  <c r="AJ24" i="1"/>
  <c r="AI24" i="1"/>
  <c r="AN28" i="1"/>
  <c r="AM28" i="1"/>
  <c r="AL28" i="1"/>
  <c r="AK28" i="1"/>
  <c r="AI28" i="1"/>
  <c r="AJ28" i="1"/>
  <c r="AN32" i="1"/>
  <c r="AL32" i="1"/>
  <c r="AM32" i="1"/>
  <c r="AK32" i="1"/>
  <c r="AI32" i="1"/>
  <c r="AJ32" i="1"/>
  <c r="AL36" i="1"/>
  <c r="AM36" i="1"/>
  <c r="AN36" i="1"/>
  <c r="AI36" i="1"/>
  <c r="AJ36" i="1"/>
  <c r="AK36" i="1"/>
  <c r="AN40" i="1"/>
  <c r="AL40" i="1"/>
  <c r="AM40" i="1"/>
  <c r="AI40" i="1"/>
  <c r="AJ40" i="1"/>
  <c r="AK40" i="1"/>
  <c r="AG21" i="1"/>
  <c r="AH21" i="1"/>
  <c r="AG29" i="1"/>
  <c r="AH29" i="1"/>
  <c r="AG37" i="1"/>
  <c r="AH37" i="1"/>
  <c r="AG18" i="1"/>
  <c r="AH18" i="1"/>
  <c r="AG22" i="1"/>
  <c r="AH22" i="1"/>
  <c r="AG30" i="1"/>
  <c r="AH30" i="1"/>
  <c r="AG34" i="1"/>
  <c r="AH34" i="1"/>
  <c r="AG38" i="1"/>
  <c r="AH38" i="1"/>
  <c r="AG15" i="1"/>
  <c r="AG19" i="1"/>
  <c r="AH19" i="1"/>
  <c r="AG23" i="1"/>
  <c r="AH23" i="1"/>
  <c r="AG27" i="1"/>
  <c r="AH27" i="1"/>
  <c r="AG31" i="1"/>
  <c r="AH31" i="1"/>
  <c r="AG35" i="1"/>
  <c r="AH35" i="1"/>
  <c r="AG39" i="1"/>
  <c r="AH39" i="1"/>
  <c r="AG17" i="1"/>
  <c r="AH17" i="1"/>
  <c r="AG25" i="1"/>
  <c r="AH25" i="1"/>
  <c r="AG33" i="1"/>
  <c r="AH33" i="1"/>
  <c r="AG26" i="1"/>
  <c r="AH26" i="1"/>
  <c r="AG16" i="1"/>
  <c r="AH16" i="1"/>
  <c r="AG20" i="1"/>
  <c r="AH20" i="1"/>
  <c r="AG24" i="1"/>
  <c r="AH24" i="1"/>
  <c r="AG28" i="1"/>
  <c r="AH28" i="1"/>
  <c r="AG32" i="1"/>
  <c r="AH32" i="1"/>
  <c r="AG36" i="1"/>
  <c r="AH36" i="1"/>
  <c r="AG40" i="1"/>
  <c r="AH40" i="1"/>
  <c r="A21" i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s="1"/>
  <c r="A33" i="1" s="1"/>
  <c r="A34" i="1" s="1"/>
  <c r="A35" i="1" s="1"/>
  <c r="A36" i="1" s="1"/>
  <c r="A37" i="1" s="1"/>
  <c r="A38" i="1" s="1"/>
  <c r="A39" i="1" s="1"/>
  <c r="A40" i="1" s="1"/>
</calcChain>
</file>

<file path=xl/sharedStrings.xml><?xml version="1.0" encoding="utf-8"?>
<sst xmlns="http://schemas.openxmlformats.org/spreadsheetml/2006/main" count="420" uniqueCount="115">
  <si>
    <t>ID</t>
  </si>
  <si>
    <t>Product</t>
  </si>
  <si>
    <t>Category</t>
  </si>
  <si>
    <t>Appetizer</t>
  </si>
  <si>
    <t>Salad A</t>
  </si>
  <si>
    <t>Salad B</t>
  </si>
  <si>
    <t>Salad C</t>
  </si>
  <si>
    <t>Soup A</t>
  </si>
  <si>
    <t>Soup B</t>
  </si>
  <si>
    <t>Entry</t>
  </si>
  <si>
    <t>Blin A</t>
  </si>
  <si>
    <t>Blin B</t>
  </si>
  <si>
    <t>Blin C</t>
  </si>
  <si>
    <t>Blin D</t>
  </si>
  <si>
    <t>Blin E</t>
  </si>
  <si>
    <t>Blin F</t>
  </si>
  <si>
    <t>Veggie Blin A</t>
  </si>
  <si>
    <t>Entry A</t>
  </si>
  <si>
    <t>Entry B</t>
  </si>
  <si>
    <t>Dessert</t>
  </si>
  <si>
    <t>Cake A</t>
  </si>
  <si>
    <t>Cake B</t>
  </si>
  <si>
    <t>Candy A</t>
  </si>
  <si>
    <t>Pirozhok A</t>
  </si>
  <si>
    <t>Pirozhok B</t>
  </si>
  <si>
    <t>Cold Drink A</t>
  </si>
  <si>
    <t>Cold Drink B</t>
  </si>
  <si>
    <t>Cold Drink C</t>
  </si>
  <si>
    <t>Cold Drink D</t>
  </si>
  <si>
    <t>Hot Drink A</t>
  </si>
  <si>
    <t>Hot Drink B</t>
  </si>
  <si>
    <t>Dairy Products</t>
  </si>
  <si>
    <t>Price</t>
  </si>
  <si>
    <t>Cost</t>
  </si>
  <si>
    <t>Meat / Seafood</t>
  </si>
  <si>
    <t>Beverages</t>
  </si>
  <si>
    <t>Pantry</t>
  </si>
  <si>
    <t>Weight</t>
  </si>
  <si>
    <t>Fruits / Veggie</t>
  </si>
  <si>
    <t>Total</t>
  </si>
  <si>
    <t>Time - hrs</t>
  </si>
  <si>
    <t>Time - min</t>
  </si>
  <si>
    <t>Portions/hour</t>
  </si>
  <si>
    <t>Fruit Blin B</t>
  </si>
  <si>
    <t>Labor</t>
  </si>
  <si>
    <t>RF</t>
  </si>
  <si>
    <t>Columbus</t>
  </si>
  <si>
    <t>Cincinnati</t>
  </si>
  <si>
    <t>Cleveland</t>
  </si>
  <si>
    <t>Las Vegas</t>
  </si>
  <si>
    <t>Miami</t>
  </si>
  <si>
    <t>Solution</t>
  </si>
  <si>
    <t>Labor RF</t>
  </si>
  <si>
    <t>Clevlend</t>
  </si>
  <si>
    <t>for price</t>
  </si>
  <si>
    <t>Profit Columbus</t>
  </si>
  <si>
    <t>Названия строк</t>
  </si>
  <si>
    <t>Общий итог</t>
  </si>
  <si>
    <t>Cost Columbus</t>
  </si>
  <si>
    <t>Cost Cincinnati</t>
  </si>
  <si>
    <t>Cost Clevlend</t>
  </si>
  <si>
    <t>Cost Miami</t>
  </si>
  <si>
    <t>Profit Cincinnati</t>
  </si>
  <si>
    <t>Profit Clevlend</t>
  </si>
  <si>
    <t>Profit                       Las Vegas</t>
  </si>
  <si>
    <t>Profit Miami</t>
  </si>
  <si>
    <t>Indianapolis</t>
  </si>
  <si>
    <t>Birmingham</t>
  </si>
  <si>
    <t>Portland</t>
  </si>
  <si>
    <t>average Columbus</t>
  </si>
  <si>
    <t>average Cincinnati</t>
  </si>
  <si>
    <t>average Clevlend</t>
  </si>
  <si>
    <t>average  Las Vegas</t>
  </si>
  <si>
    <t>average Miami</t>
  </si>
  <si>
    <t>k for price</t>
  </si>
  <si>
    <t>Cost                          Las Vegas</t>
  </si>
  <si>
    <t>Cost Indianapolis</t>
  </si>
  <si>
    <t>Cost Birmingham</t>
  </si>
  <si>
    <t>Cost Portland</t>
  </si>
  <si>
    <t>Profit  Indianapolis</t>
  </si>
  <si>
    <t>Profit  Birmingham</t>
  </si>
  <si>
    <t>Profit  Portland</t>
  </si>
  <si>
    <t>average Profit Columbus</t>
  </si>
  <si>
    <t>average Profit Cincinnati</t>
  </si>
  <si>
    <t>average Profit Clevlend</t>
  </si>
  <si>
    <t>average Profit Las Vegas</t>
  </si>
  <si>
    <t>average Profit Miami</t>
  </si>
  <si>
    <t>average Profit  Indianapolis</t>
  </si>
  <si>
    <t>average Profit  Birmingham</t>
  </si>
  <si>
    <t>average Profit  Portland</t>
  </si>
  <si>
    <t>Profit RF</t>
  </si>
  <si>
    <t>average Profit RF</t>
  </si>
  <si>
    <t>Средняя операционная прибыль</t>
  </si>
  <si>
    <t>Среднее по полю Profit Columbus</t>
  </si>
  <si>
    <t>Среднее по полю Profit Cincinnati</t>
  </si>
  <si>
    <t>Среднее по полю Profit Clevlend</t>
  </si>
  <si>
    <t>Среднее по полю Profit                       Las Vegas</t>
  </si>
  <si>
    <t>Среднее по полю Profit Miami</t>
  </si>
  <si>
    <t>Среднее по полю Profit  Indianapolis</t>
  </si>
  <si>
    <t>Среднее по полю Profit  Birmingham</t>
  </si>
  <si>
    <t>Среднее по полю Profit  Portland</t>
  </si>
  <si>
    <t>Profit заказа</t>
  </si>
  <si>
    <t>new coefficient</t>
  </si>
  <si>
    <t xml:space="preserve">average for all </t>
  </si>
  <si>
    <t>если average for all &lt; среднего (10,441) применяем стандартную формулу. Если выше то умножаем соотношение зп на 60%</t>
  </si>
  <si>
    <t>Расчет new coefficient:</t>
  </si>
  <si>
    <t>City</t>
  </si>
  <si>
    <t>Вывод: выбираем для первой стратегии город Portland тк у это город с самой высокой операционной прибылью и она больше чем в РФ (3,6)</t>
  </si>
  <si>
    <t xml:space="preserve">Расчет юнит-экономики заказа с учетом стандартного метода </t>
  </si>
  <si>
    <t>Расчет юнит-экономики заказа с учётом разницы затрат на продукты</t>
  </si>
  <si>
    <t>Транспонируем таблицу для удобства применения формул</t>
  </si>
  <si>
    <t xml:space="preserve">Сводная таблица по городам и категориям </t>
  </si>
  <si>
    <t>Город</t>
  </si>
  <si>
    <t>Средняя операционная прибыль одного заказа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</si>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</sst>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\ _₽_-;\-* #,##0.00\ _₽_-;_-* &quot;-&quot;??\ _₽_-;_-@_-"/>
    <numFmt numFmtId="167" formatCode="_-* #,##0.000\ _₽_-;\-* #,##0.000\ _₽_-;_-* &quot;-&quot;??\ _₽_-;_-@_-"/>
    <numFmt numFmtId="168" formatCode="_-* #,##0.0000\ _₽_-;\-* #,##0.0000\ _₽_-;_-* &quot;-&quot;??\ _₽_-;_-@_-"/>
    <numFmt numFmtId="169" formatCode="0.0000"/>
    <numFmt numFmtId="170" formatCode="_-* #,##0.0000\ _₽_-;\-* #,##0.0000\ _₽_-;_-* &quot;-&quot;????\ _₽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B050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0" xfId="0" applyFill="1"/>
    <xf numFmtId="0" fontId="2" fillId="3" borderId="0" xfId="0" applyFont="1" applyFill="1"/>
    <xf numFmtId="164" fontId="0" fillId="2" borderId="0" xfId="2" applyFont="1" applyFill="1"/>
    <xf numFmtId="9" fontId="0" fillId="2" borderId="0" xfId="3" applyFont="1" applyFill="1"/>
    <xf numFmtId="4" fontId="0" fillId="2" borderId="0" xfId="1" applyNumberFormat="1" applyFont="1" applyFill="1"/>
    <xf numFmtId="9" fontId="0" fillId="2" borderId="0" xfId="3" applyNumberFormat="1" applyFont="1" applyFill="1"/>
    <xf numFmtId="9" fontId="0" fillId="2" borderId="0" xfId="3" applyNumberFormat="1" applyFont="1" applyFill="1" applyBorder="1"/>
    <xf numFmtId="0" fontId="2" fillId="5" borderId="0" xfId="0" applyFont="1" applyFill="1"/>
    <xf numFmtId="167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2" borderId="0" xfId="0" applyNumberFormat="1" applyFill="1"/>
    <xf numFmtId="0" fontId="0" fillId="2" borderId="0" xfId="0" pivotButton="1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6" fillId="3" borderId="0" xfId="0" applyFont="1" applyFill="1"/>
    <xf numFmtId="0" fontId="6" fillId="5" borderId="0" xfId="0" applyFont="1" applyFill="1"/>
    <xf numFmtId="164" fontId="5" fillId="2" borderId="0" xfId="2" applyFont="1" applyFill="1"/>
    <xf numFmtId="164" fontId="5" fillId="2" borderId="0" xfId="0" applyNumberFormat="1" applyFont="1" applyFill="1"/>
    <xf numFmtId="169" fontId="5" fillId="2" borderId="0" xfId="0" applyNumberFormat="1" applyFont="1" applyFill="1" applyAlignment="1">
      <alignment horizontal="left"/>
    </xf>
    <xf numFmtId="0" fontId="6" fillId="3" borderId="0" xfId="0" applyFont="1" applyFill="1" applyAlignment="1">
      <alignment horizontal="center" wrapText="1"/>
    </xf>
    <xf numFmtId="0" fontId="6" fillId="3" borderId="0" xfId="0" applyFont="1" applyFill="1" applyAlignment="1">
      <alignment wrapText="1"/>
    </xf>
    <xf numFmtId="0" fontId="6" fillId="6" borderId="0" xfId="0" applyFont="1" applyFill="1"/>
    <xf numFmtId="0" fontId="5" fillId="2" borderId="0" xfId="0" applyFont="1" applyFill="1" applyAlignment="1">
      <alignment wrapText="1"/>
    </xf>
    <xf numFmtId="164" fontId="5" fillId="2" borderId="0" xfId="2" applyNumberFormat="1" applyFont="1" applyFill="1"/>
    <xf numFmtId="166" fontId="5" fillId="2" borderId="0" xfId="0" applyNumberFormat="1" applyFont="1" applyFill="1"/>
    <xf numFmtId="9" fontId="5" fillId="2" borderId="0" xfId="3" applyFont="1" applyFill="1"/>
    <xf numFmtId="1" fontId="5" fillId="2" borderId="0" xfId="0" applyNumberFormat="1" applyFont="1" applyFill="1"/>
    <xf numFmtId="2" fontId="5" fillId="2" borderId="0" xfId="0" applyNumberFormat="1" applyFont="1" applyFill="1"/>
    <xf numFmtId="170" fontId="5" fillId="2" borderId="0" xfId="0" applyNumberFormat="1" applyFont="1" applyFill="1"/>
    <xf numFmtId="168" fontId="5" fillId="2" borderId="0" xfId="0" applyNumberFormat="1" applyFont="1" applyFill="1"/>
    <xf numFmtId="0" fontId="5" fillId="0" borderId="0" xfId="0" applyFont="1"/>
    <xf numFmtId="0" fontId="0" fillId="0" borderId="0" xfId="0" applyAlignment="1">
      <alignment wrapText="1"/>
    </xf>
    <xf numFmtId="0" fontId="0" fillId="0" borderId="0" xfId="0" pivotButton="1" applyAlignment="1"/>
    <xf numFmtId="0" fontId="0" fillId="0" borderId="0" xfId="0" applyAlignment="1"/>
    <xf numFmtId="164" fontId="0" fillId="7" borderId="0" xfId="2" applyFont="1" applyFill="1"/>
    <xf numFmtId="0" fontId="7" fillId="2" borderId="0" xfId="0" applyFont="1" applyFill="1"/>
    <xf numFmtId="164" fontId="7" fillId="7" borderId="0" xfId="2" applyFont="1" applyFill="1"/>
    <xf numFmtId="2" fontId="0" fillId="2" borderId="0" xfId="3" applyNumberFormat="1" applyFont="1" applyFill="1"/>
    <xf numFmtId="2" fontId="0" fillId="0" borderId="0" xfId="0" applyNumberFormat="1"/>
    <xf numFmtId="2" fontId="0" fillId="2" borderId="0" xfId="0" applyNumberFormat="1" applyFill="1"/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/>
    <xf numFmtId="0" fontId="0" fillId="0" borderId="0" xfId="0" applyFill="1"/>
    <xf numFmtId="164" fontId="0" fillId="2" borderId="0" xfId="0" applyNumberFormat="1" applyFill="1"/>
    <xf numFmtId="0" fontId="0" fillId="8" borderId="0" xfId="0" applyFill="1" applyAlignment="1">
      <alignment vertical="top"/>
    </xf>
    <xf numFmtId="0" fontId="0" fillId="8" borderId="0" xfId="0" applyFill="1"/>
    <xf numFmtId="0" fontId="0" fillId="0" borderId="0" xfId="0"/>
    <xf numFmtId="0" fontId="0" fillId="0" borderId="0" xfId="0" applyFill="1" applyBorder="1"/>
    <xf numFmtId="0" fontId="0" fillId="9" borderId="0" xfId="0" applyFill="1" applyBorder="1"/>
    <xf numFmtId="0" fontId="0" fillId="9" borderId="0" xfId="0" applyFill="1"/>
    <xf numFmtId="0" fontId="8" fillId="9" borderId="1" xfId="0" applyFont="1" applyFill="1" applyBorder="1"/>
    <xf numFmtId="0" fontId="3" fillId="2" borderId="0" xfId="0" applyFont="1" applyFill="1" applyAlignment="1">
      <alignment horizontal="center" vertical="center"/>
    </xf>
    <xf numFmtId="0" fontId="0" fillId="10" borderId="0" xfId="0" applyFill="1"/>
    <xf numFmtId="9" fontId="0" fillId="10" borderId="0" xfId="3" applyNumberFormat="1" applyFont="1" applyFill="1"/>
    <xf numFmtId="0" fontId="0" fillId="10" borderId="0" xfId="0" applyNumberFormat="1" applyFill="1"/>
    <xf numFmtId="9" fontId="0" fillId="10" borderId="0" xfId="3" applyNumberFormat="1" applyFont="1" applyFill="1" applyBorder="1"/>
    <xf numFmtId="0" fontId="0" fillId="2" borderId="1" xfId="0" applyFill="1" applyBorder="1" applyAlignment="1">
      <alignment horizontal="left"/>
    </xf>
    <xf numFmtId="0" fontId="0" fillId="2" borderId="1" xfId="0" applyNumberFormat="1" applyFill="1" applyBorder="1"/>
    <xf numFmtId="0" fontId="0" fillId="0" borderId="0" xfId="0" applyAlignment="1">
      <alignment vertical="top"/>
    </xf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left" wrapText="1"/>
    </xf>
    <xf numFmtId="0" fontId="4" fillId="2" borderId="1" xfId="0" applyFont="1" applyFill="1" applyBorder="1"/>
    <xf numFmtId="0" fontId="0" fillId="2" borderId="1" xfId="0" applyNumberFormat="1" applyFont="1" applyFill="1" applyBorder="1"/>
    <xf numFmtId="0" fontId="4" fillId="2" borderId="0" xfId="0" applyFont="1" applyFill="1" applyBorder="1"/>
    <xf numFmtId="0" fontId="0" fillId="2" borderId="0" xfId="0" applyNumberFormat="1" applyFont="1" applyFill="1" applyBorder="1"/>
    <xf numFmtId="0" fontId="8" fillId="10" borderId="0" xfId="0" applyFont="1" applyFill="1"/>
    <xf numFmtId="0" fontId="8" fillId="10" borderId="0" xfId="0" applyFont="1" applyFill="1" applyAlignment="1">
      <alignment horizontal="left"/>
    </xf>
    <xf numFmtId="0" fontId="0" fillId="10" borderId="0" xfId="0" applyFill="1" applyBorder="1"/>
    <xf numFmtId="0" fontId="0" fillId="10" borderId="0" xfId="0" applyNumberFormat="1" applyFill="1" applyBorder="1"/>
    <xf numFmtId="9" fontId="0" fillId="10" borderId="0" xfId="3" applyFont="1" applyFill="1" applyBorder="1"/>
    <xf numFmtId="0" fontId="8" fillId="10" borderId="0" xfId="0" applyFont="1" applyFill="1" applyBorder="1"/>
    <xf numFmtId="0" fontId="8" fillId="10" borderId="0" xfId="0" applyFont="1" applyFill="1" applyBorder="1" applyAlignment="1">
      <alignment horizontal="left" wrapText="1"/>
    </xf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NumberFormat="1" applyBorder="1"/>
    <xf numFmtId="9" fontId="8" fillId="10" borderId="0" xfId="3" applyNumberFormat="1" applyFont="1" applyFill="1"/>
    <xf numFmtId="9" fontId="8" fillId="10" borderId="0" xfId="3" applyNumberFormat="1" applyFont="1" applyFill="1" applyBorder="1"/>
    <xf numFmtId="9" fontId="8" fillId="10" borderId="0" xfId="3" applyFont="1" applyFill="1"/>
    <xf numFmtId="0" fontId="2" fillId="11" borderId="0" xfId="0" applyFont="1" applyFill="1" applyBorder="1"/>
    <xf numFmtId="0" fontId="2" fillId="11" borderId="0" xfId="0" applyFont="1" applyFill="1"/>
    <xf numFmtId="0" fontId="9" fillId="0" borderId="0" xfId="0" applyFont="1" applyFill="1" applyBorder="1"/>
    <xf numFmtId="0" fontId="9" fillId="0" borderId="0" xfId="0" applyFont="1" applyFill="1"/>
    <xf numFmtId="0" fontId="9" fillId="0" borderId="1" xfId="0" applyFont="1" applyFill="1" applyBorder="1"/>
    <xf numFmtId="0" fontId="9" fillId="0" borderId="1" xfId="0" applyNumberFormat="1" applyFont="1" applyFill="1" applyBorder="1"/>
    <xf numFmtId="0" fontId="3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left" vertical="top" wrapText="1"/>
    </xf>
  </cellXfs>
  <cellStyles count="4">
    <cellStyle name="Денежный" xfId="2" builtinId="4"/>
    <cellStyle name="Обычный" xfId="0" builtinId="0"/>
    <cellStyle name="Процентный" xfId="3" builtinId="5"/>
    <cellStyle name="Финансовый" xfId="1" builtinId="3"/>
  </cellStyles>
  <dxfs count="2">
    <dxf>
      <alignment wrapText="0"/>
    </dxf>
    <dxf>
      <alignment wrapText="0"/>
    </dxf>
  </dxfs>
  <tableStyles count="0" defaultTableStyle="TableStyleMedium2" defaultPivotStyle="PivotStyleLight16"/>
  <colors>
    <mruColors>
      <color rgb="FFFFE285"/>
      <color rgb="FF5B050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497.554221643521" createdVersion="6" refreshedVersion="6" minRefreshableVersion="3" recordCount="26" xr:uid="{3B7D5998-6BD2-42A9-A1D5-A906185CC54D}">
  <cacheSource type="worksheet">
    <worksheetSource ref="B14:AK40" sheet="city_menu"/>
  </cacheSource>
  <cacheFields count="33">
    <cacheField name="Category" numFmtId="0">
      <sharedItems count="4">
        <s v="Appetizer"/>
        <s v="Entry"/>
        <s v="Dessert"/>
        <s v="Beverages"/>
      </sharedItems>
    </cacheField>
    <cacheField name="Product" numFmtId="0">
      <sharedItems/>
    </cacheField>
    <cacheField name="Price" numFmtId="164">
      <sharedItems containsSemiMixedTypes="0" containsString="0" containsNumber="1" minValue="1" maxValue="5"/>
    </cacheField>
    <cacheField name="Cost" numFmtId="164">
      <sharedItems containsSemiMixedTypes="0" containsString="0" containsNumber="1" minValue="0.37" maxValue="1.4999999999999998"/>
    </cacheField>
    <cacheField name="Weight" numFmtId="0">
      <sharedItems containsSemiMixedTypes="0" containsString="0" containsNumber="1" minValue="0.1" maxValue="0.3"/>
    </cacheField>
    <cacheField name="cost mia" numFmtId="166">
      <sharedItems containsSemiMixedTypes="0" containsString="0" containsNumber="1" minValue="1.4617000000000002" maxValue="4.3851000000000004"/>
    </cacheField>
    <cacheField name="Dairy Products" numFmtId="9">
      <sharedItems containsSemiMixedTypes="0" containsString="0" containsNumber="1" minValue="0" maxValue="0.3"/>
    </cacheField>
    <cacheField name="Meat / Seafood" numFmtId="9">
      <sharedItems containsSemiMixedTypes="0" containsString="0" containsNumber="1" minValue="0" maxValue="0.6"/>
    </cacheField>
    <cacheField name="Fruits / Veggie" numFmtId="9">
      <sharedItems containsSemiMixedTypes="0" containsString="0" containsNumber="1" minValue="0" maxValue="0.9"/>
    </cacheField>
    <cacheField name="Beverages" numFmtId="9">
      <sharedItems containsSemiMixedTypes="0" containsString="0" containsNumber="1" minValue="0" maxValue="1"/>
    </cacheField>
    <cacheField name="Pantry" numFmtId="9">
      <sharedItems containsSemiMixedTypes="0" containsString="0" containsNumber="1" minValue="0" maxValue="0.4"/>
    </cacheField>
    <cacheField name="Total" numFmtId="9">
      <sharedItems containsSemiMixedTypes="0" containsString="0" containsNumber="1" minValue="0.99999999999999989" maxValue="1.0000000000000002"/>
    </cacheField>
    <cacheField name="Portions/hour" numFmtId="1">
      <sharedItems containsSemiMixedTypes="0" containsString="0" containsNumber="1" containsInteger="1" minValue="10" maxValue="120"/>
    </cacheField>
    <cacheField name="Time - min" numFmtId="2">
      <sharedItems containsSemiMixedTypes="0" containsString="0" containsNumber="1" minValue="0.5" maxValue="6"/>
    </cacheField>
    <cacheField name="Time - hrs" numFmtId="2">
      <sharedItems containsSemiMixedTypes="0" containsString="0" containsNumber="1" minValue="8.3333333333333332E-3" maxValue="0.1"/>
    </cacheField>
    <cacheField name="Columbus" numFmtId="166">
      <sharedItems containsSemiMixedTypes="0" containsString="0" containsNumber="1" minValue="1.3333333333333335" maxValue="6.6666666666666679"/>
    </cacheField>
    <cacheField name="Cincinnati" numFmtId="166">
      <sharedItems containsSemiMixedTypes="0" containsString="0" containsNumber="1" minValue="1.4000000000000001" maxValue="7.0000000000000009"/>
    </cacheField>
    <cacheField name="Cleveland" numFmtId="166">
      <sharedItems containsSemiMixedTypes="0" containsString="0" containsNumber="1" minValue="1.4666666666666668" maxValue="7.3333333333333339"/>
    </cacheField>
    <cacheField name="Las Vegas" numFmtId="166">
      <sharedItems containsSemiMixedTypes="0" containsString="0" containsNumber="1" minValue="1.2000000000000002" maxValue="6.0000000000000009"/>
    </cacheField>
    <cacheField name="Miami" numFmtId="166">
      <sharedItems containsSemiMixedTypes="0" containsString="0" containsNumber="1" minValue="1.2666666666666666" maxValue="6.333333333333333"/>
    </cacheField>
    <cacheField name="Indianapolis" numFmtId="166">
      <sharedItems containsSemiMixedTypes="0" containsString="0" containsNumber="1" minValue="1.0666666666666667" maxValue="5.333333333333333"/>
    </cacheField>
    <cacheField name="Birmingham" numFmtId="166">
      <sharedItems containsSemiMixedTypes="0" containsString="0" containsNumber="1" minValue="1.3333333333333335" maxValue="6.6666666666666679"/>
    </cacheField>
    <cacheField name="Portland" numFmtId="166">
      <sharedItems containsSemiMixedTypes="0" containsString="0" containsNumber="1" minValue="1.8666666666666669" maxValue="9.3333333333333339"/>
    </cacheField>
    <cacheField name="Cost Columbus" numFmtId="166">
      <sharedItems containsSemiMixedTypes="0" containsString="0" containsNumber="1" minValue="0.98520000000000008" maxValue="3.5024999999999999"/>
    </cacheField>
    <cacheField name="Cost Cincinnati" numFmtId="166">
      <sharedItems containsSemiMixedTypes="0" containsString="0" containsNumber="1" minValue="0.8630000000000001" maxValue="3.2469000000000001"/>
    </cacheField>
    <cacheField name="Cost Clevlend" numFmtId="166">
      <sharedItems containsSemiMixedTypes="0" containsString="0" containsNumber="1" minValue="0.91810000000000014" maxValue="3.3459000000000008"/>
    </cacheField>
    <cacheField name="Cost                 Las Vegas" numFmtId="166">
      <sharedItems containsSemiMixedTypes="0" containsString="0" containsNumber="1" minValue="1.3916000000000002" maxValue="5.5159499999999992"/>
    </cacheField>
    <cacheField name="Cost Miami" numFmtId="0">
      <sharedItems containsSemiMixedTypes="0" containsString="0" containsNumber="1" minValue="1.3163" maxValue="5.0052000000000003"/>
    </cacheField>
    <cacheField name="Profit Columbus" numFmtId="168">
      <sharedItems containsSemiMixedTypes="0" containsString="0" containsNumber="1" minValue="-0.19929999999999987" maxValue="2.2472666666666679"/>
    </cacheField>
    <cacheField name="Profit Cincinnati" numFmtId="166">
      <sharedItems containsSemiMixedTypes="0" containsString="0" containsNumber="1" minValue="-5.5599999999999983E-2" maxValue="2.7550000000000008"/>
    </cacheField>
    <cacheField name="Profit Clevlend" numFmtId="166">
      <sharedItems containsSemiMixedTypes="0" containsString="0" containsNumber="1" minValue="-4.6550000000000036E-2" maxValue="2.9033333333333338"/>
    </cacheField>
    <cacheField name="Profit                       Las Vegas" numFmtId="170">
      <sharedItems containsSemiMixedTypes="0" containsString="0" containsNumber="1" minValue="-1.8796499999999994" maxValue="1.0626000000000004"/>
    </cacheField>
    <cacheField name="Profit Miami" numFmtId="166">
      <sharedItems containsSemiMixedTypes="0" containsString="0" containsNumber="1" minValue="-1.4213833333333334" maxValue="1.35054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497.578713310184" createdVersion="6" refreshedVersion="6" minRefreshableVersion="3" recordCount="26" xr:uid="{70F9EF6D-BD9D-4EF9-8E76-43C96F3DC8E2}">
  <cacheSource type="worksheet">
    <worksheetSource ref="B14:AN40" sheet="city_menu"/>
  </cacheSource>
  <cacheFields count="39">
    <cacheField name="Category" numFmtId="0">
      <sharedItems count="4">
        <s v="Appetizer"/>
        <s v="Entry"/>
        <s v="Dessert"/>
        <s v="Beverages"/>
      </sharedItems>
    </cacheField>
    <cacheField name="Product" numFmtId="0">
      <sharedItems/>
    </cacheField>
    <cacheField name="Price" numFmtId="164">
      <sharedItems containsSemiMixedTypes="0" containsString="0" containsNumber="1" minValue="1" maxValue="5"/>
    </cacheField>
    <cacheField name="Cost" numFmtId="164">
      <sharedItems containsSemiMixedTypes="0" containsString="0" containsNumber="1" minValue="0.37" maxValue="1.4999999999999998"/>
    </cacheField>
    <cacheField name="Weight" numFmtId="0">
      <sharedItems containsSemiMixedTypes="0" containsString="0" containsNumber="1" minValue="0.1" maxValue="0.3"/>
    </cacheField>
    <cacheField name="Dairy Products" numFmtId="9">
      <sharedItems containsSemiMixedTypes="0" containsString="0" containsNumber="1" minValue="0" maxValue="0.3"/>
    </cacheField>
    <cacheField name="Meat / Seafood" numFmtId="9">
      <sharedItems containsSemiMixedTypes="0" containsString="0" containsNumber="1" minValue="0" maxValue="0.6"/>
    </cacheField>
    <cacheField name="Fruits / Veggie" numFmtId="9">
      <sharedItems containsSemiMixedTypes="0" containsString="0" containsNumber="1" minValue="0" maxValue="0.9"/>
    </cacheField>
    <cacheField name="Beverages" numFmtId="9">
      <sharedItems containsSemiMixedTypes="0" containsString="0" containsNumber="1" minValue="0" maxValue="1"/>
    </cacheField>
    <cacheField name="Pantry" numFmtId="9">
      <sharedItems containsSemiMixedTypes="0" containsString="0" containsNumber="1" minValue="0" maxValue="0.4"/>
    </cacheField>
    <cacheField name="Total" numFmtId="9">
      <sharedItems containsSemiMixedTypes="0" containsString="0" containsNumber="1" minValue="0.99999999999999989" maxValue="1.0000000000000002"/>
    </cacheField>
    <cacheField name="Portions/hour" numFmtId="1">
      <sharedItems containsSemiMixedTypes="0" containsString="0" containsNumber="1" containsInteger="1" minValue="10" maxValue="120"/>
    </cacheField>
    <cacheField name="Time - min" numFmtId="2">
      <sharedItems containsSemiMixedTypes="0" containsString="0" containsNumber="1" minValue="0.5" maxValue="6"/>
    </cacheField>
    <cacheField name="Time - hrs" numFmtId="2">
      <sharedItems containsSemiMixedTypes="0" containsString="0" containsNumber="1" minValue="8.3333333333333332E-3" maxValue="0.1"/>
    </cacheField>
    <cacheField name="Columbus" numFmtId="166">
      <sharedItems containsSemiMixedTypes="0" containsString="0" containsNumber="1" minValue="1.3333333333333335" maxValue="6.6666666666666679"/>
    </cacheField>
    <cacheField name="Cincinnati" numFmtId="166">
      <sharedItems containsSemiMixedTypes="0" containsString="0" containsNumber="1" minValue="1.4000000000000001" maxValue="7.0000000000000009"/>
    </cacheField>
    <cacheField name="Cleveland" numFmtId="166">
      <sharedItems containsSemiMixedTypes="0" containsString="0" containsNumber="1" minValue="1.4666666666666668" maxValue="7.3333333333333339"/>
    </cacheField>
    <cacheField name="Las Vegas" numFmtId="166">
      <sharedItems containsSemiMixedTypes="0" containsString="0" containsNumber="1" minValue="1.2000000000000002" maxValue="6.0000000000000009"/>
    </cacheField>
    <cacheField name="Miami" numFmtId="166">
      <sharedItems containsSemiMixedTypes="0" containsString="0" containsNumber="1" minValue="1.2666666666666666" maxValue="6.333333333333333"/>
    </cacheField>
    <cacheField name="Indianapolis" numFmtId="166">
      <sharedItems containsSemiMixedTypes="0" containsString="0" containsNumber="1" minValue="1.0666666666666667" maxValue="5.333333333333333"/>
    </cacheField>
    <cacheField name="Birmingham" numFmtId="166">
      <sharedItems containsSemiMixedTypes="0" containsString="0" containsNumber="1" minValue="1.3333333333333335" maxValue="6.6666666666666679"/>
    </cacheField>
    <cacheField name="Portland" numFmtId="166">
      <sharedItems containsSemiMixedTypes="0" containsString="0" containsNumber="1" minValue="1.8666666666666669" maxValue="9.3333333333333339"/>
    </cacheField>
    <cacheField name="Cost Columbus" numFmtId="166">
      <sharedItems containsSemiMixedTypes="0" containsString="0" containsNumber="1" minValue="0.98520000000000008" maxValue="3.5024999999999999"/>
    </cacheField>
    <cacheField name="Cost Cincinnati" numFmtId="166">
      <sharedItems containsSemiMixedTypes="0" containsString="0" containsNumber="1" minValue="0.8630000000000001" maxValue="3.2469000000000001"/>
    </cacheField>
    <cacheField name="Cost Clevlend" numFmtId="166">
      <sharedItems containsSemiMixedTypes="0" containsString="0" containsNumber="1" minValue="0.91810000000000014" maxValue="3.3459000000000008"/>
    </cacheField>
    <cacheField name="Cost                          Las Vegas" numFmtId="166">
      <sharedItems containsSemiMixedTypes="0" containsString="0" containsNumber="1" minValue="1.3916000000000002" maxValue="5.5159499999999992"/>
    </cacheField>
    <cacheField name="Cost Miami" numFmtId="0">
      <sharedItems containsSemiMixedTypes="0" containsString="0" containsNumber="1" minValue="1.3163" maxValue="5.0052000000000003"/>
    </cacheField>
    <cacheField name="Cost Indianapolis" numFmtId="0">
      <sharedItems containsSemiMixedTypes="0" containsString="0" containsNumber="1" minValue="0.7662000000000001" maxValue="3.0170999999999997"/>
    </cacheField>
    <cacheField name="Cost Birmingham" numFmtId="0">
      <sharedItems containsSemiMixedTypes="0" containsString="0" containsNumber="1" minValue="1.1556" maxValue="3.9355500000000001"/>
    </cacheField>
    <cacheField name="Cost Portland" numFmtId="0">
      <sharedItems containsSemiMixedTypes="0" containsString="0" containsNumber="1" minValue="1.0565000000000002" maxValue="3.70425"/>
    </cacheField>
    <cacheField name="Profit RF" numFmtId="166">
      <sharedItems containsSemiMixedTypes="0" containsString="0" containsNumber="1" minValue="0.42000000000000004" maxValue="3.29"/>
    </cacheField>
    <cacheField name="Profit Columbus" numFmtId="168">
      <sharedItems containsSemiMixedTypes="0" containsString="0" containsNumber="1" minValue="-0.19929999999999987" maxValue="2.2472666666666679"/>
    </cacheField>
    <cacheField name="Profit Cincinnati" numFmtId="166">
      <sharedItems containsSemiMixedTypes="0" containsString="0" containsNumber="1" minValue="-5.5599999999999983E-2" maxValue="2.7550000000000008"/>
    </cacheField>
    <cacheField name="Profit Clevlend" numFmtId="166">
      <sharedItems containsSemiMixedTypes="0" containsString="0" containsNumber="1" minValue="-4.6550000000000036E-2" maxValue="2.9033333333333338"/>
    </cacheField>
    <cacheField name="Profit                       Las Vegas" numFmtId="170">
      <sharedItems containsSemiMixedTypes="0" containsString="0" containsNumber="1" minValue="-1.8796499999999994" maxValue="1.0626000000000004"/>
    </cacheField>
    <cacheField name="Profit Miami" numFmtId="166">
      <sharedItems containsSemiMixedTypes="0" containsString="0" containsNumber="1" minValue="-1.4213833333333334" maxValue="1.3505499999999997"/>
    </cacheField>
    <cacheField name="Profit  Indianapolis" numFmtId="166">
      <sharedItems containsSemiMixedTypes="0" containsString="0" containsNumber="1" minValue="-0.22880000000000017" maxValue="1.6507000000000001"/>
    </cacheField>
    <cacheField name="Profit  Birmingham" numFmtId="166">
      <sharedItems containsSemiMixedTypes="0" containsString="0" containsNumber="1" minValue="-0.60221666666666673" maxValue="1.8581666666666683"/>
    </cacheField>
    <cacheField name="Profit  Portland" numFmtId="166">
      <sharedItems containsSemiMixedTypes="0" containsString="0" containsNumber="1" minValue="0.14525000000000021" maxValue="4.3882333333333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498.695412152774" createdVersion="6" refreshedVersion="6" minRefreshableVersion="3" recordCount="26" xr:uid="{B429D0F9-C8A4-4FE3-8801-D9370CF5CC8C}">
  <cacheSource type="worksheet">
    <worksheetSource ref="B14:AN40" sheet="city_menu ver 2"/>
  </cacheSource>
  <cacheFields count="39">
    <cacheField name="Category" numFmtId="0">
      <sharedItems count="4">
        <s v="Appetizer"/>
        <s v="Entry"/>
        <s v="Dessert"/>
        <s v="Beverages"/>
      </sharedItems>
    </cacheField>
    <cacheField name="Product" numFmtId="0">
      <sharedItems/>
    </cacheField>
    <cacheField name="Price" numFmtId="164">
      <sharedItems containsSemiMixedTypes="0" containsString="0" containsNumber="1" minValue="1" maxValue="5"/>
    </cacheField>
    <cacheField name="Cost" numFmtId="164">
      <sharedItems containsSemiMixedTypes="0" containsString="0" containsNumber="1" minValue="0.37" maxValue="1.4999999999999998"/>
    </cacheField>
    <cacheField name="Weight" numFmtId="0">
      <sharedItems containsSemiMixedTypes="0" containsString="0" containsNumber="1" minValue="0.1" maxValue="0.3"/>
    </cacheField>
    <cacheField name="Dairy Products" numFmtId="9">
      <sharedItems containsSemiMixedTypes="0" containsString="0" containsNumber="1" minValue="0" maxValue="0.3"/>
    </cacheField>
    <cacheField name="Meat / Seafood" numFmtId="9">
      <sharedItems containsSemiMixedTypes="0" containsString="0" containsNumber="1" minValue="0" maxValue="0.6"/>
    </cacheField>
    <cacheField name="Fruits / Veggie" numFmtId="9">
      <sharedItems containsSemiMixedTypes="0" containsString="0" containsNumber="1" minValue="0" maxValue="0.9"/>
    </cacheField>
    <cacheField name="Beverages" numFmtId="9">
      <sharedItems containsSemiMixedTypes="0" containsString="0" containsNumber="1" minValue="0" maxValue="1"/>
    </cacheField>
    <cacheField name="Pantry" numFmtId="9">
      <sharedItems containsSemiMixedTypes="0" containsString="0" containsNumber="1" minValue="0" maxValue="0.4"/>
    </cacheField>
    <cacheField name="Total" numFmtId="9">
      <sharedItems containsSemiMixedTypes="0" containsString="0" containsNumber="1" minValue="0.99999999999999989" maxValue="1.0000000000000002"/>
    </cacheField>
    <cacheField name="Portions/hour" numFmtId="1">
      <sharedItems containsSemiMixedTypes="0" containsString="0" containsNumber="1" containsInteger="1" minValue="10" maxValue="120"/>
    </cacheField>
    <cacheField name="Time - min" numFmtId="2">
      <sharedItems containsSemiMixedTypes="0" containsString="0" containsNumber="1" minValue="0.5" maxValue="6"/>
    </cacheField>
    <cacheField name="Time - hrs" numFmtId="2">
      <sharedItems containsSemiMixedTypes="0" containsString="0" containsNumber="1" minValue="8.3333333333333332E-3" maxValue="0.1"/>
    </cacheField>
    <cacheField name="Columbus" numFmtId="166">
      <sharedItems containsSemiMixedTypes="0" containsString="0" containsNumber="1" minValue="1.3333333333333335" maxValue="6.6666666666666679"/>
    </cacheField>
    <cacheField name="Cincinnati" numFmtId="166">
      <sharedItems containsSemiMixedTypes="0" containsString="0" containsNumber="1" minValue="1.4000000000000001" maxValue="7.0000000000000009"/>
    </cacheField>
    <cacheField name="Cleveland" numFmtId="166">
      <sharedItems containsSemiMixedTypes="0" containsString="0" containsNumber="1" minValue="1.4666666666666668" maxValue="7.3333333333333339"/>
    </cacheField>
    <cacheField name="Las Vegas" numFmtId="166">
      <sharedItems containsSemiMixedTypes="0" containsString="0" containsNumber="1" minValue="1.7999999999999998" maxValue="9"/>
    </cacheField>
    <cacheField name="Miami" numFmtId="166">
      <sharedItems containsSemiMixedTypes="0" containsString="0" containsNumber="1" minValue="1.9" maxValue="9.5"/>
    </cacheField>
    <cacheField name="Indianapolis" numFmtId="166">
      <sharedItems containsSemiMixedTypes="0" containsString="0" containsNumber="1" minValue="1.0666666666666667" maxValue="5.333333333333333"/>
    </cacheField>
    <cacheField name="Birmingham" numFmtId="166">
      <sharedItems containsSemiMixedTypes="0" containsString="0" containsNumber="1" containsInteger="1" minValue="2" maxValue="10"/>
    </cacheField>
    <cacheField name="Portland" numFmtId="166">
      <sharedItems containsSemiMixedTypes="0" containsString="0" containsNumber="1" minValue="1.8666666666666669" maxValue="9.3333333333333339"/>
    </cacheField>
    <cacheField name="Cost Columbus" numFmtId="166">
      <sharedItems containsSemiMixedTypes="0" containsString="0" containsNumber="1" minValue="0.98520000000000008" maxValue="3.5024999999999999"/>
    </cacheField>
    <cacheField name="Cost Cincinnati" numFmtId="166">
      <sharedItems containsSemiMixedTypes="0" containsString="0" containsNumber="1" minValue="0.8630000000000001" maxValue="3.2469000000000001"/>
    </cacheField>
    <cacheField name="Cost Clevlend" numFmtId="166">
      <sharedItems containsSemiMixedTypes="0" containsString="0" containsNumber="1" minValue="0.91810000000000014" maxValue="3.3459000000000008"/>
    </cacheField>
    <cacheField name="Cost                          Las Vegas" numFmtId="166">
      <sharedItems containsSemiMixedTypes="0" containsString="0" containsNumber="1" minValue="1.3916000000000002" maxValue="5.5159499999999992"/>
    </cacheField>
    <cacheField name="Cost Miami" numFmtId="0">
      <sharedItems containsSemiMixedTypes="0" containsString="0" containsNumber="1" minValue="1.3163" maxValue="5.0052000000000003"/>
    </cacheField>
    <cacheField name="Cost Indianapolis" numFmtId="0">
      <sharedItems containsSemiMixedTypes="0" containsString="0" containsNumber="1" minValue="0.7662000000000001" maxValue="3.0170999999999997"/>
    </cacheField>
    <cacheField name="Cost Birmingham" numFmtId="0">
      <sharedItems containsSemiMixedTypes="0" containsString="0" containsNumber="1" minValue="1.1556" maxValue="3.9355500000000001"/>
    </cacheField>
    <cacheField name="Cost Portland" numFmtId="0">
      <sharedItems containsSemiMixedTypes="0" containsString="0" containsNumber="1" minValue="1.0565000000000002" maxValue="3.70425"/>
    </cacheField>
    <cacheField name="Profit RF" numFmtId="166">
      <sharedItems containsSemiMixedTypes="0" containsString="0" containsNumber="1" minValue="0.42000000000000004" maxValue="3.29"/>
    </cacheField>
    <cacheField name="Profit Columbus" numFmtId="168">
      <sharedItems containsSemiMixedTypes="0" containsString="0" containsNumber="1" minValue="-0.19929999999999987" maxValue="2.2472666666666679"/>
    </cacheField>
    <cacheField name="Profit Cincinnati" numFmtId="166">
      <sharedItems containsSemiMixedTypes="0" containsString="0" containsNumber="1" minValue="-5.5599999999999983E-2" maxValue="2.7550000000000008"/>
    </cacheField>
    <cacheField name="Profit Clevlend" numFmtId="166">
      <sharedItems containsSemiMixedTypes="0" containsString="0" containsNumber="1" minValue="-4.6550000000000036E-2" maxValue="2.9033333333333338"/>
    </cacheField>
    <cacheField name="Profit                       Las Vegas" numFmtId="170">
      <sharedItems containsSemiMixedTypes="0" containsString="0" containsNumber="1" minValue="-0.28504999999999997" maxValue="2.9154000000000004"/>
    </cacheField>
    <cacheField name="Profit Miami" numFmtId="166">
      <sharedItems containsSemiMixedTypes="0" containsString="0" containsNumber="1" minValue="-5.2766666666667073E-2" maxValue="3.8981999999999992"/>
    </cacheField>
    <cacheField name="Profit  Indianapolis" numFmtId="166">
      <sharedItems containsSemiMixedTypes="0" containsString="0" containsNumber="1" minValue="-0.22880000000000017" maxValue="1.6507000000000001"/>
    </cacheField>
    <cacheField name="Profit  Birmingham" numFmtId="166">
      <sharedItems containsSemiMixedTypes="0" containsString="0" containsNumber="1" minValue="0.34606666666666669" maxValue="5.1915000000000004"/>
    </cacheField>
    <cacheField name="Profit  Portland" numFmtId="166">
      <sharedItems containsSemiMixedTypes="0" containsString="0" containsNumber="1" minValue="0.14525000000000021" maxValue="4.38823333333333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Salad A"/>
    <n v="3"/>
    <n v="0.78000000000000014"/>
    <n v="0.2"/>
    <n v="2.9234000000000004"/>
    <n v="0"/>
    <n v="0"/>
    <n v="0.9"/>
    <n v="0"/>
    <n v="0.1"/>
    <n v="1"/>
    <n v="20"/>
    <n v="3"/>
    <n v="0.05"/>
    <n v="4"/>
    <n v="4.2"/>
    <n v="4.4000000000000004"/>
    <n v="3.6000000000000005"/>
    <n v="3.8"/>
    <n v="3.2"/>
    <n v="4"/>
    <n v="5.6000000000000005"/>
    <n v="2.4272000000000005"/>
    <n v="2.1480000000000001"/>
    <n v="2.355"/>
    <n v="3.0127999999999999"/>
    <n v="2.9234000000000004"/>
    <n v="1.0727999999999995"/>
    <n v="1.5270000000000001"/>
    <n v="1.4950000000000003"/>
    <n v="0.1372000000000006"/>
    <n v="0.40159999999999935"/>
  </r>
  <r>
    <x v="0"/>
    <s v="Salad B"/>
    <n v="3"/>
    <n v="0.86"/>
    <n v="0.2"/>
    <n v="2.9234000000000004"/>
    <n v="0"/>
    <n v="0.2"/>
    <n v="0.7"/>
    <n v="0"/>
    <n v="0.1"/>
    <n v="0.99999999999999989"/>
    <n v="20"/>
    <n v="3"/>
    <n v="0.05"/>
    <n v="4"/>
    <n v="4.2"/>
    <n v="4.4000000000000004"/>
    <n v="3.6000000000000005"/>
    <n v="3.8"/>
    <n v="3.2"/>
    <n v="4"/>
    <n v="5.6000000000000005"/>
    <n v="2.4792000000000005"/>
    <n v="2.2368000000000001"/>
    <n v="2.4089999999999998"/>
    <n v="3.2663999999999995"/>
    <n v="3.0942000000000003"/>
    <n v="1.0207999999999995"/>
    <n v="1.4382000000000001"/>
    <n v="1.4410000000000005"/>
    <n v="-0.116399999999999"/>
    <n v="0.23079999999999951"/>
  </r>
  <r>
    <x v="0"/>
    <s v="Salad C"/>
    <n v="3"/>
    <n v="0.98"/>
    <n v="0.2"/>
    <n v="2.9234000000000004"/>
    <n v="0"/>
    <n v="0.5"/>
    <n v="0.4"/>
    <n v="0"/>
    <n v="0.1"/>
    <n v="1"/>
    <n v="20"/>
    <n v="3"/>
    <n v="0.05"/>
    <n v="4"/>
    <n v="4.2"/>
    <n v="4.4000000000000004"/>
    <n v="3.6000000000000005"/>
    <n v="3.8"/>
    <n v="3.2"/>
    <n v="4"/>
    <n v="5.6000000000000005"/>
    <n v="2.5572000000000004"/>
    <n v="2.3700000000000006"/>
    <n v="2.4900000000000002"/>
    <n v="3.6467999999999998"/>
    <n v="3.3504000000000005"/>
    <n v="0.94279999999999964"/>
    <n v="1.3049999999999997"/>
    <n v="1.36"/>
    <n v="-0.4967999999999993"/>
    <n v="-2.54000000000007E-2"/>
  </r>
  <r>
    <x v="0"/>
    <s v="Soup A"/>
    <n v="2"/>
    <n v="0.68000000000000016"/>
    <n v="0.2"/>
    <n v="2.9234000000000004"/>
    <n v="0.1"/>
    <n v="0"/>
    <n v="0.4"/>
    <n v="0.1"/>
    <n v="0.4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7832000000000001"/>
    <n v="1.5614000000000003"/>
    <n v="1.6806000000000005"/>
    <n v="2.5934000000000008"/>
    <n v="2.4140000000000006"/>
    <n v="0.71680000000000021"/>
    <n v="1.0635999999999999"/>
    <n v="1.0693999999999997"/>
    <n v="-0.34340000000000048"/>
    <n v="-3.9000000000000701E-2"/>
  </r>
  <r>
    <x v="0"/>
    <s v="Soup B"/>
    <n v="2"/>
    <n v="0.78"/>
    <n v="0.2"/>
    <n v="2.9234000000000004"/>
    <n v="0.1"/>
    <n v="0.2"/>
    <n v="0.3"/>
    <n v="0.1"/>
    <n v="0.3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974"/>
    <n v="1.7702"/>
    <n v="1.8695999999999999"/>
    <n v="2.9422000000000001"/>
    <n v="2.7094"/>
    <n v="0.52600000000000036"/>
    <n v="0.85480000000000023"/>
    <n v="0.88040000000000029"/>
    <n v="-0.69219999999999982"/>
    <n v="-0.33440000000000014"/>
  </r>
  <r>
    <x v="0"/>
    <s v="Pirozhok A"/>
    <n v="1"/>
    <n v="0.38"/>
    <n v="0.1"/>
    <n v="1.4617000000000002"/>
    <n v="0.1"/>
    <n v="0"/>
    <n v="0.75"/>
    <n v="0.05"/>
    <n v="0.1"/>
    <n v="1"/>
    <n v="30"/>
    <n v="2"/>
    <n v="3.3333333333333333E-2"/>
    <n v="1.3333333333333335"/>
    <n v="1.4000000000000001"/>
    <n v="1.4666666666666668"/>
    <n v="1.2000000000000002"/>
    <n v="1.2666666666666666"/>
    <n v="1.0666666666666667"/>
    <n v="1.3333333333333335"/>
    <n v="1.8666666666666669"/>
    <n v="1.1343000000000001"/>
    <n v="0.99460000000000004"/>
    <n v="1.0790499999999998"/>
    <n v="1.4680499999999999"/>
    <n v="1.4226000000000003"/>
    <n v="-0.13429999999999992"/>
    <n v="5.5400000000000116E-2"/>
    <n v="2.0950000000000302E-2"/>
    <n v="-0.56804999999999972"/>
    <n v="-0.47260000000000035"/>
  </r>
  <r>
    <x v="0"/>
    <s v="Pirozhok B"/>
    <n v="1"/>
    <n v="0.48"/>
    <n v="0.1"/>
    <n v="1.4617000000000002"/>
    <n v="0.1"/>
    <n v="0.5"/>
    <n v="0.25"/>
    <n v="0.05"/>
    <n v="0.1"/>
    <n v="1"/>
    <n v="30"/>
    <n v="2"/>
    <n v="3.3333333333333333E-2"/>
    <n v="1.3333333333333335"/>
    <n v="1.4000000000000001"/>
    <n v="1.4666666666666668"/>
    <n v="1.2000000000000002"/>
    <n v="1.2666666666666666"/>
    <n v="1.0666666666666667"/>
    <n v="1.3333333333333335"/>
    <n v="1.8666666666666669"/>
    <n v="1.1993"/>
    <n v="1.1056000000000001"/>
    <n v="1.1465500000000002"/>
    <n v="1.7850499999999998"/>
    <n v="1.6361000000000003"/>
    <n v="-0.19929999999999987"/>
    <n v="-5.5599999999999983E-2"/>
    <n v="-4.6550000000000036E-2"/>
    <n v="-0.88504999999999967"/>
    <n v="-0.68610000000000038"/>
  </r>
  <r>
    <x v="1"/>
    <s v="Blin A"/>
    <n v="3"/>
    <n v="0.76"/>
    <n v="0.2"/>
    <n v="2.9234000000000004"/>
    <n v="0.1"/>
    <n v="0"/>
    <n v="0.7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2.2686000000000002"/>
    <n v="1.9892000000000001"/>
    <n v="2.1580999999999997"/>
    <n v="2.9360999999999997"/>
    <n v="2.8452000000000006"/>
    <n v="1.0647333333333333"/>
    <n v="1.5107999999999999"/>
    <n v="1.5085666666666673"/>
    <n v="6.3900000000000845E-2"/>
    <n v="0.3214666666666659"/>
  </r>
  <r>
    <x v="1"/>
    <s v="Blin B"/>
    <n v="3"/>
    <n v="1.1400000000000001"/>
    <n v="0.3"/>
    <n v="4.3851000000000004"/>
    <n v="0.3"/>
    <n v="0"/>
    <n v="0.55000000000000004"/>
    <n v="0.05"/>
    <n v="0.1"/>
    <n v="1.0000000000000002"/>
    <n v="15"/>
    <n v="4"/>
    <n v="6.6666666666666666E-2"/>
    <n v="4"/>
    <n v="4.2"/>
    <n v="4.4000000000000004"/>
    <n v="3.6000000000000005"/>
    <n v="3.8"/>
    <n v="3.2"/>
    <n v="4"/>
    <n v="5.6000000000000005"/>
    <n v="3.1341000000000001"/>
    <n v="2.7108000000000003"/>
    <n v="2.86395"/>
    <n v="4.3453499999999998"/>
    <n v="4.2054"/>
    <n v="0.19923333333333326"/>
    <n v="0.7891999999999999"/>
    <n v="0.80271666666666708"/>
    <n v="-1.3453499999999994"/>
    <n v="-1.0387333333333335"/>
  </r>
  <r>
    <x v="1"/>
    <s v="Blin C"/>
    <n v="3"/>
    <n v="1.2899999999999998"/>
    <n v="0.3"/>
    <n v="4.3851000000000004"/>
    <n v="0.1"/>
    <n v="0.25"/>
    <n v="0.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3.5003999999999995"/>
    <n v="3.1503000000000001"/>
    <n v="3.3384"/>
    <n v="4.8796499999999998"/>
    <n v="4.58805"/>
    <n v="-0.16706666666666614"/>
    <n v="0.34970000000000012"/>
    <n v="0.32826666666666704"/>
    <n v="-1.8796499999999994"/>
    <n v="-1.4213833333333334"/>
  </r>
  <r>
    <x v="1"/>
    <s v="Blin D"/>
    <n v="3"/>
    <n v="0.91999999999999993"/>
    <n v="0.2"/>
    <n v="2.9234000000000004"/>
    <n v="0.2"/>
    <n v="0.4"/>
    <n v="0.25"/>
    <n v="0.05"/>
    <n v="0.1"/>
    <n v="1.0000000000000002"/>
    <n v="10"/>
    <n v="6"/>
    <n v="0.1"/>
    <n v="4"/>
    <n v="4.2"/>
    <n v="4.4000000000000004"/>
    <n v="3.6000000000000005"/>
    <n v="3.8"/>
    <n v="3.2"/>
    <n v="4"/>
    <n v="5.6000000000000005"/>
    <n v="2.2830000000000004"/>
    <n v="2.0758000000000005"/>
    <n v="2.1417000000000002"/>
    <n v="3.4237000000000002"/>
    <n v="3.1660000000000008"/>
    <n v="0.71699999999999964"/>
    <n v="1.0741999999999996"/>
    <n v="1.1583000000000001"/>
    <n v="-0.72369999999999968"/>
    <n v="-0.31600000000000106"/>
  </r>
  <r>
    <x v="1"/>
    <s v="Blin E"/>
    <n v="4"/>
    <n v="1.4999999999999998"/>
    <n v="0.3"/>
    <n v="4.3851000000000004"/>
    <n v="0.2"/>
    <n v="0.6"/>
    <n v="0.05"/>
    <n v="0.05"/>
    <n v="0.1"/>
    <n v="1.0000000000000002"/>
    <n v="10"/>
    <n v="6"/>
    <n v="0.1"/>
    <n v="5.3333333333333339"/>
    <n v="5.6000000000000005"/>
    <n v="5.8666666666666671"/>
    <n v="4.8000000000000007"/>
    <n v="5.0666666666666664"/>
    <n v="4.2666666666666666"/>
    <n v="5.3333333333333339"/>
    <n v="7.4666666666666677"/>
    <n v="3.5024999999999999"/>
    <n v="3.2469000000000001"/>
    <n v="3.2935500000000002"/>
    <n v="5.5159499999999992"/>
    <n v="5.0052000000000003"/>
    <n v="0.83083333333333398"/>
    <n v="1.3031000000000004"/>
    <n v="1.4731166666666669"/>
    <n v="-1.6159499999999984"/>
    <n v="-0.88853333333333395"/>
  </r>
  <r>
    <x v="1"/>
    <s v="Blin F"/>
    <n v="4"/>
    <n v="1.4399999999999997"/>
    <n v="0.3"/>
    <n v="4.3851000000000004"/>
    <n v="0.2"/>
    <n v="0.5"/>
    <n v="0.15"/>
    <n v="0.05"/>
    <n v="0.1"/>
    <n v="1"/>
    <n v="10"/>
    <n v="6"/>
    <n v="0.1"/>
    <n v="5.3333333333333339"/>
    <n v="5.6000000000000005"/>
    <n v="5.8666666666666671"/>
    <n v="4.8000000000000007"/>
    <n v="5.0666666666666664"/>
    <n v="4.2666666666666666"/>
    <n v="5.3333333333333339"/>
    <n v="7.4666666666666677"/>
    <n v="3.4634999999999998"/>
    <n v="3.1803000000000003"/>
    <n v="3.25305"/>
    <n v="5.3257499999999993"/>
    <n v="4.8770999999999995"/>
    <n v="0.86983333333333412"/>
    <n v="1.3697000000000001"/>
    <n v="1.5136166666666671"/>
    <n v="-1.4257499999999985"/>
    <n v="-0.76043333333333318"/>
  </r>
  <r>
    <x v="1"/>
    <s v="Veggie Blin A"/>
    <n v="3"/>
    <n v="0.76"/>
    <n v="0.2"/>
    <n v="2.9234000000000004"/>
    <n v="0.1"/>
    <n v="0"/>
    <n v="0.7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2.2686000000000002"/>
    <n v="1.9892000000000001"/>
    <n v="2.1580999999999997"/>
    <n v="2.9360999999999997"/>
    <n v="2.8452000000000006"/>
    <n v="1.0647333333333333"/>
    <n v="1.5107999999999999"/>
    <n v="1.5085666666666673"/>
    <n v="6.3900000000000845E-2"/>
    <n v="0.3214666666666659"/>
  </r>
  <r>
    <x v="1"/>
    <s v="Fruit Blin B"/>
    <n v="3"/>
    <n v="0.76000000000000023"/>
    <n v="0.2"/>
    <n v="2.9234000000000004"/>
    <n v="0.2"/>
    <n v="0"/>
    <n v="0.65"/>
    <n v="0.05"/>
    <n v="0.1"/>
    <n v="1.0000000000000002"/>
    <n v="15"/>
    <n v="4"/>
    <n v="6.6666666666666666E-2"/>
    <n v="4"/>
    <n v="4.2"/>
    <n v="4.4000000000000004"/>
    <n v="3.6000000000000005"/>
    <n v="3.8"/>
    <n v="3.2"/>
    <n v="4"/>
    <n v="5.6000000000000005"/>
    <n v="2.1790000000000003"/>
    <n v="1.8982000000000003"/>
    <n v="2.0337000000000001"/>
    <n v="2.9165000000000001"/>
    <n v="2.8244000000000002"/>
    <n v="1.1543333333333332"/>
    <n v="1.6018000000000001"/>
    <n v="1.6329666666666669"/>
    <n v="8.3500000000000463E-2"/>
    <n v="0.34226666666666627"/>
  </r>
  <r>
    <x v="1"/>
    <s v="Entry A"/>
    <n v="5"/>
    <n v="1.4099999999999997"/>
    <n v="0.3"/>
    <n v="4.3851000000000004"/>
    <n v="0"/>
    <n v="0.5"/>
    <n v="0.2"/>
    <n v="0"/>
    <n v="0.3"/>
    <n v="1"/>
    <n v="10"/>
    <n v="6"/>
    <n v="0.1"/>
    <n v="6.6666666666666679"/>
    <n v="7.0000000000000009"/>
    <n v="7.3333333333333339"/>
    <n v="6.0000000000000009"/>
    <n v="6.333333333333333"/>
    <n v="5.333333333333333"/>
    <n v="6.6666666666666679"/>
    <n v="9.3333333333333339"/>
    <n v="3.4194"/>
    <n v="3.1949999999999998"/>
    <n v="3.3300000000000005"/>
    <n v="5.1845999999999997"/>
    <n v="4.6518000000000006"/>
    <n v="2.2472666666666679"/>
    <n v="2.7550000000000008"/>
    <n v="2.9033333333333338"/>
    <n v="-8.4599999999998787E-2"/>
    <n v="0.73153333333333237"/>
  </r>
  <r>
    <x v="1"/>
    <s v="Entry B"/>
    <n v="5"/>
    <n v="1.4400000000000002"/>
    <n v="0.3"/>
    <n v="4.3851000000000004"/>
    <n v="0.1"/>
    <n v="0.5"/>
    <n v="0.2"/>
    <n v="0"/>
    <n v="0.2"/>
    <n v="1"/>
    <n v="10"/>
    <n v="6"/>
    <n v="0.1"/>
    <n v="6.6666666666666679"/>
    <n v="7.0000000000000009"/>
    <n v="7.3333333333333339"/>
    <n v="6.0000000000000009"/>
    <n v="6.333333333333333"/>
    <n v="5.333333333333333"/>
    <n v="6.6666666666666679"/>
    <n v="9.3333333333333339"/>
    <n v="3.4932000000000003"/>
    <n v="3.2384999999999997"/>
    <n v="3.3459000000000008"/>
    <n v="5.298"/>
    <n v="4.807500000000001"/>
    <n v="2.1734666666666675"/>
    <n v="2.7115000000000009"/>
    <n v="2.8874333333333331"/>
    <n v="-0.19799999999999918"/>
    <n v="0.57583333333333198"/>
  </r>
  <r>
    <x v="2"/>
    <s v="Cake A"/>
    <n v="3"/>
    <n v="0.55499999999999994"/>
    <n v="0.15"/>
    <n v="2.1925500000000002"/>
    <n v="0.2"/>
    <n v="0"/>
    <n v="0.5"/>
    <n v="0"/>
    <n v="0.3"/>
    <n v="1"/>
    <n v="20"/>
    <n v="3"/>
    <n v="0.05"/>
    <n v="4"/>
    <n v="4.2"/>
    <n v="4.4000000000000004"/>
    <n v="3.6000000000000005"/>
    <n v="3.8"/>
    <n v="3.2"/>
    <n v="4"/>
    <n v="5.6000000000000005"/>
    <n v="1.4778"/>
    <n v="1.2945"/>
    <n v="1.3771500000000001"/>
    <n v="2.0874000000000001"/>
    <n v="1.97445"/>
    <n v="2.0221999999999998"/>
    <n v="2.3805000000000001"/>
    <n v="2.4728500000000002"/>
    <n v="1.0626000000000004"/>
    <n v="1.3505499999999997"/>
  </r>
  <r>
    <x v="2"/>
    <s v="Cake B"/>
    <n v="3"/>
    <n v="0.55499999999999994"/>
    <n v="0.15"/>
    <n v="2.1925500000000002"/>
    <n v="0.2"/>
    <n v="0"/>
    <n v="0.5"/>
    <n v="0"/>
    <n v="0.3"/>
    <n v="1"/>
    <n v="20"/>
    <n v="3"/>
    <n v="0.05"/>
    <n v="4"/>
    <n v="4.2"/>
    <n v="4.4000000000000004"/>
    <n v="3.6000000000000005"/>
    <n v="3.8"/>
    <n v="3.2"/>
    <n v="4"/>
    <n v="5.6000000000000005"/>
    <n v="1.4778"/>
    <n v="1.2945"/>
    <n v="1.3771500000000001"/>
    <n v="2.0874000000000001"/>
    <n v="1.97445"/>
    <n v="2.0221999999999998"/>
    <n v="2.3805000000000001"/>
    <n v="2.4728500000000002"/>
    <n v="1.0626000000000004"/>
    <n v="1.3505499999999997"/>
  </r>
  <r>
    <x v="2"/>
    <s v="Candy A"/>
    <n v="1.5"/>
    <n v="0.37"/>
    <n v="0.1"/>
    <n v="1.4617000000000002"/>
    <n v="0.2"/>
    <n v="0"/>
    <n v="0.5"/>
    <n v="0"/>
    <n v="0.3"/>
    <n v="1"/>
    <n v="60"/>
    <n v="1"/>
    <n v="1.6666666666666666E-2"/>
    <n v="2"/>
    <n v="2.1"/>
    <n v="2.2000000000000002"/>
    <n v="1.8000000000000003"/>
    <n v="1.9"/>
    <n v="1.6"/>
    <n v="2"/>
    <n v="2.8000000000000003"/>
    <n v="0.98520000000000008"/>
    <n v="0.8630000000000001"/>
    <n v="0.91810000000000014"/>
    <n v="1.3916000000000002"/>
    <n v="1.3163"/>
    <n v="0.84813333333333329"/>
    <n v="1.0620000000000001"/>
    <n v="1.0985666666666667"/>
    <n v="0.25840000000000007"/>
    <n v="0.42536666666666656"/>
  </r>
  <r>
    <x v="3"/>
    <s v="Cold Drink A"/>
    <n v="1.5"/>
    <n v="0.4"/>
    <n v="0.2"/>
    <n v="2.9234000000000004"/>
    <n v="0"/>
    <n v="0"/>
    <n v="0"/>
    <n v="1"/>
    <n v="0"/>
    <n v="1"/>
    <n v="120"/>
    <n v="0.5"/>
    <n v="8.3333333333333332E-3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73066666666666669"/>
    <n v="1.1005000000000003"/>
    <n v="1.0683333333333336"/>
    <n v="-0.24099999999999994"/>
    <n v="-7.9166666666666885E-2"/>
  </r>
  <r>
    <x v="3"/>
    <s v="Cold Drink B"/>
    <n v="1.5"/>
    <n v="0.4"/>
    <n v="0.2"/>
    <n v="2.9234000000000004"/>
    <n v="0"/>
    <n v="0"/>
    <n v="0"/>
    <n v="1"/>
    <n v="0"/>
    <n v="1"/>
    <n v="120"/>
    <n v="0.5"/>
    <n v="8.3333333333333332E-3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73066666666666669"/>
    <n v="1.1005000000000003"/>
    <n v="1.0683333333333336"/>
    <n v="-0.24099999999999994"/>
    <n v="-7.9166666666666885E-2"/>
  </r>
  <r>
    <x v="3"/>
    <s v="Cold Drink C"/>
    <n v="2"/>
    <n v="0.48000000000000009"/>
    <n v="0.2"/>
    <n v="2.9234000000000004"/>
    <n v="0"/>
    <n v="0"/>
    <n v="0.2"/>
    <n v="0.8"/>
    <n v="0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4620000000000002"/>
    <n v="1.1832"/>
    <n v="1.33"/>
    <n v="2.1944000000000004"/>
    <n v="2.1296000000000004"/>
    <n v="1.038"/>
    <n v="1.4418000000000002"/>
    <n v="1.4200000000000002"/>
    <n v="5.5600000000000011E-2"/>
    <n v="0.24539999999999951"/>
  </r>
  <r>
    <x v="3"/>
    <s v="Cold Drink D"/>
    <n v="2"/>
    <n v="0.48000000000000009"/>
    <n v="0.2"/>
    <n v="2.9234000000000004"/>
    <n v="0"/>
    <n v="0"/>
    <n v="0.2"/>
    <n v="0.8"/>
    <n v="0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4620000000000002"/>
    <n v="1.1832"/>
    <n v="1.33"/>
    <n v="2.1944000000000004"/>
    <n v="2.1296000000000004"/>
    <n v="1.038"/>
    <n v="1.4418000000000002"/>
    <n v="1.4200000000000002"/>
    <n v="5.5600000000000011E-2"/>
    <n v="0.24539999999999951"/>
  </r>
  <r>
    <x v="3"/>
    <s v="Hot Drink A"/>
    <n v="1.5"/>
    <n v="0.4"/>
    <n v="0.2"/>
    <n v="2.9234000000000004"/>
    <n v="0"/>
    <n v="0"/>
    <n v="0"/>
    <n v="1"/>
    <n v="0"/>
    <n v="1"/>
    <n v="40"/>
    <n v="1.5"/>
    <n v="2.5000000000000001E-2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56400000000000006"/>
    <n v="0.92550000000000021"/>
    <n v="0.88500000000000012"/>
    <n v="-0.3909999999999999"/>
    <n v="-0.23750000000000024"/>
  </r>
  <r>
    <x v="3"/>
    <s v="Hot Drink B"/>
    <n v="1.5"/>
    <n v="0.44000000000000006"/>
    <n v="0.2"/>
    <n v="2.9234000000000004"/>
    <n v="0"/>
    <n v="0"/>
    <n v="0.1"/>
    <n v="0.9"/>
    <n v="0"/>
    <n v="1"/>
    <n v="40"/>
    <n v="1.5"/>
    <n v="2.5000000000000001E-2"/>
    <n v="2"/>
    <n v="2.1"/>
    <n v="2.2000000000000002"/>
    <n v="1.8000000000000003"/>
    <n v="1.9"/>
    <n v="1.6"/>
    <n v="2"/>
    <n v="2.8000000000000003"/>
    <n v="1.3240000000000001"/>
    <n v="1.0476000000000001"/>
    <n v="1.1850000000000003"/>
    <n v="2.0802"/>
    <n v="2.0148000000000001"/>
    <n v="0.42599999999999993"/>
    <n v="0.78990000000000005"/>
    <n v="0.73999999999999988"/>
    <n v="-0.50519999999999976"/>
    <n v="-0.352300000000000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Salad A"/>
    <n v="3"/>
    <n v="0.78000000000000014"/>
    <n v="0.2"/>
    <n v="0"/>
    <n v="0"/>
    <n v="0.9"/>
    <n v="0"/>
    <n v="0.1"/>
    <n v="1"/>
    <n v="20"/>
    <n v="3"/>
    <n v="0.05"/>
    <n v="4"/>
    <n v="4.2"/>
    <n v="4.4000000000000004"/>
    <n v="3.6000000000000005"/>
    <n v="3.8"/>
    <n v="3.2"/>
    <n v="4"/>
    <n v="5.6000000000000005"/>
    <n v="2.4272000000000005"/>
    <n v="2.1480000000000001"/>
    <n v="2.355"/>
    <n v="3.0127999999999999"/>
    <n v="2.9234000000000004"/>
    <n v="1.9500000000000004"/>
    <n v="2.7600000000000002"/>
    <n v="2.5678000000000001"/>
    <n v="2.0699999999999998"/>
    <n v="1.0727999999999995"/>
    <n v="1.5270000000000001"/>
    <n v="1.4950000000000003"/>
    <n v="0.1372000000000006"/>
    <n v="0.40159999999999935"/>
    <n v="0.84999999999999976"/>
    <n v="0.73999999999999977"/>
    <n v="2.3322000000000003"/>
  </r>
  <r>
    <x v="0"/>
    <s v="Salad B"/>
    <n v="3"/>
    <n v="0.86"/>
    <n v="0.2"/>
    <n v="0"/>
    <n v="0.2"/>
    <n v="0.7"/>
    <n v="0"/>
    <n v="0.1"/>
    <n v="0.99999999999999989"/>
    <n v="20"/>
    <n v="3"/>
    <n v="0.05"/>
    <n v="4"/>
    <n v="4.2"/>
    <n v="4.4000000000000004"/>
    <n v="3.6000000000000005"/>
    <n v="3.8"/>
    <n v="3.2"/>
    <n v="4"/>
    <n v="5.6000000000000005"/>
    <n v="2.4792000000000005"/>
    <n v="2.2368000000000001"/>
    <n v="2.4089999999999998"/>
    <n v="3.2663999999999995"/>
    <n v="3.0942000000000003"/>
    <n v="2.0552000000000001"/>
    <n v="2.774"/>
    <n v="2.5998000000000001"/>
    <n v="1.9900000000000002"/>
    <n v="1.0207999999999995"/>
    <n v="1.4382000000000001"/>
    <n v="1.4410000000000005"/>
    <n v="-0.116399999999999"/>
    <n v="0.23079999999999951"/>
    <n v="0.74480000000000002"/>
    <n v="0.72599999999999998"/>
    <n v="2.3002000000000002"/>
  </r>
  <r>
    <x v="0"/>
    <s v="Salad C"/>
    <n v="3"/>
    <n v="0.98"/>
    <n v="0.2"/>
    <n v="0"/>
    <n v="0.5"/>
    <n v="0.4"/>
    <n v="0"/>
    <n v="0.1"/>
    <n v="1"/>
    <n v="20"/>
    <n v="3"/>
    <n v="0.05"/>
    <n v="4"/>
    <n v="4.2"/>
    <n v="4.4000000000000004"/>
    <n v="3.6000000000000005"/>
    <n v="3.8"/>
    <n v="3.2"/>
    <n v="4"/>
    <n v="5.6000000000000005"/>
    <n v="2.5572000000000004"/>
    <n v="2.3700000000000006"/>
    <n v="2.4900000000000002"/>
    <n v="3.6467999999999998"/>
    <n v="3.3504000000000005"/>
    <n v="2.2130000000000005"/>
    <n v="2.7949999999999999"/>
    <n v="2.6478000000000002"/>
    <n v="1.87"/>
    <n v="0.94279999999999964"/>
    <n v="1.3049999999999997"/>
    <n v="1.36"/>
    <n v="-0.4967999999999993"/>
    <n v="-2.54000000000007E-2"/>
    <n v="0.58699999999999963"/>
    <n v="0.70500000000000007"/>
    <n v="2.2522000000000002"/>
  </r>
  <r>
    <x v="0"/>
    <s v="Soup A"/>
    <n v="2"/>
    <n v="0.68000000000000016"/>
    <n v="0.2"/>
    <n v="0.1"/>
    <n v="0"/>
    <n v="0.4"/>
    <n v="0.1"/>
    <n v="0.4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7832000000000001"/>
    <n v="1.5614000000000003"/>
    <n v="1.6806000000000005"/>
    <n v="2.5934000000000008"/>
    <n v="2.4140000000000006"/>
    <n v="1.4080000000000004"/>
    <n v="2.1648000000000001"/>
    <n v="1.9498000000000006"/>
    <n v="1.2699999999999998"/>
    <n v="0.71680000000000021"/>
    <n v="1.0635999999999999"/>
    <n v="1.0693999999999997"/>
    <n v="-0.34340000000000048"/>
    <n v="-3.9000000000000701E-2"/>
    <n v="0.59199999999999964"/>
    <n v="0.33520000000000028"/>
    <n v="1.5501999999999998"/>
  </r>
  <r>
    <x v="0"/>
    <s v="Soup B"/>
    <n v="2"/>
    <n v="0.78"/>
    <n v="0.2"/>
    <n v="0.1"/>
    <n v="0.2"/>
    <n v="0.3"/>
    <n v="0.1"/>
    <n v="0.3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974"/>
    <n v="1.7702"/>
    <n v="1.8695999999999999"/>
    <n v="2.9422000000000001"/>
    <n v="2.7094"/>
    <n v="1.6232"/>
    <n v="2.3067999999999995"/>
    <n v="2.1240000000000001"/>
    <n v="1.17"/>
    <n v="0.52600000000000036"/>
    <n v="0.85480000000000023"/>
    <n v="0.88040000000000029"/>
    <n v="-0.69219999999999982"/>
    <n v="-0.33440000000000014"/>
    <n v="0.37680000000000002"/>
    <n v="0.19320000000000079"/>
    <n v="1.3760000000000003"/>
  </r>
  <r>
    <x v="0"/>
    <s v="Pirozhok A"/>
    <n v="1"/>
    <n v="0.38"/>
    <n v="0.1"/>
    <n v="0.1"/>
    <n v="0"/>
    <n v="0.75"/>
    <n v="0.05"/>
    <n v="0.1"/>
    <n v="1"/>
    <n v="30"/>
    <n v="2"/>
    <n v="3.3333333333333333E-2"/>
    <n v="1.3333333333333335"/>
    <n v="1.4000000000000001"/>
    <n v="1.4666666666666668"/>
    <n v="1.2000000000000002"/>
    <n v="1.2666666666666666"/>
    <n v="1.0666666666666667"/>
    <n v="1.3333333333333335"/>
    <n v="1.8666666666666669"/>
    <n v="1.1343000000000001"/>
    <n v="0.99460000000000004"/>
    <n v="1.0790499999999998"/>
    <n v="1.4680499999999999"/>
    <n v="1.4226000000000003"/>
    <n v="0.8973000000000001"/>
    <n v="1.3031000000000001"/>
    <n v="1.2147500000000004"/>
    <n v="0.52"/>
    <n v="-0.13429999999999992"/>
    <n v="5.5400000000000116E-2"/>
    <n v="2.0950000000000302E-2"/>
    <n v="-0.56804999999999972"/>
    <n v="-0.47260000000000035"/>
    <n v="-9.7300000000000109E-2"/>
    <n v="-0.30309999999999998"/>
    <n v="0.1852499999999998"/>
  </r>
  <r>
    <x v="0"/>
    <s v="Pirozhok B"/>
    <n v="1"/>
    <n v="0.48"/>
    <n v="0.1"/>
    <n v="0.1"/>
    <n v="0.5"/>
    <n v="0.25"/>
    <n v="0.05"/>
    <n v="0.1"/>
    <n v="1"/>
    <n v="30"/>
    <n v="2"/>
    <n v="3.3333333333333333E-2"/>
    <n v="1.3333333333333335"/>
    <n v="1.4000000000000001"/>
    <n v="1.4666666666666668"/>
    <n v="1.2000000000000002"/>
    <n v="1.2666666666666666"/>
    <n v="1.0666666666666667"/>
    <n v="1.3333333333333335"/>
    <n v="1.8666666666666669"/>
    <n v="1.1993"/>
    <n v="1.1056000000000001"/>
    <n v="1.1465500000000002"/>
    <n v="1.7850499999999998"/>
    <n v="1.6361000000000003"/>
    <n v="1.0288000000000002"/>
    <n v="1.3206"/>
    <n v="1.25475"/>
    <n v="0.42000000000000004"/>
    <n v="-0.19929999999999987"/>
    <n v="-5.5599999999999983E-2"/>
    <n v="-4.6550000000000036E-2"/>
    <n v="-0.88504999999999967"/>
    <n v="-0.68610000000000038"/>
    <n v="-0.22880000000000017"/>
    <n v="-0.32059999999999983"/>
    <n v="0.14525000000000021"/>
  </r>
  <r>
    <x v="1"/>
    <s v="Blin A"/>
    <n v="3"/>
    <n v="0.76"/>
    <n v="0.2"/>
    <n v="0.1"/>
    <n v="0"/>
    <n v="0.7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2.2686000000000002"/>
    <n v="1.9892000000000001"/>
    <n v="2.1580999999999997"/>
    <n v="2.9360999999999997"/>
    <n v="2.8452000000000006"/>
    <n v="1.7946000000000002"/>
    <n v="2.6062000000000003"/>
    <n v="2.4295000000000009"/>
    <n v="2.04"/>
    <n v="1.0647333333333333"/>
    <n v="1.5107999999999999"/>
    <n v="1.5085666666666673"/>
    <n v="6.3900000000000845E-2"/>
    <n v="0.3214666666666659"/>
    <n v="0.87206666666666666"/>
    <n v="0.72713333333333308"/>
    <n v="2.2371666666666661"/>
  </r>
  <r>
    <x v="1"/>
    <s v="Blin B"/>
    <n v="3"/>
    <n v="1.1400000000000001"/>
    <n v="0.3"/>
    <n v="0.3"/>
    <n v="0"/>
    <n v="0.55000000000000004"/>
    <n v="0.05"/>
    <n v="0.1"/>
    <n v="1.0000000000000002"/>
    <n v="15"/>
    <n v="4"/>
    <n v="6.6666666666666666E-2"/>
    <n v="4"/>
    <n v="4.2"/>
    <n v="4.4000000000000004"/>
    <n v="3.6000000000000005"/>
    <n v="3.8"/>
    <n v="3.2"/>
    <n v="4"/>
    <n v="5.6000000000000005"/>
    <n v="3.1341000000000001"/>
    <n v="2.7108000000000003"/>
    <n v="2.86395"/>
    <n v="4.3453499999999998"/>
    <n v="4.2054"/>
    <n v="2.3955000000000002"/>
    <n v="3.6200999999999999"/>
    <n v="3.3886500000000002"/>
    <n v="1.66"/>
    <n v="0.19923333333333326"/>
    <n v="0.7891999999999999"/>
    <n v="0.80271666666666708"/>
    <n v="-1.3453499999999994"/>
    <n v="-1.0387333333333335"/>
    <n v="0.27116666666666667"/>
    <n v="-0.2867666666666665"/>
    <n v="1.278016666666667"/>
  </r>
  <r>
    <x v="1"/>
    <s v="Blin C"/>
    <n v="3"/>
    <n v="1.2899999999999998"/>
    <n v="0.3"/>
    <n v="0.1"/>
    <n v="0.25"/>
    <n v="0.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3.5003999999999995"/>
    <n v="3.1503000000000001"/>
    <n v="3.3384"/>
    <n v="4.8796499999999998"/>
    <n v="4.58805"/>
    <n v="2.8891499999999999"/>
    <n v="3.9355500000000001"/>
    <n v="3.70425"/>
    <n v="1.5100000000000002"/>
    <n v="-0.16706666666666614"/>
    <n v="0.34970000000000012"/>
    <n v="0.32826666666666704"/>
    <n v="-1.8796499999999994"/>
    <n v="-1.4213833333333334"/>
    <n v="-0.22248333333333303"/>
    <n v="-0.60221666666666673"/>
    <n v="0.96241666666666714"/>
  </r>
  <r>
    <x v="1"/>
    <s v="Blin D"/>
    <n v="3"/>
    <n v="0.91999999999999993"/>
    <n v="0.2"/>
    <n v="0.2"/>
    <n v="0.4"/>
    <n v="0.25"/>
    <n v="0.05"/>
    <n v="0.1"/>
    <n v="1.0000000000000002"/>
    <n v="10"/>
    <n v="6"/>
    <n v="0.1"/>
    <n v="4"/>
    <n v="4.2"/>
    <n v="4.4000000000000004"/>
    <n v="3.6000000000000005"/>
    <n v="3.8"/>
    <n v="3.2"/>
    <n v="4"/>
    <n v="5.6000000000000005"/>
    <n v="2.2830000000000004"/>
    <n v="2.0758000000000005"/>
    <n v="2.1417000000000002"/>
    <n v="3.4237000000000002"/>
    <n v="3.1660000000000008"/>
    <n v="1.9062000000000001"/>
    <n v="2.5378000000000003"/>
    <n v="2.4083000000000006"/>
    <n v="1.78"/>
    <n v="0.71699999999999964"/>
    <n v="1.0741999999999996"/>
    <n v="1.1583000000000001"/>
    <n v="-0.72369999999999968"/>
    <n v="-0.31600000000000106"/>
    <n v="0.49380000000000002"/>
    <n v="0.46219999999999972"/>
    <n v="1.7916999999999998"/>
  </r>
  <r>
    <x v="1"/>
    <s v="Blin E"/>
    <n v="4"/>
    <n v="1.4999999999999998"/>
    <n v="0.3"/>
    <n v="0.2"/>
    <n v="0.6"/>
    <n v="0.05"/>
    <n v="0.05"/>
    <n v="0.1"/>
    <n v="1.0000000000000002"/>
    <n v="10"/>
    <n v="6"/>
    <n v="0.1"/>
    <n v="5.3333333333333339"/>
    <n v="5.6000000000000005"/>
    <n v="5.8666666666666671"/>
    <n v="4.8000000000000007"/>
    <n v="5.0666666666666664"/>
    <n v="4.2666666666666666"/>
    <n v="5.3333333333333339"/>
    <n v="7.4666666666666677"/>
    <n v="3.5024999999999999"/>
    <n v="3.2469000000000001"/>
    <n v="3.2935500000000002"/>
    <n v="5.5159499999999992"/>
    <n v="5.0052000000000003"/>
    <n v="3.0170999999999997"/>
    <n v="3.8276999999999992"/>
    <n v="3.66045"/>
    <n v="2.2000000000000002"/>
    <n v="0.83083333333333398"/>
    <n v="1.3031000000000004"/>
    <n v="1.4731166666666669"/>
    <n v="-1.6159499999999984"/>
    <n v="-0.88853333333333395"/>
    <n v="0.44956666666666689"/>
    <n v="0.50563333333333471"/>
    <n v="2.4062166666666673"/>
  </r>
  <r>
    <x v="1"/>
    <s v="Blin F"/>
    <n v="4"/>
    <n v="1.4399999999999997"/>
    <n v="0.3"/>
    <n v="0.2"/>
    <n v="0.5"/>
    <n v="0.15"/>
    <n v="0.05"/>
    <n v="0.1"/>
    <n v="1"/>
    <n v="10"/>
    <n v="6"/>
    <n v="0.1"/>
    <n v="5.3333333333333339"/>
    <n v="5.6000000000000005"/>
    <n v="5.8666666666666671"/>
    <n v="4.8000000000000007"/>
    <n v="5.0666666666666664"/>
    <n v="4.2666666666666666"/>
    <n v="5.3333333333333339"/>
    <n v="7.4666666666666677"/>
    <n v="3.4634999999999998"/>
    <n v="3.1803000000000003"/>
    <n v="3.25305"/>
    <n v="5.3257499999999993"/>
    <n v="4.8770999999999995"/>
    <n v="2.9382000000000001"/>
    <n v="3.8171999999999997"/>
    <n v="3.63645"/>
    <n v="2.2600000000000007"/>
    <n v="0.86983333333333412"/>
    <n v="1.3697000000000001"/>
    <n v="1.5136166666666671"/>
    <n v="-1.4257499999999985"/>
    <n v="-0.76043333333333318"/>
    <n v="0.52846666666666642"/>
    <n v="0.51613333333333422"/>
    <n v="2.4302166666666674"/>
  </r>
  <r>
    <x v="1"/>
    <s v="Veggie Blin A"/>
    <n v="3"/>
    <n v="0.76"/>
    <n v="0.2"/>
    <n v="0.1"/>
    <n v="0"/>
    <n v="0.75"/>
    <n v="0.05"/>
    <n v="0.1"/>
    <n v="1"/>
    <n v="15"/>
    <n v="4"/>
    <n v="6.6666666666666666E-2"/>
    <n v="4"/>
    <n v="4.2"/>
    <n v="4.4000000000000004"/>
    <n v="3.6000000000000005"/>
    <n v="3.8"/>
    <n v="3.2"/>
    <n v="4"/>
    <n v="5.6000000000000005"/>
    <n v="2.2686000000000002"/>
    <n v="1.9892000000000001"/>
    <n v="2.1580999999999997"/>
    <n v="2.9360999999999997"/>
    <n v="2.8452000000000006"/>
    <n v="1.7946000000000002"/>
    <n v="2.6062000000000003"/>
    <n v="2.4295000000000009"/>
    <n v="2.04"/>
    <n v="1.0647333333333333"/>
    <n v="1.5107999999999999"/>
    <n v="1.5085666666666673"/>
    <n v="6.3900000000000845E-2"/>
    <n v="0.3214666666666659"/>
    <n v="0.87206666666666666"/>
    <n v="0.72713333333333308"/>
    <n v="2.2371666666666661"/>
  </r>
  <r>
    <x v="1"/>
    <s v="Fruit Blin B"/>
    <n v="3"/>
    <n v="0.76000000000000023"/>
    <n v="0.2"/>
    <n v="0.2"/>
    <n v="0"/>
    <n v="0.65"/>
    <n v="0.05"/>
    <n v="0.1"/>
    <n v="1.0000000000000002"/>
    <n v="15"/>
    <n v="4"/>
    <n v="6.6666666666666666E-2"/>
    <n v="4"/>
    <n v="4.2"/>
    <n v="4.4000000000000004"/>
    <n v="3.6000000000000005"/>
    <n v="3.8"/>
    <n v="3.2"/>
    <n v="4"/>
    <n v="5.6000000000000005"/>
    <n v="2.1790000000000003"/>
    <n v="1.8982000000000003"/>
    <n v="2.0337000000000001"/>
    <n v="2.9165000000000001"/>
    <n v="2.8244000000000002"/>
    <n v="1.6958000000000002"/>
    <n v="2.5098000000000003"/>
    <n v="2.3443000000000005"/>
    <n v="2.0399999999999996"/>
    <n v="1.1543333333333332"/>
    <n v="1.6018000000000001"/>
    <n v="1.6329666666666669"/>
    <n v="8.3500000000000463E-2"/>
    <n v="0.34226666666666627"/>
    <n v="0.97086666666666666"/>
    <n v="0.82353333333333312"/>
    <n v="2.3223666666666665"/>
  </r>
  <r>
    <x v="1"/>
    <s v="Entry A"/>
    <n v="5"/>
    <n v="1.4099999999999997"/>
    <n v="0.3"/>
    <n v="0"/>
    <n v="0.5"/>
    <n v="0.2"/>
    <n v="0"/>
    <n v="0.3"/>
    <n v="1"/>
    <n v="10"/>
    <n v="6"/>
    <n v="0.1"/>
    <n v="6.6666666666666679"/>
    <n v="7.0000000000000009"/>
    <n v="7.3333333333333339"/>
    <n v="6.0000000000000009"/>
    <n v="6.333333333333333"/>
    <n v="5.333333333333333"/>
    <n v="6.6666666666666679"/>
    <n v="9.3333333333333339"/>
    <n v="3.4194"/>
    <n v="3.1949999999999998"/>
    <n v="3.3300000000000005"/>
    <n v="5.1845999999999997"/>
    <n v="4.6518000000000006"/>
    <n v="2.9895"/>
    <n v="3.8084999999999996"/>
    <n v="3.5451000000000001"/>
    <n v="3.29"/>
    <n v="2.2472666666666679"/>
    <n v="2.7550000000000008"/>
    <n v="2.9033333333333338"/>
    <n v="-8.4599999999998787E-2"/>
    <n v="0.73153333333333237"/>
    <n v="1.5438333333333329"/>
    <n v="1.8581666666666683"/>
    <n v="4.3882333333333339"/>
  </r>
  <r>
    <x v="1"/>
    <s v="Entry B"/>
    <n v="5"/>
    <n v="1.4400000000000002"/>
    <n v="0.3"/>
    <n v="0.1"/>
    <n v="0.5"/>
    <n v="0.2"/>
    <n v="0"/>
    <n v="0.2"/>
    <n v="1"/>
    <n v="10"/>
    <n v="6"/>
    <n v="0.1"/>
    <n v="6.6666666666666679"/>
    <n v="7.0000000000000009"/>
    <n v="7.3333333333333339"/>
    <n v="6.0000000000000009"/>
    <n v="6.333333333333333"/>
    <n v="5.333333333333333"/>
    <n v="6.6666666666666679"/>
    <n v="9.3333333333333339"/>
    <n v="3.4932000000000003"/>
    <n v="3.2384999999999997"/>
    <n v="3.3459000000000008"/>
    <n v="5.298"/>
    <n v="4.807500000000001"/>
    <n v="3.0063"/>
    <n v="3.8558999999999997"/>
    <n v="3.6305999999999998"/>
    <n v="3.26"/>
    <n v="2.1734666666666675"/>
    <n v="2.7115000000000009"/>
    <n v="2.8874333333333331"/>
    <n v="-0.19799999999999918"/>
    <n v="0.57583333333333198"/>
    <n v="1.527033333333333"/>
    <n v="1.8107666666666682"/>
    <n v="4.3027333333333342"/>
  </r>
  <r>
    <x v="2"/>
    <s v="Cake A"/>
    <n v="3"/>
    <n v="0.55499999999999994"/>
    <n v="0.15"/>
    <n v="0.2"/>
    <n v="0"/>
    <n v="0.5"/>
    <n v="0"/>
    <n v="0.3"/>
    <n v="1"/>
    <n v="20"/>
    <n v="3"/>
    <n v="0.05"/>
    <n v="4"/>
    <n v="4.2"/>
    <n v="4.4000000000000004"/>
    <n v="3.6000000000000005"/>
    <n v="3.8"/>
    <n v="3.2"/>
    <n v="4"/>
    <n v="5.6000000000000005"/>
    <n v="1.4778"/>
    <n v="1.2945"/>
    <n v="1.3771500000000001"/>
    <n v="2.0874000000000001"/>
    <n v="1.97445"/>
    <n v="1.1493"/>
    <n v="1.7333999999999998"/>
    <n v="1.5847500000000001"/>
    <n v="2.2950000000000004"/>
    <n v="2.0221999999999998"/>
    <n v="2.3805000000000001"/>
    <n v="2.4728500000000002"/>
    <n v="1.0626000000000004"/>
    <n v="1.3505499999999997"/>
    <n v="1.6507000000000001"/>
    <n v="1.7666000000000004"/>
    <n v="3.3152499999999998"/>
  </r>
  <r>
    <x v="2"/>
    <s v="Cake B"/>
    <n v="3"/>
    <n v="0.55499999999999994"/>
    <n v="0.15"/>
    <n v="0.2"/>
    <n v="0"/>
    <n v="0.5"/>
    <n v="0"/>
    <n v="0.3"/>
    <n v="1"/>
    <n v="20"/>
    <n v="3"/>
    <n v="0.05"/>
    <n v="4"/>
    <n v="4.2"/>
    <n v="4.4000000000000004"/>
    <n v="3.6000000000000005"/>
    <n v="3.8"/>
    <n v="3.2"/>
    <n v="4"/>
    <n v="5.6000000000000005"/>
    <n v="1.4778"/>
    <n v="1.2945"/>
    <n v="1.3771500000000001"/>
    <n v="2.0874000000000001"/>
    <n v="1.97445"/>
    <n v="1.1493"/>
    <n v="1.7333999999999998"/>
    <n v="1.5847500000000001"/>
    <n v="2.2950000000000004"/>
    <n v="2.0221999999999998"/>
    <n v="2.3805000000000001"/>
    <n v="2.4728500000000002"/>
    <n v="1.0626000000000004"/>
    <n v="1.3505499999999997"/>
    <n v="1.6507000000000001"/>
    <n v="1.7666000000000004"/>
    <n v="3.3152499999999998"/>
  </r>
  <r>
    <x v="2"/>
    <s v="Candy A"/>
    <n v="1.5"/>
    <n v="0.37"/>
    <n v="0.1"/>
    <n v="0.2"/>
    <n v="0"/>
    <n v="0.5"/>
    <n v="0"/>
    <n v="0.3"/>
    <n v="1"/>
    <n v="60"/>
    <n v="1"/>
    <n v="1.6666666666666666E-2"/>
    <n v="2"/>
    <n v="2.1"/>
    <n v="2.2000000000000002"/>
    <n v="1.8000000000000003"/>
    <n v="1.9"/>
    <n v="1.6"/>
    <n v="2"/>
    <n v="2.8000000000000003"/>
    <n v="0.98520000000000008"/>
    <n v="0.8630000000000001"/>
    <n v="0.91810000000000014"/>
    <n v="1.3916000000000002"/>
    <n v="1.3163"/>
    <n v="0.7662000000000001"/>
    <n v="1.1556"/>
    <n v="1.0565000000000002"/>
    <n v="1.0799999999999998"/>
    <n v="0.84813333333333329"/>
    <n v="1.0620000000000001"/>
    <n v="1.0985666666666667"/>
    <n v="0.25840000000000007"/>
    <n v="0.42536666666666656"/>
    <n v="0.70046666666666668"/>
    <n v="0.67773333333333341"/>
    <n v="1.5101666666666667"/>
  </r>
  <r>
    <x v="3"/>
    <s v="Cold Drink A"/>
    <n v="1.5"/>
    <n v="0.4"/>
    <n v="0.2"/>
    <n v="0"/>
    <n v="0"/>
    <n v="0"/>
    <n v="1"/>
    <n v="0"/>
    <n v="1"/>
    <n v="120"/>
    <n v="0.5"/>
    <n v="8.3333333333333332E-3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92799999999999994"/>
    <n v="1.74"/>
    <n v="1.6480000000000001"/>
    <n v="1.0750000000000002"/>
    <n v="0.73066666666666669"/>
    <n v="1.1005000000000003"/>
    <n v="1.0683333333333336"/>
    <n v="-0.24099999999999994"/>
    <n v="-7.9166666666666885E-2"/>
    <n v="0.6053333333333335"/>
    <n v="0.17666666666666669"/>
    <n v="1.0353333333333334"/>
  </r>
  <r>
    <x v="3"/>
    <s v="Cold Drink B"/>
    <n v="1.5"/>
    <n v="0.4"/>
    <n v="0.2"/>
    <n v="0"/>
    <n v="0"/>
    <n v="0"/>
    <n v="1"/>
    <n v="0"/>
    <n v="1"/>
    <n v="120"/>
    <n v="0.5"/>
    <n v="8.3333333333333332E-3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92799999999999994"/>
    <n v="1.74"/>
    <n v="1.6480000000000001"/>
    <n v="1.0750000000000002"/>
    <n v="0.73066666666666669"/>
    <n v="1.1005000000000003"/>
    <n v="1.0683333333333336"/>
    <n v="-0.24099999999999994"/>
    <n v="-7.9166666666666885E-2"/>
    <n v="0.6053333333333335"/>
    <n v="0.17666666666666669"/>
    <n v="1.0353333333333334"/>
  </r>
  <r>
    <x v="3"/>
    <s v="Cold Drink C"/>
    <n v="2"/>
    <n v="0.48000000000000009"/>
    <n v="0.2"/>
    <n v="0"/>
    <n v="0"/>
    <n v="0.2"/>
    <n v="0.8"/>
    <n v="0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4620000000000002"/>
    <n v="1.1832"/>
    <n v="1.33"/>
    <n v="2.1944000000000004"/>
    <n v="2.1296000000000004"/>
    <n v="1.1544000000000001"/>
    <n v="1.9695999999999998"/>
    <n v="1.8604000000000003"/>
    <n v="1.47"/>
    <n v="1.038"/>
    <n v="1.4418000000000002"/>
    <n v="1.4200000000000002"/>
    <n v="5.5600000000000011E-2"/>
    <n v="0.24539999999999951"/>
    <n v="0.84559999999999991"/>
    <n v="0.53040000000000054"/>
    <n v="1.6396000000000002"/>
  </r>
  <r>
    <x v="3"/>
    <s v="Cold Drink D"/>
    <n v="2"/>
    <n v="0.48000000000000009"/>
    <n v="0.2"/>
    <n v="0"/>
    <n v="0"/>
    <n v="0.2"/>
    <n v="0.8"/>
    <n v="0"/>
    <n v="1"/>
    <n v="60"/>
    <n v="1"/>
    <n v="1.6666666666666666E-2"/>
    <n v="2.666666666666667"/>
    <n v="2.8000000000000003"/>
    <n v="2.9333333333333336"/>
    <n v="2.4000000000000004"/>
    <n v="2.5333333333333332"/>
    <n v="2.1333333333333333"/>
    <n v="2.666666666666667"/>
    <n v="3.7333333333333338"/>
    <n v="1.4620000000000002"/>
    <n v="1.1832"/>
    <n v="1.33"/>
    <n v="2.1944000000000004"/>
    <n v="2.1296000000000004"/>
    <n v="1.1544000000000001"/>
    <n v="1.9695999999999998"/>
    <n v="1.8604000000000003"/>
    <n v="1.47"/>
    <n v="1.038"/>
    <n v="1.4418000000000002"/>
    <n v="1.4200000000000002"/>
    <n v="5.5600000000000011E-2"/>
    <n v="0.24539999999999951"/>
    <n v="0.84559999999999991"/>
    <n v="0.53040000000000054"/>
    <n v="1.6396000000000002"/>
  </r>
  <r>
    <x v="3"/>
    <s v="Hot Drink A"/>
    <n v="1.5"/>
    <n v="0.4"/>
    <n v="0.2"/>
    <n v="0"/>
    <n v="0"/>
    <n v="0"/>
    <n v="1"/>
    <n v="0"/>
    <n v="1"/>
    <n v="40"/>
    <n v="1.5"/>
    <n v="2.5000000000000001E-2"/>
    <n v="2"/>
    <n v="2.1"/>
    <n v="2.2000000000000002"/>
    <n v="1.8000000000000003"/>
    <n v="1.9"/>
    <n v="1.6"/>
    <n v="2"/>
    <n v="2.8000000000000003"/>
    <n v="1.1859999999999999"/>
    <n v="0.91199999999999992"/>
    <n v="1.04"/>
    <n v="1.9660000000000002"/>
    <n v="1.9000000000000001"/>
    <n v="0.92799999999999994"/>
    <n v="1.74"/>
    <n v="1.6480000000000001"/>
    <n v="1.0250000000000001"/>
    <n v="0.56400000000000006"/>
    <n v="0.92550000000000021"/>
    <n v="0.88500000000000012"/>
    <n v="-0.3909999999999999"/>
    <n v="-0.23750000000000024"/>
    <n v="0.47200000000000014"/>
    <n v="1.0000000000000009E-2"/>
    <n v="0.80200000000000005"/>
  </r>
  <r>
    <x v="3"/>
    <s v="Hot Drink B"/>
    <n v="1.5"/>
    <n v="0.44000000000000006"/>
    <n v="0.2"/>
    <n v="0"/>
    <n v="0"/>
    <n v="0.1"/>
    <n v="0.9"/>
    <n v="0"/>
    <n v="1"/>
    <n v="40"/>
    <n v="1.5"/>
    <n v="2.5000000000000001E-2"/>
    <n v="2"/>
    <n v="2.1"/>
    <n v="2.2000000000000002"/>
    <n v="1.8000000000000003"/>
    <n v="1.9"/>
    <n v="1.6"/>
    <n v="2"/>
    <n v="2.8000000000000003"/>
    <n v="1.3240000000000001"/>
    <n v="1.0476000000000001"/>
    <n v="1.1850000000000003"/>
    <n v="2.0802"/>
    <n v="2.0148000000000001"/>
    <n v="1.0412000000000001"/>
    <n v="1.8548"/>
    <n v="1.7542000000000002"/>
    <n v="0.9850000000000001"/>
    <n v="0.42599999999999993"/>
    <n v="0.78990000000000005"/>
    <n v="0.73999999999999988"/>
    <n v="-0.50519999999999976"/>
    <n v="-0.35230000000000028"/>
    <n v="0.35879999999999995"/>
    <n v="-0.1048"/>
    <n v="0.695799999999999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">
  <r>
    <x v="0"/>
    <s v="Salad A"/>
    <n v="3"/>
    <n v="0.78000000000000014"/>
    <n v="0.2"/>
    <n v="0"/>
    <n v="0"/>
    <n v="0.9"/>
    <n v="0"/>
    <n v="0.1"/>
    <n v="1"/>
    <n v="20"/>
    <n v="3"/>
    <n v="0.05"/>
    <n v="4"/>
    <n v="4.2"/>
    <n v="4.4000000000000004"/>
    <n v="5.3999999999999995"/>
    <n v="5.6999999999999993"/>
    <n v="3.2"/>
    <n v="6"/>
    <n v="5.6000000000000005"/>
    <n v="2.4272000000000005"/>
    <n v="2.1480000000000001"/>
    <n v="2.355"/>
    <n v="3.0127999999999999"/>
    <n v="2.9234000000000004"/>
    <n v="1.9500000000000004"/>
    <n v="2.7600000000000002"/>
    <n v="2.5678000000000001"/>
    <n v="2.0699999999999998"/>
    <n v="1.0727999999999995"/>
    <n v="1.5270000000000001"/>
    <n v="1.4950000000000003"/>
    <n v="1.9371999999999996"/>
    <n v="2.3015999999999988"/>
    <n v="0.84999999999999976"/>
    <n v="2.7399999999999998"/>
    <n v="2.3322000000000003"/>
  </r>
  <r>
    <x v="0"/>
    <s v="Salad B"/>
    <n v="3"/>
    <n v="0.86"/>
    <n v="0.2"/>
    <n v="0"/>
    <n v="0.2"/>
    <n v="0.7"/>
    <n v="0"/>
    <n v="0.1"/>
    <n v="0.99999999999999989"/>
    <n v="20"/>
    <n v="3"/>
    <n v="0.05"/>
    <n v="4"/>
    <n v="4.2"/>
    <n v="4.4000000000000004"/>
    <n v="5.3999999999999995"/>
    <n v="5.6999999999999993"/>
    <n v="3.2"/>
    <n v="6"/>
    <n v="5.6000000000000005"/>
    <n v="2.4792000000000005"/>
    <n v="2.2368000000000001"/>
    <n v="2.4089999999999998"/>
    <n v="3.2663999999999995"/>
    <n v="3.0942000000000003"/>
    <n v="2.0552000000000001"/>
    <n v="2.774"/>
    <n v="2.5998000000000001"/>
    <n v="1.9900000000000002"/>
    <n v="1.0207999999999995"/>
    <n v="1.4382000000000001"/>
    <n v="1.4410000000000005"/>
    <n v="1.6836"/>
    <n v="2.1307999999999989"/>
    <n v="0.74480000000000002"/>
    <n v="2.726"/>
    <n v="2.3002000000000002"/>
  </r>
  <r>
    <x v="0"/>
    <s v="Salad C"/>
    <n v="3"/>
    <n v="0.98"/>
    <n v="0.2"/>
    <n v="0"/>
    <n v="0.5"/>
    <n v="0.4"/>
    <n v="0"/>
    <n v="0.1"/>
    <n v="1"/>
    <n v="20"/>
    <n v="3"/>
    <n v="0.05"/>
    <n v="4"/>
    <n v="4.2"/>
    <n v="4.4000000000000004"/>
    <n v="5.3999999999999995"/>
    <n v="5.6999999999999993"/>
    <n v="3.2"/>
    <n v="6"/>
    <n v="5.6000000000000005"/>
    <n v="2.5572000000000004"/>
    <n v="2.3700000000000006"/>
    <n v="2.4900000000000002"/>
    <n v="3.6467999999999998"/>
    <n v="3.3504000000000005"/>
    <n v="2.2130000000000005"/>
    <n v="2.7949999999999999"/>
    <n v="2.6478000000000002"/>
    <n v="1.87"/>
    <n v="0.94279999999999964"/>
    <n v="1.3049999999999997"/>
    <n v="1.36"/>
    <n v="1.3031999999999997"/>
    <n v="1.8745999999999987"/>
    <n v="0.58699999999999963"/>
    <n v="2.7050000000000001"/>
    <n v="2.2522000000000002"/>
  </r>
  <r>
    <x v="0"/>
    <s v="Soup A"/>
    <n v="2"/>
    <n v="0.68000000000000016"/>
    <n v="0.2"/>
    <n v="0.1"/>
    <n v="0"/>
    <n v="0.4"/>
    <n v="0.1"/>
    <n v="0.4"/>
    <n v="1"/>
    <n v="60"/>
    <n v="1"/>
    <n v="1.6666666666666666E-2"/>
    <n v="2.666666666666667"/>
    <n v="2.8000000000000003"/>
    <n v="2.9333333333333336"/>
    <n v="3.5999999999999996"/>
    <n v="3.8"/>
    <n v="2.1333333333333333"/>
    <n v="4"/>
    <n v="3.7333333333333338"/>
    <n v="1.7832000000000001"/>
    <n v="1.5614000000000003"/>
    <n v="1.6806000000000005"/>
    <n v="2.5934000000000008"/>
    <n v="2.4140000000000006"/>
    <n v="1.4080000000000004"/>
    <n v="2.1648000000000001"/>
    <n v="1.9498000000000006"/>
    <n v="1.2699999999999998"/>
    <n v="0.71680000000000021"/>
    <n v="1.0635999999999999"/>
    <n v="1.0693999999999997"/>
    <n v="0.85659999999999881"/>
    <n v="1.227666666666666"/>
    <n v="0.59199999999999964"/>
    <n v="1.6685333333333332"/>
    <n v="1.5501999999999998"/>
  </r>
  <r>
    <x v="0"/>
    <s v="Soup B"/>
    <n v="2"/>
    <n v="0.78"/>
    <n v="0.2"/>
    <n v="0.1"/>
    <n v="0.2"/>
    <n v="0.3"/>
    <n v="0.1"/>
    <n v="0.3"/>
    <n v="1"/>
    <n v="60"/>
    <n v="1"/>
    <n v="1.6666666666666666E-2"/>
    <n v="2.666666666666667"/>
    <n v="2.8000000000000003"/>
    <n v="2.9333333333333336"/>
    <n v="3.5999999999999996"/>
    <n v="3.8"/>
    <n v="2.1333333333333333"/>
    <n v="4"/>
    <n v="3.7333333333333338"/>
    <n v="1.974"/>
    <n v="1.7702"/>
    <n v="1.8695999999999999"/>
    <n v="2.9422000000000001"/>
    <n v="2.7094"/>
    <n v="1.6232"/>
    <n v="2.3067999999999995"/>
    <n v="2.1240000000000001"/>
    <n v="1.17"/>
    <n v="0.52600000000000036"/>
    <n v="0.85480000000000023"/>
    <n v="0.88040000000000029"/>
    <n v="0.50779999999999947"/>
    <n v="0.93226666666666647"/>
    <n v="0.37680000000000002"/>
    <n v="1.5265333333333337"/>
    <n v="1.3760000000000003"/>
  </r>
  <r>
    <x v="0"/>
    <s v="Pirozhok A"/>
    <n v="1"/>
    <n v="0.38"/>
    <n v="0.1"/>
    <n v="0.1"/>
    <n v="0"/>
    <n v="0.75"/>
    <n v="0.05"/>
    <n v="0.1"/>
    <n v="1"/>
    <n v="30"/>
    <n v="2"/>
    <n v="3.3333333333333333E-2"/>
    <n v="1.3333333333333335"/>
    <n v="1.4000000000000001"/>
    <n v="1.4666666666666668"/>
    <n v="1.7999999999999998"/>
    <n v="1.9"/>
    <n v="1.0666666666666667"/>
    <n v="2"/>
    <n v="1.8666666666666669"/>
    <n v="1.1343000000000001"/>
    <n v="0.99460000000000004"/>
    <n v="1.0790499999999998"/>
    <n v="1.4680499999999999"/>
    <n v="1.4226000000000003"/>
    <n v="0.8973000000000001"/>
    <n v="1.3031000000000001"/>
    <n v="1.2147500000000004"/>
    <n v="0.52"/>
    <n v="-0.13429999999999992"/>
    <n v="5.5400000000000116E-2"/>
    <n v="2.0950000000000302E-2"/>
    <n v="3.1949999999999978E-2"/>
    <n v="0.16073333333333295"/>
    <n v="-9.7300000000000109E-2"/>
    <n v="0.36356666666666654"/>
    <n v="0.1852499999999998"/>
  </r>
  <r>
    <x v="0"/>
    <s v="Pirozhok B"/>
    <n v="1"/>
    <n v="0.48"/>
    <n v="0.1"/>
    <n v="0.1"/>
    <n v="0.5"/>
    <n v="0.25"/>
    <n v="0.05"/>
    <n v="0.1"/>
    <n v="1"/>
    <n v="30"/>
    <n v="2"/>
    <n v="3.3333333333333333E-2"/>
    <n v="1.3333333333333335"/>
    <n v="1.4000000000000001"/>
    <n v="1.4666666666666668"/>
    <n v="1.7999999999999998"/>
    <n v="1.9"/>
    <n v="1.0666666666666667"/>
    <n v="2"/>
    <n v="1.8666666666666669"/>
    <n v="1.1993"/>
    <n v="1.1056000000000001"/>
    <n v="1.1465500000000002"/>
    <n v="1.7850499999999998"/>
    <n v="1.6361000000000003"/>
    <n v="1.0288000000000002"/>
    <n v="1.3206"/>
    <n v="1.25475"/>
    <n v="0.42000000000000004"/>
    <n v="-0.19929999999999987"/>
    <n v="-5.5599999999999983E-2"/>
    <n v="-4.6550000000000036E-2"/>
    <n v="-0.28504999999999997"/>
    <n v="-5.2766666666667073E-2"/>
    <n v="-0.22880000000000017"/>
    <n v="0.34606666666666669"/>
    <n v="0.14525000000000021"/>
  </r>
  <r>
    <x v="1"/>
    <s v="Blin A"/>
    <n v="3"/>
    <n v="0.76"/>
    <n v="0.2"/>
    <n v="0.1"/>
    <n v="0"/>
    <n v="0.75"/>
    <n v="0.05"/>
    <n v="0.1"/>
    <n v="1"/>
    <n v="15"/>
    <n v="4"/>
    <n v="6.6666666666666666E-2"/>
    <n v="4"/>
    <n v="4.2"/>
    <n v="4.4000000000000004"/>
    <n v="5.3999999999999995"/>
    <n v="5.6999999999999993"/>
    <n v="3.2"/>
    <n v="6"/>
    <n v="5.6000000000000005"/>
    <n v="2.2686000000000002"/>
    <n v="1.9892000000000001"/>
    <n v="2.1580999999999997"/>
    <n v="2.9360999999999997"/>
    <n v="2.8452000000000006"/>
    <n v="1.7946000000000002"/>
    <n v="2.6062000000000003"/>
    <n v="2.4295000000000009"/>
    <n v="2.04"/>
    <n v="1.0647333333333333"/>
    <n v="1.5107999999999999"/>
    <n v="1.5085666666666673"/>
    <n v="1.8638999999999997"/>
    <n v="2.2214666666666654"/>
    <n v="0.87206666666666666"/>
    <n v="2.7271333333333332"/>
    <n v="2.2371666666666661"/>
  </r>
  <r>
    <x v="1"/>
    <s v="Blin B"/>
    <n v="3"/>
    <n v="1.1400000000000001"/>
    <n v="0.3"/>
    <n v="0.3"/>
    <n v="0"/>
    <n v="0.55000000000000004"/>
    <n v="0.05"/>
    <n v="0.1"/>
    <n v="1.0000000000000002"/>
    <n v="15"/>
    <n v="4"/>
    <n v="6.6666666666666666E-2"/>
    <n v="4"/>
    <n v="4.2"/>
    <n v="4.4000000000000004"/>
    <n v="5.3999999999999995"/>
    <n v="5.6999999999999993"/>
    <n v="3.2"/>
    <n v="6"/>
    <n v="5.6000000000000005"/>
    <n v="3.1341000000000001"/>
    <n v="2.7108000000000003"/>
    <n v="2.86395"/>
    <n v="4.3453499999999998"/>
    <n v="4.2054"/>
    <n v="2.3955000000000002"/>
    <n v="3.6200999999999999"/>
    <n v="3.3886500000000002"/>
    <n v="1.66"/>
    <n v="0.19923333333333326"/>
    <n v="0.7891999999999999"/>
    <n v="0.80271666666666708"/>
    <n v="0.45464999999999967"/>
    <n v="0.86126666666666596"/>
    <n v="0.27116666666666667"/>
    <n v="1.7132333333333336"/>
    <n v="1.278016666666667"/>
  </r>
  <r>
    <x v="1"/>
    <s v="Blin C"/>
    <n v="3"/>
    <n v="1.2899999999999998"/>
    <n v="0.3"/>
    <n v="0.1"/>
    <n v="0.25"/>
    <n v="0.5"/>
    <n v="0.05"/>
    <n v="0.1"/>
    <n v="1"/>
    <n v="15"/>
    <n v="4"/>
    <n v="6.6666666666666666E-2"/>
    <n v="4"/>
    <n v="4.2"/>
    <n v="4.4000000000000004"/>
    <n v="5.3999999999999995"/>
    <n v="5.6999999999999993"/>
    <n v="3.2"/>
    <n v="6"/>
    <n v="5.6000000000000005"/>
    <n v="3.5003999999999995"/>
    <n v="3.1503000000000001"/>
    <n v="3.3384"/>
    <n v="4.8796499999999998"/>
    <n v="4.58805"/>
    <n v="2.8891499999999999"/>
    <n v="3.9355500000000001"/>
    <n v="3.70425"/>
    <n v="1.5100000000000002"/>
    <n v="-0.16706666666666614"/>
    <n v="0.34970000000000012"/>
    <n v="0.32826666666666704"/>
    <n v="-7.9650000000000332E-2"/>
    <n v="0.47861666666666602"/>
    <n v="-0.22248333333333303"/>
    <n v="1.3977833333333334"/>
    <n v="0.96241666666666714"/>
  </r>
  <r>
    <x v="1"/>
    <s v="Blin D"/>
    <n v="3"/>
    <n v="0.91999999999999993"/>
    <n v="0.2"/>
    <n v="0.2"/>
    <n v="0.4"/>
    <n v="0.25"/>
    <n v="0.05"/>
    <n v="0.1"/>
    <n v="1.0000000000000002"/>
    <n v="10"/>
    <n v="6"/>
    <n v="0.1"/>
    <n v="4"/>
    <n v="4.2"/>
    <n v="4.4000000000000004"/>
    <n v="5.3999999999999995"/>
    <n v="5.6999999999999993"/>
    <n v="3.2"/>
    <n v="6"/>
    <n v="5.6000000000000005"/>
    <n v="2.2830000000000004"/>
    <n v="2.0758000000000005"/>
    <n v="2.1417000000000002"/>
    <n v="3.4237000000000002"/>
    <n v="3.1660000000000008"/>
    <n v="1.9062000000000001"/>
    <n v="2.5378000000000003"/>
    <n v="2.4083000000000006"/>
    <n v="1.78"/>
    <n v="0.71699999999999964"/>
    <n v="1.0741999999999996"/>
    <n v="1.1583000000000001"/>
    <n v="1.0762999999999994"/>
    <n v="1.5839999999999983"/>
    <n v="0.49380000000000002"/>
    <n v="2.4621999999999997"/>
    <n v="1.7916999999999998"/>
  </r>
  <r>
    <x v="1"/>
    <s v="Blin E"/>
    <n v="4"/>
    <n v="1.4999999999999998"/>
    <n v="0.3"/>
    <n v="0.2"/>
    <n v="0.6"/>
    <n v="0.05"/>
    <n v="0.05"/>
    <n v="0.1"/>
    <n v="1.0000000000000002"/>
    <n v="10"/>
    <n v="6"/>
    <n v="0.1"/>
    <n v="5.3333333333333339"/>
    <n v="5.6000000000000005"/>
    <n v="5.8666666666666671"/>
    <n v="7.1999999999999993"/>
    <n v="7.6"/>
    <n v="4.2666666666666666"/>
    <n v="8"/>
    <n v="7.4666666666666677"/>
    <n v="3.5024999999999999"/>
    <n v="3.2469000000000001"/>
    <n v="3.2935500000000002"/>
    <n v="5.5159499999999992"/>
    <n v="5.0052000000000003"/>
    <n v="3.0170999999999997"/>
    <n v="3.8276999999999992"/>
    <n v="3.66045"/>
    <n v="2.2000000000000002"/>
    <n v="0.83083333333333398"/>
    <n v="1.3031000000000004"/>
    <n v="1.4731166666666669"/>
    <n v="0.78405000000000002"/>
    <n v="1.6447999999999992"/>
    <n v="0.44956666666666689"/>
    <n v="3.1723000000000008"/>
    <n v="2.4062166666666673"/>
  </r>
  <r>
    <x v="1"/>
    <s v="Blin F"/>
    <n v="4"/>
    <n v="1.4399999999999997"/>
    <n v="0.3"/>
    <n v="0.2"/>
    <n v="0.5"/>
    <n v="0.15"/>
    <n v="0.05"/>
    <n v="0.1"/>
    <n v="1"/>
    <n v="10"/>
    <n v="6"/>
    <n v="0.1"/>
    <n v="5.3333333333333339"/>
    <n v="5.6000000000000005"/>
    <n v="5.8666666666666671"/>
    <n v="7.1999999999999993"/>
    <n v="7.6"/>
    <n v="4.2666666666666666"/>
    <n v="8"/>
    <n v="7.4666666666666677"/>
    <n v="3.4634999999999998"/>
    <n v="3.1803000000000003"/>
    <n v="3.25305"/>
    <n v="5.3257499999999993"/>
    <n v="4.8770999999999995"/>
    <n v="2.9382000000000001"/>
    <n v="3.8171999999999997"/>
    <n v="3.63645"/>
    <n v="2.2600000000000007"/>
    <n v="0.86983333333333412"/>
    <n v="1.3697000000000001"/>
    <n v="1.5136166666666671"/>
    <n v="0.97424999999999995"/>
    <n v="1.7728999999999999"/>
    <n v="0.52846666666666642"/>
    <n v="3.1828000000000003"/>
    <n v="2.4302166666666674"/>
  </r>
  <r>
    <x v="1"/>
    <s v="Veggie Blin A"/>
    <n v="3"/>
    <n v="0.76"/>
    <n v="0.2"/>
    <n v="0.1"/>
    <n v="0"/>
    <n v="0.75"/>
    <n v="0.05"/>
    <n v="0.1"/>
    <n v="1"/>
    <n v="15"/>
    <n v="4"/>
    <n v="6.6666666666666666E-2"/>
    <n v="4"/>
    <n v="4.2"/>
    <n v="4.4000000000000004"/>
    <n v="5.3999999999999995"/>
    <n v="5.6999999999999993"/>
    <n v="3.2"/>
    <n v="6"/>
    <n v="5.6000000000000005"/>
    <n v="2.2686000000000002"/>
    <n v="1.9892000000000001"/>
    <n v="2.1580999999999997"/>
    <n v="2.9360999999999997"/>
    <n v="2.8452000000000006"/>
    <n v="1.7946000000000002"/>
    <n v="2.6062000000000003"/>
    <n v="2.4295000000000009"/>
    <n v="2.04"/>
    <n v="1.0647333333333333"/>
    <n v="1.5107999999999999"/>
    <n v="1.5085666666666673"/>
    <n v="1.8638999999999997"/>
    <n v="2.2214666666666654"/>
    <n v="0.87206666666666666"/>
    <n v="2.7271333333333332"/>
    <n v="2.2371666666666661"/>
  </r>
  <r>
    <x v="1"/>
    <s v="Fruit Blin B"/>
    <n v="3"/>
    <n v="0.76000000000000023"/>
    <n v="0.2"/>
    <n v="0.2"/>
    <n v="0"/>
    <n v="0.65"/>
    <n v="0.05"/>
    <n v="0.1"/>
    <n v="1.0000000000000002"/>
    <n v="15"/>
    <n v="4"/>
    <n v="6.6666666666666666E-2"/>
    <n v="4"/>
    <n v="4.2"/>
    <n v="4.4000000000000004"/>
    <n v="5.3999999999999995"/>
    <n v="5.6999999999999993"/>
    <n v="3.2"/>
    <n v="6"/>
    <n v="5.6000000000000005"/>
    <n v="2.1790000000000003"/>
    <n v="1.8982000000000003"/>
    <n v="2.0337000000000001"/>
    <n v="2.9165000000000001"/>
    <n v="2.8244000000000002"/>
    <n v="1.6958000000000002"/>
    <n v="2.5098000000000003"/>
    <n v="2.3443000000000005"/>
    <n v="2.0399999999999996"/>
    <n v="1.1543333333333332"/>
    <n v="1.6018000000000001"/>
    <n v="1.6329666666666669"/>
    <n v="1.8834999999999993"/>
    <n v="2.2422666666666657"/>
    <n v="0.97086666666666666"/>
    <n v="2.8235333333333332"/>
    <n v="2.3223666666666665"/>
  </r>
  <r>
    <x v="1"/>
    <s v="Entry A"/>
    <n v="5"/>
    <n v="1.4099999999999997"/>
    <n v="0.3"/>
    <n v="0"/>
    <n v="0.5"/>
    <n v="0.2"/>
    <n v="0"/>
    <n v="0.3"/>
    <n v="1"/>
    <n v="10"/>
    <n v="6"/>
    <n v="0.1"/>
    <n v="6.6666666666666679"/>
    <n v="7.0000000000000009"/>
    <n v="7.3333333333333339"/>
    <n v="9"/>
    <n v="9.5"/>
    <n v="5.333333333333333"/>
    <n v="10"/>
    <n v="9.3333333333333339"/>
    <n v="3.4194"/>
    <n v="3.1949999999999998"/>
    <n v="3.3300000000000005"/>
    <n v="5.1845999999999997"/>
    <n v="4.6518000000000006"/>
    <n v="2.9895"/>
    <n v="3.8084999999999996"/>
    <n v="3.5451000000000001"/>
    <n v="3.29"/>
    <n v="2.2472666666666679"/>
    <n v="2.7550000000000008"/>
    <n v="2.9033333333333338"/>
    <n v="2.9154000000000004"/>
    <n v="3.8981999999999992"/>
    <n v="1.5438333333333329"/>
    <n v="5.1915000000000004"/>
    <n v="4.3882333333333339"/>
  </r>
  <r>
    <x v="1"/>
    <s v="Entry B"/>
    <n v="5"/>
    <n v="1.4400000000000002"/>
    <n v="0.3"/>
    <n v="0.1"/>
    <n v="0.5"/>
    <n v="0.2"/>
    <n v="0"/>
    <n v="0.2"/>
    <n v="1"/>
    <n v="10"/>
    <n v="6"/>
    <n v="0.1"/>
    <n v="6.6666666666666679"/>
    <n v="7.0000000000000009"/>
    <n v="7.3333333333333339"/>
    <n v="9"/>
    <n v="9.5"/>
    <n v="5.333333333333333"/>
    <n v="10"/>
    <n v="9.3333333333333339"/>
    <n v="3.4932000000000003"/>
    <n v="3.2384999999999997"/>
    <n v="3.3459000000000008"/>
    <n v="5.298"/>
    <n v="4.807500000000001"/>
    <n v="3.0063"/>
    <n v="3.8558999999999997"/>
    <n v="3.6305999999999998"/>
    <n v="3.26"/>
    <n v="2.1734666666666675"/>
    <n v="2.7115000000000009"/>
    <n v="2.8874333333333331"/>
    <n v="2.802"/>
    <n v="3.7424999999999988"/>
    <n v="1.527033333333333"/>
    <n v="5.1440999999999999"/>
    <n v="4.3027333333333342"/>
  </r>
  <r>
    <x v="2"/>
    <s v="Cake A"/>
    <n v="3"/>
    <n v="0.55499999999999994"/>
    <n v="0.15"/>
    <n v="0.2"/>
    <n v="0"/>
    <n v="0.5"/>
    <n v="0"/>
    <n v="0.3"/>
    <n v="1"/>
    <n v="20"/>
    <n v="3"/>
    <n v="0.05"/>
    <n v="4"/>
    <n v="4.2"/>
    <n v="4.4000000000000004"/>
    <n v="5.3999999999999995"/>
    <n v="5.6999999999999993"/>
    <n v="3.2"/>
    <n v="6"/>
    <n v="5.6000000000000005"/>
    <n v="1.4778"/>
    <n v="1.2945"/>
    <n v="1.3771500000000001"/>
    <n v="2.0874000000000001"/>
    <n v="1.97445"/>
    <n v="1.1493"/>
    <n v="1.7333999999999998"/>
    <n v="1.5847500000000001"/>
    <n v="2.2950000000000004"/>
    <n v="2.0221999999999998"/>
    <n v="2.3805000000000001"/>
    <n v="2.4728500000000002"/>
    <n v="2.8625999999999991"/>
    <n v="3.2505499999999992"/>
    <n v="1.6507000000000001"/>
    <n v="3.7666000000000004"/>
    <n v="3.3152499999999998"/>
  </r>
  <r>
    <x v="2"/>
    <s v="Cake B"/>
    <n v="3"/>
    <n v="0.55499999999999994"/>
    <n v="0.15"/>
    <n v="0.2"/>
    <n v="0"/>
    <n v="0.5"/>
    <n v="0"/>
    <n v="0.3"/>
    <n v="1"/>
    <n v="20"/>
    <n v="3"/>
    <n v="0.05"/>
    <n v="4"/>
    <n v="4.2"/>
    <n v="4.4000000000000004"/>
    <n v="5.3999999999999995"/>
    <n v="5.6999999999999993"/>
    <n v="3.2"/>
    <n v="6"/>
    <n v="5.6000000000000005"/>
    <n v="1.4778"/>
    <n v="1.2945"/>
    <n v="1.3771500000000001"/>
    <n v="2.0874000000000001"/>
    <n v="1.97445"/>
    <n v="1.1493"/>
    <n v="1.7333999999999998"/>
    <n v="1.5847500000000001"/>
    <n v="2.2950000000000004"/>
    <n v="2.0221999999999998"/>
    <n v="2.3805000000000001"/>
    <n v="2.4728500000000002"/>
    <n v="2.8625999999999991"/>
    <n v="3.2505499999999992"/>
    <n v="1.6507000000000001"/>
    <n v="3.7666000000000004"/>
    <n v="3.3152499999999998"/>
  </r>
  <r>
    <x v="2"/>
    <s v="Candy A"/>
    <n v="1.5"/>
    <n v="0.37"/>
    <n v="0.1"/>
    <n v="0.2"/>
    <n v="0"/>
    <n v="0.5"/>
    <n v="0"/>
    <n v="0.3"/>
    <n v="1"/>
    <n v="60"/>
    <n v="1"/>
    <n v="1.6666666666666666E-2"/>
    <n v="2"/>
    <n v="2.1"/>
    <n v="2.2000000000000002"/>
    <n v="2.6999999999999997"/>
    <n v="2.8499999999999996"/>
    <n v="1.6"/>
    <n v="3"/>
    <n v="2.8000000000000003"/>
    <n v="0.98520000000000008"/>
    <n v="0.8630000000000001"/>
    <n v="0.91810000000000014"/>
    <n v="1.3916000000000002"/>
    <n v="1.3163"/>
    <n v="0.7662000000000001"/>
    <n v="1.1556"/>
    <n v="1.0565000000000002"/>
    <n v="1.0799999999999998"/>
    <n v="0.84813333333333329"/>
    <n v="1.0620000000000001"/>
    <n v="1.0985666666666667"/>
    <n v="1.1583999999999997"/>
    <n v="1.3753666666666664"/>
    <n v="0.70046666666666668"/>
    <n v="1.6777333333333333"/>
    <n v="1.5101666666666667"/>
  </r>
  <r>
    <x v="3"/>
    <s v="Cold Drink A"/>
    <n v="1.5"/>
    <n v="0.4"/>
    <n v="0.2"/>
    <n v="0"/>
    <n v="0"/>
    <n v="0"/>
    <n v="1"/>
    <n v="0"/>
    <n v="1"/>
    <n v="120"/>
    <n v="0.5"/>
    <n v="8.3333333333333332E-3"/>
    <n v="2"/>
    <n v="2.1"/>
    <n v="2.2000000000000002"/>
    <n v="2.6999999999999997"/>
    <n v="2.8499999999999996"/>
    <n v="1.6"/>
    <n v="3"/>
    <n v="2.8000000000000003"/>
    <n v="1.1859999999999999"/>
    <n v="0.91199999999999992"/>
    <n v="1.04"/>
    <n v="1.9660000000000002"/>
    <n v="1.9000000000000001"/>
    <n v="0.92799999999999994"/>
    <n v="1.74"/>
    <n v="1.6480000000000001"/>
    <n v="1.0750000000000002"/>
    <n v="0.73066666666666669"/>
    <n v="1.1005000000000003"/>
    <n v="1.0683333333333336"/>
    <n v="0.65899999999999959"/>
    <n v="0.8708333333333329"/>
    <n v="0.6053333333333335"/>
    <n v="1.1766666666666667"/>
    <n v="1.0353333333333334"/>
  </r>
  <r>
    <x v="3"/>
    <s v="Cold Drink B"/>
    <n v="1.5"/>
    <n v="0.4"/>
    <n v="0.2"/>
    <n v="0"/>
    <n v="0"/>
    <n v="0"/>
    <n v="1"/>
    <n v="0"/>
    <n v="1"/>
    <n v="120"/>
    <n v="0.5"/>
    <n v="8.3333333333333332E-3"/>
    <n v="2"/>
    <n v="2.1"/>
    <n v="2.2000000000000002"/>
    <n v="2.6999999999999997"/>
    <n v="2.8499999999999996"/>
    <n v="1.6"/>
    <n v="3"/>
    <n v="2.8000000000000003"/>
    <n v="1.1859999999999999"/>
    <n v="0.91199999999999992"/>
    <n v="1.04"/>
    <n v="1.9660000000000002"/>
    <n v="1.9000000000000001"/>
    <n v="0.92799999999999994"/>
    <n v="1.74"/>
    <n v="1.6480000000000001"/>
    <n v="1.0750000000000002"/>
    <n v="0.73066666666666669"/>
    <n v="1.1005000000000003"/>
    <n v="1.0683333333333336"/>
    <n v="0.65899999999999959"/>
    <n v="0.8708333333333329"/>
    <n v="0.6053333333333335"/>
    <n v="1.1766666666666667"/>
    <n v="1.0353333333333334"/>
  </r>
  <r>
    <x v="3"/>
    <s v="Cold Drink C"/>
    <n v="2"/>
    <n v="0.48000000000000009"/>
    <n v="0.2"/>
    <n v="0"/>
    <n v="0"/>
    <n v="0.2"/>
    <n v="0.8"/>
    <n v="0"/>
    <n v="1"/>
    <n v="60"/>
    <n v="1"/>
    <n v="1.6666666666666666E-2"/>
    <n v="2.666666666666667"/>
    <n v="2.8000000000000003"/>
    <n v="2.9333333333333336"/>
    <n v="3.5999999999999996"/>
    <n v="3.8"/>
    <n v="2.1333333333333333"/>
    <n v="4"/>
    <n v="3.7333333333333338"/>
    <n v="1.4620000000000002"/>
    <n v="1.1832"/>
    <n v="1.33"/>
    <n v="2.1944000000000004"/>
    <n v="2.1296000000000004"/>
    <n v="1.1544000000000001"/>
    <n v="1.9695999999999998"/>
    <n v="1.8604000000000003"/>
    <n v="1.47"/>
    <n v="1.038"/>
    <n v="1.4418000000000002"/>
    <n v="1.4200000000000002"/>
    <n v="1.2555999999999994"/>
    <n v="1.5120666666666662"/>
    <n v="0.84559999999999991"/>
    <n v="1.8637333333333335"/>
    <n v="1.6396000000000002"/>
  </r>
  <r>
    <x v="3"/>
    <s v="Cold Drink D"/>
    <n v="2"/>
    <n v="0.48000000000000009"/>
    <n v="0.2"/>
    <n v="0"/>
    <n v="0"/>
    <n v="0.2"/>
    <n v="0.8"/>
    <n v="0"/>
    <n v="1"/>
    <n v="60"/>
    <n v="1"/>
    <n v="1.6666666666666666E-2"/>
    <n v="2.666666666666667"/>
    <n v="2.8000000000000003"/>
    <n v="2.9333333333333336"/>
    <n v="3.5999999999999996"/>
    <n v="3.8"/>
    <n v="2.1333333333333333"/>
    <n v="4"/>
    <n v="3.7333333333333338"/>
    <n v="1.4620000000000002"/>
    <n v="1.1832"/>
    <n v="1.33"/>
    <n v="2.1944000000000004"/>
    <n v="2.1296000000000004"/>
    <n v="1.1544000000000001"/>
    <n v="1.9695999999999998"/>
    <n v="1.8604000000000003"/>
    <n v="1.47"/>
    <n v="1.038"/>
    <n v="1.4418000000000002"/>
    <n v="1.4200000000000002"/>
    <n v="1.2555999999999994"/>
    <n v="1.5120666666666662"/>
    <n v="0.84559999999999991"/>
    <n v="1.8637333333333335"/>
    <n v="1.6396000000000002"/>
  </r>
  <r>
    <x v="3"/>
    <s v="Hot Drink A"/>
    <n v="1.5"/>
    <n v="0.4"/>
    <n v="0.2"/>
    <n v="0"/>
    <n v="0"/>
    <n v="0"/>
    <n v="1"/>
    <n v="0"/>
    <n v="1"/>
    <n v="40"/>
    <n v="1.5"/>
    <n v="2.5000000000000001E-2"/>
    <n v="2"/>
    <n v="2.1"/>
    <n v="2.2000000000000002"/>
    <n v="2.6999999999999997"/>
    <n v="2.8499999999999996"/>
    <n v="1.6"/>
    <n v="3"/>
    <n v="2.8000000000000003"/>
    <n v="1.1859999999999999"/>
    <n v="0.91199999999999992"/>
    <n v="1.04"/>
    <n v="1.9660000000000002"/>
    <n v="1.9000000000000001"/>
    <n v="0.92799999999999994"/>
    <n v="1.74"/>
    <n v="1.6480000000000001"/>
    <n v="1.0250000000000001"/>
    <n v="0.56400000000000006"/>
    <n v="0.92550000000000021"/>
    <n v="0.88500000000000012"/>
    <n v="0.50899999999999956"/>
    <n v="0.71249999999999947"/>
    <n v="0.47200000000000014"/>
    <n v="1.01"/>
    <n v="0.80200000000000005"/>
  </r>
  <r>
    <x v="3"/>
    <s v="Hot Drink B"/>
    <n v="1.5"/>
    <n v="0.44000000000000006"/>
    <n v="0.2"/>
    <n v="0"/>
    <n v="0"/>
    <n v="0.1"/>
    <n v="0.9"/>
    <n v="0"/>
    <n v="1"/>
    <n v="40"/>
    <n v="1.5"/>
    <n v="2.5000000000000001E-2"/>
    <n v="2"/>
    <n v="2.1"/>
    <n v="2.2000000000000002"/>
    <n v="2.6999999999999997"/>
    <n v="2.8499999999999996"/>
    <n v="1.6"/>
    <n v="3"/>
    <n v="2.8000000000000003"/>
    <n v="1.3240000000000001"/>
    <n v="1.0476000000000001"/>
    <n v="1.1850000000000003"/>
    <n v="2.0802"/>
    <n v="2.0148000000000001"/>
    <n v="1.0412000000000001"/>
    <n v="1.8548"/>
    <n v="1.7542000000000002"/>
    <n v="0.9850000000000001"/>
    <n v="0.42599999999999993"/>
    <n v="0.78990000000000005"/>
    <n v="0.73999999999999988"/>
    <n v="0.39479999999999971"/>
    <n v="0.59769999999999945"/>
    <n v="0.35879999999999995"/>
    <n v="0.8952"/>
    <n v="0.6957999999999999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19C2C-DCF3-4847-8009-7F4E5A82CA07}" name="Сводная таблица3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F9" firstHeaderRow="0" firstDataRow="1" firstDataCol="1"/>
  <pivotFields count="33">
    <pivotField axis="axisRow" showAll="0">
      <items count="5"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numFmtId="166"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6" showAll="0"/>
    <pivotField numFmtId="166" showAll="0"/>
    <pivotField numFmtId="166" showAll="0"/>
    <pivotField numFmtId="170" showAll="0"/>
    <pivotField numFmtId="166" showAll="0"/>
    <pivotField showAll="0"/>
    <pivotField showAll="0"/>
    <pivotField showAll="0"/>
    <pivotField numFmtId="166" showAll="0"/>
    <pivotField numFmtId="166" showAll="0"/>
    <pivotField numFmtId="166" showAll="0"/>
    <pivotField numFmtId="166" showAll="0"/>
    <pivotField showAll="0"/>
    <pivotField dataField="1" numFmtId="168" showAll="0"/>
    <pivotField dataField="1" numFmtId="166" showAll="0"/>
    <pivotField dataField="1" numFmtId="166" showAll="0"/>
    <pivotField dataField="1" numFmtId="170" showAll="0"/>
    <pivotField dataField="1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Columbus" fld="28" subtotal="average" baseField="0" baseItem="0"/>
    <dataField name="average Cincinnati" fld="29" subtotal="average" baseField="0" baseItem="0"/>
    <dataField name="average Clevlend" fld="30" subtotal="average" baseField="0" baseItem="0"/>
    <dataField name="average  Las Vegas" fld="31" subtotal="average" baseField="0" baseItem="0"/>
    <dataField name="average Miami" fld="32" subtotal="average" baseField="0" baseItem="0"/>
  </dataFields>
  <formats count="2"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87741E-E1D3-4676-BCE6-682DF99EFB84}" name="Сводная таблица5" cacheId="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J8" firstHeaderRow="0" firstDataRow="1" firstDataCol="1"/>
  <pivotFields count="39">
    <pivotField axis="axisRow" showAll="0">
      <items count="5"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dataField="1" numFmtId="166" showAll="0"/>
    <pivotField dataField="1" numFmtId="168" showAll="0"/>
    <pivotField dataField="1" numFmtId="166" showAll="0"/>
    <pivotField dataField="1" numFmtId="166" showAll="0"/>
    <pivotField dataField="1" numFmtId="170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Profit Columbus" fld="31" subtotal="average" baseField="0" baseItem="0"/>
    <dataField name="average Profit Cincinnati" fld="32" subtotal="average" baseField="0" baseItem="0"/>
    <dataField name="average Profit Clevlend" fld="33" subtotal="average" baseField="0" baseItem="0"/>
    <dataField name="average Profit Las Vegas" fld="34" subtotal="average" baseField="0" baseItem="0"/>
    <dataField name="average Profit Miami" fld="35" subtotal="average" baseField="0" baseItem="0"/>
    <dataField name="average Profit  Indianapolis" fld="36" subtotal="average" baseField="0" baseItem="0"/>
    <dataField name="average Profit  Birmingham" fld="37" subtotal="average" baseField="0" baseItem="0"/>
    <dataField name="average Profit  Portland" fld="38" subtotal="average" baseField="0" baseItem="0"/>
    <dataField name="average Profit RF" fld="30" subtotal="average" baseField="0" baseItem="0"/>
  </dataField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5A1245-0DD7-4DB4-932D-0DD101A0588E}" name="Сводная таблица7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I8" firstHeaderRow="0" firstDataRow="1" firstDataCol="1"/>
  <pivotFields count="39">
    <pivotField axis="axisRow" showAll="0">
      <items count="5">
        <item x="0"/>
        <item x="3"/>
        <item x="2"/>
        <item x="1"/>
        <item t="default"/>
      </items>
    </pivotField>
    <pivotField showAll="0"/>
    <pivotField numFmtId="164" showAll="0"/>
    <pivotField numFmtId="164" showAll="0"/>
    <pivotField showAll="0"/>
    <pivotField numFmtId="9" showAll="0"/>
    <pivotField numFmtId="9" showAll="0"/>
    <pivotField numFmtId="9" showAll="0"/>
    <pivotField numFmtId="9" showAll="0"/>
    <pivotField numFmtId="9" showAll="0"/>
    <pivotField numFmtId="9" showAll="0"/>
    <pivotField numFmtId="1" showAll="0"/>
    <pivotField numFmtId="2" showAll="0"/>
    <pivotField numFmtId="2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numFmtId="166" showAll="0"/>
    <pivotField showAll="0"/>
    <pivotField showAll="0"/>
    <pivotField showAll="0"/>
    <pivotField showAll="0"/>
    <pivotField numFmtId="166" showAll="0"/>
    <pivotField dataField="1" numFmtId="168" showAll="0"/>
    <pivotField dataField="1" numFmtId="166" showAll="0"/>
    <pivotField dataField="1" numFmtId="166" showAll="0"/>
    <pivotField dataField="1" numFmtId="170" showAll="0"/>
    <pivotField dataField="1" numFmtId="166" showAll="0"/>
    <pivotField dataField="1" numFmtId="166" showAll="0"/>
    <pivotField dataField="1" numFmtId="166" showAll="0"/>
    <pivotField dataField="1" numFmtId="166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Среднее по полю Profit Columbus" fld="31" subtotal="average" baseField="0" baseItem="0"/>
    <dataField name="Среднее по полю Profit Cincinnati" fld="32" subtotal="average" baseField="0" baseItem="0"/>
    <dataField name="Среднее по полю Profit Clevlend" fld="33" subtotal="average" baseField="0" baseItem="0"/>
    <dataField name="Среднее по полю Profit                       Las Vegas" fld="34" subtotal="average" baseField="0" baseItem="0"/>
    <dataField name="Среднее по полю Profit Miami" fld="35" subtotal="average" baseField="0" baseItem="0"/>
    <dataField name="Среднее по полю Profit  Indianapolis" fld="36" subtotal="average" baseField="0" baseItem="0"/>
    <dataField name="Среднее по полю Profit  Birmingham" fld="37" subtotal="average" baseField="0" baseItem="0"/>
    <dataField name="Среднее по полю Profit  Portland" fld="3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5DCE0-CDCE-DB4D-BD9C-87B6D5879079}">
  <sheetPr>
    <tabColor rgb="FF0070C0"/>
  </sheetPr>
  <dimension ref="A1"/>
  <sheetViews>
    <sheetView workbookViewId="0">
      <selection activeCell="C25" sqref="C25"/>
    </sheetView>
  </sheetViews>
  <sheetFormatPr defaultColWidth="10.875" defaultRowHeight="15.75" x14ac:dyDescent="0.25"/>
  <cols>
    <col min="1" max="16384" width="10.875" style="1"/>
  </cols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180AE-C55D-4748-8A6E-188FD3DED7C3}">
  <sheetPr>
    <tabColor rgb="FF00B0F0"/>
  </sheetPr>
  <dimension ref="B2:H23"/>
  <sheetViews>
    <sheetView zoomScaleNormal="100" workbookViewId="0">
      <selection activeCell="B2" sqref="B2:F11"/>
    </sheetView>
  </sheetViews>
  <sheetFormatPr defaultColWidth="10.875" defaultRowHeight="15.75" x14ac:dyDescent="0.25"/>
  <cols>
    <col min="1" max="2" width="10.875" style="1"/>
    <col min="3" max="6" width="22.125" style="1" customWidth="1"/>
    <col min="8" max="16384" width="10.875" style="1"/>
  </cols>
  <sheetData>
    <row r="2" spans="2:8" x14ac:dyDescent="0.25">
      <c r="C2" s="2" t="s">
        <v>3</v>
      </c>
      <c r="D2" s="2" t="s">
        <v>35</v>
      </c>
      <c r="E2" s="2" t="s">
        <v>19</v>
      </c>
      <c r="F2" s="2" t="s">
        <v>9</v>
      </c>
    </row>
    <row r="3" spans="2:8" x14ac:dyDescent="0.25">
      <c r="B3" s="1" t="s">
        <v>46</v>
      </c>
      <c r="C3" s="6">
        <v>0.3</v>
      </c>
      <c r="D3" s="6">
        <v>0.8</v>
      </c>
      <c r="E3" s="6">
        <v>0.35</v>
      </c>
      <c r="F3" s="6">
        <v>0.55000000000000004</v>
      </c>
      <c r="H3" s="13"/>
    </row>
    <row r="4" spans="2:8" x14ac:dyDescent="0.25">
      <c r="B4" s="1" t="s">
        <v>47</v>
      </c>
      <c r="C4" s="6">
        <v>0.55000000000000004</v>
      </c>
      <c r="D4" s="6">
        <v>0.8</v>
      </c>
      <c r="E4" s="6">
        <v>0.4</v>
      </c>
      <c r="F4" s="6">
        <v>0.6</v>
      </c>
    </row>
    <row r="5" spans="2:8" x14ac:dyDescent="0.25">
      <c r="B5" s="1" t="s">
        <v>48</v>
      </c>
      <c r="C5" s="6">
        <v>0.4</v>
      </c>
      <c r="D5" s="6">
        <v>0.75</v>
      </c>
      <c r="E5" s="7">
        <v>0.55000000000000004</v>
      </c>
      <c r="F5" s="6">
        <v>0.85</v>
      </c>
    </row>
    <row r="6" spans="2:8" x14ac:dyDescent="0.25">
      <c r="B6" s="1" t="s">
        <v>49</v>
      </c>
      <c r="C6" s="6">
        <v>0.55000000000000004</v>
      </c>
      <c r="D6" s="6">
        <v>0.9</v>
      </c>
      <c r="E6" s="6">
        <v>0.7</v>
      </c>
      <c r="F6" s="6">
        <v>0.9</v>
      </c>
    </row>
    <row r="7" spans="2:8" x14ac:dyDescent="0.25">
      <c r="B7" s="1" t="s">
        <v>50</v>
      </c>
      <c r="C7" s="6">
        <v>0.5</v>
      </c>
      <c r="D7" s="6">
        <v>0.95</v>
      </c>
      <c r="E7" s="6">
        <v>0.8</v>
      </c>
      <c r="F7" s="6">
        <v>0.85</v>
      </c>
    </row>
    <row r="8" spans="2:8" x14ac:dyDescent="0.25">
      <c r="B8" s="1" t="s">
        <v>66</v>
      </c>
      <c r="C8" s="4">
        <v>0.4</v>
      </c>
      <c r="D8" s="4">
        <v>0.8</v>
      </c>
      <c r="E8" s="4">
        <v>0.65</v>
      </c>
      <c r="F8" s="4">
        <v>0.6</v>
      </c>
      <c r="H8" s="14"/>
    </row>
    <row r="9" spans="2:8" x14ac:dyDescent="0.25">
      <c r="B9" s="1" t="s">
        <v>67</v>
      </c>
      <c r="C9" s="4">
        <v>0.2</v>
      </c>
      <c r="D9" s="4">
        <v>0.75</v>
      </c>
      <c r="E9" s="4">
        <v>0.45</v>
      </c>
      <c r="F9" s="4">
        <v>0.65</v>
      </c>
    </row>
    <row r="10" spans="2:8" x14ac:dyDescent="0.25">
      <c r="B10" s="1" t="s">
        <v>68</v>
      </c>
      <c r="C10" s="4">
        <v>0.35</v>
      </c>
      <c r="D10" s="4">
        <v>0.95</v>
      </c>
      <c r="E10" s="4">
        <v>0.5</v>
      </c>
      <c r="F10" s="4">
        <v>0.8</v>
      </c>
    </row>
    <row r="11" spans="2:8" x14ac:dyDescent="0.25">
      <c r="B11" s="1" t="s">
        <v>45</v>
      </c>
      <c r="C11" s="6">
        <v>0.25</v>
      </c>
      <c r="D11" s="6">
        <v>0.3</v>
      </c>
      <c r="E11" s="6">
        <v>0.55000000000000004</v>
      </c>
      <c r="F11" s="6">
        <v>0.85</v>
      </c>
    </row>
    <row r="13" spans="2:8" x14ac:dyDescent="0.25">
      <c r="G13" s="1"/>
    </row>
    <row r="14" spans="2:8" x14ac:dyDescent="0.25">
      <c r="G14" s="1"/>
    </row>
    <row r="15" spans="2:8" x14ac:dyDescent="0.25">
      <c r="G15" s="1"/>
    </row>
    <row r="16" spans="2:8" x14ac:dyDescent="0.25">
      <c r="G16" s="1"/>
    </row>
    <row r="17" spans="7:7" x14ac:dyDescent="0.25">
      <c r="G17" s="1"/>
    </row>
    <row r="18" spans="7:7" x14ac:dyDescent="0.25">
      <c r="G18" s="1"/>
    </row>
    <row r="19" spans="7:7" x14ac:dyDescent="0.25">
      <c r="G19" s="1"/>
    </row>
    <row r="20" spans="7:7" x14ac:dyDescent="0.25">
      <c r="G20" s="1"/>
    </row>
    <row r="21" spans="7:7" x14ac:dyDescent="0.25">
      <c r="G21" s="1"/>
    </row>
    <row r="22" spans="7:7" x14ac:dyDescent="0.25">
      <c r="G22" s="1"/>
    </row>
    <row r="23" spans="7:7" x14ac:dyDescent="0.25">
      <c r="G2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AD209-45BB-EC44-8775-7CA44096C4B0}">
  <sheetPr>
    <tabColor rgb="FF00B0F0"/>
  </sheetPr>
  <dimension ref="A1:AN65"/>
  <sheetViews>
    <sheetView topLeftCell="F1" zoomScale="115" zoomScaleNormal="115" workbookViewId="0">
      <selection activeCell="P14" sqref="P14"/>
    </sheetView>
  </sheetViews>
  <sheetFormatPr defaultColWidth="10.875" defaultRowHeight="12" x14ac:dyDescent="0.2"/>
  <cols>
    <col min="1" max="1" width="3.125" style="15" bestFit="1" customWidth="1"/>
    <col min="2" max="2" width="8.625" style="16" customWidth="1"/>
    <col min="3" max="3" width="9.5" style="16" customWidth="1"/>
    <col min="4" max="4" width="7.75" style="16" customWidth="1"/>
    <col min="5" max="5" width="7.375" style="16" bestFit="1" customWidth="1"/>
    <col min="6" max="6" width="7.75" style="16" bestFit="1" customWidth="1"/>
    <col min="7" max="10" width="13.875" style="16" customWidth="1"/>
    <col min="11" max="11" width="7" style="16" bestFit="1" customWidth="1"/>
    <col min="12" max="12" width="2" style="16" hidden="1" customWidth="1"/>
    <col min="13" max="13" width="2.75" style="16" hidden="1" customWidth="1"/>
    <col min="14" max="14" width="4" style="16" customWidth="1"/>
    <col min="15" max="17" width="10.875" style="16"/>
    <col min="18" max="18" width="11" style="16" bestFit="1" customWidth="1"/>
    <col min="19" max="32" width="10.875" style="16"/>
    <col min="33" max="33" width="13.875" style="16" bestFit="1" customWidth="1"/>
    <col min="34" max="16384" width="10.875" style="16"/>
  </cols>
  <sheetData>
    <row r="1" spans="1:40" x14ac:dyDescent="0.2">
      <c r="G1" s="17" t="s">
        <v>31</v>
      </c>
      <c r="H1" s="17" t="s">
        <v>34</v>
      </c>
      <c r="I1" s="17" t="s">
        <v>38</v>
      </c>
      <c r="J1" s="17" t="s">
        <v>35</v>
      </c>
      <c r="K1" s="17" t="s">
        <v>36</v>
      </c>
      <c r="O1" s="18" t="s">
        <v>44</v>
      </c>
      <c r="P1" s="18" t="s">
        <v>52</v>
      </c>
      <c r="Q1" s="16" t="s">
        <v>74</v>
      </c>
    </row>
    <row r="2" spans="1:40" x14ac:dyDescent="0.2">
      <c r="F2" s="17" t="s">
        <v>46</v>
      </c>
      <c r="G2" s="19">
        <v>8.35</v>
      </c>
      <c r="H2" s="19">
        <v>14.13</v>
      </c>
      <c r="I2" s="19">
        <v>12.83</v>
      </c>
      <c r="J2" s="19">
        <v>5.93</v>
      </c>
      <c r="K2" s="19">
        <v>5.89</v>
      </c>
      <c r="O2" s="19">
        <v>10</v>
      </c>
      <c r="P2" s="16">
        <v>3</v>
      </c>
      <c r="Q2" s="27">
        <f>O2/P2*0.4</f>
        <v>1.3333333333333335</v>
      </c>
    </row>
    <row r="3" spans="1:40" x14ac:dyDescent="0.2">
      <c r="F3" s="17" t="s">
        <v>47</v>
      </c>
      <c r="G3" s="19">
        <v>6.79</v>
      </c>
      <c r="H3" s="19">
        <v>13.56</v>
      </c>
      <c r="I3" s="19">
        <v>11.34</v>
      </c>
      <c r="J3" s="19">
        <v>4.5599999999999996</v>
      </c>
      <c r="K3" s="19">
        <v>5.34</v>
      </c>
      <c r="O3" s="19">
        <v>10.5</v>
      </c>
      <c r="P3" s="16">
        <v>3</v>
      </c>
      <c r="Q3" s="27">
        <f t="shared" ref="Q3:Q10" si="0">O3/P3*0.4</f>
        <v>1.4000000000000001</v>
      </c>
    </row>
    <row r="4" spans="1:40" x14ac:dyDescent="0.2">
      <c r="F4" s="17" t="s">
        <v>53</v>
      </c>
      <c r="G4" s="19">
        <v>6.23</v>
      </c>
      <c r="H4" s="19">
        <v>13.8</v>
      </c>
      <c r="I4" s="19">
        <v>12.45</v>
      </c>
      <c r="J4" s="19">
        <v>5.2</v>
      </c>
      <c r="K4" s="19">
        <v>5.7</v>
      </c>
      <c r="O4" s="19">
        <v>11</v>
      </c>
      <c r="P4" s="16">
        <v>3</v>
      </c>
      <c r="Q4" s="27">
        <f t="shared" si="0"/>
        <v>1.4666666666666668</v>
      </c>
    </row>
    <row r="5" spans="1:40" x14ac:dyDescent="0.2">
      <c r="F5" s="17" t="s">
        <v>49</v>
      </c>
      <c r="G5" s="19">
        <v>14.56</v>
      </c>
      <c r="H5" s="19">
        <v>21.88</v>
      </c>
      <c r="I5" s="19">
        <v>15.54</v>
      </c>
      <c r="J5" s="19">
        <v>9.83</v>
      </c>
      <c r="K5" s="19">
        <v>10.78</v>
      </c>
      <c r="O5" s="19">
        <v>9</v>
      </c>
      <c r="P5" s="16">
        <v>3</v>
      </c>
      <c r="Q5" s="27">
        <f t="shared" si="0"/>
        <v>1.2000000000000002</v>
      </c>
    </row>
    <row r="6" spans="1:40" x14ac:dyDescent="0.2">
      <c r="F6" s="17" t="s">
        <v>50</v>
      </c>
      <c r="G6" s="19">
        <v>14.2</v>
      </c>
      <c r="H6" s="19">
        <v>19.510000000000002</v>
      </c>
      <c r="I6" s="19">
        <v>15.24</v>
      </c>
      <c r="J6" s="19">
        <v>9.5</v>
      </c>
      <c r="K6" s="19">
        <v>9.01</v>
      </c>
      <c r="O6" s="19">
        <v>9.5</v>
      </c>
      <c r="P6" s="16">
        <v>3</v>
      </c>
      <c r="Q6" s="27">
        <f t="shared" si="0"/>
        <v>1.2666666666666666</v>
      </c>
    </row>
    <row r="7" spans="1:40" x14ac:dyDescent="0.2">
      <c r="F7" s="16" t="s">
        <v>45</v>
      </c>
      <c r="G7" s="19">
        <v>4</v>
      </c>
      <c r="H7" s="19">
        <v>6</v>
      </c>
      <c r="I7" s="19">
        <v>4</v>
      </c>
      <c r="J7" s="19">
        <v>2</v>
      </c>
      <c r="K7" s="19">
        <v>3</v>
      </c>
      <c r="L7" s="19"/>
      <c r="M7" s="19"/>
      <c r="N7" s="19"/>
      <c r="O7" s="20"/>
      <c r="P7" s="16">
        <v>3</v>
      </c>
      <c r="Q7" s="27">
        <f t="shared" si="0"/>
        <v>0</v>
      </c>
      <c r="R7" s="21"/>
      <c r="S7" s="21"/>
      <c r="T7" s="21"/>
      <c r="U7" s="21"/>
      <c r="V7" s="21"/>
      <c r="W7" s="21"/>
    </row>
    <row r="8" spans="1:40" ht="15.75" x14ac:dyDescent="0.25">
      <c r="F8" s="24" t="s">
        <v>66</v>
      </c>
      <c r="G8" s="19">
        <v>5.36</v>
      </c>
      <c r="H8" s="19">
        <v>12.93</v>
      </c>
      <c r="I8" s="19">
        <v>10.3</v>
      </c>
      <c r="J8" s="19">
        <v>4.6399999999999997</v>
      </c>
      <c r="K8" s="19">
        <v>4.8</v>
      </c>
      <c r="L8" s="1"/>
      <c r="M8" s="3"/>
      <c r="N8" s="19"/>
      <c r="O8" s="20">
        <v>8</v>
      </c>
      <c r="P8" s="16">
        <v>3</v>
      </c>
      <c r="Q8" s="27">
        <f t="shared" si="0"/>
        <v>1.0666666666666667</v>
      </c>
      <c r="R8" s="21"/>
      <c r="S8" s="21"/>
      <c r="T8" s="21"/>
      <c r="U8" s="21"/>
      <c r="V8" s="21"/>
      <c r="W8" s="21"/>
    </row>
    <row r="9" spans="1:40" ht="15.75" x14ac:dyDescent="0.25">
      <c r="F9" s="24" t="s">
        <v>67</v>
      </c>
      <c r="G9" s="19">
        <v>9.6199999999999992</v>
      </c>
      <c r="H9" s="19">
        <v>14.79</v>
      </c>
      <c r="I9" s="19">
        <v>14.44</v>
      </c>
      <c r="J9" s="19">
        <v>8.6999999999999993</v>
      </c>
      <c r="K9" s="19">
        <v>8.0399999999999991</v>
      </c>
      <c r="L9" s="1"/>
      <c r="M9" s="3"/>
      <c r="N9" s="19"/>
      <c r="O9" s="20">
        <v>10</v>
      </c>
      <c r="P9" s="16">
        <v>3</v>
      </c>
      <c r="Q9" s="27">
        <f t="shared" si="0"/>
        <v>1.3333333333333335</v>
      </c>
      <c r="R9" s="21"/>
      <c r="S9" s="21"/>
      <c r="T9" s="21"/>
      <c r="U9" s="21"/>
      <c r="V9" s="21"/>
      <c r="W9" s="21"/>
    </row>
    <row r="10" spans="1:40" ht="15.75" x14ac:dyDescent="0.25">
      <c r="F10" s="24" t="s">
        <v>68</v>
      </c>
      <c r="G10" s="19">
        <v>9.2899999999999991</v>
      </c>
      <c r="H10" s="19">
        <v>14.35</v>
      </c>
      <c r="I10" s="19">
        <v>13.55</v>
      </c>
      <c r="J10" s="19">
        <v>8.24</v>
      </c>
      <c r="K10" s="19">
        <v>6.44</v>
      </c>
      <c r="L10" s="1"/>
      <c r="M10" s="3"/>
      <c r="N10" s="19"/>
      <c r="O10" s="20">
        <v>14</v>
      </c>
      <c r="P10" s="16">
        <v>3</v>
      </c>
      <c r="Q10" s="27">
        <f t="shared" si="0"/>
        <v>1.8666666666666669</v>
      </c>
      <c r="R10" s="21"/>
      <c r="S10" s="21"/>
      <c r="T10" s="21"/>
      <c r="U10" s="21"/>
      <c r="V10" s="21"/>
      <c r="W10" s="21"/>
    </row>
    <row r="11" spans="1:40" x14ac:dyDescent="0.2">
      <c r="G11" s="19"/>
      <c r="H11" s="19"/>
      <c r="I11" s="19"/>
      <c r="J11" s="19"/>
      <c r="K11" s="19"/>
      <c r="L11" s="19"/>
      <c r="M11" s="19"/>
      <c r="N11" s="19"/>
      <c r="O11" s="20"/>
      <c r="P11" s="21"/>
      <c r="R11" s="21"/>
      <c r="S11" s="21"/>
      <c r="T11" s="21"/>
      <c r="U11" s="21"/>
      <c r="V11" s="21"/>
      <c r="W11" s="21"/>
    </row>
    <row r="12" spans="1:40" x14ac:dyDescent="0.2">
      <c r="G12" s="19"/>
      <c r="H12" s="19"/>
      <c r="I12" s="19"/>
      <c r="J12" s="19"/>
      <c r="K12" s="19"/>
      <c r="L12" s="19"/>
      <c r="M12" s="19"/>
      <c r="N12" s="19"/>
      <c r="P12" s="21"/>
      <c r="R12" s="21"/>
      <c r="S12" s="21"/>
      <c r="T12" s="21"/>
      <c r="U12" s="21"/>
      <c r="V12" s="21"/>
      <c r="W12" s="21"/>
    </row>
    <row r="13" spans="1:40" x14ac:dyDescent="0.2">
      <c r="L13" s="19"/>
      <c r="M13" s="19"/>
      <c r="N13" s="19"/>
      <c r="O13" s="20"/>
      <c r="P13" s="21">
        <f>INDEX(COGS!$K:$K,MATCH(P14,COGS!$B:$B,0))</f>
        <v>1.3333333333333335</v>
      </c>
      <c r="Q13" s="21">
        <f>INDEX(COGS!$K:$K,MATCH(Q14,COGS!$B:$B,0))</f>
        <v>1.4000000000000001</v>
      </c>
      <c r="R13" s="21">
        <f>INDEX(COGS!$K:$K,MATCH(R14,COGS!$B:$B,0))</f>
        <v>1.4666666666666668</v>
      </c>
      <c r="S13" s="21">
        <f>INDEX(COGS!$K:$K,MATCH(S14,COGS!$B:$B,0))</f>
        <v>1.2000000000000002</v>
      </c>
      <c r="T13" s="21">
        <f>INDEX(COGS!$K:$K,MATCH(T14,COGS!$B:$B,0))</f>
        <v>1.2666666666666666</v>
      </c>
      <c r="U13" s="21">
        <f>INDEX(COGS!$K:$K,MATCH(U14,COGS!$B:$B,0))</f>
        <v>1.0666666666666667</v>
      </c>
      <c r="V13" s="21">
        <f>INDEX(COGS!$K:$K,MATCH(V14,COGS!$B:$B,0))</f>
        <v>1.3333333333333335</v>
      </c>
      <c r="W13" s="21">
        <f>INDEX(COGS!$K:$K,MATCH(W14,COGS!$B:$B,0))</f>
        <v>1.8666666666666669</v>
      </c>
    </row>
    <row r="14" spans="1:40" s="25" customFormat="1" ht="32.25" customHeight="1" x14ac:dyDescent="0.2">
      <c r="A14" s="22" t="s">
        <v>0</v>
      </c>
      <c r="B14" s="23" t="s">
        <v>2</v>
      </c>
      <c r="C14" s="23" t="s">
        <v>1</v>
      </c>
      <c r="D14" s="23" t="s">
        <v>32</v>
      </c>
      <c r="E14" s="23" t="s">
        <v>33</v>
      </c>
      <c r="F14" s="23" t="s">
        <v>37</v>
      </c>
      <c r="G14" s="23" t="s">
        <v>31</v>
      </c>
      <c r="H14" s="23" t="s">
        <v>34</v>
      </c>
      <c r="I14" s="23" t="s">
        <v>38</v>
      </c>
      <c r="J14" s="23" t="s">
        <v>35</v>
      </c>
      <c r="K14" s="23" t="s">
        <v>36</v>
      </c>
      <c r="L14" s="23" t="s">
        <v>39</v>
      </c>
      <c r="M14" s="23" t="s">
        <v>42</v>
      </c>
      <c r="N14" s="23" t="s">
        <v>41</v>
      </c>
      <c r="O14" s="23" t="s">
        <v>40</v>
      </c>
      <c r="P14" s="24" t="s">
        <v>46</v>
      </c>
      <c r="Q14" s="24" t="s">
        <v>47</v>
      </c>
      <c r="R14" s="24" t="s">
        <v>48</v>
      </c>
      <c r="S14" s="24" t="s">
        <v>49</v>
      </c>
      <c r="T14" s="24" t="s">
        <v>50</v>
      </c>
      <c r="U14" s="24" t="s">
        <v>66</v>
      </c>
      <c r="V14" s="24" t="s">
        <v>67</v>
      </c>
      <c r="W14" s="24" t="s">
        <v>68</v>
      </c>
      <c r="X14" s="23" t="s">
        <v>58</v>
      </c>
      <c r="Y14" s="23" t="s">
        <v>59</v>
      </c>
      <c r="Z14" s="23" t="s">
        <v>60</v>
      </c>
      <c r="AA14" s="23" t="s">
        <v>75</v>
      </c>
      <c r="AB14" s="23" t="s">
        <v>61</v>
      </c>
      <c r="AC14" s="23" t="s">
        <v>76</v>
      </c>
      <c r="AD14" s="23" t="s">
        <v>77</v>
      </c>
      <c r="AE14" s="23" t="s">
        <v>78</v>
      </c>
      <c r="AF14" s="23" t="s">
        <v>90</v>
      </c>
      <c r="AG14" s="23" t="s">
        <v>55</v>
      </c>
      <c r="AH14" s="23" t="s">
        <v>62</v>
      </c>
      <c r="AI14" s="23" t="s">
        <v>63</v>
      </c>
      <c r="AJ14" s="23" t="s">
        <v>64</v>
      </c>
      <c r="AK14" s="23" t="s">
        <v>65</v>
      </c>
      <c r="AL14" s="23" t="s">
        <v>79</v>
      </c>
      <c r="AM14" s="23" t="s">
        <v>80</v>
      </c>
      <c r="AN14" s="23" t="s">
        <v>81</v>
      </c>
    </row>
    <row r="15" spans="1:40" x14ac:dyDescent="0.2">
      <c r="A15" s="15">
        <v>1</v>
      </c>
      <c r="B15" s="16" t="s">
        <v>3</v>
      </c>
      <c r="C15" s="16" t="s">
        <v>4</v>
      </c>
      <c r="D15" s="19">
        <v>3</v>
      </c>
      <c r="E15" s="26">
        <f t="shared" ref="E15:E40" si="1">SUMPRODUCT(G15:K15,$G$7:$K$7)*F15</f>
        <v>0.78000000000000014</v>
      </c>
      <c r="F15" s="16">
        <v>0.2</v>
      </c>
      <c r="G15" s="28">
        <v>0</v>
      </c>
      <c r="H15" s="28">
        <v>0</v>
      </c>
      <c r="I15" s="28">
        <v>0.9</v>
      </c>
      <c r="J15" s="28">
        <v>0</v>
      </c>
      <c r="K15" s="28">
        <v>0.1</v>
      </c>
      <c r="L15" s="28">
        <f>SUM(G15:K15)</f>
        <v>1</v>
      </c>
      <c r="M15" s="29">
        <v>20</v>
      </c>
      <c r="N15" s="30">
        <f>60/M15</f>
        <v>3</v>
      </c>
      <c r="O15" s="30">
        <f>N15/60</f>
        <v>0.05</v>
      </c>
      <c r="P15" s="27">
        <f>$D15*P$13</f>
        <v>4</v>
      </c>
      <c r="Q15" s="27">
        <f>$D15*Q$13</f>
        <v>4.2</v>
      </c>
      <c r="R15" s="27">
        <f>$D15*R$13</f>
        <v>4.4000000000000004</v>
      </c>
      <c r="S15" s="27">
        <f>$D15*S$13</f>
        <v>3.6000000000000005</v>
      </c>
      <c r="T15" s="27">
        <f t="shared" ref="T15:W30" si="2">$D15*T$13</f>
        <v>3.8</v>
      </c>
      <c r="U15" s="27">
        <f>$D15*U$13</f>
        <v>3.2</v>
      </c>
      <c r="V15" s="27">
        <f t="shared" si="2"/>
        <v>4</v>
      </c>
      <c r="W15" s="27">
        <f t="shared" si="2"/>
        <v>5.6000000000000005</v>
      </c>
      <c r="X15" s="27">
        <f t="shared" ref="X15:X40" si="3">SUMPRODUCT($G$2:$K$2,G15:K15)*F15</f>
        <v>2.4272000000000005</v>
      </c>
      <c r="Y15" s="27">
        <f t="shared" ref="Y15:Y40" si="4">SUMPRODUCT($G$3:$K$3,G15:K15)*F15</f>
        <v>2.1480000000000001</v>
      </c>
      <c r="Z15" s="27">
        <f t="shared" ref="Z15:Z40" si="5">SUMPRODUCT($G$4:$K$4,G15:K15)*F15</f>
        <v>2.355</v>
      </c>
      <c r="AA15" s="27">
        <f t="shared" ref="AA15:AA40" si="6">SUMPRODUCT($G$5:$K$5,G15:K15)*F15</f>
        <v>3.0127999999999999</v>
      </c>
      <c r="AB15" s="16">
        <f t="shared" ref="AB15:AB40" si="7">SUMPRODUCT($G$6:$K$6,G15:K15*F15)</f>
        <v>2.9234000000000004</v>
      </c>
      <c r="AC15" s="16">
        <f t="shared" ref="AC15:AC40" si="8">SUMPRODUCT($G$8:$K$8,G15:K15)*F15</f>
        <v>1.9500000000000004</v>
      </c>
      <c r="AD15" s="16">
        <f t="shared" ref="AD15:AD40" si="9">SUMPRODUCT($G$9:$K$9,G15:K15)*F15</f>
        <v>2.7600000000000002</v>
      </c>
      <c r="AE15" s="16">
        <f t="shared" ref="AE15:AE40" si="10">SUMPRODUCT($G$10:$K$10,G15:K15)*F15</f>
        <v>2.5678000000000001</v>
      </c>
      <c r="AF15" s="27">
        <f>D15-E15-$P$2*O15</f>
        <v>2.0699999999999998</v>
      </c>
      <c r="AG15" s="32">
        <f t="shared" ref="AG15:AG40" si="11">P15-X15-O15*O$2</f>
        <v>1.0727999999999995</v>
      </c>
      <c r="AH15" s="27">
        <f>Q15-Y15-$O$3*O15</f>
        <v>1.5270000000000001</v>
      </c>
      <c r="AI15" s="27">
        <f>R15-Z15-$O$4*O15</f>
        <v>1.4950000000000003</v>
      </c>
      <c r="AJ15" s="31">
        <f>S15-AA15-$O$5*O15</f>
        <v>0.1372000000000006</v>
      </c>
      <c r="AK15" s="27">
        <f>T15-AB15-$O$6*O15</f>
        <v>0.40159999999999935</v>
      </c>
      <c r="AL15" s="27">
        <f>U15-AC15-$O$8*O15</f>
        <v>0.84999999999999976</v>
      </c>
      <c r="AM15" s="27">
        <f>V15-AD15-$O$9*O15</f>
        <v>0.73999999999999977</v>
      </c>
      <c r="AN15" s="27">
        <f>W15-AE15-$O$10*O15</f>
        <v>2.3322000000000003</v>
      </c>
    </row>
    <row r="16" spans="1:40" x14ac:dyDescent="0.2">
      <c r="A16" s="15">
        <f>A15+1</f>
        <v>2</v>
      </c>
      <c r="B16" s="16" t="s">
        <v>3</v>
      </c>
      <c r="C16" s="16" t="s">
        <v>5</v>
      </c>
      <c r="D16" s="19">
        <v>3</v>
      </c>
      <c r="E16" s="26">
        <f t="shared" si="1"/>
        <v>0.86</v>
      </c>
      <c r="F16" s="16">
        <v>0.2</v>
      </c>
      <c r="G16" s="28">
        <v>0</v>
      </c>
      <c r="H16" s="28">
        <v>0.2</v>
      </c>
      <c r="I16" s="28">
        <v>0.7</v>
      </c>
      <c r="J16" s="28">
        <v>0</v>
      </c>
      <c r="K16" s="28">
        <v>0.1</v>
      </c>
      <c r="L16" s="28">
        <f t="shared" ref="L16:L40" si="12">SUM(G16:K16)</f>
        <v>0.99999999999999989</v>
      </c>
      <c r="M16" s="29">
        <v>20</v>
      </c>
      <c r="N16" s="30">
        <f t="shared" ref="N16:N40" si="13">60/M16</f>
        <v>3</v>
      </c>
      <c r="O16" s="30">
        <f t="shared" ref="O16:O40" si="14">N16/60</f>
        <v>0.05</v>
      </c>
      <c r="P16" s="27">
        <f>$D16*P$13</f>
        <v>4</v>
      </c>
      <c r="Q16" s="27">
        <f t="shared" ref="P16:W40" si="15">$D16*Q$13</f>
        <v>4.2</v>
      </c>
      <c r="R16" s="27">
        <f t="shared" si="15"/>
        <v>4.4000000000000004</v>
      </c>
      <c r="S16" s="27">
        <f t="shared" si="15"/>
        <v>3.6000000000000005</v>
      </c>
      <c r="T16" s="27">
        <f t="shared" si="2"/>
        <v>3.8</v>
      </c>
      <c r="U16" s="27">
        <f t="shared" si="2"/>
        <v>3.2</v>
      </c>
      <c r="V16" s="27">
        <f t="shared" si="2"/>
        <v>4</v>
      </c>
      <c r="W16" s="27">
        <f t="shared" si="2"/>
        <v>5.6000000000000005</v>
      </c>
      <c r="X16" s="27">
        <f t="shared" si="3"/>
        <v>2.4792000000000005</v>
      </c>
      <c r="Y16" s="27">
        <f t="shared" si="4"/>
        <v>2.2368000000000001</v>
      </c>
      <c r="Z16" s="27">
        <f t="shared" si="5"/>
        <v>2.4089999999999998</v>
      </c>
      <c r="AA16" s="27">
        <f t="shared" si="6"/>
        <v>3.2663999999999995</v>
      </c>
      <c r="AB16" s="16">
        <f t="shared" si="7"/>
        <v>3.0942000000000003</v>
      </c>
      <c r="AC16" s="16">
        <f t="shared" si="8"/>
        <v>2.0552000000000001</v>
      </c>
      <c r="AD16" s="16">
        <f t="shared" si="9"/>
        <v>2.774</v>
      </c>
      <c r="AE16" s="16">
        <f t="shared" si="10"/>
        <v>2.5998000000000001</v>
      </c>
      <c r="AF16" s="27">
        <f t="shared" ref="AF16:AF40" si="16">D16-E16-$P$2*O16</f>
        <v>1.9900000000000002</v>
      </c>
      <c r="AG16" s="32">
        <f t="shared" si="11"/>
        <v>1.0207999999999995</v>
      </c>
      <c r="AH16" s="27">
        <f t="shared" ref="AH16:AH40" si="17">Q16-Y16-$O$3*O16</f>
        <v>1.4382000000000001</v>
      </c>
      <c r="AI16" s="27">
        <f t="shared" ref="AI16:AI40" si="18">R16-Z16-$O$4*O16</f>
        <v>1.4410000000000005</v>
      </c>
      <c r="AJ16" s="31">
        <f t="shared" ref="AJ16:AJ40" si="19">S16-AA16-$O$5*O16</f>
        <v>-0.116399999999999</v>
      </c>
      <c r="AK16" s="27">
        <f t="shared" ref="AK16:AK40" si="20">T16-AB16-$O$6*O16</f>
        <v>0.23079999999999951</v>
      </c>
      <c r="AL16" s="27">
        <f t="shared" ref="AL16:AL40" si="21">U16-AC16-$O$8*O16</f>
        <v>0.74480000000000002</v>
      </c>
      <c r="AM16" s="27">
        <f t="shared" ref="AM16:AM40" si="22">V16-AD16-$O$9*O16</f>
        <v>0.72599999999999998</v>
      </c>
      <c r="AN16" s="27">
        <f t="shared" ref="AN16:AN40" si="23">W16-AE16-$O$10*O16</f>
        <v>2.3002000000000002</v>
      </c>
    </row>
    <row r="17" spans="1:40" x14ac:dyDescent="0.2">
      <c r="A17" s="15">
        <f t="shared" ref="A17:A40" si="24">A16+1</f>
        <v>3</v>
      </c>
      <c r="B17" s="16" t="s">
        <v>3</v>
      </c>
      <c r="C17" s="16" t="s">
        <v>6</v>
      </c>
      <c r="D17" s="19">
        <v>3</v>
      </c>
      <c r="E17" s="26">
        <f t="shared" si="1"/>
        <v>0.98</v>
      </c>
      <c r="F17" s="16">
        <v>0.2</v>
      </c>
      <c r="G17" s="28">
        <v>0</v>
      </c>
      <c r="H17" s="28">
        <v>0.5</v>
      </c>
      <c r="I17" s="28">
        <v>0.4</v>
      </c>
      <c r="J17" s="28">
        <v>0</v>
      </c>
      <c r="K17" s="28">
        <v>0.1</v>
      </c>
      <c r="L17" s="28">
        <f t="shared" si="12"/>
        <v>1</v>
      </c>
      <c r="M17" s="29">
        <v>20</v>
      </c>
      <c r="N17" s="30">
        <f t="shared" si="13"/>
        <v>3</v>
      </c>
      <c r="O17" s="30">
        <f t="shared" si="14"/>
        <v>0.05</v>
      </c>
      <c r="P17" s="27">
        <f>$D17*P$13</f>
        <v>4</v>
      </c>
      <c r="Q17" s="27">
        <f t="shared" si="15"/>
        <v>4.2</v>
      </c>
      <c r="R17" s="27">
        <f t="shared" si="15"/>
        <v>4.4000000000000004</v>
      </c>
      <c r="S17" s="27">
        <f t="shared" si="15"/>
        <v>3.6000000000000005</v>
      </c>
      <c r="T17" s="27">
        <f t="shared" si="2"/>
        <v>3.8</v>
      </c>
      <c r="U17" s="27">
        <f t="shared" si="2"/>
        <v>3.2</v>
      </c>
      <c r="V17" s="27">
        <f>$D17*V$13</f>
        <v>4</v>
      </c>
      <c r="W17" s="27">
        <f t="shared" si="2"/>
        <v>5.6000000000000005</v>
      </c>
      <c r="X17" s="27">
        <f t="shared" si="3"/>
        <v>2.5572000000000004</v>
      </c>
      <c r="Y17" s="27">
        <f t="shared" si="4"/>
        <v>2.3700000000000006</v>
      </c>
      <c r="Z17" s="27">
        <f t="shared" si="5"/>
        <v>2.4900000000000002</v>
      </c>
      <c r="AA17" s="27">
        <f t="shared" si="6"/>
        <v>3.6467999999999998</v>
      </c>
      <c r="AB17" s="16">
        <f t="shared" si="7"/>
        <v>3.3504000000000005</v>
      </c>
      <c r="AC17" s="16">
        <f t="shared" si="8"/>
        <v>2.2130000000000005</v>
      </c>
      <c r="AD17" s="16">
        <f t="shared" si="9"/>
        <v>2.7949999999999999</v>
      </c>
      <c r="AE17" s="16">
        <f t="shared" si="10"/>
        <v>2.6478000000000002</v>
      </c>
      <c r="AF17" s="27">
        <f t="shared" si="16"/>
        <v>1.87</v>
      </c>
      <c r="AG17" s="32">
        <f t="shared" si="11"/>
        <v>0.94279999999999964</v>
      </c>
      <c r="AH17" s="27">
        <f t="shared" si="17"/>
        <v>1.3049999999999997</v>
      </c>
      <c r="AI17" s="27">
        <f t="shared" si="18"/>
        <v>1.36</v>
      </c>
      <c r="AJ17" s="31">
        <f t="shared" si="19"/>
        <v>-0.4967999999999993</v>
      </c>
      <c r="AK17" s="27">
        <f t="shared" si="20"/>
        <v>-2.54000000000007E-2</v>
      </c>
      <c r="AL17" s="27">
        <f t="shared" si="21"/>
        <v>0.58699999999999963</v>
      </c>
      <c r="AM17" s="27">
        <f t="shared" si="22"/>
        <v>0.70500000000000007</v>
      </c>
      <c r="AN17" s="27">
        <f t="shared" si="23"/>
        <v>2.2522000000000002</v>
      </c>
    </row>
    <row r="18" spans="1:40" x14ac:dyDescent="0.2">
      <c r="A18" s="15">
        <f t="shared" si="24"/>
        <v>4</v>
      </c>
      <c r="B18" s="16" t="s">
        <v>3</v>
      </c>
      <c r="C18" s="16" t="s">
        <v>7</v>
      </c>
      <c r="D18" s="19">
        <v>2</v>
      </c>
      <c r="E18" s="26">
        <f t="shared" si="1"/>
        <v>0.68000000000000016</v>
      </c>
      <c r="F18" s="16">
        <v>0.2</v>
      </c>
      <c r="G18" s="28">
        <v>0.1</v>
      </c>
      <c r="H18" s="28">
        <v>0</v>
      </c>
      <c r="I18" s="28">
        <v>0.4</v>
      </c>
      <c r="J18" s="28">
        <v>0.1</v>
      </c>
      <c r="K18" s="28">
        <v>0.4</v>
      </c>
      <c r="L18" s="28">
        <f t="shared" si="12"/>
        <v>1</v>
      </c>
      <c r="M18" s="29">
        <v>60</v>
      </c>
      <c r="N18" s="30">
        <f t="shared" si="13"/>
        <v>1</v>
      </c>
      <c r="O18" s="30">
        <f t="shared" si="14"/>
        <v>1.6666666666666666E-2</v>
      </c>
      <c r="P18" s="27">
        <f t="shared" si="15"/>
        <v>2.666666666666667</v>
      </c>
      <c r="Q18" s="27">
        <f t="shared" si="15"/>
        <v>2.8000000000000003</v>
      </c>
      <c r="R18" s="27">
        <f t="shared" si="15"/>
        <v>2.9333333333333336</v>
      </c>
      <c r="S18" s="27">
        <f>$D18*S$13</f>
        <v>2.4000000000000004</v>
      </c>
      <c r="T18" s="27">
        <f t="shared" si="2"/>
        <v>2.5333333333333332</v>
      </c>
      <c r="U18" s="27">
        <f t="shared" si="2"/>
        <v>2.1333333333333333</v>
      </c>
      <c r="V18" s="27">
        <f t="shared" si="2"/>
        <v>2.666666666666667</v>
      </c>
      <c r="W18" s="27">
        <f t="shared" si="2"/>
        <v>3.7333333333333338</v>
      </c>
      <c r="X18" s="27">
        <f t="shared" si="3"/>
        <v>1.7832000000000001</v>
      </c>
      <c r="Y18" s="27">
        <f t="shared" si="4"/>
        <v>1.5614000000000003</v>
      </c>
      <c r="Z18" s="27">
        <f t="shared" si="5"/>
        <v>1.6806000000000005</v>
      </c>
      <c r="AA18" s="27">
        <f t="shared" si="6"/>
        <v>2.5934000000000008</v>
      </c>
      <c r="AB18" s="16">
        <f t="shared" si="7"/>
        <v>2.4140000000000006</v>
      </c>
      <c r="AC18" s="16">
        <f t="shared" si="8"/>
        <v>1.4080000000000004</v>
      </c>
      <c r="AD18" s="16">
        <f t="shared" si="9"/>
        <v>2.1648000000000001</v>
      </c>
      <c r="AE18" s="16">
        <f t="shared" si="10"/>
        <v>1.9498000000000006</v>
      </c>
      <c r="AF18" s="27">
        <f t="shared" si="16"/>
        <v>1.2699999999999998</v>
      </c>
      <c r="AG18" s="32">
        <f t="shared" si="11"/>
        <v>0.71680000000000021</v>
      </c>
      <c r="AH18" s="27">
        <f t="shared" si="17"/>
        <v>1.0635999999999999</v>
      </c>
      <c r="AI18" s="27">
        <f t="shared" si="18"/>
        <v>1.0693999999999997</v>
      </c>
      <c r="AJ18" s="31">
        <f t="shared" si="19"/>
        <v>-0.34340000000000048</v>
      </c>
      <c r="AK18" s="27">
        <f t="shared" si="20"/>
        <v>-3.9000000000000701E-2</v>
      </c>
      <c r="AL18" s="27">
        <f t="shared" si="21"/>
        <v>0.59199999999999964</v>
      </c>
      <c r="AM18" s="27">
        <f t="shared" si="22"/>
        <v>0.33520000000000028</v>
      </c>
      <c r="AN18" s="27">
        <f t="shared" si="23"/>
        <v>1.5501999999999998</v>
      </c>
    </row>
    <row r="19" spans="1:40" x14ac:dyDescent="0.2">
      <c r="A19" s="15">
        <f t="shared" si="24"/>
        <v>5</v>
      </c>
      <c r="B19" s="16" t="s">
        <v>3</v>
      </c>
      <c r="C19" s="16" t="s">
        <v>8</v>
      </c>
      <c r="D19" s="19">
        <v>2</v>
      </c>
      <c r="E19" s="26">
        <f t="shared" si="1"/>
        <v>0.78</v>
      </c>
      <c r="F19" s="16">
        <v>0.2</v>
      </c>
      <c r="G19" s="28">
        <v>0.1</v>
      </c>
      <c r="H19" s="28">
        <v>0.2</v>
      </c>
      <c r="I19" s="28">
        <v>0.3</v>
      </c>
      <c r="J19" s="28">
        <v>0.1</v>
      </c>
      <c r="K19" s="28">
        <v>0.3</v>
      </c>
      <c r="L19" s="28">
        <f t="shared" si="12"/>
        <v>1</v>
      </c>
      <c r="M19" s="29">
        <v>60</v>
      </c>
      <c r="N19" s="30">
        <f t="shared" si="13"/>
        <v>1</v>
      </c>
      <c r="O19" s="30">
        <f t="shared" si="14"/>
        <v>1.6666666666666666E-2</v>
      </c>
      <c r="P19" s="27">
        <f>$D19*P$13</f>
        <v>2.666666666666667</v>
      </c>
      <c r="Q19" s="27">
        <f t="shared" si="15"/>
        <v>2.8000000000000003</v>
      </c>
      <c r="R19" s="27">
        <f t="shared" si="15"/>
        <v>2.9333333333333336</v>
      </c>
      <c r="S19" s="27">
        <f t="shared" si="15"/>
        <v>2.4000000000000004</v>
      </c>
      <c r="T19" s="27">
        <f t="shared" si="2"/>
        <v>2.5333333333333332</v>
      </c>
      <c r="U19" s="27">
        <f t="shared" si="2"/>
        <v>2.1333333333333333</v>
      </c>
      <c r="V19" s="27">
        <f t="shared" si="2"/>
        <v>2.666666666666667</v>
      </c>
      <c r="W19" s="27">
        <f t="shared" si="2"/>
        <v>3.7333333333333338</v>
      </c>
      <c r="X19" s="27">
        <f t="shared" si="3"/>
        <v>1.974</v>
      </c>
      <c r="Y19" s="27">
        <f t="shared" si="4"/>
        <v>1.7702</v>
      </c>
      <c r="Z19" s="27">
        <f t="shared" si="5"/>
        <v>1.8695999999999999</v>
      </c>
      <c r="AA19" s="27">
        <f t="shared" si="6"/>
        <v>2.9422000000000001</v>
      </c>
      <c r="AB19" s="16">
        <f t="shared" si="7"/>
        <v>2.7094</v>
      </c>
      <c r="AC19" s="16">
        <f t="shared" si="8"/>
        <v>1.6232</v>
      </c>
      <c r="AD19" s="16">
        <f t="shared" si="9"/>
        <v>2.3067999999999995</v>
      </c>
      <c r="AE19" s="16">
        <f t="shared" si="10"/>
        <v>2.1240000000000001</v>
      </c>
      <c r="AF19" s="27">
        <f t="shared" si="16"/>
        <v>1.17</v>
      </c>
      <c r="AG19" s="32">
        <f t="shared" si="11"/>
        <v>0.52600000000000036</v>
      </c>
      <c r="AH19" s="27">
        <f t="shared" si="17"/>
        <v>0.85480000000000023</v>
      </c>
      <c r="AI19" s="27">
        <f t="shared" si="18"/>
        <v>0.88040000000000029</v>
      </c>
      <c r="AJ19" s="31">
        <f t="shared" si="19"/>
        <v>-0.69219999999999982</v>
      </c>
      <c r="AK19" s="27">
        <f t="shared" si="20"/>
        <v>-0.33440000000000014</v>
      </c>
      <c r="AL19" s="27">
        <f t="shared" si="21"/>
        <v>0.37680000000000002</v>
      </c>
      <c r="AM19" s="27">
        <f t="shared" si="22"/>
        <v>0.19320000000000079</v>
      </c>
      <c r="AN19" s="27">
        <f t="shared" si="23"/>
        <v>1.3760000000000003</v>
      </c>
    </row>
    <row r="20" spans="1:40" x14ac:dyDescent="0.2">
      <c r="A20" s="15">
        <f t="shared" si="24"/>
        <v>6</v>
      </c>
      <c r="B20" s="16" t="s">
        <v>3</v>
      </c>
      <c r="C20" s="16" t="s">
        <v>23</v>
      </c>
      <c r="D20" s="19">
        <v>1</v>
      </c>
      <c r="E20" s="26">
        <f t="shared" si="1"/>
        <v>0.38</v>
      </c>
      <c r="F20" s="16">
        <v>0.1</v>
      </c>
      <c r="G20" s="28">
        <v>0.1</v>
      </c>
      <c r="H20" s="28">
        <v>0</v>
      </c>
      <c r="I20" s="28">
        <v>0.75</v>
      </c>
      <c r="J20" s="28">
        <v>0.05</v>
      </c>
      <c r="K20" s="28">
        <v>0.1</v>
      </c>
      <c r="L20" s="28">
        <f t="shared" si="12"/>
        <v>1</v>
      </c>
      <c r="M20" s="29">
        <v>30</v>
      </c>
      <c r="N20" s="30">
        <f t="shared" si="13"/>
        <v>2</v>
      </c>
      <c r="O20" s="30">
        <f t="shared" si="14"/>
        <v>3.3333333333333333E-2</v>
      </c>
      <c r="P20" s="27">
        <f t="shared" si="15"/>
        <v>1.3333333333333335</v>
      </c>
      <c r="Q20" s="27">
        <f t="shared" si="15"/>
        <v>1.4000000000000001</v>
      </c>
      <c r="R20" s="27">
        <f t="shared" si="15"/>
        <v>1.4666666666666668</v>
      </c>
      <c r="S20" s="27">
        <f t="shared" si="15"/>
        <v>1.2000000000000002</v>
      </c>
      <c r="T20" s="27">
        <f t="shared" si="2"/>
        <v>1.2666666666666666</v>
      </c>
      <c r="U20" s="27">
        <f t="shared" si="2"/>
        <v>1.0666666666666667</v>
      </c>
      <c r="V20" s="27">
        <f t="shared" si="2"/>
        <v>1.3333333333333335</v>
      </c>
      <c r="W20" s="27">
        <f t="shared" si="2"/>
        <v>1.8666666666666669</v>
      </c>
      <c r="X20" s="27">
        <f t="shared" si="3"/>
        <v>1.1343000000000001</v>
      </c>
      <c r="Y20" s="27">
        <f t="shared" si="4"/>
        <v>0.99460000000000004</v>
      </c>
      <c r="Z20" s="27">
        <f t="shared" si="5"/>
        <v>1.0790499999999998</v>
      </c>
      <c r="AA20" s="27">
        <f t="shared" si="6"/>
        <v>1.4680499999999999</v>
      </c>
      <c r="AB20" s="16">
        <f t="shared" si="7"/>
        <v>1.4226000000000003</v>
      </c>
      <c r="AC20" s="16">
        <f t="shared" si="8"/>
        <v>0.8973000000000001</v>
      </c>
      <c r="AD20" s="16">
        <f t="shared" si="9"/>
        <v>1.3031000000000001</v>
      </c>
      <c r="AE20" s="16">
        <f t="shared" si="10"/>
        <v>1.2147500000000004</v>
      </c>
      <c r="AF20" s="27">
        <f t="shared" si="16"/>
        <v>0.52</v>
      </c>
      <c r="AG20" s="32">
        <f t="shared" si="11"/>
        <v>-0.13429999999999992</v>
      </c>
      <c r="AH20" s="27">
        <f t="shared" si="17"/>
        <v>5.5400000000000116E-2</v>
      </c>
      <c r="AI20" s="27">
        <f t="shared" si="18"/>
        <v>2.0950000000000302E-2</v>
      </c>
      <c r="AJ20" s="31">
        <f t="shared" si="19"/>
        <v>-0.56804999999999972</v>
      </c>
      <c r="AK20" s="27">
        <f t="shared" si="20"/>
        <v>-0.47260000000000035</v>
      </c>
      <c r="AL20" s="27">
        <f t="shared" si="21"/>
        <v>-9.7300000000000109E-2</v>
      </c>
      <c r="AM20" s="27">
        <f t="shared" si="22"/>
        <v>-0.30309999999999998</v>
      </c>
      <c r="AN20" s="27">
        <f t="shared" si="23"/>
        <v>0.1852499999999998</v>
      </c>
    </row>
    <row r="21" spans="1:40" x14ac:dyDescent="0.2">
      <c r="A21" s="15">
        <f t="shared" si="24"/>
        <v>7</v>
      </c>
      <c r="B21" s="16" t="s">
        <v>3</v>
      </c>
      <c r="C21" s="16" t="s">
        <v>24</v>
      </c>
      <c r="D21" s="19">
        <v>1</v>
      </c>
      <c r="E21" s="26">
        <f t="shared" si="1"/>
        <v>0.48</v>
      </c>
      <c r="F21" s="16">
        <v>0.1</v>
      </c>
      <c r="G21" s="28">
        <v>0.1</v>
      </c>
      <c r="H21" s="28">
        <v>0.5</v>
      </c>
      <c r="I21" s="28">
        <v>0.25</v>
      </c>
      <c r="J21" s="28">
        <v>0.05</v>
      </c>
      <c r="K21" s="28">
        <v>0.1</v>
      </c>
      <c r="L21" s="28">
        <f t="shared" si="12"/>
        <v>1</v>
      </c>
      <c r="M21" s="29">
        <v>30</v>
      </c>
      <c r="N21" s="30">
        <f t="shared" si="13"/>
        <v>2</v>
      </c>
      <c r="O21" s="30">
        <f t="shared" si="14"/>
        <v>3.3333333333333333E-2</v>
      </c>
      <c r="P21" s="27">
        <f t="shared" si="15"/>
        <v>1.3333333333333335</v>
      </c>
      <c r="Q21" s="27">
        <f t="shared" si="15"/>
        <v>1.4000000000000001</v>
      </c>
      <c r="R21" s="27">
        <f t="shared" si="15"/>
        <v>1.4666666666666668</v>
      </c>
      <c r="S21" s="27">
        <f t="shared" si="15"/>
        <v>1.2000000000000002</v>
      </c>
      <c r="T21" s="27">
        <f t="shared" si="2"/>
        <v>1.2666666666666666</v>
      </c>
      <c r="U21" s="27">
        <f t="shared" si="2"/>
        <v>1.0666666666666667</v>
      </c>
      <c r="V21" s="27">
        <f t="shared" si="2"/>
        <v>1.3333333333333335</v>
      </c>
      <c r="W21" s="27">
        <f t="shared" si="2"/>
        <v>1.8666666666666669</v>
      </c>
      <c r="X21" s="27">
        <f t="shared" si="3"/>
        <v>1.1993</v>
      </c>
      <c r="Y21" s="27">
        <f t="shared" si="4"/>
        <v>1.1056000000000001</v>
      </c>
      <c r="Z21" s="27">
        <f t="shared" si="5"/>
        <v>1.1465500000000002</v>
      </c>
      <c r="AA21" s="27">
        <f t="shared" si="6"/>
        <v>1.7850499999999998</v>
      </c>
      <c r="AB21" s="16">
        <f t="shared" si="7"/>
        <v>1.6361000000000003</v>
      </c>
      <c r="AC21" s="16">
        <f t="shared" si="8"/>
        <v>1.0288000000000002</v>
      </c>
      <c r="AD21" s="16">
        <f t="shared" si="9"/>
        <v>1.3206</v>
      </c>
      <c r="AE21" s="16">
        <f t="shared" si="10"/>
        <v>1.25475</v>
      </c>
      <c r="AF21" s="27">
        <f t="shared" si="16"/>
        <v>0.42000000000000004</v>
      </c>
      <c r="AG21" s="32">
        <f t="shared" si="11"/>
        <v>-0.19929999999999987</v>
      </c>
      <c r="AH21" s="27">
        <f t="shared" si="17"/>
        <v>-5.5599999999999983E-2</v>
      </c>
      <c r="AI21" s="27">
        <f t="shared" si="18"/>
        <v>-4.6550000000000036E-2</v>
      </c>
      <c r="AJ21" s="31">
        <f t="shared" si="19"/>
        <v>-0.88504999999999967</v>
      </c>
      <c r="AK21" s="27">
        <f t="shared" si="20"/>
        <v>-0.68610000000000038</v>
      </c>
      <c r="AL21" s="27">
        <f t="shared" si="21"/>
        <v>-0.22880000000000017</v>
      </c>
      <c r="AM21" s="27">
        <f t="shared" si="22"/>
        <v>-0.32059999999999983</v>
      </c>
      <c r="AN21" s="27">
        <f t="shared" si="23"/>
        <v>0.14525000000000021</v>
      </c>
    </row>
    <row r="22" spans="1:40" x14ac:dyDescent="0.2">
      <c r="A22" s="15">
        <f t="shared" si="24"/>
        <v>8</v>
      </c>
      <c r="B22" s="16" t="s">
        <v>9</v>
      </c>
      <c r="C22" s="16" t="s">
        <v>10</v>
      </c>
      <c r="D22" s="19">
        <v>3</v>
      </c>
      <c r="E22" s="26">
        <f t="shared" si="1"/>
        <v>0.76</v>
      </c>
      <c r="F22" s="16">
        <v>0.2</v>
      </c>
      <c r="G22" s="28">
        <v>0.1</v>
      </c>
      <c r="H22" s="28">
        <v>0</v>
      </c>
      <c r="I22" s="28">
        <v>0.75</v>
      </c>
      <c r="J22" s="28">
        <v>0.05</v>
      </c>
      <c r="K22" s="28">
        <v>0.1</v>
      </c>
      <c r="L22" s="28">
        <f t="shared" si="12"/>
        <v>1</v>
      </c>
      <c r="M22" s="29">
        <v>15</v>
      </c>
      <c r="N22" s="30">
        <f t="shared" si="13"/>
        <v>4</v>
      </c>
      <c r="O22" s="30">
        <f t="shared" si="14"/>
        <v>6.6666666666666666E-2</v>
      </c>
      <c r="P22" s="27">
        <f t="shared" si="15"/>
        <v>4</v>
      </c>
      <c r="Q22" s="27">
        <f t="shared" si="15"/>
        <v>4.2</v>
      </c>
      <c r="R22" s="27">
        <f t="shared" si="15"/>
        <v>4.4000000000000004</v>
      </c>
      <c r="S22" s="27">
        <f t="shared" si="15"/>
        <v>3.6000000000000005</v>
      </c>
      <c r="T22" s="27">
        <f t="shared" si="2"/>
        <v>3.8</v>
      </c>
      <c r="U22" s="27">
        <f t="shared" si="2"/>
        <v>3.2</v>
      </c>
      <c r="V22" s="27">
        <f t="shared" si="2"/>
        <v>4</v>
      </c>
      <c r="W22" s="27">
        <f t="shared" si="2"/>
        <v>5.6000000000000005</v>
      </c>
      <c r="X22" s="27">
        <f t="shared" si="3"/>
        <v>2.2686000000000002</v>
      </c>
      <c r="Y22" s="27">
        <f t="shared" si="4"/>
        <v>1.9892000000000001</v>
      </c>
      <c r="Z22" s="27">
        <f t="shared" si="5"/>
        <v>2.1580999999999997</v>
      </c>
      <c r="AA22" s="27">
        <f t="shared" si="6"/>
        <v>2.9360999999999997</v>
      </c>
      <c r="AB22" s="16">
        <f t="shared" si="7"/>
        <v>2.8452000000000006</v>
      </c>
      <c r="AC22" s="16">
        <f t="shared" si="8"/>
        <v>1.7946000000000002</v>
      </c>
      <c r="AD22" s="16">
        <f t="shared" si="9"/>
        <v>2.6062000000000003</v>
      </c>
      <c r="AE22" s="16">
        <f t="shared" si="10"/>
        <v>2.4295000000000009</v>
      </c>
      <c r="AF22" s="27">
        <f t="shared" si="16"/>
        <v>2.04</v>
      </c>
      <c r="AG22" s="32">
        <f t="shared" si="11"/>
        <v>1.0647333333333333</v>
      </c>
      <c r="AH22" s="27">
        <f t="shared" si="17"/>
        <v>1.5107999999999999</v>
      </c>
      <c r="AI22" s="27">
        <f t="shared" si="18"/>
        <v>1.5085666666666673</v>
      </c>
      <c r="AJ22" s="31">
        <f t="shared" si="19"/>
        <v>6.3900000000000845E-2</v>
      </c>
      <c r="AK22" s="27">
        <f t="shared" si="20"/>
        <v>0.3214666666666659</v>
      </c>
      <c r="AL22" s="27">
        <f t="shared" si="21"/>
        <v>0.87206666666666666</v>
      </c>
      <c r="AM22" s="27">
        <f t="shared" si="22"/>
        <v>0.72713333333333308</v>
      </c>
      <c r="AN22" s="27">
        <f t="shared" si="23"/>
        <v>2.2371666666666661</v>
      </c>
    </row>
    <row r="23" spans="1:40" x14ac:dyDescent="0.2">
      <c r="A23" s="15">
        <f t="shared" si="24"/>
        <v>9</v>
      </c>
      <c r="B23" s="16" t="s">
        <v>9</v>
      </c>
      <c r="C23" s="16" t="s">
        <v>11</v>
      </c>
      <c r="D23" s="19">
        <v>3</v>
      </c>
      <c r="E23" s="26">
        <f t="shared" si="1"/>
        <v>1.1400000000000001</v>
      </c>
      <c r="F23" s="16">
        <v>0.3</v>
      </c>
      <c r="G23" s="28">
        <v>0.3</v>
      </c>
      <c r="H23" s="28">
        <v>0</v>
      </c>
      <c r="I23" s="28">
        <v>0.55000000000000004</v>
      </c>
      <c r="J23" s="28">
        <v>0.05</v>
      </c>
      <c r="K23" s="28">
        <v>0.1</v>
      </c>
      <c r="L23" s="28">
        <f t="shared" si="12"/>
        <v>1.0000000000000002</v>
      </c>
      <c r="M23" s="29">
        <v>15</v>
      </c>
      <c r="N23" s="30">
        <f t="shared" si="13"/>
        <v>4</v>
      </c>
      <c r="O23" s="30">
        <f t="shared" si="14"/>
        <v>6.6666666666666666E-2</v>
      </c>
      <c r="P23" s="27">
        <f t="shared" si="15"/>
        <v>4</v>
      </c>
      <c r="Q23" s="27">
        <f t="shared" si="15"/>
        <v>4.2</v>
      </c>
      <c r="R23" s="27">
        <f t="shared" si="15"/>
        <v>4.4000000000000004</v>
      </c>
      <c r="S23" s="27">
        <f t="shared" si="15"/>
        <v>3.6000000000000005</v>
      </c>
      <c r="T23" s="27">
        <f t="shared" si="2"/>
        <v>3.8</v>
      </c>
      <c r="U23" s="27">
        <f t="shared" si="2"/>
        <v>3.2</v>
      </c>
      <c r="V23" s="27">
        <f t="shared" si="2"/>
        <v>4</v>
      </c>
      <c r="W23" s="27">
        <f t="shared" si="2"/>
        <v>5.6000000000000005</v>
      </c>
      <c r="X23" s="27">
        <f t="shared" si="3"/>
        <v>3.1341000000000001</v>
      </c>
      <c r="Y23" s="27">
        <f t="shared" si="4"/>
        <v>2.7108000000000003</v>
      </c>
      <c r="Z23" s="27">
        <f t="shared" si="5"/>
        <v>2.86395</v>
      </c>
      <c r="AA23" s="27">
        <f t="shared" si="6"/>
        <v>4.3453499999999998</v>
      </c>
      <c r="AB23" s="16">
        <f t="shared" si="7"/>
        <v>4.2054</v>
      </c>
      <c r="AC23" s="16">
        <f t="shared" si="8"/>
        <v>2.3955000000000002</v>
      </c>
      <c r="AD23" s="16">
        <f t="shared" si="9"/>
        <v>3.6200999999999999</v>
      </c>
      <c r="AE23" s="16">
        <f t="shared" si="10"/>
        <v>3.3886500000000002</v>
      </c>
      <c r="AF23" s="27">
        <f t="shared" si="16"/>
        <v>1.66</v>
      </c>
      <c r="AG23" s="32">
        <f t="shared" si="11"/>
        <v>0.19923333333333326</v>
      </c>
      <c r="AH23" s="27">
        <f t="shared" si="17"/>
        <v>0.7891999999999999</v>
      </c>
      <c r="AI23" s="27">
        <f t="shared" si="18"/>
        <v>0.80271666666666708</v>
      </c>
      <c r="AJ23" s="31">
        <f t="shared" si="19"/>
        <v>-1.3453499999999994</v>
      </c>
      <c r="AK23" s="27">
        <f t="shared" si="20"/>
        <v>-1.0387333333333335</v>
      </c>
      <c r="AL23" s="27">
        <f t="shared" si="21"/>
        <v>0.27116666666666667</v>
      </c>
      <c r="AM23" s="27">
        <f t="shared" si="22"/>
        <v>-0.2867666666666665</v>
      </c>
      <c r="AN23" s="27">
        <f t="shared" si="23"/>
        <v>1.278016666666667</v>
      </c>
    </row>
    <row r="24" spans="1:40" x14ac:dyDescent="0.2">
      <c r="A24" s="15">
        <f t="shared" si="24"/>
        <v>10</v>
      </c>
      <c r="B24" s="16" t="s">
        <v>9</v>
      </c>
      <c r="C24" s="16" t="s">
        <v>12</v>
      </c>
      <c r="D24" s="19">
        <v>3</v>
      </c>
      <c r="E24" s="26">
        <f t="shared" si="1"/>
        <v>1.2899999999999998</v>
      </c>
      <c r="F24" s="16">
        <v>0.3</v>
      </c>
      <c r="G24" s="28">
        <v>0.1</v>
      </c>
      <c r="H24" s="28">
        <v>0.25</v>
      </c>
      <c r="I24" s="28">
        <v>0.5</v>
      </c>
      <c r="J24" s="28">
        <v>0.05</v>
      </c>
      <c r="K24" s="28">
        <v>0.1</v>
      </c>
      <c r="L24" s="28">
        <f t="shared" si="12"/>
        <v>1</v>
      </c>
      <c r="M24" s="29">
        <v>15</v>
      </c>
      <c r="N24" s="30">
        <f t="shared" si="13"/>
        <v>4</v>
      </c>
      <c r="O24" s="30">
        <f t="shared" si="14"/>
        <v>6.6666666666666666E-2</v>
      </c>
      <c r="P24" s="27">
        <f t="shared" si="15"/>
        <v>4</v>
      </c>
      <c r="Q24" s="27">
        <f t="shared" si="15"/>
        <v>4.2</v>
      </c>
      <c r="R24" s="27">
        <f t="shared" si="15"/>
        <v>4.4000000000000004</v>
      </c>
      <c r="S24" s="27">
        <f t="shared" si="15"/>
        <v>3.6000000000000005</v>
      </c>
      <c r="T24" s="27">
        <f t="shared" si="2"/>
        <v>3.8</v>
      </c>
      <c r="U24" s="27">
        <f t="shared" si="2"/>
        <v>3.2</v>
      </c>
      <c r="V24" s="27">
        <f t="shared" si="2"/>
        <v>4</v>
      </c>
      <c r="W24" s="27">
        <f t="shared" si="2"/>
        <v>5.6000000000000005</v>
      </c>
      <c r="X24" s="27">
        <f t="shared" si="3"/>
        <v>3.5003999999999995</v>
      </c>
      <c r="Y24" s="27">
        <f t="shared" si="4"/>
        <v>3.1503000000000001</v>
      </c>
      <c r="Z24" s="27">
        <f t="shared" si="5"/>
        <v>3.3384</v>
      </c>
      <c r="AA24" s="27">
        <f t="shared" si="6"/>
        <v>4.8796499999999998</v>
      </c>
      <c r="AB24" s="16">
        <f t="shared" si="7"/>
        <v>4.58805</v>
      </c>
      <c r="AC24" s="16">
        <f t="shared" si="8"/>
        <v>2.8891499999999999</v>
      </c>
      <c r="AD24" s="16">
        <f t="shared" si="9"/>
        <v>3.9355500000000001</v>
      </c>
      <c r="AE24" s="16">
        <f t="shared" si="10"/>
        <v>3.70425</v>
      </c>
      <c r="AF24" s="27">
        <f t="shared" si="16"/>
        <v>1.5100000000000002</v>
      </c>
      <c r="AG24" s="32">
        <f t="shared" si="11"/>
        <v>-0.16706666666666614</v>
      </c>
      <c r="AH24" s="27">
        <f t="shared" si="17"/>
        <v>0.34970000000000012</v>
      </c>
      <c r="AI24" s="27">
        <f t="shared" si="18"/>
        <v>0.32826666666666704</v>
      </c>
      <c r="AJ24" s="31">
        <f t="shared" si="19"/>
        <v>-1.8796499999999994</v>
      </c>
      <c r="AK24" s="27">
        <f t="shared" si="20"/>
        <v>-1.4213833333333334</v>
      </c>
      <c r="AL24" s="27">
        <f t="shared" si="21"/>
        <v>-0.22248333333333303</v>
      </c>
      <c r="AM24" s="27">
        <f t="shared" si="22"/>
        <v>-0.60221666666666673</v>
      </c>
      <c r="AN24" s="27">
        <f t="shared" si="23"/>
        <v>0.96241666666666714</v>
      </c>
    </row>
    <row r="25" spans="1:40" x14ac:dyDescent="0.2">
      <c r="A25" s="15">
        <f t="shared" si="24"/>
        <v>11</v>
      </c>
      <c r="B25" s="16" t="s">
        <v>9</v>
      </c>
      <c r="C25" s="16" t="s">
        <v>13</v>
      </c>
      <c r="D25" s="19">
        <v>3</v>
      </c>
      <c r="E25" s="26">
        <f t="shared" si="1"/>
        <v>0.91999999999999993</v>
      </c>
      <c r="F25" s="16">
        <v>0.2</v>
      </c>
      <c r="G25" s="28">
        <v>0.2</v>
      </c>
      <c r="H25" s="28">
        <v>0.4</v>
      </c>
      <c r="I25" s="28">
        <v>0.25</v>
      </c>
      <c r="J25" s="28">
        <v>0.05</v>
      </c>
      <c r="K25" s="28">
        <v>0.1</v>
      </c>
      <c r="L25" s="28">
        <f t="shared" si="12"/>
        <v>1.0000000000000002</v>
      </c>
      <c r="M25" s="29">
        <v>10</v>
      </c>
      <c r="N25" s="30">
        <f t="shared" si="13"/>
        <v>6</v>
      </c>
      <c r="O25" s="30">
        <f t="shared" si="14"/>
        <v>0.1</v>
      </c>
      <c r="P25" s="27">
        <f t="shared" si="15"/>
        <v>4</v>
      </c>
      <c r="Q25" s="27">
        <f t="shared" si="15"/>
        <v>4.2</v>
      </c>
      <c r="R25" s="27">
        <f t="shared" si="15"/>
        <v>4.4000000000000004</v>
      </c>
      <c r="S25" s="27">
        <f t="shared" si="15"/>
        <v>3.6000000000000005</v>
      </c>
      <c r="T25" s="27">
        <f t="shared" si="2"/>
        <v>3.8</v>
      </c>
      <c r="U25" s="27">
        <f t="shared" si="2"/>
        <v>3.2</v>
      </c>
      <c r="V25" s="27">
        <f t="shared" si="2"/>
        <v>4</v>
      </c>
      <c r="W25" s="27">
        <f t="shared" si="2"/>
        <v>5.6000000000000005</v>
      </c>
      <c r="X25" s="27">
        <f t="shared" si="3"/>
        <v>2.2830000000000004</v>
      </c>
      <c r="Y25" s="27">
        <f t="shared" si="4"/>
        <v>2.0758000000000005</v>
      </c>
      <c r="Z25" s="27">
        <f t="shared" si="5"/>
        <v>2.1417000000000002</v>
      </c>
      <c r="AA25" s="27">
        <f t="shared" si="6"/>
        <v>3.4237000000000002</v>
      </c>
      <c r="AB25" s="16">
        <f t="shared" si="7"/>
        <v>3.1660000000000008</v>
      </c>
      <c r="AC25" s="16">
        <f t="shared" si="8"/>
        <v>1.9062000000000001</v>
      </c>
      <c r="AD25" s="16">
        <f t="shared" si="9"/>
        <v>2.5378000000000003</v>
      </c>
      <c r="AE25" s="16">
        <f t="shared" si="10"/>
        <v>2.4083000000000006</v>
      </c>
      <c r="AF25" s="27">
        <f t="shared" si="16"/>
        <v>1.78</v>
      </c>
      <c r="AG25" s="32">
        <f t="shared" si="11"/>
        <v>0.71699999999999964</v>
      </c>
      <c r="AH25" s="27">
        <f t="shared" si="17"/>
        <v>1.0741999999999996</v>
      </c>
      <c r="AI25" s="27">
        <f t="shared" si="18"/>
        <v>1.1583000000000001</v>
      </c>
      <c r="AJ25" s="31">
        <f t="shared" si="19"/>
        <v>-0.72369999999999968</v>
      </c>
      <c r="AK25" s="27">
        <f t="shared" si="20"/>
        <v>-0.31600000000000106</v>
      </c>
      <c r="AL25" s="27">
        <f t="shared" si="21"/>
        <v>0.49380000000000002</v>
      </c>
      <c r="AM25" s="27">
        <f t="shared" si="22"/>
        <v>0.46219999999999972</v>
      </c>
      <c r="AN25" s="27">
        <f t="shared" si="23"/>
        <v>1.7916999999999998</v>
      </c>
    </row>
    <row r="26" spans="1:40" x14ac:dyDescent="0.2">
      <c r="A26" s="15">
        <f t="shared" si="24"/>
        <v>12</v>
      </c>
      <c r="B26" s="16" t="s">
        <v>9</v>
      </c>
      <c r="C26" s="16" t="s">
        <v>14</v>
      </c>
      <c r="D26" s="19">
        <v>4</v>
      </c>
      <c r="E26" s="26">
        <f t="shared" si="1"/>
        <v>1.4999999999999998</v>
      </c>
      <c r="F26" s="16">
        <v>0.3</v>
      </c>
      <c r="G26" s="28">
        <v>0.2</v>
      </c>
      <c r="H26" s="28">
        <v>0.6</v>
      </c>
      <c r="I26" s="28">
        <v>0.05</v>
      </c>
      <c r="J26" s="28">
        <v>0.05</v>
      </c>
      <c r="K26" s="28">
        <v>0.1</v>
      </c>
      <c r="L26" s="28">
        <f t="shared" si="12"/>
        <v>1.0000000000000002</v>
      </c>
      <c r="M26" s="29">
        <v>10</v>
      </c>
      <c r="N26" s="30">
        <f t="shared" si="13"/>
        <v>6</v>
      </c>
      <c r="O26" s="30">
        <f t="shared" si="14"/>
        <v>0.1</v>
      </c>
      <c r="P26" s="27">
        <f t="shared" si="15"/>
        <v>5.3333333333333339</v>
      </c>
      <c r="Q26" s="27">
        <f t="shared" si="15"/>
        <v>5.6000000000000005</v>
      </c>
      <c r="R26" s="27">
        <f t="shared" si="15"/>
        <v>5.8666666666666671</v>
      </c>
      <c r="S26" s="27">
        <f t="shared" si="15"/>
        <v>4.8000000000000007</v>
      </c>
      <c r="T26" s="27">
        <f t="shared" si="2"/>
        <v>5.0666666666666664</v>
      </c>
      <c r="U26" s="27">
        <f t="shared" si="2"/>
        <v>4.2666666666666666</v>
      </c>
      <c r="V26" s="27">
        <f t="shared" si="2"/>
        <v>5.3333333333333339</v>
      </c>
      <c r="W26" s="27">
        <f t="shared" si="2"/>
        <v>7.4666666666666677</v>
      </c>
      <c r="X26" s="27">
        <f t="shared" si="3"/>
        <v>3.5024999999999999</v>
      </c>
      <c r="Y26" s="27">
        <f t="shared" si="4"/>
        <v>3.2469000000000001</v>
      </c>
      <c r="Z26" s="27">
        <f t="shared" si="5"/>
        <v>3.2935500000000002</v>
      </c>
      <c r="AA26" s="27">
        <f t="shared" si="6"/>
        <v>5.5159499999999992</v>
      </c>
      <c r="AB26" s="16">
        <f t="shared" si="7"/>
        <v>5.0052000000000003</v>
      </c>
      <c r="AC26" s="16">
        <f t="shared" si="8"/>
        <v>3.0170999999999997</v>
      </c>
      <c r="AD26" s="16">
        <f t="shared" si="9"/>
        <v>3.8276999999999992</v>
      </c>
      <c r="AE26" s="16">
        <f t="shared" si="10"/>
        <v>3.66045</v>
      </c>
      <c r="AF26" s="27">
        <f t="shared" si="16"/>
        <v>2.2000000000000002</v>
      </c>
      <c r="AG26" s="32">
        <f t="shared" si="11"/>
        <v>0.83083333333333398</v>
      </c>
      <c r="AH26" s="27">
        <f t="shared" si="17"/>
        <v>1.3031000000000004</v>
      </c>
      <c r="AI26" s="27">
        <f t="shared" si="18"/>
        <v>1.4731166666666669</v>
      </c>
      <c r="AJ26" s="31">
        <f t="shared" si="19"/>
        <v>-1.6159499999999984</v>
      </c>
      <c r="AK26" s="27">
        <f t="shared" si="20"/>
        <v>-0.88853333333333395</v>
      </c>
      <c r="AL26" s="27">
        <f t="shared" si="21"/>
        <v>0.44956666666666689</v>
      </c>
      <c r="AM26" s="27">
        <f t="shared" si="22"/>
        <v>0.50563333333333471</v>
      </c>
      <c r="AN26" s="27">
        <f t="shared" si="23"/>
        <v>2.4062166666666673</v>
      </c>
    </row>
    <row r="27" spans="1:40" x14ac:dyDescent="0.2">
      <c r="A27" s="15">
        <f t="shared" si="24"/>
        <v>13</v>
      </c>
      <c r="B27" s="16" t="s">
        <v>9</v>
      </c>
      <c r="C27" s="16" t="s">
        <v>15</v>
      </c>
      <c r="D27" s="19">
        <v>4</v>
      </c>
      <c r="E27" s="26">
        <f t="shared" si="1"/>
        <v>1.4399999999999997</v>
      </c>
      <c r="F27" s="16">
        <v>0.3</v>
      </c>
      <c r="G27" s="28">
        <v>0.2</v>
      </c>
      <c r="H27" s="28">
        <v>0.5</v>
      </c>
      <c r="I27" s="28">
        <v>0.15</v>
      </c>
      <c r="J27" s="28">
        <v>0.05</v>
      </c>
      <c r="K27" s="28">
        <v>0.1</v>
      </c>
      <c r="L27" s="28">
        <f t="shared" si="12"/>
        <v>1</v>
      </c>
      <c r="M27" s="29">
        <v>10</v>
      </c>
      <c r="N27" s="30">
        <f t="shared" si="13"/>
        <v>6</v>
      </c>
      <c r="O27" s="30">
        <f t="shared" si="14"/>
        <v>0.1</v>
      </c>
      <c r="P27" s="27">
        <f t="shared" si="15"/>
        <v>5.3333333333333339</v>
      </c>
      <c r="Q27" s="27">
        <f t="shared" si="15"/>
        <v>5.6000000000000005</v>
      </c>
      <c r="R27" s="27">
        <f t="shared" si="15"/>
        <v>5.8666666666666671</v>
      </c>
      <c r="S27" s="27">
        <f t="shared" si="15"/>
        <v>4.8000000000000007</v>
      </c>
      <c r="T27" s="27">
        <f t="shared" si="2"/>
        <v>5.0666666666666664</v>
      </c>
      <c r="U27" s="27">
        <f t="shared" si="2"/>
        <v>4.2666666666666666</v>
      </c>
      <c r="V27" s="27">
        <f t="shared" si="2"/>
        <v>5.3333333333333339</v>
      </c>
      <c r="W27" s="27">
        <f t="shared" si="2"/>
        <v>7.4666666666666677</v>
      </c>
      <c r="X27" s="27">
        <f t="shared" si="3"/>
        <v>3.4634999999999998</v>
      </c>
      <c r="Y27" s="27">
        <f t="shared" si="4"/>
        <v>3.1803000000000003</v>
      </c>
      <c r="Z27" s="27">
        <f t="shared" si="5"/>
        <v>3.25305</v>
      </c>
      <c r="AA27" s="27">
        <f t="shared" si="6"/>
        <v>5.3257499999999993</v>
      </c>
      <c r="AB27" s="16">
        <f t="shared" si="7"/>
        <v>4.8770999999999995</v>
      </c>
      <c r="AC27" s="16">
        <f t="shared" si="8"/>
        <v>2.9382000000000001</v>
      </c>
      <c r="AD27" s="16">
        <f t="shared" si="9"/>
        <v>3.8171999999999997</v>
      </c>
      <c r="AE27" s="16">
        <f t="shared" si="10"/>
        <v>3.63645</v>
      </c>
      <c r="AF27" s="27">
        <f t="shared" si="16"/>
        <v>2.2600000000000007</v>
      </c>
      <c r="AG27" s="32">
        <f t="shared" si="11"/>
        <v>0.86983333333333412</v>
      </c>
      <c r="AH27" s="27">
        <f t="shared" si="17"/>
        <v>1.3697000000000001</v>
      </c>
      <c r="AI27" s="27">
        <f t="shared" si="18"/>
        <v>1.5136166666666671</v>
      </c>
      <c r="AJ27" s="31">
        <f t="shared" si="19"/>
        <v>-1.4257499999999985</v>
      </c>
      <c r="AK27" s="27">
        <f t="shared" si="20"/>
        <v>-0.76043333333333318</v>
      </c>
      <c r="AL27" s="27">
        <f t="shared" si="21"/>
        <v>0.52846666666666642</v>
      </c>
      <c r="AM27" s="27">
        <f t="shared" si="22"/>
        <v>0.51613333333333422</v>
      </c>
      <c r="AN27" s="27">
        <f t="shared" si="23"/>
        <v>2.4302166666666674</v>
      </c>
    </row>
    <row r="28" spans="1:40" x14ac:dyDescent="0.2">
      <c r="A28" s="15">
        <f t="shared" si="24"/>
        <v>14</v>
      </c>
      <c r="B28" s="16" t="s">
        <v>9</v>
      </c>
      <c r="C28" s="16" t="s">
        <v>16</v>
      </c>
      <c r="D28" s="19">
        <v>3</v>
      </c>
      <c r="E28" s="26">
        <f t="shared" si="1"/>
        <v>0.76</v>
      </c>
      <c r="F28" s="16">
        <v>0.2</v>
      </c>
      <c r="G28" s="28">
        <v>0.1</v>
      </c>
      <c r="H28" s="28">
        <v>0</v>
      </c>
      <c r="I28" s="28">
        <v>0.75</v>
      </c>
      <c r="J28" s="28">
        <v>0.05</v>
      </c>
      <c r="K28" s="28">
        <v>0.1</v>
      </c>
      <c r="L28" s="28">
        <f t="shared" si="12"/>
        <v>1</v>
      </c>
      <c r="M28" s="29">
        <v>15</v>
      </c>
      <c r="N28" s="30">
        <f t="shared" si="13"/>
        <v>4</v>
      </c>
      <c r="O28" s="30">
        <f t="shared" si="14"/>
        <v>6.6666666666666666E-2</v>
      </c>
      <c r="P28" s="27">
        <f t="shared" si="15"/>
        <v>4</v>
      </c>
      <c r="Q28" s="27">
        <f t="shared" si="15"/>
        <v>4.2</v>
      </c>
      <c r="R28" s="27">
        <f t="shared" si="15"/>
        <v>4.4000000000000004</v>
      </c>
      <c r="S28" s="27">
        <f t="shared" si="15"/>
        <v>3.6000000000000005</v>
      </c>
      <c r="T28" s="27">
        <f t="shared" si="2"/>
        <v>3.8</v>
      </c>
      <c r="U28" s="27">
        <f t="shared" si="2"/>
        <v>3.2</v>
      </c>
      <c r="V28" s="27">
        <f t="shared" si="2"/>
        <v>4</v>
      </c>
      <c r="W28" s="27">
        <f t="shared" si="2"/>
        <v>5.6000000000000005</v>
      </c>
      <c r="X28" s="27">
        <f t="shared" si="3"/>
        <v>2.2686000000000002</v>
      </c>
      <c r="Y28" s="27">
        <f t="shared" si="4"/>
        <v>1.9892000000000001</v>
      </c>
      <c r="Z28" s="27">
        <f t="shared" si="5"/>
        <v>2.1580999999999997</v>
      </c>
      <c r="AA28" s="27">
        <f t="shared" si="6"/>
        <v>2.9360999999999997</v>
      </c>
      <c r="AB28" s="16">
        <f t="shared" si="7"/>
        <v>2.8452000000000006</v>
      </c>
      <c r="AC28" s="16">
        <f t="shared" si="8"/>
        <v>1.7946000000000002</v>
      </c>
      <c r="AD28" s="16">
        <f t="shared" si="9"/>
        <v>2.6062000000000003</v>
      </c>
      <c r="AE28" s="16">
        <f t="shared" si="10"/>
        <v>2.4295000000000009</v>
      </c>
      <c r="AF28" s="27">
        <f t="shared" si="16"/>
        <v>2.04</v>
      </c>
      <c r="AG28" s="32">
        <f t="shared" si="11"/>
        <v>1.0647333333333333</v>
      </c>
      <c r="AH28" s="27">
        <f t="shared" si="17"/>
        <v>1.5107999999999999</v>
      </c>
      <c r="AI28" s="27">
        <f t="shared" si="18"/>
        <v>1.5085666666666673</v>
      </c>
      <c r="AJ28" s="31">
        <f t="shared" si="19"/>
        <v>6.3900000000000845E-2</v>
      </c>
      <c r="AK28" s="27">
        <f t="shared" si="20"/>
        <v>0.3214666666666659</v>
      </c>
      <c r="AL28" s="27">
        <f t="shared" si="21"/>
        <v>0.87206666666666666</v>
      </c>
      <c r="AM28" s="27">
        <f t="shared" si="22"/>
        <v>0.72713333333333308</v>
      </c>
      <c r="AN28" s="27">
        <f t="shared" si="23"/>
        <v>2.2371666666666661</v>
      </c>
    </row>
    <row r="29" spans="1:40" x14ac:dyDescent="0.2">
      <c r="A29" s="15">
        <f t="shared" si="24"/>
        <v>15</v>
      </c>
      <c r="B29" s="16" t="s">
        <v>9</v>
      </c>
      <c r="C29" s="16" t="s">
        <v>43</v>
      </c>
      <c r="D29" s="19">
        <v>3</v>
      </c>
      <c r="E29" s="26">
        <f t="shared" si="1"/>
        <v>0.76000000000000023</v>
      </c>
      <c r="F29" s="16">
        <v>0.2</v>
      </c>
      <c r="G29" s="28">
        <v>0.2</v>
      </c>
      <c r="H29" s="28">
        <v>0</v>
      </c>
      <c r="I29" s="28">
        <v>0.65</v>
      </c>
      <c r="J29" s="28">
        <v>0.05</v>
      </c>
      <c r="K29" s="28">
        <v>0.1</v>
      </c>
      <c r="L29" s="28">
        <f t="shared" si="12"/>
        <v>1.0000000000000002</v>
      </c>
      <c r="M29" s="29">
        <v>15</v>
      </c>
      <c r="N29" s="30">
        <f t="shared" si="13"/>
        <v>4</v>
      </c>
      <c r="O29" s="30">
        <f t="shared" si="14"/>
        <v>6.6666666666666666E-2</v>
      </c>
      <c r="P29" s="27">
        <f t="shared" si="15"/>
        <v>4</v>
      </c>
      <c r="Q29" s="27">
        <f t="shared" si="15"/>
        <v>4.2</v>
      </c>
      <c r="R29" s="27">
        <f t="shared" si="15"/>
        <v>4.4000000000000004</v>
      </c>
      <c r="S29" s="27">
        <f t="shared" si="15"/>
        <v>3.6000000000000005</v>
      </c>
      <c r="T29" s="27">
        <f t="shared" si="2"/>
        <v>3.8</v>
      </c>
      <c r="U29" s="27">
        <f t="shared" si="2"/>
        <v>3.2</v>
      </c>
      <c r="V29" s="27">
        <f t="shared" si="2"/>
        <v>4</v>
      </c>
      <c r="W29" s="27">
        <f t="shared" si="2"/>
        <v>5.6000000000000005</v>
      </c>
      <c r="X29" s="27">
        <f t="shared" si="3"/>
        <v>2.1790000000000003</v>
      </c>
      <c r="Y29" s="27">
        <f t="shared" si="4"/>
        <v>1.8982000000000003</v>
      </c>
      <c r="Z29" s="27">
        <f t="shared" si="5"/>
        <v>2.0337000000000001</v>
      </c>
      <c r="AA29" s="27">
        <f t="shared" si="6"/>
        <v>2.9165000000000001</v>
      </c>
      <c r="AB29" s="16">
        <f t="shared" si="7"/>
        <v>2.8244000000000002</v>
      </c>
      <c r="AC29" s="16">
        <f t="shared" si="8"/>
        <v>1.6958000000000002</v>
      </c>
      <c r="AD29" s="16">
        <f t="shared" si="9"/>
        <v>2.5098000000000003</v>
      </c>
      <c r="AE29" s="16">
        <f t="shared" si="10"/>
        <v>2.3443000000000005</v>
      </c>
      <c r="AF29" s="27">
        <f t="shared" si="16"/>
        <v>2.0399999999999996</v>
      </c>
      <c r="AG29" s="32">
        <f t="shared" si="11"/>
        <v>1.1543333333333332</v>
      </c>
      <c r="AH29" s="27">
        <f t="shared" si="17"/>
        <v>1.6018000000000001</v>
      </c>
      <c r="AI29" s="27">
        <f t="shared" si="18"/>
        <v>1.6329666666666669</v>
      </c>
      <c r="AJ29" s="31">
        <f t="shared" si="19"/>
        <v>8.3500000000000463E-2</v>
      </c>
      <c r="AK29" s="27">
        <f t="shared" si="20"/>
        <v>0.34226666666666627</v>
      </c>
      <c r="AL29" s="27">
        <f t="shared" si="21"/>
        <v>0.97086666666666666</v>
      </c>
      <c r="AM29" s="27">
        <f t="shared" si="22"/>
        <v>0.82353333333333312</v>
      </c>
      <c r="AN29" s="27">
        <f t="shared" si="23"/>
        <v>2.3223666666666665</v>
      </c>
    </row>
    <row r="30" spans="1:40" x14ac:dyDescent="0.2">
      <c r="A30" s="15">
        <f t="shared" si="24"/>
        <v>16</v>
      </c>
      <c r="B30" s="16" t="s">
        <v>9</v>
      </c>
      <c r="C30" s="16" t="s">
        <v>17</v>
      </c>
      <c r="D30" s="19">
        <v>5</v>
      </c>
      <c r="E30" s="26">
        <f t="shared" si="1"/>
        <v>1.4099999999999997</v>
      </c>
      <c r="F30" s="16">
        <v>0.3</v>
      </c>
      <c r="G30" s="28">
        <v>0</v>
      </c>
      <c r="H30" s="28">
        <v>0.5</v>
      </c>
      <c r="I30" s="28">
        <v>0.2</v>
      </c>
      <c r="J30" s="28">
        <v>0</v>
      </c>
      <c r="K30" s="28">
        <v>0.3</v>
      </c>
      <c r="L30" s="28">
        <f t="shared" si="12"/>
        <v>1</v>
      </c>
      <c r="M30" s="29">
        <v>10</v>
      </c>
      <c r="N30" s="30">
        <f t="shared" si="13"/>
        <v>6</v>
      </c>
      <c r="O30" s="30">
        <f t="shared" si="14"/>
        <v>0.1</v>
      </c>
      <c r="P30" s="27">
        <f t="shared" si="15"/>
        <v>6.6666666666666679</v>
      </c>
      <c r="Q30" s="27">
        <f t="shared" si="15"/>
        <v>7.0000000000000009</v>
      </c>
      <c r="R30" s="27">
        <f t="shared" si="15"/>
        <v>7.3333333333333339</v>
      </c>
      <c r="S30" s="27">
        <f t="shared" si="15"/>
        <v>6.0000000000000009</v>
      </c>
      <c r="T30" s="27">
        <f t="shared" si="2"/>
        <v>6.333333333333333</v>
      </c>
      <c r="U30" s="27">
        <f t="shared" si="2"/>
        <v>5.333333333333333</v>
      </c>
      <c r="V30" s="27">
        <f t="shared" si="2"/>
        <v>6.6666666666666679</v>
      </c>
      <c r="W30" s="27">
        <f t="shared" si="2"/>
        <v>9.3333333333333339</v>
      </c>
      <c r="X30" s="27">
        <f t="shared" si="3"/>
        <v>3.4194</v>
      </c>
      <c r="Y30" s="27">
        <f t="shared" si="4"/>
        <v>3.1949999999999998</v>
      </c>
      <c r="Z30" s="27">
        <f t="shared" si="5"/>
        <v>3.3300000000000005</v>
      </c>
      <c r="AA30" s="27">
        <f t="shared" si="6"/>
        <v>5.1845999999999997</v>
      </c>
      <c r="AB30" s="16">
        <f t="shared" si="7"/>
        <v>4.6518000000000006</v>
      </c>
      <c r="AC30" s="16">
        <f t="shared" si="8"/>
        <v>2.9895</v>
      </c>
      <c r="AD30" s="16">
        <f t="shared" si="9"/>
        <v>3.8084999999999996</v>
      </c>
      <c r="AE30" s="16">
        <f t="shared" si="10"/>
        <v>3.5451000000000001</v>
      </c>
      <c r="AF30" s="27">
        <f t="shared" si="16"/>
        <v>3.29</v>
      </c>
      <c r="AG30" s="32">
        <f t="shared" si="11"/>
        <v>2.2472666666666679</v>
      </c>
      <c r="AH30" s="27">
        <f t="shared" si="17"/>
        <v>2.7550000000000008</v>
      </c>
      <c r="AI30" s="27">
        <f t="shared" si="18"/>
        <v>2.9033333333333338</v>
      </c>
      <c r="AJ30" s="31">
        <f t="shared" si="19"/>
        <v>-8.4599999999998787E-2</v>
      </c>
      <c r="AK30" s="27">
        <f t="shared" si="20"/>
        <v>0.73153333333333237</v>
      </c>
      <c r="AL30" s="27">
        <f t="shared" si="21"/>
        <v>1.5438333333333329</v>
      </c>
      <c r="AM30" s="27">
        <f t="shared" si="22"/>
        <v>1.8581666666666683</v>
      </c>
      <c r="AN30" s="27">
        <f t="shared" si="23"/>
        <v>4.3882333333333339</v>
      </c>
    </row>
    <row r="31" spans="1:40" x14ac:dyDescent="0.2">
      <c r="A31" s="15">
        <f t="shared" si="24"/>
        <v>17</v>
      </c>
      <c r="B31" s="16" t="s">
        <v>9</v>
      </c>
      <c r="C31" s="16" t="s">
        <v>18</v>
      </c>
      <c r="D31" s="19">
        <v>5</v>
      </c>
      <c r="E31" s="26">
        <f t="shared" si="1"/>
        <v>1.4400000000000002</v>
      </c>
      <c r="F31" s="16">
        <v>0.3</v>
      </c>
      <c r="G31" s="28">
        <v>0.1</v>
      </c>
      <c r="H31" s="28">
        <v>0.5</v>
      </c>
      <c r="I31" s="28">
        <v>0.2</v>
      </c>
      <c r="J31" s="28">
        <v>0</v>
      </c>
      <c r="K31" s="28">
        <v>0.2</v>
      </c>
      <c r="L31" s="28">
        <f t="shared" si="12"/>
        <v>1</v>
      </c>
      <c r="M31" s="29">
        <v>10</v>
      </c>
      <c r="N31" s="30">
        <f t="shared" si="13"/>
        <v>6</v>
      </c>
      <c r="O31" s="30">
        <f t="shared" si="14"/>
        <v>0.1</v>
      </c>
      <c r="P31" s="27">
        <f t="shared" si="15"/>
        <v>6.6666666666666679</v>
      </c>
      <c r="Q31" s="27">
        <f t="shared" si="15"/>
        <v>7.0000000000000009</v>
      </c>
      <c r="R31" s="27">
        <f t="shared" si="15"/>
        <v>7.3333333333333339</v>
      </c>
      <c r="S31" s="27">
        <f t="shared" si="15"/>
        <v>6.0000000000000009</v>
      </c>
      <c r="T31" s="27">
        <f t="shared" si="15"/>
        <v>6.333333333333333</v>
      </c>
      <c r="U31" s="27">
        <f t="shared" si="15"/>
        <v>5.333333333333333</v>
      </c>
      <c r="V31" s="27">
        <f t="shared" si="15"/>
        <v>6.6666666666666679</v>
      </c>
      <c r="W31" s="27">
        <f t="shared" si="15"/>
        <v>9.3333333333333339</v>
      </c>
      <c r="X31" s="27">
        <f t="shared" si="3"/>
        <v>3.4932000000000003</v>
      </c>
      <c r="Y31" s="27">
        <f t="shared" si="4"/>
        <v>3.2384999999999997</v>
      </c>
      <c r="Z31" s="27">
        <f t="shared" si="5"/>
        <v>3.3459000000000008</v>
      </c>
      <c r="AA31" s="27">
        <f t="shared" si="6"/>
        <v>5.298</v>
      </c>
      <c r="AB31" s="16">
        <f t="shared" si="7"/>
        <v>4.807500000000001</v>
      </c>
      <c r="AC31" s="16">
        <f t="shared" si="8"/>
        <v>3.0063</v>
      </c>
      <c r="AD31" s="16">
        <f t="shared" si="9"/>
        <v>3.8558999999999997</v>
      </c>
      <c r="AE31" s="16">
        <f t="shared" si="10"/>
        <v>3.6305999999999998</v>
      </c>
      <c r="AF31" s="27">
        <f t="shared" si="16"/>
        <v>3.26</v>
      </c>
      <c r="AG31" s="32">
        <f t="shared" si="11"/>
        <v>2.1734666666666675</v>
      </c>
      <c r="AH31" s="27">
        <f t="shared" si="17"/>
        <v>2.7115000000000009</v>
      </c>
      <c r="AI31" s="27">
        <f t="shared" si="18"/>
        <v>2.8874333333333331</v>
      </c>
      <c r="AJ31" s="31">
        <f t="shared" si="19"/>
        <v>-0.19799999999999918</v>
      </c>
      <c r="AK31" s="27">
        <f t="shared" si="20"/>
        <v>0.57583333333333198</v>
      </c>
      <c r="AL31" s="27">
        <f t="shared" si="21"/>
        <v>1.527033333333333</v>
      </c>
      <c r="AM31" s="27">
        <f t="shared" si="22"/>
        <v>1.8107666666666682</v>
      </c>
      <c r="AN31" s="27">
        <f t="shared" si="23"/>
        <v>4.3027333333333342</v>
      </c>
    </row>
    <row r="32" spans="1:40" x14ac:dyDescent="0.2">
      <c r="A32" s="15">
        <f t="shared" si="24"/>
        <v>18</v>
      </c>
      <c r="B32" s="16" t="s">
        <v>19</v>
      </c>
      <c r="C32" s="16" t="s">
        <v>20</v>
      </c>
      <c r="D32" s="19">
        <v>3</v>
      </c>
      <c r="E32" s="26">
        <f t="shared" si="1"/>
        <v>0.55499999999999994</v>
      </c>
      <c r="F32" s="16">
        <v>0.15</v>
      </c>
      <c r="G32" s="28">
        <v>0.2</v>
      </c>
      <c r="H32" s="28">
        <v>0</v>
      </c>
      <c r="I32" s="28">
        <v>0.5</v>
      </c>
      <c r="J32" s="28">
        <v>0</v>
      </c>
      <c r="K32" s="28">
        <v>0.3</v>
      </c>
      <c r="L32" s="28">
        <f t="shared" si="12"/>
        <v>1</v>
      </c>
      <c r="M32" s="29">
        <v>20</v>
      </c>
      <c r="N32" s="30">
        <f t="shared" si="13"/>
        <v>3</v>
      </c>
      <c r="O32" s="30">
        <f t="shared" si="14"/>
        <v>0.05</v>
      </c>
      <c r="P32" s="27">
        <f t="shared" si="15"/>
        <v>4</v>
      </c>
      <c r="Q32" s="27">
        <f t="shared" si="15"/>
        <v>4.2</v>
      </c>
      <c r="R32" s="27">
        <f t="shared" si="15"/>
        <v>4.4000000000000004</v>
      </c>
      <c r="S32" s="27">
        <f t="shared" si="15"/>
        <v>3.6000000000000005</v>
      </c>
      <c r="T32" s="27">
        <f t="shared" si="15"/>
        <v>3.8</v>
      </c>
      <c r="U32" s="27">
        <f t="shared" si="15"/>
        <v>3.2</v>
      </c>
      <c r="V32" s="27">
        <f t="shared" si="15"/>
        <v>4</v>
      </c>
      <c r="W32" s="27">
        <f t="shared" si="15"/>
        <v>5.6000000000000005</v>
      </c>
      <c r="X32" s="27">
        <f t="shared" si="3"/>
        <v>1.4778</v>
      </c>
      <c r="Y32" s="27">
        <f t="shared" si="4"/>
        <v>1.2945</v>
      </c>
      <c r="Z32" s="27">
        <f t="shared" si="5"/>
        <v>1.3771500000000001</v>
      </c>
      <c r="AA32" s="27">
        <f t="shared" si="6"/>
        <v>2.0874000000000001</v>
      </c>
      <c r="AB32" s="16">
        <f t="shared" si="7"/>
        <v>1.97445</v>
      </c>
      <c r="AC32" s="16">
        <f t="shared" si="8"/>
        <v>1.1493</v>
      </c>
      <c r="AD32" s="16">
        <f t="shared" si="9"/>
        <v>1.7333999999999998</v>
      </c>
      <c r="AE32" s="16">
        <f t="shared" si="10"/>
        <v>1.5847500000000001</v>
      </c>
      <c r="AF32" s="27">
        <f t="shared" si="16"/>
        <v>2.2950000000000004</v>
      </c>
      <c r="AG32" s="32">
        <f t="shared" si="11"/>
        <v>2.0221999999999998</v>
      </c>
      <c r="AH32" s="27">
        <f t="shared" si="17"/>
        <v>2.3805000000000001</v>
      </c>
      <c r="AI32" s="27">
        <f t="shared" si="18"/>
        <v>2.4728500000000002</v>
      </c>
      <c r="AJ32" s="31">
        <f t="shared" si="19"/>
        <v>1.0626000000000004</v>
      </c>
      <c r="AK32" s="27">
        <f t="shared" si="20"/>
        <v>1.3505499999999997</v>
      </c>
      <c r="AL32" s="27">
        <f t="shared" si="21"/>
        <v>1.6507000000000001</v>
      </c>
      <c r="AM32" s="27">
        <f t="shared" si="22"/>
        <v>1.7666000000000004</v>
      </c>
      <c r="AN32" s="27">
        <f t="shared" si="23"/>
        <v>3.3152499999999998</v>
      </c>
    </row>
    <row r="33" spans="1:40" x14ac:dyDescent="0.2">
      <c r="A33" s="15">
        <f t="shared" si="24"/>
        <v>19</v>
      </c>
      <c r="B33" s="16" t="s">
        <v>19</v>
      </c>
      <c r="C33" s="16" t="s">
        <v>21</v>
      </c>
      <c r="D33" s="19">
        <v>3</v>
      </c>
      <c r="E33" s="26">
        <f t="shared" si="1"/>
        <v>0.55499999999999994</v>
      </c>
      <c r="F33" s="16">
        <v>0.15</v>
      </c>
      <c r="G33" s="28">
        <v>0.2</v>
      </c>
      <c r="H33" s="28">
        <v>0</v>
      </c>
      <c r="I33" s="28">
        <v>0.5</v>
      </c>
      <c r="J33" s="28">
        <v>0</v>
      </c>
      <c r="K33" s="28">
        <v>0.3</v>
      </c>
      <c r="L33" s="28">
        <f t="shared" si="12"/>
        <v>1</v>
      </c>
      <c r="M33" s="29">
        <v>20</v>
      </c>
      <c r="N33" s="30">
        <f t="shared" si="13"/>
        <v>3</v>
      </c>
      <c r="O33" s="30">
        <f t="shared" si="14"/>
        <v>0.05</v>
      </c>
      <c r="P33" s="27">
        <f t="shared" si="15"/>
        <v>4</v>
      </c>
      <c r="Q33" s="27">
        <f t="shared" si="15"/>
        <v>4.2</v>
      </c>
      <c r="R33" s="27">
        <f t="shared" si="15"/>
        <v>4.4000000000000004</v>
      </c>
      <c r="S33" s="27">
        <f t="shared" si="15"/>
        <v>3.6000000000000005</v>
      </c>
      <c r="T33" s="27">
        <f t="shared" si="15"/>
        <v>3.8</v>
      </c>
      <c r="U33" s="27">
        <f t="shared" si="15"/>
        <v>3.2</v>
      </c>
      <c r="V33" s="27">
        <f t="shared" si="15"/>
        <v>4</v>
      </c>
      <c r="W33" s="27">
        <f t="shared" si="15"/>
        <v>5.6000000000000005</v>
      </c>
      <c r="X33" s="27">
        <f t="shared" si="3"/>
        <v>1.4778</v>
      </c>
      <c r="Y33" s="27">
        <f t="shared" si="4"/>
        <v>1.2945</v>
      </c>
      <c r="Z33" s="27">
        <f t="shared" si="5"/>
        <v>1.3771500000000001</v>
      </c>
      <c r="AA33" s="27">
        <f t="shared" si="6"/>
        <v>2.0874000000000001</v>
      </c>
      <c r="AB33" s="16">
        <f t="shared" si="7"/>
        <v>1.97445</v>
      </c>
      <c r="AC33" s="16">
        <f t="shared" si="8"/>
        <v>1.1493</v>
      </c>
      <c r="AD33" s="16">
        <f t="shared" si="9"/>
        <v>1.7333999999999998</v>
      </c>
      <c r="AE33" s="16">
        <f t="shared" si="10"/>
        <v>1.5847500000000001</v>
      </c>
      <c r="AF33" s="27">
        <f t="shared" si="16"/>
        <v>2.2950000000000004</v>
      </c>
      <c r="AG33" s="32">
        <f t="shared" si="11"/>
        <v>2.0221999999999998</v>
      </c>
      <c r="AH33" s="27">
        <f t="shared" si="17"/>
        <v>2.3805000000000001</v>
      </c>
      <c r="AI33" s="27">
        <f t="shared" si="18"/>
        <v>2.4728500000000002</v>
      </c>
      <c r="AJ33" s="31">
        <f t="shared" si="19"/>
        <v>1.0626000000000004</v>
      </c>
      <c r="AK33" s="27">
        <f t="shared" si="20"/>
        <v>1.3505499999999997</v>
      </c>
      <c r="AL33" s="27">
        <f t="shared" si="21"/>
        <v>1.6507000000000001</v>
      </c>
      <c r="AM33" s="27">
        <f t="shared" si="22"/>
        <v>1.7666000000000004</v>
      </c>
      <c r="AN33" s="27">
        <f t="shared" si="23"/>
        <v>3.3152499999999998</v>
      </c>
    </row>
    <row r="34" spans="1:40" x14ac:dyDescent="0.2">
      <c r="A34" s="15">
        <f t="shared" si="24"/>
        <v>20</v>
      </c>
      <c r="B34" s="16" t="s">
        <v>19</v>
      </c>
      <c r="C34" s="16" t="s">
        <v>22</v>
      </c>
      <c r="D34" s="19">
        <v>1.5</v>
      </c>
      <c r="E34" s="26">
        <f t="shared" si="1"/>
        <v>0.37</v>
      </c>
      <c r="F34" s="16">
        <v>0.1</v>
      </c>
      <c r="G34" s="28">
        <v>0.2</v>
      </c>
      <c r="H34" s="28">
        <v>0</v>
      </c>
      <c r="I34" s="28">
        <v>0.5</v>
      </c>
      <c r="J34" s="28">
        <v>0</v>
      </c>
      <c r="K34" s="28">
        <v>0.3</v>
      </c>
      <c r="L34" s="28">
        <f t="shared" si="12"/>
        <v>1</v>
      </c>
      <c r="M34" s="29">
        <v>60</v>
      </c>
      <c r="N34" s="30">
        <f t="shared" si="13"/>
        <v>1</v>
      </c>
      <c r="O34" s="30">
        <f t="shared" si="14"/>
        <v>1.6666666666666666E-2</v>
      </c>
      <c r="P34" s="27">
        <f t="shared" si="15"/>
        <v>2</v>
      </c>
      <c r="Q34" s="27">
        <f t="shared" si="15"/>
        <v>2.1</v>
      </c>
      <c r="R34" s="27">
        <f t="shared" si="15"/>
        <v>2.2000000000000002</v>
      </c>
      <c r="S34" s="27">
        <f t="shared" si="15"/>
        <v>1.8000000000000003</v>
      </c>
      <c r="T34" s="27">
        <f t="shared" si="15"/>
        <v>1.9</v>
      </c>
      <c r="U34" s="27">
        <f t="shared" si="15"/>
        <v>1.6</v>
      </c>
      <c r="V34" s="27">
        <f t="shared" si="15"/>
        <v>2</v>
      </c>
      <c r="W34" s="27">
        <f t="shared" si="15"/>
        <v>2.8000000000000003</v>
      </c>
      <c r="X34" s="27">
        <f t="shared" si="3"/>
        <v>0.98520000000000008</v>
      </c>
      <c r="Y34" s="27">
        <f t="shared" si="4"/>
        <v>0.8630000000000001</v>
      </c>
      <c r="Z34" s="27">
        <f t="shared" si="5"/>
        <v>0.91810000000000014</v>
      </c>
      <c r="AA34" s="27">
        <f t="shared" si="6"/>
        <v>1.3916000000000002</v>
      </c>
      <c r="AB34" s="16">
        <f t="shared" si="7"/>
        <v>1.3163</v>
      </c>
      <c r="AC34" s="16">
        <f t="shared" si="8"/>
        <v>0.7662000000000001</v>
      </c>
      <c r="AD34" s="16">
        <f t="shared" si="9"/>
        <v>1.1556</v>
      </c>
      <c r="AE34" s="16">
        <f t="shared" si="10"/>
        <v>1.0565000000000002</v>
      </c>
      <c r="AF34" s="27">
        <f t="shared" si="16"/>
        <v>1.0799999999999998</v>
      </c>
      <c r="AG34" s="32">
        <f t="shared" si="11"/>
        <v>0.84813333333333329</v>
      </c>
      <c r="AH34" s="27">
        <f t="shared" si="17"/>
        <v>1.0620000000000001</v>
      </c>
      <c r="AI34" s="27">
        <f t="shared" si="18"/>
        <v>1.0985666666666667</v>
      </c>
      <c r="AJ34" s="31">
        <f t="shared" si="19"/>
        <v>0.25840000000000007</v>
      </c>
      <c r="AK34" s="27">
        <f t="shared" si="20"/>
        <v>0.42536666666666656</v>
      </c>
      <c r="AL34" s="27">
        <f t="shared" si="21"/>
        <v>0.70046666666666668</v>
      </c>
      <c r="AM34" s="27">
        <f t="shared" si="22"/>
        <v>0.67773333333333341</v>
      </c>
      <c r="AN34" s="27">
        <f t="shared" si="23"/>
        <v>1.5101666666666667</v>
      </c>
    </row>
    <row r="35" spans="1:40" x14ac:dyDescent="0.2">
      <c r="A35" s="15">
        <f t="shared" si="24"/>
        <v>21</v>
      </c>
      <c r="B35" s="16" t="s">
        <v>35</v>
      </c>
      <c r="C35" s="16" t="s">
        <v>25</v>
      </c>
      <c r="D35" s="19">
        <v>1.5</v>
      </c>
      <c r="E35" s="26">
        <f t="shared" si="1"/>
        <v>0.4</v>
      </c>
      <c r="F35" s="16">
        <v>0.2</v>
      </c>
      <c r="G35" s="28">
        <v>0</v>
      </c>
      <c r="H35" s="28">
        <v>0</v>
      </c>
      <c r="I35" s="28">
        <v>0</v>
      </c>
      <c r="J35" s="28">
        <v>1</v>
      </c>
      <c r="K35" s="28">
        <v>0</v>
      </c>
      <c r="L35" s="28">
        <f t="shared" si="12"/>
        <v>1</v>
      </c>
      <c r="M35" s="29">
        <v>120</v>
      </c>
      <c r="N35" s="30">
        <f t="shared" si="13"/>
        <v>0.5</v>
      </c>
      <c r="O35" s="30">
        <f t="shared" si="14"/>
        <v>8.3333333333333332E-3</v>
      </c>
      <c r="P35" s="27">
        <f t="shared" si="15"/>
        <v>2</v>
      </c>
      <c r="Q35" s="27">
        <f t="shared" si="15"/>
        <v>2.1</v>
      </c>
      <c r="R35" s="27">
        <f t="shared" si="15"/>
        <v>2.2000000000000002</v>
      </c>
      <c r="S35" s="27">
        <f t="shared" si="15"/>
        <v>1.8000000000000003</v>
      </c>
      <c r="T35" s="27">
        <f t="shared" si="15"/>
        <v>1.9</v>
      </c>
      <c r="U35" s="27">
        <f t="shared" si="15"/>
        <v>1.6</v>
      </c>
      <c r="V35" s="27">
        <f t="shared" si="15"/>
        <v>2</v>
      </c>
      <c r="W35" s="27">
        <f t="shared" si="15"/>
        <v>2.8000000000000003</v>
      </c>
      <c r="X35" s="27">
        <f t="shared" si="3"/>
        <v>1.1859999999999999</v>
      </c>
      <c r="Y35" s="27">
        <f t="shared" si="4"/>
        <v>0.91199999999999992</v>
      </c>
      <c r="Z35" s="27">
        <f t="shared" si="5"/>
        <v>1.04</v>
      </c>
      <c r="AA35" s="27">
        <f t="shared" si="6"/>
        <v>1.9660000000000002</v>
      </c>
      <c r="AB35" s="16">
        <f t="shared" si="7"/>
        <v>1.9000000000000001</v>
      </c>
      <c r="AC35" s="16">
        <f t="shared" si="8"/>
        <v>0.92799999999999994</v>
      </c>
      <c r="AD35" s="16">
        <f t="shared" si="9"/>
        <v>1.74</v>
      </c>
      <c r="AE35" s="16">
        <f t="shared" si="10"/>
        <v>1.6480000000000001</v>
      </c>
      <c r="AF35" s="27">
        <f t="shared" si="16"/>
        <v>1.0750000000000002</v>
      </c>
      <c r="AG35" s="32">
        <f t="shared" si="11"/>
        <v>0.73066666666666669</v>
      </c>
      <c r="AH35" s="27">
        <f t="shared" si="17"/>
        <v>1.1005000000000003</v>
      </c>
      <c r="AI35" s="27">
        <f t="shared" si="18"/>
        <v>1.0683333333333336</v>
      </c>
      <c r="AJ35" s="31">
        <f t="shared" si="19"/>
        <v>-0.24099999999999994</v>
      </c>
      <c r="AK35" s="27">
        <f t="shared" si="20"/>
        <v>-7.9166666666666885E-2</v>
      </c>
      <c r="AL35" s="27">
        <f t="shared" si="21"/>
        <v>0.6053333333333335</v>
      </c>
      <c r="AM35" s="27">
        <f t="shared" si="22"/>
        <v>0.17666666666666669</v>
      </c>
      <c r="AN35" s="27">
        <f t="shared" si="23"/>
        <v>1.0353333333333334</v>
      </c>
    </row>
    <row r="36" spans="1:40" x14ac:dyDescent="0.2">
      <c r="A36" s="15">
        <f t="shared" si="24"/>
        <v>22</v>
      </c>
      <c r="B36" s="16" t="s">
        <v>35</v>
      </c>
      <c r="C36" s="16" t="s">
        <v>26</v>
      </c>
      <c r="D36" s="19">
        <v>1.5</v>
      </c>
      <c r="E36" s="26">
        <f t="shared" si="1"/>
        <v>0.4</v>
      </c>
      <c r="F36" s="16">
        <v>0.2</v>
      </c>
      <c r="G36" s="28">
        <v>0</v>
      </c>
      <c r="H36" s="28">
        <v>0</v>
      </c>
      <c r="I36" s="28">
        <v>0</v>
      </c>
      <c r="J36" s="28">
        <v>1</v>
      </c>
      <c r="K36" s="28">
        <v>0</v>
      </c>
      <c r="L36" s="28">
        <f t="shared" si="12"/>
        <v>1</v>
      </c>
      <c r="M36" s="29">
        <v>120</v>
      </c>
      <c r="N36" s="30">
        <f t="shared" si="13"/>
        <v>0.5</v>
      </c>
      <c r="O36" s="30">
        <f t="shared" si="14"/>
        <v>8.3333333333333332E-3</v>
      </c>
      <c r="P36" s="27">
        <f t="shared" si="15"/>
        <v>2</v>
      </c>
      <c r="Q36" s="27">
        <f t="shared" si="15"/>
        <v>2.1</v>
      </c>
      <c r="R36" s="27">
        <f t="shared" si="15"/>
        <v>2.2000000000000002</v>
      </c>
      <c r="S36" s="27">
        <f t="shared" si="15"/>
        <v>1.8000000000000003</v>
      </c>
      <c r="T36" s="27">
        <f t="shared" si="15"/>
        <v>1.9</v>
      </c>
      <c r="U36" s="27">
        <f t="shared" si="15"/>
        <v>1.6</v>
      </c>
      <c r="V36" s="27">
        <f t="shared" si="15"/>
        <v>2</v>
      </c>
      <c r="W36" s="27">
        <f t="shared" si="15"/>
        <v>2.8000000000000003</v>
      </c>
      <c r="X36" s="27">
        <f t="shared" si="3"/>
        <v>1.1859999999999999</v>
      </c>
      <c r="Y36" s="27">
        <f t="shared" si="4"/>
        <v>0.91199999999999992</v>
      </c>
      <c r="Z36" s="27">
        <f t="shared" si="5"/>
        <v>1.04</v>
      </c>
      <c r="AA36" s="27">
        <f t="shared" si="6"/>
        <v>1.9660000000000002</v>
      </c>
      <c r="AB36" s="16">
        <f t="shared" si="7"/>
        <v>1.9000000000000001</v>
      </c>
      <c r="AC36" s="16">
        <f t="shared" si="8"/>
        <v>0.92799999999999994</v>
      </c>
      <c r="AD36" s="16">
        <f t="shared" si="9"/>
        <v>1.74</v>
      </c>
      <c r="AE36" s="16">
        <f t="shared" si="10"/>
        <v>1.6480000000000001</v>
      </c>
      <c r="AF36" s="27">
        <f t="shared" si="16"/>
        <v>1.0750000000000002</v>
      </c>
      <c r="AG36" s="32">
        <f t="shared" si="11"/>
        <v>0.73066666666666669</v>
      </c>
      <c r="AH36" s="27">
        <f t="shared" si="17"/>
        <v>1.1005000000000003</v>
      </c>
      <c r="AI36" s="27">
        <f t="shared" si="18"/>
        <v>1.0683333333333336</v>
      </c>
      <c r="AJ36" s="31">
        <f t="shared" si="19"/>
        <v>-0.24099999999999994</v>
      </c>
      <c r="AK36" s="27">
        <f t="shared" si="20"/>
        <v>-7.9166666666666885E-2</v>
      </c>
      <c r="AL36" s="27">
        <f t="shared" si="21"/>
        <v>0.6053333333333335</v>
      </c>
      <c r="AM36" s="27">
        <f t="shared" si="22"/>
        <v>0.17666666666666669</v>
      </c>
      <c r="AN36" s="27">
        <f t="shared" si="23"/>
        <v>1.0353333333333334</v>
      </c>
    </row>
    <row r="37" spans="1:40" x14ac:dyDescent="0.2">
      <c r="A37" s="15">
        <f t="shared" si="24"/>
        <v>23</v>
      </c>
      <c r="B37" s="16" t="s">
        <v>35</v>
      </c>
      <c r="C37" s="16" t="s">
        <v>27</v>
      </c>
      <c r="D37" s="19">
        <v>2</v>
      </c>
      <c r="E37" s="26">
        <f t="shared" si="1"/>
        <v>0.48000000000000009</v>
      </c>
      <c r="F37" s="16">
        <v>0.2</v>
      </c>
      <c r="G37" s="28">
        <v>0</v>
      </c>
      <c r="H37" s="28">
        <v>0</v>
      </c>
      <c r="I37" s="28">
        <v>0.2</v>
      </c>
      <c r="J37" s="28">
        <v>0.8</v>
      </c>
      <c r="K37" s="28">
        <v>0</v>
      </c>
      <c r="L37" s="28">
        <f t="shared" si="12"/>
        <v>1</v>
      </c>
      <c r="M37" s="29">
        <v>60</v>
      </c>
      <c r="N37" s="30">
        <f t="shared" si="13"/>
        <v>1</v>
      </c>
      <c r="O37" s="30">
        <f t="shared" si="14"/>
        <v>1.6666666666666666E-2</v>
      </c>
      <c r="P37" s="27">
        <f t="shared" si="15"/>
        <v>2.666666666666667</v>
      </c>
      <c r="Q37" s="27">
        <f t="shared" si="15"/>
        <v>2.8000000000000003</v>
      </c>
      <c r="R37" s="27">
        <f t="shared" si="15"/>
        <v>2.9333333333333336</v>
      </c>
      <c r="S37" s="27">
        <f t="shared" si="15"/>
        <v>2.4000000000000004</v>
      </c>
      <c r="T37" s="27">
        <f t="shared" si="15"/>
        <v>2.5333333333333332</v>
      </c>
      <c r="U37" s="27">
        <f t="shared" si="15"/>
        <v>2.1333333333333333</v>
      </c>
      <c r="V37" s="27">
        <f t="shared" si="15"/>
        <v>2.666666666666667</v>
      </c>
      <c r="W37" s="27">
        <f t="shared" si="15"/>
        <v>3.7333333333333338</v>
      </c>
      <c r="X37" s="27">
        <f t="shared" si="3"/>
        <v>1.4620000000000002</v>
      </c>
      <c r="Y37" s="27">
        <f t="shared" si="4"/>
        <v>1.1832</v>
      </c>
      <c r="Z37" s="27">
        <f t="shared" si="5"/>
        <v>1.33</v>
      </c>
      <c r="AA37" s="27">
        <f t="shared" si="6"/>
        <v>2.1944000000000004</v>
      </c>
      <c r="AB37" s="16">
        <f t="shared" si="7"/>
        <v>2.1296000000000004</v>
      </c>
      <c r="AC37" s="16">
        <f t="shared" si="8"/>
        <v>1.1544000000000001</v>
      </c>
      <c r="AD37" s="16">
        <f t="shared" si="9"/>
        <v>1.9695999999999998</v>
      </c>
      <c r="AE37" s="16">
        <f t="shared" si="10"/>
        <v>1.8604000000000003</v>
      </c>
      <c r="AF37" s="27">
        <f t="shared" si="16"/>
        <v>1.47</v>
      </c>
      <c r="AG37" s="32">
        <f t="shared" si="11"/>
        <v>1.038</v>
      </c>
      <c r="AH37" s="27">
        <f t="shared" si="17"/>
        <v>1.4418000000000002</v>
      </c>
      <c r="AI37" s="27">
        <f t="shared" si="18"/>
        <v>1.4200000000000002</v>
      </c>
      <c r="AJ37" s="31">
        <f t="shared" si="19"/>
        <v>5.5600000000000011E-2</v>
      </c>
      <c r="AK37" s="27">
        <f t="shared" si="20"/>
        <v>0.24539999999999951</v>
      </c>
      <c r="AL37" s="27">
        <f t="shared" si="21"/>
        <v>0.84559999999999991</v>
      </c>
      <c r="AM37" s="27">
        <f t="shared" si="22"/>
        <v>0.53040000000000054</v>
      </c>
      <c r="AN37" s="27">
        <f t="shared" si="23"/>
        <v>1.6396000000000002</v>
      </c>
    </row>
    <row r="38" spans="1:40" x14ac:dyDescent="0.2">
      <c r="A38" s="15">
        <f t="shared" si="24"/>
        <v>24</v>
      </c>
      <c r="B38" s="16" t="s">
        <v>35</v>
      </c>
      <c r="C38" s="16" t="s">
        <v>28</v>
      </c>
      <c r="D38" s="19">
        <v>2</v>
      </c>
      <c r="E38" s="26">
        <f t="shared" si="1"/>
        <v>0.48000000000000009</v>
      </c>
      <c r="F38" s="16">
        <v>0.2</v>
      </c>
      <c r="G38" s="28">
        <v>0</v>
      </c>
      <c r="H38" s="28">
        <v>0</v>
      </c>
      <c r="I38" s="28">
        <v>0.2</v>
      </c>
      <c r="J38" s="28">
        <v>0.8</v>
      </c>
      <c r="K38" s="28">
        <v>0</v>
      </c>
      <c r="L38" s="28">
        <f t="shared" si="12"/>
        <v>1</v>
      </c>
      <c r="M38" s="29">
        <v>60</v>
      </c>
      <c r="N38" s="30">
        <f t="shared" si="13"/>
        <v>1</v>
      </c>
      <c r="O38" s="30">
        <f t="shared" si="14"/>
        <v>1.6666666666666666E-2</v>
      </c>
      <c r="P38" s="27">
        <f t="shared" si="15"/>
        <v>2.666666666666667</v>
      </c>
      <c r="Q38" s="27">
        <f t="shared" si="15"/>
        <v>2.8000000000000003</v>
      </c>
      <c r="R38" s="27">
        <f t="shared" si="15"/>
        <v>2.9333333333333336</v>
      </c>
      <c r="S38" s="27">
        <f t="shared" si="15"/>
        <v>2.4000000000000004</v>
      </c>
      <c r="T38" s="27">
        <f t="shared" si="15"/>
        <v>2.5333333333333332</v>
      </c>
      <c r="U38" s="27">
        <f t="shared" si="15"/>
        <v>2.1333333333333333</v>
      </c>
      <c r="V38" s="27">
        <f t="shared" si="15"/>
        <v>2.666666666666667</v>
      </c>
      <c r="W38" s="27">
        <f t="shared" si="15"/>
        <v>3.7333333333333338</v>
      </c>
      <c r="X38" s="27">
        <f t="shared" si="3"/>
        <v>1.4620000000000002</v>
      </c>
      <c r="Y38" s="27">
        <f t="shared" si="4"/>
        <v>1.1832</v>
      </c>
      <c r="Z38" s="27">
        <f t="shared" si="5"/>
        <v>1.33</v>
      </c>
      <c r="AA38" s="27">
        <f t="shared" si="6"/>
        <v>2.1944000000000004</v>
      </c>
      <c r="AB38" s="16">
        <f t="shared" si="7"/>
        <v>2.1296000000000004</v>
      </c>
      <c r="AC38" s="16">
        <f t="shared" si="8"/>
        <v>1.1544000000000001</v>
      </c>
      <c r="AD38" s="16">
        <f t="shared" si="9"/>
        <v>1.9695999999999998</v>
      </c>
      <c r="AE38" s="16">
        <f t="shared" si="10"/>
        <v>1.8604000000000003</v>
      </c>
      <c r="AF38" s="27">
        <f t="shared" si="16"/>
        <v>1.47</v>
      </c>
      <c r="AG38" s="32">
        <f t="shared" si="11"/>
        <v>1.038</v>
      </c>
      <c r="AH38" s="27">
        <f t="shared" si="17"/>
        <v>1.4418000000000002</v>
      </c>
      <c r="AI38" s="27">
        <f t="shared" si="18"/>
        <v>1.4200000000000002</v>
      </c>
      <c r="AJ38" s="31">
        <f t="shared" si="19"/>
        <v>5.5600000000000011E-2</v>
      </c>
      <c r="AK38" s="27">
        <f t="shared" si="20"/>
        <v>0.24539999999999951</v>
      </c>
      <c r="AL38" s="27">
        <f t="shared" si="21"/>
        <v>0.84559999999999991</v>
      </c>
      <c r="AM38" s="27">
        <f t="shared" si="22"/>
        <v>0.53040000000000054</v>
      </c>
      <c r="AN38" s="27">
        <f t="shared" si="23"/>
        <v>1.6396000000000002</v>
      </c>
    </row>
    <row r="39" spans="1:40" x14ac:dyDescent="0.2">
      <c r="A39" s="15">
        <f t="shared" si="24"/>
        <v>25</v>
      </c>
      <c r="B39" s="16" t="s">
        <v>35</v>
      </c>
      <c r="C39" s="16" t="s">
        <v>29</v>
      </c>
      <c r="D39" s="19">
        <v>1.5</v>
      </c>
      <c r="E39" s="26">
        <f t="shared" si="1"/>
        <v>0.4</v>
      </c>
      <c r="F39" s="16">
        <v>0.2</v>
      </c>
      <c r="G39" s="28">
        <v>0</v>
      </c>
      <c r="H39" s="28">
        <v>0</v>
      </c>
      <c r="I39" s="28">
        <v>0</v>
      </c>
      <c r="J39" s="28">
        <v>1</v>
      </c>
      <c r="K39" s="28">
        <v>0</v>
      </c>
      <c r="L39" s="28">
        <f t="shared" si="12"/>
        <v>1</v>
      </c>
      <c r="M39" s="29">
        <v>40</v>
      </c>
      <c r="N39" s="30">
        <f t="shared" si="13"/>
        <v>1.5</v>
      </c>
      <c r="O39" s="30">
        <f t="shared" si="14"/>
        <v>2.5000000000000001E-2</v>
      </c>
      <c r="P39" s="27">
        <f t="shared" si="15"/>
        <v>2</v>
      </c>
      <c r="Q39" s="27">
        <f t="shared" si="15"/>
        <v>2.1</v>
      </c>
      <c r="R39" s="27">
        <f t="shared" si="15"/>
        <v>2.2000000000000002</v>
      </c>
      <c r="S39" s="27">
        <f t="shared" si="15"/>
        <v>1.8000000000000003</v>
      </c>
      <c r="T39" s="27">
        <f t="shared" si="15"/>
        <v>1.9</v>
      </c>
      <c r="U39" s="27">
        <f t="shared" si="15"/>
        <v>1.6</v>
      </c>
      <c r="V39" s="27">
        <f t="shared" si="15"/>
        <v>2</v>
      </c>
      <c r="W39" s="27">
        <f t="shared" si="15"/>
        <v>2.8000000000000003</v>
      </c>
      <c r="X39" s="27">
        <f t="shared" si="3"/>
        <v>1.1859999999999999</v>
      </c>
      <c r="Y39" s="27">
        <f t="shared" si="4"/>
        <v>0.91199999999999992</v>
      </c>
      <c r="Z39" s="27">
        <f t="shared" si="5"/>
        <v>1.04</v>
      </c>
      <c r="AA39" s="27">
        <f t="shared" si="6"/>
        <v>1.9660000000000002</v>
      </c>
      <c r="AB39" s="16">
        <f t="shared" si="7"/>
        <v>1.9000000000000001</v>
      </c>
      <c r="AC39" s="16">
        <f t="shared" si="8"/>
        <v>0.92799999999999994</v>
      </c>
      <c r="AD39" s="16">
        <f t="shared" si="9"/>
        <v>1.74</v>
      </c>
      <c r="AE39" s="16">
        <f t="shared" si="10"/>
        <v>1.6480000000000001</v>
      </c>
      <c r="AF39" s="27">
        <f t="shared" si="16"/>
        <v>1.0250000000000001</v>
      </c>
      <c r="AG39" s="32">
        <f t="shared" si="11"/>
        <v>0.56400000000000006</v>
      </c>
      <c r="AH39" s="27">
        <f t="shared" si="17"/>
        <v>0.92550000000000021</v>
      </c>
      <c r="AI39" s="27">
        <f t="shared" si="18"/>
        <v>0.88500000000000012</v>
      </c>
      <c r="AJ39" s="31">
        <f t="shared" si="19"/>
        <v>-0.3909999999999999</v>
      </c>
      <c r="AK39" s="27">
        <f t="shared" si="20"/>
        <v>-0.23750000000000024</v>
      </c>
      <c r="AL39" s="27">
        <f t="shared" si="21"/>
        <v>0.47200000000000014</v>
      </c>
      <c r="AM39" s="27">
        <f t="shared" si="22"/>
        <v>1.0000000000000009E-2</v>
      </c>
      <c r="AN39" s="27">
        <f t="shared" si="23"/>
        <v>0.80200000000000005</v>
      </c>
    </row>
    <row r="40" spans="1:40" x14ac:dyDescent="0.2">
      <c r="A40" s="15">
        <f t="shared" si="24"/>
        <v>26</v>
      </c>
      <c r="B40" s="16" t="s">
        <v>35</v>
      </c>
      <c r="C40" s="16" t="s">
        <v>30</v>
      </c>
      <c r="D40" s="19">
        <v>1.5</v>
      </c>
      <c r="E40" s="26">
        <f t="shared" si="1"/>
        <v>0.44000000000000006</v>
      </c>
      <c r="F40" s="16">
        <v>0.2</v>
      </c>
      <c r="G40" s="28">
        <v>0</v>
      </c>
      <c r="H40" s="28">
        <v>0</v>
      </c>
      <c r="I40" s="28">
        <v>0.1</v>
      </c>
      <c r="J40" s="28">
        <v>0.9</v>
      </c>
      <c r="K40" s="28">
        <v>0</v>
      </c>
      <c r="L40" s="28">
        <f t="shared" si="12"/>
        <v>1</v>
      </c>
      <c r="M40" s="29">
        <v>40</v>
      </c>
      <c r="N40" s="30">
        <f t="shared" si="13"/>
        <v>1.5</v>
      </c>
      <c r="O40" s="30">
        <f t="shared" si="14"/>
        <v>2.5000000000000001E-2</v>
      </c>
      <c r="P40" s="27">
        <f t="shared" si="15"/>
        <v>2</v>
      </c>
      <c r="Q40" s="27">
        <f t="shared" si="15"/>
        <v>2.1</v>
      </c>
      <c r="R40" s="27">
        <f t="shared" si="15"/>
        <v>2.2000000000000002</v>
      </c>
      <c r="S40" s="27">
        <f t="shared" si="15"/>
        <v>1.8000000000000003</v>
      </c>
      <c r="T40" s="27">
        <f t="shared" si="15"/>
        <v>1.9</v>
      </c>
      <c r="U40" s="27">
        <f t="shared" si="15"/>
        <v>1.6</v>
      </c>
      <c r="V40" s="27">
        <f t="shared" si="15"/>
        <v>2</v>
      </c>
      <c r="W40" s="27">
        <f t="shared" si="15"/>
        <v>2.8000000000000003</v>
      </c>
      <c r="X40" s="27">
        <f t="shared" si="3"/>
        <v>1.3240000000000001</v>
      </c>
      <c r="Y40" s="27">
        <f t="shared" si="4"/>
        <v>1.0476000000000001</v>
      </c>
      <c r="Z40" s="27">
        <f t="shared" si="5"/>
        <v>1.1850000000000003</v>
      </c>
      <c r="AA40" s="27">
        <f t="shared" si="6"/>
        <v>2.0802</v>
      </c>
      <c r="AB40" s="16">
        <f t="shared" si="7"/>
        <v>2.0148000000000001</v>
      </c>
      <c r="AC40" s="16">
        <f t="shared" si="8"/>
        <v>1.0412000000000001</v>
      </c>
      <c r="AD40" s="16">
        <f t="shared" si="9"/>
        <v>1.8548</v>
      </c>
      <c r="AE40" s="16">
        <f t="shared" si="10"/>
        <v>1.7542000000000002</v>
      </c>
      <c r="AF40" s="27">
        <f t="shared" si="16"/>
        <v>0.9850000000000001</v>
      </c>
      <c r="AG40" s="32">
        <f t="shared" si="11"/>
        <v>0.42599999999999993</v>
      </c>
      <c r="AH40" s="27">
        <f t="shared" si="17"/>
        <v>0.78990000000000005</v>
      </c>
      <c r="AI40" s="27">
        <f t="shared" si="18"/>
        <v>0.73999999999999988</v>
      </c>
      <c r="AJ40" s="31">
        <f t="shared" si="19"/>
        <v>-0.50519999999999976</v>
      </c>
      <c r="AK40" s="27">
        <f t="shared" si="20"/>
        <v>-0.35230000000000028</v>
      </c>
      <c r="AL40" s="27">
        <f t="shared" si="21"/>
        <v>0.35879999999999995</v>
      </c>
      <c r="AM40" s="27">
        <f t="shared" si="22"/>
        <v>-0.1048</v>
      </c>
      <c r="AN40" s="27">
        <f t="shared" si="23"/>
        <v>0.69579999999999997</v>
      </c>
    </row>
    <row r="41" spans="1:40" x14ac:dyDescent="0.2">
      <c r="N41" s="30"/>
      <c r="AG41" s="27"/>
    </row>
    <row r="42" spans="1:40" x14ac:dyDescent="0.2">
      <c r="N42" s="30"/>
    </row>
    <row r="43" spans="1:40" x14ac:dyDescent="0.2">
      <c r="B43" s="33"/>
      <c r="C43" s="33"/>
      <c r="D43" s="33"/>
      <c r="N43" s="30"/>
    </row>
    <row r="44" spans="1:40" x14ac:dyDescent="0.2">
      <c r="B44" s="33"/>
      <c r="C44" s="33"/>
      <c r="D44" s="33"/>
      <c r="N44" s="30"/>
    </row>
    <row r="45" spans="1:40" x14ac:dyDescent="0.2">
      <c r="B45" s="33"/>
      <c r="C45" s="33"/>
      <c r="D45" s="33"/>
      <c r="N45" s="30"/>
    </row>
    <row r="46" spans="1:40" x14ac:dyDescent="0.2">
      <c r="B46" s="33"/>
      <c r="C46" s="33"/>
      <c r="D46" s="33"/>
      <c r="N46" s="30"/>
    </row>
    <row r="47" spans="1:40" x14ac:dyDescent="0.2">
      <c r="B47" s="33"/>
      <c r="C47" s="33"/>
      <c r="D47" s="33"/>
      <c r="N47" s="30"/>
    </row>
    <row r="48" spans="1:40" x14ac:dyDescent="0.2">
      <c r="B48" s="33"/>
      <c r="C48" s="33"/>
      <c r="D48" s="33"/>
      <c r="N48" s="30"/>
    </row>
    <row r="49" spans="2:14" x14ac:dyDescent="0.2">
      <c r="B49" s="33"/>
      <c r="C49" s="33"/>
      <c r="D49" s="33"/>
      <c r="N49" s="30"/>
    </row>
    <row r="50" spans="2:14" x14ac:dyDescent="0.2">
      <c r="B50" s="33"/>
      <c r="C50" s="33"/>
      <c r="D50" s="33"/>
      <c r="N50" s="30"/>
    </row>
    <row r="51" spans="2:14" x14ac:dyDescent="0.2">
      <c r="B51" s="33"/>
      <c r="C51" s="33"/>
      <c r="D51" s="33"/>
      <c r="N51" s="30"/>
    </row>
    <row r="52" spans="2:14" x14ac:dyDescent="0.2">
      <c r="B52" s="33"/>
      <c r="C52" s="33"/>
      <c r="D52" s="33"/>
      <c r="N52" s="30"/>
    </row>
    <row r="53" spans="2:14" x14ac:dyDescent="0.2">
      <c r="B53" s="33"/>
      <c r="C53" s="33"/>
      <c r="D53" s="33"/>
      <c r="N53" s="30"/>
    </row>
    <row r="54" spans="2:14" x14ac:dyDescent="0.2">
      <c r="B54" s="33"/>
      <c r="C54" s="33"/>
      <c r="D54" s="33"/>
      <c r="N54" s="30"/>
    </row>
    <row r="55" spans="2:14" x14ac:dyDescent="0.2">
      <c r="B55" s="33"/>
      <c r="C55" s="33"/>
      <c r="D55" s="33"/>
      <c r="N55" s="30"/>
    </row>
    <row r="56" spans="2:14" x14ac:dyDescent="0.2">
      <c r="B56" s="33"/>
      <c r="C56" s="33"/>
      <c r="D56" s="33"/>
      <c r="N56" s="30"/>
    </row>
    <row r="57" spans="2:14" x14ac:dyDescent="0.2">
      <c r="B57" s="33"/>
      <c r="C57" s="33"/>
      <c r="D57" s="33"/>
      <c r="N57" s="30"/>
    </row>
    <row r="58" spans="2:14" x14ac:dyDescent="0.2">
      <c r="B58" s="33"/>
      <c r="C58" s="33"/>
      <c r="D58" s="33"/>
      <c r="N58" s="30"/>
    </row>
    <row r="59" spans="2:14" x14ac:dyDescent="0.2">
      <c r="B59" s="33"/>
      <c r="C59" s="33"/>
      <c r="D59" s="33"/>
      <c r="N59" s="30"/>
    </row>
    <row r="60" spans="2:14" x14ac:dyDescent="0.2">
      <c r="B60" s="33"/>
      <c r="C60" s="33"/>
      <c r="D60" s="33"/>
      <c r="N60" s="30"/>
    </row>
    <row r="61" spans="2:14" x14ac:dyDescent="0.2">
      <c r="N61" s="30"/>
    </row>
    <row r="62" spans="2:14" x14ac:dyDescent="0.2">
      <c r="N62" s="30"/>
    </row>
    <row r="63" spans="2:14" x14ac:dyDescent="0.2">
      <c r="N63" s="30"/>
    </row>
    <row r="64" spans="2:14" x14ac:dyDescent="0.2">
      <c r="N64" s="30"/>
    </row>
    <row r="65" spans="14:14" x14ac:dyDescent="0.2">
      <c r="N65" s="30"/>
    </row>
  </sheetData>
  <autoFilter ref="A14:T40" xr:uid="{F0D8C329-FDB2-4A00-B3D6-6E286400246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781E6-899A-4B39-8FA7-E66A1C36F59D}">
  <dimension ref="A2:F27"/>
  <sheetViews>
    <sheetView topLeftCell="A10" workbookViewId="0">
      <selection activeCell="A22" sqref="A22:F27"/>
    </sheetView>
  </sheetViews>
  <sheetFormatPr defaultRowHeight="15.75" x14ac:dyDescent="0.25"/>
  <cols>
    <col min="1" max="1" width="16.75" bestFit="1" customWidth="1"/>
    <col min="2" max="2" width="16.625" bestFit="1" customWidth="1"/>
    <col min="3" max="3" width="16.75" bestFit="1" customWidth="1"/>
    <col min="4" max="4" width="15.5" bestFit="1" customWidth="1"/>
    <col min="5" max="5" width="16.75" bestFit="1" customWidth="1"/>
    <col min="6" max="6" width="30" bestFit="1" customWidth="1"/>
  </cols>
  <sheetData>
    <row r="2" spans="1:6" s="51" customFormat="1" x14ac:dyDescent="0.25"/>
    <row r="3" spans="1:6" x14ac:dyDescent="0.25">
      <c r="A3" s="36" t="s">
        <v>111</v>
      </c>
      <c r="B3" s="36"/>
      <c r="C3" s="36"/>
      <c r="D3" s="36"/>
      <c r="E3" s="36"/>
      <c r="F3" s="36"/>
    </row>
    <row r="4" spans="1:6" s="36" customFormat="1" ht="27" customHeight="1" x14ac:dyDescent="0.25">
      <c r="A4" s="35" t="s">
        <v>56</v>
      </c>
      <c r="B4" s="36" t="s">
        <v>69</v>
      </c>
      <c r="C4" s="36" t="s">
        <v>70</v>
      </c>
      <c r="D4" s="36" t="s">
        <v>71</v>
      </c>
      <c r="E4" s="36" t="s">
        <v>72</v>
      </c>
      <c r="F4" s="36" t="s">
        <v>73</v>
      </c>
    </row>
    <row r="5" spans="1:6" x14ac:dyDescent="0.25">
      <c r="A5" s="11" t="s">
        <v>3</v>
      </c>
      <c r="B5" s="12">
        <v>0.56365714285714286</v>
      </c>
      <c r="C5" s="12">
        <v>0.88405714285714276</v>
      </c>
      <c r="D5" s="12">
        <v>0.88860000000000017</v>
      </c>
      <c r="E5" s="12">
        <v>-0.42352857142857098</v>
      </c>
      <c r="F5" s="12">
        <v>-0.13215714285714333</v>
      </c>
    </row>
    <row r="6" spans="1:6" x14ac:dyDescent="0.25">
      <c r="A6" s="11" t="s">
        <v>35</v>
      </c>
      <c r="B6" s="12">
        <v>0.75455555555555565</v>
      </c>
      <c r="C6" s="12">
        <v>1.1333333333333335</v>
      </c>
      <c r="D6" s="12">
        <v>1.1002777777777779</v>
      </c>
      <c r="E6" s="12">
        <v>-0.21116666666666659</v>
      </c>
      <c r="F6" s="12">
        <v>-4.2888888888889219E-2</v>
      </c>
    </row>
    <row r="7" spans="1:6" x14ac:dyDescent="0.25">
      <c r="A7" s="11" t="s">
        <v>19</v>
      </c>
      <c r="B7" s="12">
        <v>1.6308444444444443</v>
      </c>
      <c r="C7" s="12">
        <v>1.9410000000000001</v>
      </c>
      <c r="D7" s="12">
        <v>2.0147555555555559</v>
      </c>
      <c r="E7" s="12">
        <v>0.79453333333333365</v>
      </c>
      <c r="F7" s="12">
        <v>1.0421555555555553</v>
      </c>
    </row>
    <row r="8" spans="1:6" x14ac:dyDescent="0.25">
      <c r="A8" s="11" t="s">
        <v>9</v>
      </c>
      <c r="B8" s="12">
        <v>1.0154366666666672</v>
      </c>
      <c r="C8" s="12">
        <v>1.4975800000000001</v>
      </c>
      <c r="D8" s="12">
        <v>1.5716883333333336</v>
      </c>
      <c r="E8" s="12">
        <v>-0.70616999999999919</v>
      </c>
      <c r="F8" s="12">
        <v>-0.21325166666666728</v>
      </c>
    </row>
    <row r="9" spans="1:6" x14ac:dyDescent="0.25">
      <c r="A9" s="11" t="s">
        <v>57</v>
      </c>
      <c r="B9" s="12">
        <v>0.90460897435897458</v>
      </c>
      <c r="C9" s="12">
        <v>1.2995076923076925</v>
      </c>
      <c r="D9" s="12">
        <v>1.3301160256410258</v>
      </c>
      <c r="E9" s="12">
        <v>-0.34268461538461487</v>
      </c>
      <c r="F9" s="12">
        <v>-7.249358974359436E-3</v>
      </c>
    </row>
    <row r="11" spans="1:6" x14ac:dyDescent="0.25">
      <c r="B11" s="36"/>
      <c r="C11" s="36"/>
      <c r="D11" s="36"/>
      <c r="E11" s="36"/>
      <c r="F11" s="36"/>
    </row>
    <row r="12" spans="1:6" x14ac:dyDescent="0.25">
      <c r="A12" s="36" t="s">
        <v>110</v>
      </c>
    </row>
    <row r="13" spans="1:6" x14ac:dyDescent="0.25">
      <c r="A13" s="46" t="s">
        <v>112</v>
      </c>
      <c r="B13" s="61" t="s">
        <v>3</v>
      </c>
      <c r="C13" s="61" t="s">
        <v>35</v>
      </c>
      <c r="D13" s="61" t="s">
        <v>19</v>
      </c>
      <c r="E13" s="61" t="s">
        <v>9</v>
      </c>
    </row>
    <row r="14" spans="1:6" x14ac:dyDescent="0.25">
      <c r="A14" s="46" t="s">
        <v>69</v>
      </c>
      <c r="B14" s="62">
        <v>0.56365714285714286</v>
      </c>
      <c r="C14" s="62">
        <v>0.75455555555555565</v>
      </c>
      <c r="D14" s="62">
        <v>1.6308444444444443</v>
      </c>
      <c r="E14" s="62">
        <v>1.0154366666666672</v>
      </c>
    </row>
    <row r="15" spans="1:6" x14ac:dyDescent="0.25">
      <c r="A15" s="46" t="s">
        <v>70</v>
      </c>
      <c r="B15" s="62">
        <v>0.88405714285714276</v>
      </c>
      <c r="C15" s="62">
        <v>1.1333333333333335</v>
      </c>
      <c r="D15" s="62">
        <v>1.9410000000000001</v>
      </c>
      <c r="E15" s="62">
        <v>1.4975800000000001</v>
      </c>
    </row>
    <row r="16" spans="1:6" x14ac:dyDescent="0.25">
      <c r="A16" s="46" t="s">
        <v>71</v>
      </c>
      <c r="B16" s="62">
        <v>0.88860000000000017</v>
      </c>
      <c r="C16" s="62">
        <v>1.1002777777777779</v>
      </c>
      <c r="D16" s="62">
        <v>2.0147555555555559</v>
      </c>
      <c r="E16" s="62">
        <v>1.5716883333333336</v>
      </c>
    </row>
    <row r="17" spans="1:6" x14ac:dyDescent="0.25">
      <c r="A17" s="46" t="s">
        <v>72</v>
      </c>
      <c r="B17" s="62">
        <v>-0.42352857142857098</v>
      </c>
      <c r="C17" s="62">
        <v>-0.21116666666666659</v>
      </c>
      <c r="D17" s="62">
        <v>0.79453333333333365</v>
      </c>
      <c r="E17" s="62">
        <v>-0.70616999999999919</v>
      </c>
    </row>
    <row r="18" spans="1:6" x14ac:dyDescent="0.25">
      <c r="A18" s="46" t="s">
        <v>73</v>
      </c>
      <c r="B18" s="62">
        <v>-0.13215714285714333</v>
      </c>
      <c r="C18" s="62">
        <v>-4.2888888888889219E-2</v>
      </c>
      <c r="D18" s="62">
        <v>1.0421555555555553</v>
      </c>
      <c r="E18" s="62">
        <v>-0.21325166666666728</v>
      </c>
    </row>
    <row r="21" spans="1:6" x14ac:dyDescent="0.25">
      <c r="A21" s="63" t="s">
        <v>113</v>
      </c>
      <c r="B21" s="63"/>
      <c r="C21" s="63"/>
      <c r="D21" s="63"/>
      <c r="E21" s="63"/>
      <c r="F21" s="63"/>
    </row>
    <row r="22" spans="1:6" x14ac:dyDescent="0.25">
      <c r="A22" s="70" t="s">
        <v>112</v>
      </c>
      <c r="B22" s="70" t="s">
        <v>3</v>
      </c>
      <c r="C22" s="70" t="s">
        <v>35</v>
      </c>
      <c r="D22" s="70" t="s">
        <v>19</v>
      </c>
      <c r="E22" s="70" t="s">
        <v>9</v>
      </c>
      <c r="F22" s="71" t="s">
        <v>92</v>
      </c>
    </row>
    <row r="23" spans="1:6" s="1" customFormat="1" x14ac:dyDescent="0.25">
      <c r="A23" s="57" t="s">
        <v>46</v>
      </c>
      <c r="B23" s="58">
        <v>0.3</v>
      </c>
      <c r="C23" s="58">
        <v>0.8</v>
      </c>
      <c r="D23" s="58">
        <v>0.35</v>
      </c>
      <c r="E23" s="58">
        <v>0.55000000000000004</v>
      </c>
      <c r="F23" s="57">
        <f>SUMPRODUCT(B14:E14,B23:E23)</f>
        <v>1.9020273095238101</v>
      </c>
    </row>
    <row r="24" spans="1:6" s="1" customFormat="1" x14ac:dyDescent="0.25">
      <c r="A24" s="57" t="s">
        <v>47</v>
      </c>
      <c r="B24" s="58">
        <v>0.55000000000000004</v>
      </c>
      <c r="C24" s="58">
        <v>0.8</v>
      </c>
      <c r="D24" s="58">
        <v>0.4</v>
      </c>
      <c r="E24" s="58">
        <v>0.6</v>
      </c>
      <c r="F24" s="59">
        <f>SUMPRODUCT(B15:E15,B24:E24)</f>
        <v>3.0678460952380955</v>
      </c>
    </row>
    <row r="25" spans="1:6" s="1" customFormat="1" x14ac:dyDescent="0.25">
      <c r="A25" s="57" t="s">
        <v>48</v>
      </c>
      <c r="B25" s="58">
        <v>0.4</v>
      </c>
      <c r="C25" s="58">
        <v>0.75</v>
      </c>
      <c r="D25" s="60">
        <v>0.55000000000000004</v>
      </c>
      <c r="E25" s="58">
        <v>0.85</v>
      </c>
      <c r="F25" s="59">
        <f>SUMPRODUCT(B16:E16,B25:E25)</f>
        <v>3.6246989722222223</v>
      </c>
    </row>
    <row r="26" spans="1:6" s="1" customFormat="1" x14ac:dyDescent="0.25">
      <c r="A26" s="57" t="s">
        <v>49</v>
      </c>
      <c r="B26" s="58">
        <v>0.55000000000000004</v>
      </c>
      <c r="C26" s="58">
        <v>0.9</v>
      </c>
      <c r="D26" s="58">
        <v>0.7</v>
      </c>
      <c r="E26" s="58">
        <v>0.9</v>
      </c>
      <c r="F26" s="59">
        <f>SUMPRODUCT(B17:E17,B26:E26)</f>
        <v>-0.50237038095237974</v>
      </c>
    </row>
    <row r="27" spans="1:6" s="1" customFormat="1" x14ac:dyDescent="0.25">
      <c r="A27" s="57" t="s">
        <v>50</v>
      </c>
      <c r="B27" s="58">
        <v>0.5</v>
      </c>
      <c r="C27" s="58">
        <v>0.95</v>
      </c>
      <c r="D27" s="58">
        <v>0.8</v>
      </c>
      <c r="E27" s="58">
        <v>0.85</v>
      </c>
      <c r="F27" s="59">
        <f>SUMPRODUCT(B18:E18,B27:E27)</f>
        <v>0.54563751190476062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E791-5CF1-49CB-8353-60129EAD799E}">
  <dimension ref="A2:J34"/>
  <sheetViews>
    <sheetView topLeftCell="A10" workbookViewId="0">
      <selection activeCell="A22" sqref="A22"/>
    </sheetView>
  </sheetViews>
  <sheetFormatPr defaultRowHeight="15.75" x14ac:dyDescent="0.25"/>
  <cols>
    <col min="1" max="1" width="16.75" bestFit="1" customWidth="1"/>
    <col min="2" max="2" width="30" bestFit="1" customWidth="1"/>
    <col min="3" max="3" width="22.375" bestFit="1" customWidth="1"/>
    <col min="4" max="4" width="21" bestFit="1" customWidth="1"/>
    <col min="5" max="5" width="21.875" bestFit="1" customWidth="1"/>
    <col min="6" max="6" width="26" customWidth="1"/>
    <col min="7" max="8" width="24.75" bestFit="1" customWidth="1"/>
    <col min="9" max="9" width="21.875" bestFit="1" customWidth="1"/>
    <col min="10" max="10" width="15.625" bestFit="1" customWidth="1"/>
  </cols>
  <sheetData>
    <row r="2" spans="1:10" x14ac:dyDescent="0.25">
      <c r="A2" s="36" t="s">
        <v>111</v>
      </c>
    </row>
    <row r="3" spans="1:10" x14ac:dyDescent="0.25">
      <c r="A3" s="10" t="s">
        <v>56</v>
      </c>
      <c r="B3" t="s">
        <v>82</v>
      </c>
      <c r="C3" t="s">
        <v>83</v>
      </c>
      <c r="D3" t="s">
        <v>84</v>
      </c>
      <c r="E3" t="s">
        <v>85</v>
      </c>
      <c r="F3" t="s">
        <v>86</v>
      </c>
      <c r="G3" t="s">
        <v>87</v>
      </c>
      <c r="H3" t="s">
        <v>88</v>
      </c>
      <c r="I3" t="s">
        <v>89</v>
      </c>
      <c r="J3" t="s">
        <v>91</v>
      </c>
    </row>
    <row r="4" spans="1:10" x14ac:dyDescent="0.25">
      <c r="A4" s="11" t="s">
        <v>3</v>
      </c>
      <c r="B4" s="12">
        <v>0.56365714285714286</v>
      </c>
      <c r="C4" s="12">
        <v>0.88405714285714276</v>
      </c>
      <c r="D4" s="12">
        <v>0.88860000000000017</v>
      </c>
      <c r="E4" s="12">
        <v>-0.42352857142857098</v>
      </c>
      <c r="F4" s="12">
        <v>-0.13215714285714333</v>
      </c>
      <c r="G4" s="12">
        <v>0.4034999999999998</v>
      </c>
      <c r="H4" s="12">
        <v>0.29652857142857159</v>
      </c>
      <c r="I4" s="12">
        <v>1.4487571428571431</v>
      </c>
      <c r="J4" s="12">
        <v>1.33</v>
      </c>
    </row>
    <row r="5" spans="1:10" x14ac:dyDescent="0.25">
      <c r="A5" s="11" t="s">
        <v>35</v>
      </c>
      <c r="B5" s="12">
        <v>0.75455555555555565</v>
      </c>
      <c r="C5" s="12">
        <v>1.1333333333333335</v>
      </c>
      <c r="D5" s="12">
        <v>1.1002777777777779</v>
      </c>
      <c r="E5" s="12">
        <v>-0.21116666666666659</v>
      </c>
      <c r="F5" s="12">
        <v>-4.2888888888889219E-2</v>
      </c>
      <c r="G5" s="12">
        <v>0.62211111111111117</v>
      </c>
      <c r="H5" s="12">
        <v>0.21988888888888905</v>
      </c>
      <c r="I5" s="12">
        <v>1.1412777777777778</v>
      </c>
      <c r="J5" s="12">
        <v>1.1833333333333333</v>
      </c>
    </row>
    <row r="6" spans="1:10" x14ac:dyDescent="0.25">
      <c r="A6" s="11" t="s">
        <v>19</v>
      </c>
      <c r="B6" s="12">
        <v>1.6308444444444443</v>
      </c>
      <c r="C6" s="12">
        <v>1.9410000000000001</v>
      </c>
      <c r="D6" s="12">
        <v>2.0147555555555559</v>
      </c>
      <c r="E6" s="12">
        <v>0.79453333333333365</v>
      </c>
      <c r="F6" s="12">
        <v>1.0421555555555553</v>
      </c>
      <c r="G6" s="12">
        <v>1.3339555555555556</v>
      </c>
      <c r="H6" s="12">
        <v>1.4036444444444447</v>
      </c>
      <c r="I6" s="12">
        <v>2.7135555555555553</v>
      </c>
      <c r="J6" s="12">
        <v>1.8900000000000003</v>
      </c>
    </row>
    <row r="7" spans="1:10" x14ac:dyDescent="0.25">
      <c r="A7" s="11" t="s">
        <v>9</v>
      </c>
      <c r="B7" s="12">
        <v>1.0154366666666672</v>
      </c>
      <c r="C7" s="12">
        <v>1.4975800000000001</v>
      </c>
      <c r="D7" s="12">
        <v>1.5716883333333336</v>
      </c>
      <c r="E7" s="12">
        <v>-0.70616999999999919</v>
      </c>
      <c r="F7" s="12">
        <v>-0.21325166666666728</v>
      </c>
      <c r="G7" s="12">
        <v>0.73063833333333317</v>
      </c>
      <c r="H7" s="12">
        <v>0.65417166666666715</v>
      </c>
      <c r="I7" s="12">
        <v>2.4356233333333335</v>
      </c>
      <c r="J7" s="12">
        <v>2.2079999999999997</v>
      </c>
    </row>
    <row r="8" spans="1:10" x14ac:dyDescent="0.25">
      <c r="A8" s="11" t="s">
        <v>57</v>
      </c>
      <c r="B8" s="12">
        <v>0.90460897435897458</v>
      </c>
      <c r="C8" s="12">
        <v>1.2995076923076925</v>
      </c>
      <c r="D8" s="12">
        <v>1.3301160256410258</v>
      </c>
      <c r="E8" s="12">
        <v>-0.34268461538461487</v>
      </c>
      <c r="F8" s="12">
        <v>-7.249358974359436E-3</v>
      </c>
      <c r="G8" s="12">
        <v>0.68713141025641022</v>
      </c>
      <c r="H8" s="12">
        <v>0.54414166666666697</v>
      </c>
      <c r="I8" s="12">
        <v>1.903302564102564</v>
      </c>
      <c r="J8" s="12">
        <v>1.6984615384615387</v>
      </c>
    </row>
    <row r="10" spans="1:10" x14ac:dyDescent="0.25">
      <c r="A10" s="36" t="s">
        <v>110</v>
      </c>
    </row>
    <row r="11" spans="1:10" s="34" customFormat="1" x14ac:dyDescent="0.25">
      <c r="A11" s="64" t="s">
        <v>112</v>
      </c>
      <c r="B11" s="65" t="s">
        <v>3</v>
      </c>
      <c r="C11" s="65" t="s">
        <v>35</v>
      </c>
      <c r="D11" s="65" t="s">
        <v>19</v>
      </c>
      <c r="E11" s="65" t="s">
        <v>9</v>
      </c>
    </row>
    <row r="12" spans="1:10" x14ac:dyDescent="0.25">
      <c r="A12" s="66" t="s">
        <v>82</v>
      </c>
      <c r="B12" s="62">
        <v>0.56365714285714286</v>
      </c>
      <c r="C12" s="62">
        <v>0.75455555555555565</v>
      </c>
      <c r="D12" s="62">
        <v>1.6308444444444443</v>
      </c>
      <c r="E12" s="62">
        <v>1.0154366666666672</v>
      </c>
    </row>
    <row r="13" spans="1:10" x14ac:dyDescent="0.25">
      <c r="A13" s="66" t="s">
        <v>83</v>
      </c>
      <c r="B13" s="62">
        <v>0.88405714285714276</v>
      </c>
      <c r="C13" s="62">
        <v>1.1333333333333335</v>
      </c>
      <c r="D13" s="62">
        <v>1.9410000000000001</v>
      </c>
      <c r="E13" s="62">
        <v>1.4975800000000001</v>
      </c>
    </row>
    <row r="14" spans="1:10" x14ac:dyDescent="0.25">
      <c r="A14" s="66" t="s">
        <v>84</v>
      </c>
      <c r="B14" s="62">
        <v>0.88860000000000017</v>
      </c>
      <c r="C14" s="62">
        <v>1.1002777777777779</v>
      </c>
      <c r="D14" s="62">
        <v>2.0147555555555559</v>
      </c>
      <c r="E14" s="62">
        <v>1.5716883333333336</v>
      </c>
    </row>
    <row r="15" spans="1:10" x14ac:dyDescent="0.25">
      <c r="A15" s="66" t="s">
        <v>85</v>
      </c>
      <c r="B15" s="62">
        <v>-0.42352857142857098</v>
      </c>
      <c r="C15" s="62">
        <v>-0.21116666666666659</v>
      </c>
      <c r="D15" s="62">
        <v>0.79453333333333365</v>
      </c>
      <c r="E15" s="62">
        <v>-0.70616999999999919</v>
      </c>
    </row>
    <row r="16" spans="1:10" x14ac:dyDescent="0.25">
      <c r="A16" s="66" t="s">
        <v>86</v>
      </c>
      <c r="B16" s="62">
        <v>-0.13215714285714333</v>
      </c>
      <c r="C16" s="62">
        <v>-4.2888888888889219E-2</v>
      </c>
      <c r="D16" s="62">
        <v>1.0421555555555553</v>
      </c>
      <c r="E16" s="62">
        <v>-0.21325166666666728</v>
      </c>
    </row>
    <row r="17" spans="1:6" x14ac:dyDescent="0.25">
      <c r="A17" s="66" t="s">
        <v>87</v>
      </c>
      <c r="B17" s="62">
        <v>0.4034999999999998</v>
      </c>
      <c r="C17" s="62">
        <v>0.62211111111111117</v>
      </c>
      <c r="D17" s="62">
        <v>1.3339555555555556</v>
      </c>
      <c r="E17" s="62">
        <v>0.73063833333333317</v>
      </c>
    </row>
    <row r="18" spans="1:6" x14ac:dyDescent="0.25">
      <c r="A18" s="66" t="s">
        <v>88</v>
      </c>
      <c r="B18" s="62">
        <v>0.29652857142857159</v>
      </c>
      <c r="C18" s="62">
        <v>0.21988888888888905</v>
      </c>
      <c r="D18" s="62">
        <v>1.4036444444444447</v>
      </c>
      <c r="E18" s="62">
        <v>0.65417166666666715</v>
      </c>
    </row>
    <row r="19" spans="1:6" x14ac:dyDescent="0.25">
      <c r="A19" s="66" t="s">
        <v>89</v>
      </c>
      <c r="B19" s="62">
        <v>1.4487571428571431</v>
      </c>
      <c r="C19" s="62">
        <v>1.1412777777777778</v>
      </c>
      <c r="D19" s="62">
        <v>2.7135555555555553</v>
      </c>
      <c r="E19" s="62">
        <v>2.4356233333333335</v>
      </c>
    </row>
    <row r="20" spans="1:6" x14ac:dyDescent="0.25">
      <c r="A20" s="66" t="s">
        <v>91</v>
      </c>
      <c r="B20" s="67">
        <v>1.33</v>
      </c>
      <c r="C20" s="67">
        <v>1.1833333333333333</v>
      </c>
      <c r="D20" s="67">
        <v>1.8900000000000003</v>
      </c>
      <c r="E20" s="67">
        <v>2.2079999999999997</v>
      </c>
    </row>
    <row r="21" spans="1:6" s="51" customFormat="1" x14ac:dyDescent="0.25">
      <c r="A21" s="68"/>
      <c r="B21" s="69"/>
      <c r="C21" s="69"/>
      <c r="D21" s="69"/>
      <c r="E21" s="69"/>
    </row>
    <row r="22" spans="1:6" x14ac:dyDescent="0.25">
      <c r="A22" s="63" t="s">
        <v>113</v>
      </c>
    </row>
    <row r="23" spans="1:6" ht="31.5" customHeight="1" x14ac:dyDescent="0.25">
      <c r="A23" s="75" t="s">
        <v>106</v>
      </c>
      <c r="B23" s="75" t="s">
        <v>3</v>
      </c>
      <c r="C23" s="75" t="s">
        <v>35</v>
      </c>
      <c r="D23" s="75" t="s">
        <v>19</v>
      </c>
      <c r="E23" s="75" t="s">
        <v>9</v>
      </c>
      <c r="F23" s="76" t="s">
        <v>92</v>
      </c>
    </row>
    <row r="24" spans="1:6" s="47" customFormat="1" x14ac:dyDescent="0.25">
      <c r="A24" s="72" t="s">
        <v>46</v>
      </c>
      <c r="B24" s="60">
        <v>0.3</v>
      </c>
      <c r="C24" s="60">
        <v>0.8</v>
      </c>
      <c r="D24" s="60">
        <v>0.35</v>
      </c>
      <c r="E24" s="60">
        <v>0.55000000000000004</v>
      </c>
      <c r="F24" s="73">
        <f t="shared" ref="F24:F32" si="0">SUMPRODUCT(B12:E12,B24:E24)</f>
        <v>1.9020273095238101</v>
      </c>
    </row>
    <row r="25" spans="1:6" s="47" customFormat="1" x14ac:dyDescent="0.25">
      <c r="A25" s="72" t="s">
        <v>47</v>
      </c>
      <c r="B25" s="60">
        <v>0.55000000000000004</v>
      </c>
      <c r="C25" s="60">
        <v>0.8</v>
      </c>
      <c r="D25" s="60">
        <v>0.4</v>
      </c>
      <c r="E25" s="60">
        <v>0.6</v>
      </c>
      <c r="F25" s="73">
        <f t="shared" si="0"/>
        <v>3.0678460952380955</v>
      </c>
    </row>
    <row r="26" spans="1:6" s="47" customFormat="1" x14ac:dyDescent="0.25">
      <c r="A26" s="72" t="s">
        <v>48</v>
      </c>
      <c r="B26" s="60">
        <v>0.4</v>
      </c>
      <c r="C26" s="60">
        <v>0.75</v>
      </c>
      <c r="D26" s="60">
        <v>0.55000000000000004</v>
      </c>
      <c r="E26" s="60">
        <v>0.85</v>
      </c>
      <c r="F26" s="73">
        <f t="shared" si="0"/>
        <v>3.6246989722222223</v>
      </c>
    </row>
    <row r="27" spans="1:6" s="47" customFormat="1" x14ac:dyDescent="0.25">
      <c r="A27" s="72" t="s">
        <v>49</v>
      </c>
      <c r="B27" s="60">
        <v>0.55000000000000004</v>
      </c>
      <c r="C27" s="60">
        <v>0.9</v>
      </c>
      <c r="D27" s="60">
        <v>0.7</v>
      </c>
      <c r="E27" s="60">
        <v>0.9</v>
      </c>
      <c r="F27" s="73">
        <f t="shared" si="0"/>
        <v>-0.50237038095237974</v>
      </c>
    </row>
    <row r="28" spans="1:6" s="47" customFormat="1" x14ac:dyDescent="0.25">
      <c r="A28" s="72" t="s">
        <v>50</v>
      </c>
      <c r="B28" s="60">
        <v>0.5</v>
      </c>
      <c r="C28" s="60">
        <v>0.95</v>
      </c>
      <c r="D28" s="60">
        <v>0.8</v>
      </c>
      <c r="E28" s="60">
        <v>0.85</v>
      </c>
      <c r="F28" s="73">
        <f t="shared" si="0"/>
        <v>0.54563751190476062</v>
      </c>
    </row>
    <row r="29" spans="1:6" s="47" customFormat="1" x14ac:dyDescent="0.25">
      <c r="A29" s="72" t="s">
        <v>66</v>
      </c>
      <c r="B29" s="74">
        <v>0.4</v>
      </c>
      <c r="C29" s="74">
        <v>0.8</v>
      </c>
      <c r="D29" s="74">
        <v>0.65</v>
      </c>
      <c r="E29" s="74">
        <v>0.6</v>
      </c>
      <c r="F29" s="73">
        <f t="shared" si="0"/>
        <v>1.9645429999999999</v>
      </c>
    </row>
    <row r="30" spans="1:6" s="47" customFormat="1" x14ac:dyDescent="0.25">
      <c r="A30" s="72" t="s">
        <v>67</v>
      </c>
      <c r="B30" s="74">
        <v>0.2</v>
      </c>
      <c r="C30" s="74">
        <v>0.75</v>
      </c>
      <c r="D30" s="74">
        <v>0.45</v>
      </c>
      <c r="E30" s="74">
        <v>0.65</v>
      </c>
      <c r="F30" s="73">
        <f t="shared" si="0"/>
        <v>1.281073964285715</v>
      </c>
    </row>
    <row r="31" spans="1:6" s="47" customFormat="1" x14ac:dyDescent="0.25">
      <c r="A31" s="72" t="s">
        <v>68</v>
      </c>
      <c r="B31" s="74">
        <v>0.35</v>
      </c>
      <c r="C31" s="74">
        <v>0.95</v>
      </c>
      <c r="D31" s="74">
        <v>0.5</v>
      </c>
      <c r="E31" s="74">
        <v>0.8</v>
      </c>
      <c r="F31" s="73">
        <f t="shared" si="0"/>
        <v>4.8965553333333336</v>
      </c>
    </row>
    <row r="32" spans="1:6" s="47" customFormat="1" x14ac:dyDescent="0.25">
      <c r="A32" s="72" t="s">
        <v>45</v>
      </c>
      <c r="B32" s="60">
        <v>0.25</v>
      </c>
      <c r="C32" s="60">
        <v>0.3</v>
      </c>
      <c r="D32" s="60">
        <v>0.55000000000000004</v>
      </c>
      <c r="E32" s="60">
        <v>0.85</v>
      </c>
      <c r="F32" s="73">
        <f t="shared" si="0"/>
        <v>3.6038000000000001</v>
      </c>
    </row>
    <row r="34" spans="2:6" x14ac:dyDescent="0.25">
      <c r="B34" s="1"/>
      <c r="C34" s="6"/>
      <c r="D34" s="6"/>
      <c r="E34" s="6"/>
      <c r="F34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6ACCB-16B6-CF43-8D6C-CE6299412887}">
  <sheetPr>
    <tabColor rgb="FF00B050"/>
  </sheetPr>
  <dimension ref="B3:D31"/>
  <sheetViews>
    <sheetView tabSelected="1" topLeftCell="A4" zoomScale="80" zoomScaleNormal="80" workbookViewId="0">
      <selection activeCell="E31" sqref="E31"/>
    </sheetView>
  </sheetViews>
  <sheetFormatPr defaultColWidth="10.875" defaultRowHeight="15.75" x14ac:dyDescent="0.25"/>
  <cols>
    <col min="1" max="1" width="5.625" style="1" customWidth="1"/>
    <col min="2" max="2" width="14.625" style="1" bestFit="1" customWidth="1"/>
    <col min="3" max="3" width="52.125" style="1" customWidth="1"/>
    <col min="4" max="4" width="30" style="1" bestFit="1" customWidth="1"/>
    <col min="5" max="16384" width="10.875" style="1"/>
  </cols>
  <sheetData>
    <row r="3" spans="2:4" ht="31.5" x14ac:dyDescent="0.25">
      <c r="B3" s="89" t="s">
        <v>51</v>
      </c>
      <c r="C3" s="89"/>
      <c r="D3" s="89"/>
    </row>
    <row r="4" spans="2:4" ht="31.5" x14ac:dyDescent="0.25">
      <c r="B4" s="56"/>
      <c r="C4" s="56"/>
      <c r="D4" s="56"/>
    </row>
    <row r="5" spans="2:4" ht="15" customHeight="1" x14ac:dyDescent="0.25">
      <c r="B5" s="90" t="s">
        <v>108</v>
      </c>
      <c r="C5" s="90"/>
    </row>
    <row r="6" spans="2:4" ht="5.0999999999999996" customHeight="1" x14ac:dyDescent="0.25"/>
    <row r="7" spans="2:4" x14ac:dyDescent="0.25">
      <c r="B7" s="83" t="s">
        <v>106</v>
      </c>
      <c r="C7" s="84" t="s">
        <v>92</v>
      </c>
    </row>
    <row r="8" spans="2:4" x14ac:dyDescent="0.25">
      <c r="B8" s="53" t="s">
        <v>68</v>
      </c>
      <c r="C8" s="54">
        <v>4.8965553333333336</v>
      </c>
    </row>
    <row r="9" spans="2:4" x14ac:dyDescent="0.25">
      <c r="B9" s="52" t="s">
        <v>48</v>
      </c>
      <c r="C9">
        <v>3.6246989722222223</v>
      </c>
    </row>
    <row r="10" spans="2:4" x14ac:dyDescent="0.25">
      <c r="B10" s="85" t="s">
        <v>45</v>
      </c>
      <c r="C10" s="86">
        <v>3.6038000000000001</v>
      </c>
    </row>
    <row r="11" spans="2:4" x14ac:dyDescent="0.25">
      <c r="B11" s="52" t="s">
        <v>47</v>
      </c>
      <c r="C11">
        <v>3.0678460952380955</v>
      </c>
    </row>
    <row r="12" spans="2:4" x14ac:dyDescent="0.25">
      <c r="B12" s="52" t="s">
        <v>66</v>
      </c>
      <c r="C12">
        <v>1.9645429999999999</v>
      </c>
    </row>
    <row r="13" spans="2:4" x14ac:dyDescent="0.25">
      <c r="B13" s="52" t="s">
        <v>46</v>
      </c>
      <c r="C13">
        <v>1.9020273095238101</v>
      </c>
    </row>
    <row r="14" spans="2:4" x14ac:dyDescent="0.25">
      <c r="B14" s="52" t="s">
        <v>67</v>
      </c>
      <c r="C14" s="43">
        <v>1.281073964285715</v>
      </c>
    </row>
    <row r="15" spans="2:4" x14ac:dyDescent="0.25">
      <c r="B15" s="52" t="s">
        <v>50</v>
      </c>
      <c r="C15">
        <v>0.54563751190476062</v>
      </c>
    </row>
    <row r="16" spans="2:4" x14ac:dyDescent="0.25">
      <c r="B16" s="52" t="s">
        <v>49</v>
      </c>
      <c r="C16" s="43">
        <v>-0.50237038095237974</v>
      </c>
    </row>
    <row r="18" spans="2:3" x14ac:dyDescent="0.25">
      <c r="B18" s="1" t="s">
        <v>107</v>
      </c>
    </row>
    <row r="20" spans="2:3" x14ac:dyDescent="0.25">
      <c r="B20" s="90" t="s">
        <v>109</v>
      </c>
      <c r="C20" s="90"/>
    </row>
    <row r="21" spans="2:3" ht="5.0999999999999996" customHeight="1" x14ac:dyDescent="0.25"/>
    <row r="22" spans="2:3" x14ac:dyDescent="0.25">
      <c r="B22" s="83" t="s">
        <v>106</v>
      </c>
      <c r="C22" s="84" t="s">
        <v>92</v>
      </c>
    </row>
    <row r="23" spans="2:3" x14ac:dyDescent="0.25">
      <c r="B23" s="55" t="s">
        <v>50</v>
      </c>
      <c r="C23" s="55">
        <v>5.431653384920633</v>
      </c>
    </row>
    <row r="24" spans="2:3" x14ac:dyDescent="0.25">
      <c r="B24" s="44" t="s">
        <v>68</v>
      </c>
      <c r="C24" s="45">
        <v>4.8965553333333336</v>
      </c>
    </row>
    <row r="25" spans="2:3" x14ac:dyDescent="0.25">
      <c r="B25" s="44" t="s">
        <v>67</v>
      </c>
      <c r="C25" s="45">
        <v>4.7101215833333336</v>
      </c>
    </row>
    <row r="26" spans="2:3" x14ac:dyDescent="0.25">
      <c r="B26" s="44" t="s">
        <v>49</v>
      </c>
      <c r="C26" s="45">
        <v>4.098772476190474</v>
      </c>
    </row>
    <row r="27" spans="2:3" x14ac:dyDescent="0.25">
      <c r="B27" s="44" t="s">
        <v>48</v>
      </c>
      <c r="C27" s="45">
        <v>3.6246989722222223</v>
      </c>
    </row>
    <row r="28" spans="2:3" x14ac:dyDescent="0.25">
      <c r="B28" s="87" t="s">
        <v>45</v>
      </c>
      <c r="C28" s="88">
        <v>3.6038000000000001</v>
      </c>
    </row>
    <row r="29" spans="2:3" x14ac:dyDescent="0.25">
      <c r="B29" s="44" t="s">
        <v>47</v>
      </c>
      <c r="C29" s="45">
        <v>3.0678460952380955</v>
      </c>
    </row>
    <row r="30" spans="2:3" x14ac:dyDescent="0.25">
      <c r="B30" s="44" t="s">
        <v>66</v>
      </c>
      <c r="C30" s="45">
        <v>1.9645429999999999</v>
      </c>
    </row>
    <row r="31" spans="2:3" x14ac:dyDescent="0.25">
      <c r="B31" s="44" t="s">
        <v>46</v>
      </c>
      <c r="C31" s="45">
        <v>1.9020273095238101</v>
      </c>
    </row>
  </sheetData>
  <mergeCells count="3">
    <mergeCell ref="B3:D3"/>
    <mergeCell ref="B20:C20"/>
    <mergeCell ref="B5:C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3EB9-B762-4835-AFF7-39DA0B4444AB}">
  <sheetPr>
    <tabColor rgb="FFFFE285"/>
  </sheetPr>
  <dimension ref="A1:AN65"/>
  <sheetViews>
    <sheetView topLeftCell="F1" workbookViewId="0">
      <selection activeCell="Q2" sqref="Q2"/>
    </sheetView>
  </sheetViews>
  <sheetFormatPr defaultColWidth="10.875" defaultRowHeight="12" x14ac:dyDescent="0.2"/>
  <cols>
    <col min="1" max="1" width="3.125" style="15" bestFit="1" customWidth="1"/>
    <col min="2" max="2" width="8.625" style="16" customWidth="1"/>
    <col min="3" max="3" width="9.5" style="16" customWidth="1"/>
    <col min="4" max="4" width="7.75" style="16" customWidth="1"/>
    <col min="5" max="5" width="7.375" style="16" bestFit="1" customWidth="1"/>
    <col min="6" max="6" width="7.75" style="16" bestFit="1" customWidth="1"/>
    <col min="7" max="10" width="13.875" style="16" customWidth="1"/>
    <col min="11" max="11" width="7" style="16" bestFit="1" customWidth="1"/>
    <col min="12" max="12" width="2" style="16" hidden="1" customWidth="1"/>
    <col min="13" max="13" width="2.75" style="16" hidden="1" customWidth="1"/>
    <col min="14" max="14" width="4" style="16" customWidth="1"/>
    <col min="15" max="17" width="10.875" style="16"/>
    <col min="18" max="18" width="11" style="16" bestFit="1" customWidth="1"/>
    <col min="19" max="32" width="10.875" style="16"/>
    <col min="33" max="33" width="13.875" style="16" bestFit="1" customWidth="1"/>
    <col min="34" max="16384" width="10.875" style="16"/>
  </cols>
  <sheetData>
    <row r="1" spans="1:40" x14ac:dyDescent="0.2">
      <c r="G1" s="17" t="s">
        <v>31</v>
      </c>
      <c r="H1" s="17" t="s">
        <v>34</v>
      </c>
      <c r="I1" s="17" t="s">
        <v>38</v>
      </c>
      <c r="J1" s="17" t="s">
        <v>35</v>
      </c>
      <c r="K1" s="17" t="s">
        <v>36</v>
      </c>
      <c r="O1" s="18" t="s">
        <v>44</v>
      </c>
      <c r="P1" s="18" t="s">
        <v>52</v>
      </c>
      <c r="Q1" s="18" t="s">
        <v>74</v>
      </c>
    </row>
    <row r="2" spans="1:40" x14ac:dyDescent="0.2">
      <c r="F2" s="17" t="s">
        <v>46</v>
      </c>
      <c r="G2" s="19">
        <v>8.35</v>
      </c>
      <c r="H2" s="19">
        <v>14.13</v>
      </c>
      <c r="I2" s="19">
        <v>12.83</v>
      </c>
      <c r="J2" s="19">
        <v>5.93</v>
      </c>
      <c r="K2" s="19">
        <v>5.89</v>
      </c>
      <c r="O2" s="19">
        <v>10</v>
      </c>
      <c r="P2" s="16">
        <v>3</v>
      </c>
      <c r="Q2" s="27">
        <f>O2/P2*0.4</f>
        <v>1.3333333333333335</v>
      </c>
    </row>
    <row r="3" spans="1:40" x14ac:dyDescent="0.2">
      <c r="F3" s="17" t="s">
        <v>47</v>
      </c>
      <c r="G3" s="19">
        <v>6.79</v>
      </c>
      <c r="H3" s="19">
        <v>13.56</v>
      </c>
      <c r="I3" s="19">
        <v>11.34</v>
      </c>
      <c r="J3" s="19">
        <v>4.5599999999999996</v>
      </c>
      <c r="K3" s="19">
        <v>5.34</v>
      </c>
      <c r="O3" s="19">
        <v>10.5</v>
      </c>
      <c r="P3" s="16">
        <v>3</v>
      </c>
      <c r="Q3" s="27">
        <f t="shared" ref="Q3:Q10" si="0">O3/P3*0.4</f>
        <v>1.4000000000000001</v>
      </c>
    </row>
    <row r="4" spans="1:40" x14ac:dyDescent="0.2">
      <c r="F4" s="17" t="s">
        <v>53</v>
      </c>
      <c r="G4" s="19">
        <v>6.23</v>
      </c>
      <c r="H4" s="19">
        <v>13.8</v>
      </c>
      <c r="I4" s="19">
        <v>12.45</v>
      </c>
      <c r="J4" s="19">
        <v>5.2</v>
      </c>
      <c r="K4" s="19">
        <v>5.7</v>
      </c>
      <c r="O4" s="19">
        <v>11</v>
      </c>
      <c r="P4" s="16">
        <v>3</v>
      </c>
      <c r="Q4" s="27">
        <f t="shared" si="0"/>
        <v>1.4666666666666668</v>
      </c>
    </row>
    <row r="5" spans="1:40" x14ac:dyDescent="0.2">
      <c r="F5" s="17" t="s">
        <v>49</v>
      </c>
      <c r="G5" s="19">
        <v>14.56</v>
      </c>
      <c r="H5" s="19">
        <v>21.88</v>
      </c>
      <c r="I5" s="19">
        <v>15.54</v>
      </c>
      <c r="J5" s="19">
        <v>9.83</v>
      </c>
      <c r="K5" s="19">
        <v>10.78</v>
      </c>
      <c r="O5" s="19">
        <v>9</v>
      </c>
      <c r="P5" s="16">
        <v>3</v>
      </c>
      <c r="Q5" s="27">
        <f t="shared" si="0"/>
        <v>1.2000000000000002</v>
      </c>
    </row>
    <row r="6" spans="1:40" x14ac:dyDescent="0.2">
      <c r="F6" s="17" t="s">
        <v>50</v>
      </c>
      <c r="G6" s="19">
        <v>14.2</v>
      </c>
      <c r="H6" s="19">
        <v>19.510000000000002</v>
      </c>
      <c r="I6" s="19">
        <v>15.24</v>
      </c>
      <c r="J6" s="19">
        <v>9.5</v>
      </c>
      <c r="K6" s="19">
        <v>9.01</v>
      </c>
      <c r="O6" s="19">
        <v>9.5</v>
      </c>
      <c r="P6" s="16">
        <v>3</v>
      </c>
      <c r="Q6" s="27">
        <f t="shared" si="0"/>
        <v>1.2666666666666666</v>
      </c>
    </row>
    <row r="7" spans="1:40" x14ac:dyDescent="0.2">
      <c r="F7" s="16" t="s">
        <v>45</v>
      </c>
      <c r="G7" s="19">
        <v>4</v>
      </c>
      <c r="H7" s="19">
        <v>6</v>
      </c>
      <c r="I7" s="19">
        <v>4</v>
      </c>
      <c r="J7" s="19">
        <v>2</v>
      </c>
      <c r="K7" s="19">
        <v>3</v>
      </c>
      <c r="L7" s="19"/>
      <c r="M7" s="19"/>
      <c r="N7" s="19"/>
      <c r="O7" s="20"/>
      <c r="P7" s="16">
        <v>3</v>
      </c>
      <c r="Q7" s="27">
        <f t="shared" si="0"/>
        <v>0</v>
      </c>
      <c r="R7" s="21"/>
      <c r="S7" s="21"/>
      <c r="T7" s="21"/>
      <c r="U7" s="21"/>
      <c r="V7" s="21"/>
      <c r="W7" s="21"/>
    </row>
    <row r="8" spans="1:40" ht="15.75" x14ac:dyDescent="0.25">
      <c r="F8" s="24" t="s">
        <v>66</v>
      </c>
      <c r="G8" s="19">
        <v>5.36</v>
      </c>
      <c r="H8" s="19">
        <v>12.93</v>
      </c>
      <c r="I8" s="19">
        <v>10.3</v>
      </c>
      <c r="J8" s="19">
        <v>4.6399999999999997</v>
      </c>
      <c r="K8" s="19">
        <v>4.8</v>
      </c>
      <c r="L8" s="1"/>
      <c r="M8" s="3"/>
      <c r="N8" s="19"/>
      <c r="O8" s="20">
        <v>8</v>
      </c>
      <c r="P8" s="16">
        <v>3</v>
      </c>
      <c r="Q8" s="27">
        <f t="shared" si="0"/>
        <v>1.0666666666666667</v>
      </c>
      <c r="R8" s="21"/>
      <c r="S8" s="21"/>
      <c r="T8" s="21"/>
      <c r="U8" s="21"/>
      <c r="V8" s="21"/>
      <c r="W8" s="21"/>
    </row>
    <row r="9" spans="1:40" ht="15.75" x14ac:dyDescent="0.25">
      <c r="F9" s="24" t="s">
        <v>67</v>
      </c>
      <c r="G9" s="19">
        <v>9.6199999999999992</v>
      </c>
      <c r="H9" s="19">
        <v>14.79</v>
      </c>
      <c r="I9" s="19">
        <v>14.44</v>
      </c>
      <c r="J9" s="19">
        <v>8.6999999999999993</v>
      </c>
      <c r="K9" s="19">
        <v>8.0399999999999991</v>
      </c>
      <c r="L9" s="1"/>
      <c r="M9" s="3"/>
      <c r="N9" s="19"/>
      <c r="O9" s="20">
        <v>10</v>
      </c>
      <c r="P9" s="16">
        <v>3</v>
      </c>
      <c r="Q9" s="27">
        <f t="shared" si="0"/>
        <v>1.3333333333333335</v>
      </c>
      <c r="R9" s="21"/>
      <c r="S9" s="21"/>
      <c r="T9" s="21"/>
      <c r="U9" s="21"/>
      <c r="V9" s="21"/>
      <c r="W9" s="21"/>
    </row>
    <row r="10" spans="1:40" ht="15.75" x14ac:dyDescent="0.25">
      <c r="F10" s="24" t="s">
        <v>68</v>
      </c>
      <c r="G10" s="19">
        <v>9.2899999999999991</v>
      </c>
      <c r="H10" s="19">
        <v>14.35</v>
      </c>
      <c r="I10" s="19">
        <v>13.55</v>
      </c>
      <c r="J10" s="19">
        <v>8.24</v>
      </c>
      <c r="K10" s="19">
        <v>6.44</v>
      </c>
      <c r="L10" s="1"/>
      <c r="M10" s="3"/>
      <c r="N10" s="19"/>
      <c r="O10" s="20">
        <v>14</v>
      </c>
      <c r="P10" s="16">
        <v>3</v>
      </c>
      <c r="Q10" s="27">
        <f t="shared" si="0"/>
        <v>1.8666666666666669</v>
      </c>
      <c r="R10" s="21"/>
      <c r="S10" s="21"/>
      <c r="T10" s="21"/>
      <c r="U10" s="21"/>
      <c r="V10" s="21"/>
      <c r="W10" s="21"/>
    </row>
    <row r="11" spans="1:40" x14ac:dyDescent="0.2">
      <c r="G11" s="19"/>
      <c r="H11" s="19"/>
      <c r="I11" s="19"/>
      <c r="J11" s="19"/>
      <c r="K11" s="19"/>
      <c r="L11" s="19"/>
      <c r="M11" s="19"/>
      <c r="N11" s="19"/>
      <c r="O11" s="20"/>
      <c r="P11" s="21"/>
      <c r="R11" s="21"/>
      <c r="S11" s="21"/>
      <c r="T11" s="21"/>
      <c r="U11" s="21"/>
      <c r="V11" s="21"/>
      <c r="W11" s="21"/>
    </row>
    <row r="12" spans="1:40" x14ac:dyDescent="0.2">
      <c r="G12" s="19"/>
      <c r="H12" s="19"/>
      <c r="I12" s="19"/>
      <c r="J12" s="19"/>
      <c r="K12" s="19"/>
      <c r="L12" s="19"/>
      <c r="M12" s="19"/>
      <c r="N12" s="19"/>
      <c r="P12" s="21"/>
      <c r="R12" s="21"/>
      <c r="S12" s="21"/>
      <c r="T12" s="21"/>
      <c r="U12" s="21"/>
      <c r="V12" s="21"/>
      <c r="W12" s="21"/>
    </row>
    <row r="13" spans="1:40" ht="15.75" x14ac:dyDescent="0.25">
      <c r="L13" s="19"/>
      <c r="M13" s="19"/>
      <c r="N13" s="19"/>
      <c r="O13" s="20"/>
      <c r="P13" s="1">
        <v>1.3333333333333299</v>
      </c>
      <c r="Q13" s="1">
        <v>1.4</v>
      </c>
      <c r="R13" s="1">
        <v>1.4666666666666668</v>
      </c>
      <c r="S13" s="1">
        <v>1.7999999999999998</v>
      </c>
      <c r="T13" s="1">
        <v>1.9</v>
      </c>
      <c r="U13" s="1">
        <v>1.0666666666666667</v>
      </c>
      <c r="V13" s="1">
        <v>2</v>
      </c>
      <c r="W13" s="1">
        <v>1.8666666666666669</v>
      </c>
    </row>
    <row r="14" spans="1:40" s="25" customFormat="1" ht="32.25" customHeight="1" x14ac:dyDescent="0.2">
      <c r="A14" s="22" t="s">
        <v>0</v>
      </c>
      <c r="B14" s="23" t="s">
        <v>2</v>
      </c>
      <c r="C14" s="23" t="s">
        <v>1</v>
      </c>
      <c r="D14" s="23" t="s">
        <v>32</v>
      </c>
      <c r="E14" s="23" t="s">
        <v>33</v>
      </c>
      <c r="F14" s="23" t="s">
        <v>37</v>
      </c>
      <c r="G14" s="23" t="s">
        <v>31</v>
      </c>
      <c r="H14" s="23" t="s">
        <v>34</v>
      </c>
      <c r="I14" s="23" t="s">
        <v>38</v>
      </c>
      <c r="J14" s="23" t="s">
        <v>35</v>
      </c>
      <c r="K14" s="23" t="s">
        <v>36</v>
      </c>
      <c r="L14" s="23" t="s">
        <v>39</v>
      </c>
      <c r="M14" s="23" t="s">
        <v>42</v>
      </c>
      <c r="N14" s="23" t="s">
        <v>41</v>
      </c>
      <c r="O14" s="23" t="s">
        <v>40</v>
      </c>
      <c r="P14" s="24" t="s">
        <v>46</v>
      </c>
      <c r="Q14" s="24" t="s">
        <v>47</v>
      </c>
      <c r="R14" s="24" t="s">
        <v>48</v>
      </c>
      <c r="S14" s="24" t="s">
        <v>49</v>
      </c>
      <c r="T14" s="24" t="s">
        <v>50</v>
      </c>
      <c r="U14" s="24" t="s">
        <v>66</v>
      </c>
      <c r="V14" s="24" t="s">
        <v>67</v>
      </c>
      <c r="W14" s="24" t="s">
        <v>68</v>
      </c>
      <c r="X14" s="23" t="s">
        <v>58</v>
      </c>
      <c r="Y14" s="23" t="s">
        <v>59</v>
      </c>
      <c r="Z14" s="23" t="s">
        <v>60</v>
      </c>
      <c r="AA14" s="23" t="s">
        <v>75</v>
      </c>
      <c r="AB14" s="23" t="s">
        <v>61</v>
      </c>
      <c r="AC14" s="23" t="s">
        <v>76</v>
      </c>
      <c r="AD14" s="23" t="s">
        <v>77</v>
      </c>
      <c r="AE14" s="23" t="s">
        <v>78</v>
      </c>
      <c r="AF14" s="23" t="s">
        <v>90</v>
      </c>
      <c r="AG14" s="23" t="s">
        <v>55</v>
      </c>
      <c r="AH14" s="23" t="s">
        <v>62</v>
      </c>
      <c r="AI14" s="23" t="s">
        <v>63</v>
      </c>
      <c r="AJ14" s="23" t="s">
        <v>64</v>
      </c>
      <c r="AK14" s="23" t="s">
        <v>65</v>
      </c>
      <c r="AL14" s="23" t="s">
        <v>79</v>
      </c>
      <c r="AM14" s="23" t="s">
        <v>80</v>
      </c>
      <c r="AN14" s="23" t="s">
        <v>81</v>
      </c>
    </row>
    <row r="15" spans="1:40" x14ac:dyDescent="0.2">
      <c r="A15" s="15">
        <v>1</v>
      </c>
      <c r="B15" s="16" t="s">
        <v>3</v>
      </c>
      <c r="C15" s="16" t="s">
        <v>4</v>
      </c>
      <c r="D15" s="19">
        <v>3</v>
      </c>
      <c r="E15" s="26">
        <f t="shared" ref="E15:E40" si="1">SUMPRODUCT(G15:K15,$G$7:$K$7)*F15</f>
        <v>0.78000000000000014</v>
      </c>
      <c r="F15" s="16">
        <v>0.2</v>
      </c>
      <c r="G15" s="28">
        <v>0</v>
      </c>
      <c r="H15" s="28">
        <v>0</v>
      </c>
      <c r="I15" s="28">
        <v>0.9</v>
      </c>
      <c r="J15" s="28">
        <v>0</v>
      </c>
      <c r="K15" s="28">
        <v>0.1</v>
      </c>
      <c r="L15" s="28">
        <f>SUM(G15:K15)</f>
        <v>1</v>
      </c>
      <c r="M15" s="29">
        <v>20</v>
      </c>
      <c r="N15" s="30">
        <f>60/M15</f>
        <v>3</v>
      </c>
      <c r="O15" s="30">
        <f>N15/60</f>
        <v>0.05</v>
      </c>
      <c r="P15" s="27">
        <f>$D15*P$13</f>
        <v>3.9999999999999898</v>
      </c>
      <c r="Q15" s="27">
        <f>$D15*Q$13</f>
        <v>4.1999999999999993</v>
      </c>
      <c r="R15" s="27">
        <f>$D15*R$13</f>
        <v>4.4000000000000004</v>
      </c>
      <c r="S15" s="27">
        <f>$D15*S$13</f>
        <v>5.3999999999999995</v>
      </c>
      <c r="T15" s="27">
        <f t="shared" ref="T15:W30" si="2">$D15*T$13</f>
        <v>5.6999999999999993</v>
      </c>
      <c r="U15" s="27">
        <f>$D15*U$13</f>
        <v>3.2</v>
      </c>
      <c r="V15" s="27">
        <f>$D15*V$13</f>
        <v>6</v>
      </c>
      <c r="W15" s="27">
        <f t="shared" si="2"/>
        <v>5.6000000000000005</v>
      </c>
      <c r="X15" s="27">
        <f t="shared" ref="X15:X40" si="3">SUMPRODUCT($G$2:$K$2,G15:K15)*F15</f>
        <v>2.4272000000000005</v>
      </c>
      <c r="Y15" s="27">
        <f t="shared" ref="Y15:Y40" si="4">SUMPRODUCT($G$3:$K$3,G15:K15)*F15</f>
        <v>2.1480000000000001</v>
      </c>
      <c r="Z15" s="27">
        <f t="shared" ref="Z15:Z40" si="5">SUMPRODUCT($G$4:$K$4,G15:K15)*F15</f>
        <v>2.355</v>
      </c>
      <c r="AA15" s="27">
        <f t="shared" ref="AA15:AA40" si="6">SUMPRODUCT($G$5:$K$5,G15:K15)*F15</f>
        <v>3.0127999999999999</v>
      </c>
      <c r="AB15" s="16">
        <f t="shared" ref="AB15:AB40" si="7">SUMPRODUCT($G$6:$K$6,G15:K15*F15)</f>
        <v>2.9234000000000004</v>
      </c>
      <c r="AC15" s="16">
        <f t="shared" ref="AC15:AC40" si="8">SUMPRODUCT($G$8:$K$8,G15:K15)*F15</f>
        <v>1.9500000000000004</v>
      </c>
      <c r="AD15" s="16">
        <f t="shared" ref="AD15:AD40" si="9">SUMPRODUCT($G$9:$K$9,G15:K15)*F15</f>
        <v>2.7600000000000002</v>
      </c>
      <c r="AE15" s="16">
        <f t="shared" ref="AE15:AE40" si="10">SUMPRODUCT($G$10:$K$10,G15:K15)*F15</f>
        <v>2.5678000000000001</v>
      </c>
      <c r="AF15" s="27">
        <f>D15-E15-$P$2*O15</f>
        <v>2.0699999999999998</v>
      </c>
      <c r="AG15" s="32">
        <f t="shared" ref="AG15:AG40" si="11">P15-X15-O15*O$2</f>
        <v>1.0727999999999893</v>
      </c>
      <c r="AH15" s="27">
        <f>Q15-Y15-$O$3*O15</f>
        <v>1.5269999999999992</v>
      </c>
      <c r="AI15" s="27">
        <f>R15-Z15-$O$4*O15</f>
        <v>1.4950000000000003</v>
      </c>
      <c r="AJ15" s="31">
        <f>S15-AA15-$O$5*O15</f>
        <v>1.9371999999999996</v>
      </c>
      <c r="AK15" s="27">
        <f>T15-AB15-$O$6*O15</f>
        <v>2.3015999999999988</v>
      </c>
      <c r="AL15" s="27">
        <f>U15-AC15-$O$8*O15</f>
        <v>0.84999999999999976</v>
      </c>
      <c r="AM15" s="27">
        <f>V15-AD15-$O$9*O15</f>
        <v>2.7399999999999998</v>
      </c>
      <c r="AN15" s="27">
        <f>W15-AE15-$O$10*O15</f>
        <v>2.3322000000000003</v>
      </c>
    </row>
    <row r="16" spans="1:40" x14ac:dyDescent="0.2">
      <c r="A16" s="15">
        <f>A15+1</f>
        <v>2</v>
      </c>
      <c r="B16" s="16" t="s">
        <v>3</v>
      </c>
      <c r="C16" s="16" t="s">
        <v>5</v>
      </c>
      <c r="D16" s="19">
        <v>3</v>
      </c>
      <c r="E16" s="26">
        <f t="shared" si="1"/>
        <v>0.86</v>
      </c>
      <c r="F16" s="16">
        <v>0.2</v>
      </c>
      <c r="G16" s="28">
        <v>0</v>
      </c>
      <c r="H16" s="28">
        <v>0.2</v>
      </c>
      <c r="I16" s="28">
        <v>0.7</v>
      </c>
      <c r="J16" s="28">
        <v>0</v>
      </c>
      <c r="K16" s="28">
        <v>0.1</v>
      </c>
      <c r="L16" s="28">
        <f t="shared" ref="L16:L40" si="12">SUM(G16:K16)</f>
        <v>0.99999999999999989</v>
      </c>
      <c r="M16" s="29">
        <v>20</v>
      </c>
      <c r="N16" s="30">
        <f t="shared" ref="N16:N40" si="13">60/M16</f>
        <v>3</v>
      </c>
      <c r="O16" s="30">
        <f t="shared" ref="O16:O40" si="14">N16/60</f>
        <v>0.05</v>
      </c>
      <c r="P16" s="27">
        <f>$D16*P$13</f>
        <v>3.9999999999999898</v>
      </c>
      <c r="Q16" s="27">
        <f t="shared" ref="P16:W40" si="15">$D16*Q$13</f>
        <v>4.1999999999999993</v>
      </c>
      <c r="R16" s="27">
        <f t="shared" si="15"/>
        <v>4.4000000000000004</v>
      </c>
      <c r="S16" s="27">
        <f t="shared" si="15"/>
        <v>5.3999999999999995</v>
      </c>
      <c r="T16" s="27">
        <f t="shared" si="2"/>
        <v>5.6999999999999993</v>
      </c>
      <c r="U16" s="27">
        <f t="shared" si="2"/>
        <v>3.2</v>
      </c>
      <c r="V16" s="27">
        <f t="shared" si="2"/>
        <v>6</v>
      </c>
      <c r="W16" s="27">
        <f t="shared" si="2"/>
        <v>5.6000000000000005</v>
      </c>
      <c r="X16" s="27">
        <f t="shared" si="3"/>
        <v>2.4792000000000005</v>
      </c>
      <c r="Y16" s="27">
        <f t="shared" si="4"/>
        <v>2.2368000000000001</v>
      </c>
      <c r="Z16" s="27">
        <f t="shared" si="5"/>
        <v>2.4089999999999998</v>
      </c>
      <c r="AA16" s="27">
        <f t="shared" si="6"/>
        <v>3.2663999999999995</v>
      </c>
      <c r="AB16" s="16">
        <f t="shared" si="7"/>
        <v>3.0942000000000003</v>
      </c>
      <c r="AC16" s="16">
        <f t="shared" si="8"/>
        <v>2.0552000000000001</v>
      </c>
      <c r="AD16" s="16">
        <f t="shared" si="9"/>
        <v>2.774</v>
      </c>
      <c r="AE16" s="16">
        <f t="shared" si="10"/>
        <v>2.5998000000000001</v>
      </c>
      <c r="AF16" s="27">
        <f t="shared" ref="AF16:AF40" si="16">D16-E16-$P$2*O16</f>
        <v>1.9900000000000002</v>
      </c>
      <c r="AG16" s="32">
        <f t="shared" si="11"/>
        <v>1.0207999999999893</v>
      </c>
      <c r="AH16" s="27">
        <f t="shared" ref="AH16:AH40" si="17">Q16-Y16-$O$3*O16</f>
        <v>1.4381999999999993</v>
      </c>
      <c r="AI16" s="27">
        <f t="shared" ref="AI16:AI40" si="18">R16-Z16-$O$4*O16</f>
        <v>1.4410000000000005</v>
      </c>
      <c r="AJ16" s="31">
        <f t="shared" ref="AJ16:AJ40" si="19">S16-AA16-$O$5*O16</f>
        <v>1.6836</v>
      </c>
      <c r="AK16" s="27">
        <f t="shared" ref="AK16:AK40" si="20">T16-AB16-$O$6*O16</f>
        <v>2.1307999999999989</v>
      </c>
      <c r="AL16" s="27">
        <f t="shared" ref="AL16:AL40" si="21">U16-AC16-$O$8*O16</f>
        <v>0.74480000000000002</v>
      </c>
      <c r="AM16" s="27">
        <f t="shared" ref="AM16:AM40" si="22">V16-AD16-$O$9*O16</f>
        <v>2.726</v>
      </c>
      <c r="AN16" s="27">
        <f t="shared" ref="AN16:AN40" si="23">W16-AE16-$O$10*O16</f>
        <v>2.3002000000000002</v>
      </c>
    </row>
    <row r="17" spans="1:40" x14ac:dyDescent="0.2">
      <c r="A17" s="15">
        <f t="shared" ref="A17:A40" si="24">A16+1</f>
        <v>3</v>
      </c>
      <c r="B17" s="16" t="s">
        <v>3</v>
      </c>
      <c r="C17" s="16" t="s">
        <v>6</v>
      </c>
      <c r="D17" s="19">
        <v>3</v>
      </c>
      <c r="E17" s="26">
        <f t="shared" si="1"/>
        <v>0.98</v>
      </c>
      <c r="F17" s="16">
        <v>0.2</v>
      </c>
      <c r="G17" s="28">
        <v>0</v>
      </c>
      <c r="H17" s="28">
        <v>0.5</v>
      </c>
      <c r="I17" s="28">
        <v>0.4</v>
      </c>
      <c r="J17" s="28">
        <v>0</v>
      </c>
      <c r="K17" s="28">
        <v>0.1</v>
      </c>
      <c r="L17" s="28">
        <f t="shared" si="12"/>
        <v>1</v>
      </c>
      <c r="M17" s="29">
        <v>20</v>
      </c>
      <c r="N17" s="30">
        <f t="shared" si="13"/>
        <v>3</v>
      </c>
      <c r="O17" s="30">
        <f t="shared" si="14"/>
        <v>0.05</v>
      </c>
      <c r="P17" s="27">
        <f>$D17*P$13</f>
        <v>3.9999999999999898</v>
      </c>
      <c r="Q17" s="27">
        <f t="shared" si="15"/>
        <v>4.1999999999999993</v>
      </c>
      <c r="R17" s="27">
        <f t="shared" si="15"/>
        <v>4.4000000000000004</v>
      </c>
      <c r="S17" s="27">
        <f t="shared" si="15"/>
        <v>5.3999999999999995</v>
      </c>
      <c r="T17" s="27">
        <f t="shared" si="2"/>
        <v>5.6999999999999993</v>
      </c>
      <c r="U17" s="27">
        <f t="shared" si="2"/>
        <v>3.2</v>
      </c>
      <c r="V17" s="27">
        <f>$D17*V$13</f>
        <v>6</v>
      </c>
      <c r="W17" s="27">
        <f t="shared" si="2"/>
        <v>5.6000000000000005</v>
      </c>
      <c r="X17" s="27">
        <f t="shared" si="3"/>
        <v>2.5572000000000004</v>
      </c>
      <c r="Y17" s="27">
        <f t="shared" si="4"/>
        <v>2.3700000000000006</v>
      </c>
      <c r="Z17" s="27">
        <f t="shared" si="5"/>
        <v>2.4900000000000002</v>
      </c>
      <c r="AA17" s="27">
        <f t="shared" si="6"/>
        <v>3.6467999999999998</v>
      </c>
      <c r="AB17" s="16">
        <f t="shared" si="7"/>
        <v>3.3504000000000005</v>
      </c>
      <c r="AC17" s="16">
        <f t="shared" si="8"/>
        <v>2.2130000000000005</v>
      </c>
      <c r="AD17" s="16">
        <f t="shared" si="9"/>
        <v>2.7949999999999999</v>
      </c>
      <c r="AE17" s="16">
        <f t="shared" si="10"/>
        <v>2.6478000000000002</v>
      </c>
      <c r="AF17" s="27">
        <f t="shared" si="16"/>
        <v>1.87</v>
      </c>
      <c r="AG17" s="32">
        <f t="shared" si="11"/>
        <v>0.94279999999998942</v>
      </c>
      <c r="AH17" s="27">
        <f t="shared" si="17"/>
        <v>1.3049999999999988</v>
      </c>
      <c r="AI17" s="27">
        <f t="shared" si="18"/>
        <v>1.36</v>
      </c>
      <c r="AJ17" s="31">
        <f t="shared" si="19"/>
        <v>1.3031999999999997</v>
      </c>
      <c r="AK17" s="27">
        <f t="shared" si="20"/>
        <v>1.8745999999999987</v>
      </c>
      <c r="AL17" s="27">
        <f t="shared" si="21"/>
        <v>0.58699999999999963</v>
      </c>
      <c r="AM17" s="27">
        <f t="shared" si="22"/>
        <v>2.7050000000000001</v>
      </c>
      <c r="AN17" s="27">
        <f t="shared" si="23"/>
        <v>2.2522000000000002</v>
      </c>
    </row>
    <row r="18" spans="1:40" x14ac:dyDescent="0.2">
      <c r="A18" s="15">
        <f t="shared" si="24"/>
        <v>4</v>
      </c>
      <c r="B18" s="16" t="s">
        <v>3</v>
      </c>
      <c r="C18" s="16" t="s">
        <v>7</v>
      </c>
      <c r="D18" s="19">
        <v>2</v>
      </c>
      <c r="E18" s="26">
        <f t="shared" si="1"/>
        <v>0.68000000000000016</v>
      </c>
      <c r="F18" s="16">
        <v>0.2</v>
      </c>
      <c r="G18" s="28">
        <v>0.1</v>
      </c>
      <c r="H18" s="28">
        <v>0</v>
      </c>
      <c r="I18" s="28">
        <v>0.4</v>
      </c>
      <c r="J18" s="28">
        <v>0.1</v>
      </c>
      <c r="K18" s="28">
        <v>0.4</v>
      </c>
      <c r="L18" s="28">
        <f t="shared" si="12"/>
        <v>1</v>
      </c>
      <c r="M18" s="29">
        <v>60</v>
      </c>
      <c r="N18" s="30">
        <f t="shared" si="13"/>
        <v>1</v>
      </c>
      <c r="O18" s="30">
        <f t="shared" si="14"/>
        <v>1.6666666666666666E-2</v>
      </c>
      <c r="P18" s="27">
        <f t="shared" si="15"/>
        <v>2.6666666666666599</v>
      </c>
      <c r="Q18" s="27">
        <f t="shared" si="15"/>
        <v>2.8</v>
      </c>
      <c r="R18" s="27">
        <f t="shared" si="15"/>
        <v>2.9333333333333336</v>
      </c>
      <c r="S18" s="27">
        <f>$D18*S$13</f>
        <v>3.5999999999999996</v>
      </c>
      <c r="T18" s="27">
        <f t="shared" si="2"/>
        <v>3.8</v>
      </c>
      <c r="U18" s="27">
        <f t="shared" si="2"/>
        <v>2.1333333333333333</v>
      </c>
      <c r="V18" s="27">
        <f t="shared" si="2"/>
        <v>4</v>
      </c>
      <c r="W18" s="27">
        <f t="shared" si="2"/>
        <v>3.7333333333333338</v>
      </c>
      <c r="X18" s="27">
        <f t="shared" si="3"/>
        <v>1.7832000000000001</v>
      </c>
      <c r="Y18" s="27">
        <f t="shared" si="4"/>
        <v>1.5614000000000003</v>
      </c>
      <c r="Z18" s="27">
        <f t="shared" si="5"/>
        <v>1.6806000000000005</v>
      </c>
      <c r="AA18" s="27">
        <f t="shared" si="6"/>
        <v>2.5934000000000008</v>
      </c>
      <c r="AB18" s="16">
        <f t="shared" si="7"/>
        <v>2.4140000000000006</v>
      </c>
      <c r="AC18" s="16">
        <f t="shared" si="8"/>
        <v>1.4080000000000004</v>
      </c>
      <c r="AD18" s="16">
        <f t="shared" si="9"/>
        <v>2.1648000000000001</v>
      </c>
      <c r="AE18" s="16">
        <f t="shared" si="10"/>
        <v>1.9498000000000006</v>
      </c>
      <c r="AF18" s="27">
        <f t="shared" si="16"/>
        <v>1.2699999999999998</v>
      </c>
      <c r="AG18" s="32">
        <f t="shared" si="11"/>
        <v>0.71679999999999311</v>
      </c>
      <c r="AH18" s="27">
        <f t="shared" si="17"/>
        <v>1.0635999999999994</v>
      </c>
      <c r="AI18" s="27">
        <f t="shared" si="18"/>
        <v>1.0693999999999997</v>
      </c>
      <c r="AJ18" s="31">
        <f t="shared" si="19"/>
        <v>0.85659999999999881</v>
      </c>
      <c r="AK18" s="27">
        <f t="shared" si="20"/>
        <v>1.227666666666666</v>
      </c>
      <c r="AL18" s="27">
        <f t="shared" si="21"/>
        <v>0.59199999999999964</v>
      </c>
      <c r="AM18" s="27">
        <f t="shared" si="22"/>
        <v>1.6685333333333332</v>
      </c>
      <c r="AN18" s="27">
        <f t="shared" si="23"/>
        <v>1.5501999999999998</v>
      </c>
    </row>
    <row r="19" spans="1:40" x14ac:dyDescent="0.2">
      <c r="A19" s="15">
        <f t="shared" si="24"/>
        <v>5</v>
      </c>
      <c r="B19" s="16" t="s">
        <v>3</v>
      </c>
      <c r="C19" s="16" t="s">
        <v>8</v>
      </c>
      <c r="D19" s="19">
        <v>2</v>
      </c>
      <c r="E19" s="26">
        <f t="shared" si="1"/>
        <v>0.78</v>
      </c>
      <c r="F19" s="16">
        <v>0.2</v>
      </c>
      <c r="G19" s="28">
        <v>0.1</v>
      </c>
      <c r="H19" s="28">
        <v>0.2</v>
      </c>
      <c r="I19" s="28">
        <v>0.3</v>
      </c>
      <c r="J19" s="28">
        <v>0.1</v>
      </c>
      <c r="K19" s="28">
        <v>0.3</v>
      </c>
      <c r="L19" s="28">
        <f t="shared" si="12"/>
        <v>1</v>
      </c>
      <c r="M19" s="29">
        <v>60</v>
      </c>
      <c r="N19" s="30">
        <f t="shared" si="13"/>
        <v>1</v>
      </c>
      <c r="O19" s="30">
        <f t="shared" si="14"/>
        <v>1.6666666666666666E-2</v>
      </c>
      <c r="P19" s="27">
        <f>$D19*P$13</f>
        <v>2.6666666666666599</v>
      </c>
      <c r="Q19" s="27">
        <f t="shared" si="15"/>
        <v>2.8</v>
      </c>
      <c r="R19" s="27">
        <f t="shared" si="15"/>
        <v>2.9333333333333336</v>
      </c>
      <c r="S19" s="27">
        <f t="shared" si="15"/>
        <v>3.5999999999999996</v>
      </c>
      <c r="T19" s="27">
        <f t="shared" si="2"/>
        <v>3.8</v>
      </c>
      <c r="U19" s="27">
        <f t="shared" si="2"/>
        <v>2.1333333333333333</v>
      </c>
      <c r="V19" s="27">
        <f t="shared" si="2"/>
        <v>4</v>
      </c>
      <c r="W19" s="27">
        <f t="shared" si="2"/>
        <v>3.7333333333333338</v>
      </c>
      <c r="X19" s="27">
        <f t="shared" si="3"/>
        <v>1.974</v>
      </c>
      <c r="Y19" s="27">
        <f t="shared" si="4"/>
        <v>1.7702</v>
      </c>
      <c r="Z19" s="27">
        <f t="shared" si="5"/>
        <v>1.8695999999999999</v>
      </c>
      <c r="AA19" s="27">
        <f t="shared" si="6"/>
        <v>2.9422000000000001</v>
      </c>
      <c r="AB19" s="16">
        <f t="shared" si="7"/>
        <v>2.7094</v>
      </c>
      <c r="AC19" s="16">
        <f t="shared" si="8"/>
        <v>1.6232</v>
      </c>
      <c r="AD19" s="16">
        <f t="shared" si="9"/>
        <v>2.3067999999999995</v>
      </c>
      <c r="AE19" s="16">
        <f t="shared" si="10"/>
        <v>2.1240000000000001</v>
      </c>
      <c r="AF19" s="27">
        <f t="shared" si="16"/>
        <v>1.17</v>
      </c>
      <c r="AG19" s="32">
        <f t="shared" si="11"/>
        <v>0.52599999999999325</v>
      </c>
      <c r="AH19" s="27">
        <f t="shared" si="17"/>
        <v>0.85479999999999978</v>
      </c>
      <c r="AI19" s="27">
        <f t="shared" si="18"/>
        <v>0.88040000000000029</v>
      </c>
      <c r="AJ19" s="31">
        <f t="shared" si="19"/>
        <v>0.50779999999999947</v>
      </c>
      <c r="AK19" s="27">
        <f t="shared" si="20"/>
        <v>0.93226666666666647</v>
      </c>
      <c r="AL19" s="27">
        <f t="shared" si="21"/>
        <v>0.37680000000000002</v>
      </c>
      <c r="AM19" s="27">
        <f t="shared" si="22"/>
        <v>1.5265333333333337</v>
      </c>
      <c r="AN19" s="27">
        <f t="shared" si="23"/>
        <v>1.3760000000000003</v>
      </c>
    </row>
    <row r="20" spans="1:40" x14ac:dyDescent="0.2">
      <c r="A20" s="15">
        <f t="shared" si="24"/>
        <v>6</v>
      </c>
      <c r="B20" s="16" t="s">
        <v>3</v>
      </c>
      <c r="C20" s="16" t="s">
        <v>23</v>
      </c>
      <c r="D20" s="19">
        <v>1</v>
      </c>
      <c r="E20" s="26">
        <f t="shared" si="1"/>
        <v>0.38</v>
      </c>
      <c r="F20" s="16">
        <v>0.1</v>
      </c>
      <c r="G20" s="28">
        <v>0.1</v>
      </c>
      <c r="H20" s="28">
        <v>0</v>
      </c>
      <c r="I20" s="28">
        <v>0.75</v>
      </c>
      <c r="J20" s="28">
        <v>0.05</v>
      </c>
      <c r="K20" s="28">
        <v>0.1</v>
      </c>
      <c r="L20" s="28">
        <f t="shared" si="12"/>
        <v>1</v>
      </c>
      <c r="M20" s="29">
        <v>30</v>
      </c>
      <c r="N20" s="30">
        <f t="shared" si="13"/>
        <v>2</v>
      </c>
      <c r="O20" s="30">
        <f t="shared" si="14"/>
        <v>3.3333333333333333E-2</v>
      </c>
      <c r="P20" s="27">
        <f t="shared" si="15"/>
        <v>1.3333333333333299</v>
      </c>
      <c r="Q20" s="27">
        <f t="shared" si="15"/>
        <v>1.4</v>
      </c>
      <c r="R20" s="27">
        <f t="shared" si="15"/>
        <v>1.4666666666666668</v>
      </c>
      <c r="S20" s="27">
        <f t="shared" si="15"/>
        <v>1.7999999999999998</v>
      </c>
      <c r="T20" s="27">
        <f t="shared" si="2"/>
        <v>1.9</v>
      </c>
      <c r="U20" s="27">
        <f t="shared" si="2"/>
        <v>1.0666666666666667</v>
      </c>
      <c r="V20" s="27">
        <f t="shared" si="2"/>
        <v>2</v>
      </c>
      <c r="W20" s="27">
        <f t="shared" si="2"/>
        <v>1.8666666666666669</v>
      </c>
      <c r="X20" s="27">
        <f t="shared" si="3"/>
        <v>1.1343000000000001</v>
      </c>
      <c r="Y20" s="27">
        <f t="shared" si="4"/>
        <v>0.99460000000000004</v>
      </c>
      <c r="Z20" s="27">
        <f t="shared" si="5"/>
        <v>1.0790499999999998</v>
      </c>
      <c r="AA20" s="27">
        <f t="shared" si="6"/>
        <v>1.4680499999999999</v>
      </c>
      <c r="AB20" s="16">
        <f t="shared" si="7"/>
        <v>1.4226000000000003</v>
      </c>
      <c r="AC20" s="16">
        <f t="shared" si="8"/>
        <v>0.8973000000000001</v>
      </c>
      <c r="AD20" s="16">
        <f t="shared" si="9"/>
        <v>1.3031000000000001</v>
      </c>
      <c r="AE20" s="16">
        <f t="shared" si="10"/>
        <v>1.2147500000000004</v>
      </c>
      <c r="AF20" s="27">
        <f t="shared" si="16"/>
        <v>0.52</v>
      </c>
      <c r="AG20" s="32">
        <f t="shared" si="11"/>
        <v>-0.13430000000000347</v>
      </c>
      <c r="AH20" s="27">
        <f t="shared" si="17"/>
        <v>5.5399999999999894E-2</v>
      </c>
      <c r="AI20" s="27">
        <f t="shared" si="18"/>
        <v>2.0950000000000302E-2</v>
      </c>
      <c r="AJ20" s="31">
        <f t="shared" si="19"/>
        <v>3.1949999999999978E-2</v>
      </c>
      <c r="AK20" s="27">
        <f t="shared" si="20"/>
        <v>0.16073333333333295</v>
      </c>
      <c r="AL20" s="27">
        <f t="shared" si="21"/>
        <v>-9.7300000000000109E-2</v>
      </c>
      <c r="AM20" s="27">
        <f t="shared" si="22"/>
        <v>0.36356666666666654</v>
      </c>
      <c r="AN20" s="27">
        <f t="shared" si="23"/>
        <v>0.1852499999999998</v>
      </c>
    </row>
    <row r="21" spans="1:40" x14ac:dyDescent="0.2">
      <c r="A21" s="15">
        <f t="shared" si="24"/>
        <v>7</v>
      </c>
      <c r="B21" s="16" t="s">
        <v>3</v>
      </c>
      <c r="C21" s="16" t="s">
        <v>24</v>
      </c>
      <c r="D21" s="19">
        <v>1</v>
      </c>
      <c r="E21" s="26">
        <f t="shared" si="1"/>
        <v>0.48</v>
      </c>
      <c r="F21" s="16">
        <v>0.1</v>
      </c>
      <c r="G21" s="28">
        <v>0.1</v>
      </c>
      <c r="H21" s="28">
        <v>0.5</v>
      </c>
      <c r="I21" s="28">
        <v>0.25</v>
      </c>
      <c r="J21" s="28">
        <v>0.05</v>
      </c>
      <c r="K21" s="28">
        <v>0.1</v>
      </c>
      <c r="L21" s="28">
        <f t="shared" si="12"/>
        <v>1</v>
      </c>
      <c r="M21" s="29">
        <v>30</v>
      </c>
      <c r="N21" s="30">
        <f t="shared" si="13"/>
        <v>2</v>
      </c>
      <c r="O21" s="30">
        <f t="shared" si="14"/>
        <v>3.3333333333333333E-2</v>
      </c>
      <c r="P21" s="27">
        <f t="shared" si="15"/>
        <v>1.3333333333333299</v>
      </c>
      <c r="Q21" s="27">
        <f t="shared" si="15"/>
        <v>1.4</v>
      </c>
      <c r="R21" s="27">
        <f t="shared" si="15"/>
        <v>1.4666666666666668</v>
      </c>
      <c r="S21" s="27">
        <f t="shared" si="15"/>
        <v>1.7999999999999998</v>
      </c>
      <c r="T21" s="27">
        <f t="shared" si="2"/>
        <v>1.9</v>
      </c>
      <c r="U21" s="27">
        <f t="shared" si="2"/>
        <v>1.0666666666666667</v>
      </c>
      <c r="V21" s="27">
        <f t="shared" si="2"/>
        <v>2</v>
      </c>
      <c r="W21" s="27">
        <f t="shared" si="2"/>
        <v>1.8666666666666669</v>
      </c>
      <c r="X21" s="27">
        <f t="shared" si="3"/>
        <v>1.1993</v>
      </c>
      <c r="Y21" s="27">
        <f t="shared" si="4"/>
        <v>1.1056000000000001</v>
      </c>
      <c r="Z21" s="27">
        <f t="shared" si="5"/>
        <v>1.1465500000000002</v>
      </c>
      <c r="AA21" s="27">
        <f t="shared" si="6"/>
        <v>1.7850499999999998</v>
      </c>
      <c r="AB21" s="16">
        <f t="shared" si="7"/>
        <v>1.6361000000000003</v>
      </c>
      <c r="AC21" s="16">
        <f t="shared" si="8"/>
        <v>1.0288000000000002</v>
      </c>
      <c r="AD21" s="16">
        <f t="shared" si="9"/>
        <v>1.3206</v>
      </c>
      <c r="AE21" s="16">
        <f t="shared" si="10"/>
        <v>1.25475</v>
      </c>
      <c r="AF21" s="27">
        <f t="shared" si="16"/>
        <v>0.42000000000000004</v>
      </c>
      <c r="AG21" s="32">
        <f t="shared" si="11"/>
        <v>-0.19930000000000342</v>
      </c>
      <c r="AH21" s="27">
        <f t="shared" si="17"/>
        <v>-5.5600000000000205E-2</v>
      </c>
      <c r="AI21" s="27">
        <f t="shared" si="18"/>
        <v>-4.6550000000000036E-2</v>
      </c>
      <c r="AJ21" s="31">
        <f t="shared" si="19"/>
        <v>-0.28504999999999997</v>
      </c>
      <c r="AK21" s="27">
        <f t="shared" si="20"/>
        <v>-5.2766666666667073E-2</v>
      </c>
      <c r="AL21" s="27">
        <f t="shared" si="21"/>
        <v>-0.22880000000000017</v>
      </c>
      <c r="AM21" s="27">
        <f t="shared" si="22"/>
        <v>0.34606666666666669</v>
      </c>
      <c r="AN21" s="27">
        <f t="shared" si="23"/>
        <v>0.14525000000000021</v>
      </c>
    </row>
    <row r="22" spans="1:40" x14ac:dyDescent="0.2">
      <c r="A22" s="15">
        <f t="shared" si="24"/>
        <v>8</v>
      </c>
      <c r="B22" s="16" t="s">
        <v>9</v>
      </c>
      <c r="C22" s="16" t="s">
        <v>10</v>
      </c>
      <c r="D22" s="19">
        <v>3</v>
      </c>
      <c r="E22" s="26">
        <f t="shared" si="1"/>
        <v>0.76</v>
      </c>
      <c r="F22" s="16">
        <v>0.2</v>
      </c>
      <c r="G22" s="28">
        <v>0.1</v>
      </c>
      <c r="H22" s="28">
        <v>0</v>
      </c>
      <c r="I22" s="28">
        <v>0.75</v>
      </c>
      <c r="J22" s="28">
        <v>0.05</v>
      </c>
      <c r="K22" s="28">
        <v>0.1</v>
      </c>
      <c r="L22" s="28">
        <f t="shared" si="12"/>
        <v>1</v>
      </c>
      <c r="M22" s="29">
        <v>15</v>
      </c>
      <c r="N22" s="30">
        <f t="shared" si="13"/>
        <v>4</v>
      </c>
      <c r="O22" s="30">
        <f t="shared" si="14"/>
        <v>6.6666666666666666E-2</v>
      </c>
      <c r="P22" s="27">
        <f t="shared" si="15"/>
        <v>3.9999999999999898</v>
      </c>
      <c r="Q22" s="27">
        <f t="shared" si="15"/>
        <v>4.1999999999999993</v>
      </c>
      <c r="R22" s="27">
        <f t="shared" si="15"/>
        <v>4.4000000000000004</v>
      </c>
      <c r="S22" s="27">
        <f t="shared" si="15"/>
        <v>5.3999999999999995</v>
      </c>
      <c r="T22" s="27">
        <f t="shared" si="2"/>
        <v>5.6999999999999993</v>
      </c>
      <c r="U22" s="27">
        <f t="shared" si="2"/>
        <v>3.2</v>
      </c>
      <c r="V22" s="27">
        <f t="shared" si="2"/>
        <v>6</v>
      </c>
      <c r="W22" s="27">
        <f t="shared" si="2"/>
        <v>5.6000000000000005</v>
      </c>
      <c r="X22" s="27">
        <f t="shared" si="3"/>
        <v>2.2686000000000002</v>
      </c>
      <c r="Y22" s="27">
        <f t="shared" si="4"/>
        <v>1.9892000000000001</v>
      </c>
      <c r="Z22" s="27">
        <f t="shared" si="5"/>
        <v>2.1580999999999997</v>
      </c>
      <c r="AA22" s="27">
        <f t="shared" si="6"/>
        <v>2.9360999999999997</v>
      </c>
      <c r="AB22" s="16">
        <f t="shared" si="7"/>
        <v>2.8452000000000006</v>
      </c>
      <c r="AC22" s="16">
        <f t="shared" si="8"/>
        <v>1.7946000000000002</v>
      </c>
      <c r="AD22" s="16">
        <f t="shared" si="9"/>
        <v>2.6062000000000003</v>
      </c>
      <c r="AE22" s="16">
        <f t="shared" si="10"/>
        <v>2.4295000000000009</v>
      </c>
      <c r="AF22" s="27">
        <f t="shared" si="16"/>
        <v>2.04</v>
      </c>
      <c r="AG22" s="32">
        <f t="shared" si="11"/>
        <v>1.0647333333333231</v>
      </c>
      <c r="AH22" s="27">
        <f t="shared" si="17"/>
        <v>1.510799999999999</v>
      </c>
      <c r="AI22" s="27">
        <f t="shared" si="18"/>
        <v>1.5085666666666673</v>
      </c>
      <c r="AJ22" s="31">
        <f t="shared" si="19"/>
        <v>1.8638999999999997</v>
      </c>
      <c r="AK22" s="27">
        <f t="shared" si="20"/>
        <v>2.2214666666666654</v>
      </c>
      <c r="AL22" s="27">
        <f t="shared" si="21"/>
        <v>0.87206666666666666</v>
      </c>
      <c r="AM22" s="27">
        <f t="shared" si="22"/>
        <v>2.7271333333333332</v>
      </c>
      <c r="AN22" s="27">
        <f t="shared" si="23"/>
        <v>2.2371666666666661</v>
      </c>
    </row>
    <row r="23" spans="1:40" x14ac:dyDescent="0.2">
      <c r="A23" s="15">
        <f t="shared" si="24"/>
        <v>9</v>
      </c>
      <c r="B23" s="16" t="s">
        <v>9</v>
      </c>
      <c r="C23" s="16" t="s">
        <v>11</v>
      </c>
      <c r="D23" s="19">
        <v>3</v>
      </c>
      <c r="E23" s="26">
        <f t="shared" si="1"/>
        <v>1.1400000000000001</v>
      </c>
      <c r="F23" s="16">
        <v>0.3</v>
      </c>
      <c r="G23" s="28">
        <v>0.3</v>
      </c>
      <c r="H23" s="28">
        <v>0</v>
      </c>
      <c r="I23" s="28">
        <v>0.55000000000000004</v>
      </c>
      <c r="J23" s="28">
        <v>0.05</v>
      </c>
      <c r="K23" s="28">
        <v>0.1</v>
      </c>
      <c r="L23" s="28">
        <f t="shared" si="12"/>
        <v>1.0000000000000002</v>
      </c>
      <c r="M23" s="29">
        <v>15</v>
      </c>
      <c r="N23" s="30">
        <f t="shared" si="13"/>
        <v>4</v>
      </c>
      <c r="O23" s="30">
        <f t="shared" si="14"/>
        <v>6.6666666666666666E-2</v>
      </c>
      <c r="P23" s="27">
        <f t="shared" si="15"/>
        <v>3.9999999999999898</v>
      </c>
      <c r="Q23" s="27">
        <f t="shared" si="15"/>
        <v>4.1999999999999993</v>
      </c>
      <c r="R23" s="27">
        <f t="shared" si="15"/>
        <v>4.4000000000000004</v>
      </c>
      <c r="S23" s="27">
        <f t="shared" si="15"/>
        <v>5.3999999999999995</v>
      </c>
      <c r="T23" s="27">
        <f t="shared" si="2"/>
        <v>5.6999999999999993</v>
      </c>
      <c r="U23" s="27">
        <f t="shared" si="2"/>
        <v>3.2</v>
      </c>
      <c r="V23" s="27">
        <f t="shared" si="2"/>
        <v>6</v>
      </c>
      <c r="W23" s="27">
        <f t="shared" si="2"/>
        <v>5.6000000000000005</v>
      </c>
      <c r="X23" s="27">
        <f t="shared" si="3"/>
        <v>3.1341000000000001</v>
      </c>
      <c r="Y23" s="27">
        <f t="shared" si="4"/>
        <v>2.7108000000000003</v>
      </c>
      <c r="Z23" s="27">
        <f t="shared" si="5"/>
        <v>2.86395</v>
      </c>
      <c r="AA23" s="27">
        <f t="shared" si="6"/>
        <v>4.3453499999999998</v>
      </c>
      <c r="AB23" s="16">
        <f t="shared" si="7"/>
        <v>4.2054</v>
      </c>
      <c r="AC23" s="16">
        <f t="shared" si="8"/>
        <v>2.3955000000000002</v>
      </c>
      <c r="AD23" s="16">
        <f t="shared" si="9"/>
        <v>3.6200999999999999</v>
      </c>
      <c r="AE23" s="16">
        <f t="shared" si="10"/>
        <v>3.3886500000000002</v>
      </c>
      <c r="AF23" s="27">
        <f t="shared" si="16"/>
        <v>1.66</v>
      </c>
      <c r="AG23" s="32">
        <f t="shared" si="11"/>
        <v>0.19923333333332305</v>
      </c>
      <c r="AH23" s="27">
        <f t="shared" si="17"/>
        <v>0.78919999999999901</v>
      </c>
      <c r="AI23" s="27">
        <f t="shared" si="18"/>
        <v>0.80271666666666708</v>
      </c>
      <c r="AJ23" s="31">
        <f t="shared" si="19"/>
        <v>0.45464999999999967</v>
      </c>
      <c r="AK23" s="27">
        <f t="shared" si="20"/>
        <v>0.86126666666666596</v>
      </c>
      <c r="AL23" s="27">
        <f t="shared" si="21"/>
        <v>0.27116666666666667</v>
      </c>
      <c r="AM23" s="27">
        <f t="shared" si="22"/>
        <v>1.7132333333333336</v>
      </c>
      <c r="AN23" s="27">
        <f t="shared" si="23"/>
        <v>1.278016666666667</v>
      </c>
    </row>
    <row r="24" spans="1:40" x14ac:dyDescent="0.2">
      <c r="A24" s="15">
        <f t="shared" si="24"/>
        <v>10</v>
      </c>
      <c r="B24" s="16" t="s">
        <v>9</v>
      </c>
      <c r="C24" s="16" t="s">
        <v>12</v>
      </c>
      <c r="D24" s="19">
        <v>3</v>
      </c>
      <c r="E24" s="26">
        <f t="shared" si="1"/>
        <v>1.2899999999999998</v>
      </c>
      <c r="F24" s="16">
        <v>0.3</v>
      </c>
      <c r="G24" s="28">
        <v>0.1</v>
      </c>
      <c r="H24" s="28">
        <v>0.25</v>
      </c>
      <c r="I24" s="28">
        <v>0.5</v>
      </c>
      <c r="J24" s="28">
        <v>0.05</v>
      </c>
      <c r="K24" s="28">
        <v>0.1</v>
      </c>
      <c r="L24" s="28">
        <f t="shared" si="12"/>
        <v>1</v>
      </c>
      <c r="M24" s="29">
        <v>15</v>
      </c>
      <c r="N24" s="30">
        <f t="shared" si="13"/>
        <v>4</v>
      </c>
      <c r="O24" s="30">
        <f t="shared" si="14"/>
        <v>6.6666666666666666E-2</v>
      </c>
      <c r="P24" s="27">
        <f t="shared" si="15"/>
        <v>3.9999999999999898</v>
      </c>
      <c r="Q24" s="27">
        <f t="shared" si="15"/>
        <v>4.1999999999999993</v>
      </c>
      <c r="R24" s="27">
        <f t="shared" si="15"/>
        <v>4.4000000000000004</v>
      </c>
      <c r="S24" s="27">
        <f t="shared" si="15"/>
        <v>5.3999999999999995</v>
      </c>
      <c r="T24" s="27">
        <f t="shared" si="2"/>
        <v>5.6999999999999993</v>
      </c>
      <c r="U24" s="27">
        <f t="shared" si="2"/>
        <v>3.2</v>
      </c>
      <c r="V24" s="27">
        <f t="shared" si="2"/>
        <v>6</v>
      </c>
      <c r="W24" s="27">
        <f t="shared" si="2"/>
        <v>5.6000000000000005</v>
      </c>
      <c r="X24" s="27">
        <f t="shared" si="3"/>
        <v>3.5003999999999995</v>
      </c>
      <c r="Y24" s="27">
        <f t="shared" si="4"/>
        <v>3.1503000000000001</v>
      </c>
      <c r="Z24" s="27">
        <f t="shared" si="5"/>
        <v>3.3384</v>
      </c>
      <c r="AA24" s="27">
        <f t="shared" si="6"/>
        <v>4.8796499999999998</v>
      </c>
      <c r="AB24" s="16">
        <f t="shared" si="7"/>
        <v>4.58805</v>
      </c>
      <c r="AC24" s="16">
        <f t="shared" si="8"/>
        <v>2.8891499999999999</v>
      </c>
      <c r="AD24" s="16">
        <f t="shared" si="9"/>
        <v>3.9355500000000001</v>
      </c>
      <c r="AE24" s="16">
        <f t="shared" si="10"/>
        <v>3.70425</v>
      </c>
      <c r="AF24" s="27">
        <f t="shared" si="16"/>
        <v>1.5100000000000002</v>
      </c>
      <c r="AG24" s="32">
        <f t="shared" si="11"/>
        <v>-0.16706666666667636</v>
      </c>
      <c r="AH24" s="27">
        <f t="shared" si="17"/>
        <v>0.34969999999999923</v>
      </c>
      <c r="AI24" s="27">
        <f t="shared" si="18"/>
        <v>0.32826666666666704</v>
      </c>
      <c r="AJ24" s="31">
        <f t="shared" si="19"/>
        <v>-7.9650000000000332E-2</v>
      </c>
      <c r="AK24" s="27">
        <f t="shared" si="20"/>
        <v>0.47861666666666602</v>
      </c>
      <c r="AL24" s="27">
        <f t="shared" si="21"/>
        <v>-0.22248333333333303</v>
      </c>
      <c r="AM24" s="27">
        <f t="shared" si="22"/>
        <v>1.3977833333333334</v>
      </c>
      <c r="AN24" s="27">
        <f t="shared" si="23"/>
        <v>0.96241666666666714</v>
      </c>
    </row>
    <row r="25" spans="1:40" x14ac:dyDescent="0.2">
      <c r="A25" s="15">
        <f t="shared" si="24"/>
        <v>11</v>
      </c>
      <c r="B25" s="16" t="s">
        <v>9</v>
      </c>
      <c r="C25" s="16" t="s">
        <v>13</v>
      </c>
      <c r="D25" s="19">
        <v>3</v>
      </c>
      <c r="E25" s="26">
        <f t="shared" si="1"/>
        <v>0.91999999999999993</v>
      </c>
      <c r="F25" s="16">
        <v>0.2</v>
      </c>
      <c r="G25" s="28">
        <v>0.2</v>
      </c>
      <c r="H25" s="28">
        <v>0.4</v>
      </c>
      <c r="I25" s="28">
        <v>0.25</v>
      </c>
      <c r="J25" s="28">
        <v>0.05</v>
      </c>
      <c r="K25" s="28">
        <v>0.1</v>
      </c>
      <c r="L25" s="28">
        <f t="shared" si="12"/>
        <v>1.0000000000000002</v>
      </c>
      <c r="M25" s="29">
        <v>10</v>
      </c>
      <c r="N25" s="30">
        <f t="shared" si="13"/>
        <v>6</v>
      </c>
      <c r="O25" s="30">
        <f t="shared" si="14"/>
        <v>0.1</v>
      </c>
      <c r="P25" s="27">
        <f t="shared" si="15"/>
        <v>3.9999999999999898</v>
      </c>
      <c r="Q25" s="27">
        <f t="shared" si="15"/>
        <v>4.1999999999999993</v>
      </c>
      <c r="R25" s="27">
        <f t="shared" si="15"/>
        <v>4.4000000000000004</v>
      </c>
      <c r="S25" s="27">
        <f t="shared" si="15"/>
        <v>5.3999999999999995</v>
      </c>
      <c r="T25" s="27">
        <f t="shared" si="2"/>
        <v>5.6999999999999993</v>
      </c>
      <c r="U25" s="27">
        <f t="shared" si="2"/>
        <v>3.2</v>
      </c>
      <c r="V25" s="27">
        <f t="shared" si="2"/>
        <v>6</v>
      </c>
      <c r="W25" s="27">
        <f t="shared" si="2"/>
        <v>5.6000000000000005</v>
      </c>
      <c r="X25" s="27">
        <f t="shared" si="3"/>
        <v>2.2830000000000004</v>
      </c>
      <c r="Y25" s="27">
        <f t="shared" si="4"/>
        <v>2.0758000000000005</v>
      </c>
      <c r="Z25" s="27">
        <f t="shared" si="5"/>
        <v>2.1417000000000002</v>
      </c>
      <c r="AA25" s="27">
        <f t="shared" si="6"/>
        <v>3.4237000000000002</v>
      </c>
      <c r="AB25" s="16">
        <f t="shared" si="7"/>
        <v>3.1660000000000008</v>
      </c>
      <c r="AC25" s="16">
        <f t="shared" si="8"/>
        <v>1.9062000000000001</v>
      </c>
      <c r="AD25" s="16">
        <f t="shared" si="9"/>
        <v>2.5378000000000003</v>
      </c>
      <c r="AE25" s="16">
        <f t="shared" si="10"/>
        <v>2.4083000000000006</v>
      </c>
      <c r="AF25" s="27">
        <f t="shared" si="16"/>
        <v>1.78</v>
      </c>
      <c r="AG25" s="32">
        <f t="shared" si="11"/>
        <v>0.71699999999998942</v>
      </c>
      <c r="AH25" s="27">
        <f t="shared" si="17"/>
        <v>1.0741999999999987</v>
      </c>
      <c r="AI25" s="27">
        <f t="shared" si="18"/>
        <v>1.1583000000000001</v>
      </c>
      <c r="AJ25" s="31">
        <f t="shared" si="19"/>
        <v>1.0762999999999994</v>
      </c>
      <c r="AK25" s="27">
        <f t="shared" si="20"/>
        <v>1.5839999999999983</v>
      </c>
      <c r="AL25" s="27">
        <f t="shared" si="21"/>
        <v>0.49380000000000002</v>
      </c>
      <c r="AM25" s="27">
        <f t="shared" si="22"/>
        <v>2.4621999999999997</v>
      </c>
      <c r="AN25" s="27">
        <f t="shared" si="23"/>
        <v>1.7916999999999998</v>
      </c>
    </row>
    <row r="26" spans="1:40" x14ac:dyDescent="0.2">
      <c r="A26" s="15">
        <f t="shared" si="24"/>
        <v>12</v>
      </c>
      <c r="B26" s="16" t="s">
        <v>9</v>
      </c>
      <c r="C26" s="16" t="s">
        <v>14</v>
      </c>
      <c r="D26" s="19">
        <v>4</v>
      </c>
      <c r="E26" s="26">
        <f t="shared" si="1"/>
        <v>1.4999999999999998</v>
      </c>
      <c r="F26" s="16">
        <v>0.3</v>
      </c>
      <c r="G26" s="28">
        <v>0.2</v>
      </c>
      <c r="H26" s="28">
        <v>0.6</v>
      </c>
      <c r="I26" s="28">
        <v>0.05</v>
      </c>
      <c r="J26" s="28">
        <v>0.05</v>
      </c>
      <c r="K26" s="28">
        <v>0.1</v>
      </c>
      <c r="L26" s="28">
        <f t="shared" si="12"/>
        <v>1.0000000000000002</v>
      </c>
      <c r="M26" s="29">
        <v>10</v>
      </c>
      <c r="N26" s="30">
        <f t="shared" si="13"/>
        <v>6</v>
      </c>
      <c r="O26" s="30">
        <f t="shared" si="14"/>
        <v>0.1</v>
      </c>
      <c r="P26" s="27">
        <f t="shared" si="15"/>
        <v>5.3333333333333197</v>
      </c>
      <c r="Q26" s="27">
        <f t="shared" si="15"/>
        <v>5.6</v>
      </c>
      <c r="R26" s="27">
        <f t="shared" si="15"/>
        <v>5.8666666666666671</v>
      </c>
      <c r="S26" s="27">
        <f t="shared" si="15"/>
        <v>7.1999999999999993</v>
      </c>
      <c r="T26" s="27">
        <f t="shared" si="2"/>
        <v>7.6</v>
      </c>
      <c r="U26" s="27">
        <f t="shared" si="2"/>
        <v>4.2666666666666666</v>
      </c>
      <c r="V26" s="27">
        <f t="shared" si="2"/>
        <v>8</v>
      </c>
      <c r="W26" s="27">
        <f t="shared" si="2"/>
        <v>7.4666666666666677</v>
      </c>
      <c r="X26" s="27">
        <f t="shared" si="3"/>
        <v>3.5024999999999999</v>
      </c>
      <c r="Y26" s="27">
        <f t="shared" si="4"/>
        <v>3.2469000000000001</v>
      </c>
      <c r="Z26" s="27">
        <f t="shared" si="5"/>
        <v>3.2935500000000002</v>
      </c>
      <c r="AA26" s="27">
        <f t="shared" si="6"/>
        <v>5.5159499999999992</v>
      </c>
      <c r="AB26" s="16">
        <f t="shared" si="7"/>
        <v>5.0052000000000003</v>
      </c>
      <c r="AC26" s="16">
        <f t="shared" si="8"/>
        <v>3.0170999999999997</v>
      </c>
      <c r="AD26" s="16">
        <f t="shared" si="9"/>
        <v>3.8276999999999992</v>
      </c>
      <c r="AE26" s="16">
        <f t="shared" si="10"/>
        <v>3.66045</v>
      </c>
      <c r="AF26" s="27">
        <f t="shared" si="16"/>
        <v>2.2000000000000002</v>
      </c>
      <c r="AG26" s="32">
        <f t="shared" si="11"/>
        <v>0.83083333333331977</v>
      </c>
      <c r="AH26" s="27">
        <f t="shared" si="17"/>
        <v>1.3030999999999995</v>
      </c>
      <c r="AI26" s="27">
        <f t="shared" si="18"/>
        <v>1.4731166666666669</v>
      </c>
      <c r="AJ26" s="31">
        <f t="shared" si="19"/>
        <v>0.78405000000000002</v>
      </c>
      <c r="AK26" s="27">
        <f t="shared" si="20"/>
        <v>1.6447999999999992</v>
      </c>
      <c r="AL26" s="27">
        <f t="shared" si="21"/>
        <v>0.44956666666666689</v>
      </c>
      <c r="AM26" s="27">
        <f t="shared" si="22"/>
        <v>3.1723000000000008</v>
      </c>
      <c r="AN26" s="27">
        <f t="shared" si="23"/>
        <v>2.4062166666666673</v>
      </c>
    </row>
    <row r="27" spans="1:40" x14ac:dyDescent="0.2">
      <c r="A27" s="15">
        <f t="shared" si="24"/>
        <v>13</v>
      </c>
      <c r="B27" s="16" t="s">
        <v>9</v>
      </c>
      <c r="C27" s="16" t="s">
        <v>15</v>
      </c>
      <c r="D27" s="19">
        <v>4</v>
      </c>
      <c r="E27" s="26">
        <f t="shared" si="1"/>
        <v>1.4399999999999997</v>
      </c>
      <c r="F27" s="16">
        <v>0.3</v>
      </c>
      <c r="G27" s="28">
        <v>0.2</v>
      </c>
      <c r="H27" s="28">
        <v>0.5</v>
      </c>
      <c r="I27" s="28">
        <v>0.15</v>
      </c>
      <c r="J27" s="28">
        <v>0.05</v>
      </c>
      <c r="K27" s="28">
        <v>0.1</v>
      </c>
      <c r="L27" s="28">
        <f t="shared" si="12"/>
        <v>1</v>
      </c>
      <c r="M27" s="29">
        <v>10</v>
      </c>
      <c r="N27" s="30">
        <f t="shared" si="13"/>
        <v>6</v>
      </c>
      <c r="O27" s="30">
        <f t="shared" si="14"/>
        <v>0.1</v>
      </c>
      <c r="P27" s="27">
        <f t="shared" si="15"/>
        <v>5.3333333333333197</v>
      </c>
      <c r="Q27" s="27">
        <f t="shared" si="15"/>
        <v>5.6</v>
      </c>
      <c r="R27" s="27">
        <f t="shared" si="15"/>
        <v>5.8666666666666671</v>
      </c>
      <c r="S27" s="27">
        <f t="shared" si="15"/>
        <v>7.1999999999999993</v>
      </c>
      <c r="T27" s="27">
        <f t="shared" si="2"/>
        <v>7.6</v>
      </c>
      <c r="U27" s="27">
        <f t="shared" si="2"/>
        <v>4.2666666666666666</v>
      </c>
      <c r="V27" s="27">
        <f t="shared" si="2"/>
        <v>8</v>
      </c>
      <c r="W27" s="27">
        <f t="shared" si="2"/>
        <v>7.4666666666666677</v>
      </c>
      <c r="X27" s="27">
        <f t="shared" si="3"/>
        <v>3.4634999999999998</v>
      </c>
      <c r="Y27" s="27">
        <f t="shared" si="4"/>
        <v>3.1803000000000003</v>
      </c>
      <c r="Z27" s="27">
        <f t="shared" si="5"/>
        <v>3.25305</v>
      </c>
      <c r="AA27" s="27">
        <f t="shared" si="6"/>
        <v>5.3257499999999993</v>
      </c>
      <c r="AB27" s="16">
        <f t="shared" si="7"/>
        <v>4.8770999999999995</v>
      </c>
      <c r="AC27" s="16">
        <f t="shared" si="8"/>
        <v>2.9382000000000001</v>
      </c>
      <c r="AD27" s="16">
        <f t="shared" si="9"/>
        <v>3.8171999999999997</v>
      </c>
      <c r="AE27" s="16">
        <f t="shared" si="10"/>
        <v>3.63645</v>
      </c>
      <c r="AF27" s="27">
        <f t="shared" si="16"/>
        <v>2.2600000000000007</v>
      </c>
      <c r="AG27" s="32">
        <f t="shared" si="11"/>
        <v>0.86983333333331991</v>
      </c>
      <c r="AH27" s="27">
        <f t="shared" si="17"/>
        <v>1.3696999999999993</v>
      </c>
      <c r="AI27" s="27">
        <f t="shared" si="18"/>
        <v>1.5136166666666671</v>
      </c>
      <c r="AJ27" s="31">
        <f t="shared" si="19"/>
        <v>0.97424999999999995</v>
      </c>
      <c r="AK27" s="27">
        <f t="shared" si="20"/>
        <v>1.7728999999999999</v>
      </c>
      <c r="AL27" s="27">
        <f t="shared" si="21"/>
        <v>0.52846666666666642</v>
      </c>
      <c r="AM27" s="27">
        <f t="shared" si="22"/>
        <v>3.1828000000000003</v>
      </c>
      <c r="AN27" s="27">
        <f t="shared" si="23"/>
        <v>2.4302166666666674</v>
      </c>
    </row>
    <row r="28" spans="1:40" x14ac:dyDescent="0.2">
      <c r="A28" s="15">
        <f t="shared" si="24"/>
        <v>14</v>
      </c>
      <c r="B28" s="16" t="s">
        <v>9</v>
      </c>
      <c r="C28" s="16" t="s">
        <v>16</v>
      </c>
      <c r="D28" s="19">
        <v>3</v>
      </c>
      <c r="E28" s="26">
        <f t="shared" si="1"/>
        <v>0.76</v>
      </c>
      <c r="F28" s="16">
        <v>0.2</v>
      </c>
      <c r="G28" s="28">
        <v>0.1</v>
      </c>
      <c r="H28" s="28">
        <v>0</v>
      </c>
      <c r="I28" s="28">
        <v>0.75</v>
      </c>
      <c r="J28" s="28">
        <v>0.05</v>
      </c>
      <c r="K28" s="28">
        <v>0.1</v>
      </c>
      <c r="L28" s="28">
        <f t="shared" si="12"/>
        <v>1</v>
      </c>
      <c r="M28" s="29">
        <v>15</v>
      </c>
      <c r="N28" s="30">
        <f t="shared" si="13"/>
        <v>4</v>
      </c>
      <c r="O28" s="30">
        <f t="shared" si="14"/>
        <v>6.6666666666666666E-2</v>
      </c>
      <c r="P28" s="27">
        <f t="shared" si="15"/>
        <v>3.9999999999999898</v>
      </c>
      <c r="Q28" s="27">
        <f t="shared" si="15"/>
        <v>4.1999999999999993</v>
      </c>
      <c r="R28" s="27">
        <f t="shared" si="15"/>
        <v>4.4000000000000004</v>
      </c>
      <c r="S28" s="27">
        <f t="shared" si="15"/>
        <v>5.3999999999999995</v>
      </c>
      <c r="T28" s="27">
        <f t="shared" si="2"/>
        <v>5.6999999999999993</v>
      </c>
      <c r="U28" s="27">
        <f t="shared" si="2"/>
        <v>3.2</v>
      </c>
      <c r="V28" s="27">
        <f t="shared" si="2"/>
        <v>6</v>
      </c>
      <c r="W28" s="27">
        <f t="shared" si="2"/>
        <v>5.6000000000000005</v>
      </c>
      <c r="X28" s="27">
        <f t="shared" si="3"/>
        <v>2.2686000000000002</v>
      </c>
      <c r="Y28" s="27">
        <f t="shared" si="4"/>
        <v>1.9892000000000001</v>
      </c>
      <c r="Z28" s="27">
        <f t="shared" si="5"/>
        <v>2.1580999999999997</v>
      </c>
      <c r="AA28" s="27">
        <f t="shared" si="6"/>
        <v>2.9360999999999997</v>
      </c>
      <c r="AB28" s="16">
        <f t="shared" si="7"/>
        <v>2.8452000000000006</v>
      </c>
      <c r="AC28" s="16">
        <f t="shared" si="8"/>
        <v>1.7946000000000002</v>
      </c>
      <c r="AD28" s="16">
        <f t="shared" si="9"/>
        <v>2.6062000000000003</v>
      </c>
      <c r="AE28" s="16">
        <f t="shared" si="10"/>
        <v>2.4295000000000009</v>
      </c>
      <c r="AF28" s="27">
        <f t="shared" si="16"/>
        <v>2.04</v>
      </c>
      <c r="AG28" s="32">
        <f t="shared" si="11"/>
        <v>1.0647333333333231</v>
      </c>
      <c r="AH28" s="27">
        <f t="shared" si="17"/>
        <v>1.510799999999999</v>
      </c>
      <c r="AI28" s="27">
        <f t="shared" si="18"/>
        <v>1.5085666666666673</v>
      </c>
      <c r="AJ28" s="31">
        <f t="shared" si="19"/>
        <v>1.8638999999999997</v>
      </c>
      <c r="AK28" s="27">
        <f t="shared" si="20"/>
        <v>2.2214666666666654</v>
      </c>
      <c r="AL28" s="27">
        <f t="shared" si="21"/>
        <v>0.87206666666666666</v>
      </c>
      <c r="AM28" s="27">
        <f t="shared" si="22"/>
        <v>2.7271333333333332</v>
      </c>
      <c r="AN28" s="27">
        <f t="shared" si="23"/>
        <v>2.2371666666666661</v>
      </c>
    </row>
    <row r="29" spans="1:40" x14ac:dyDescent="0.2">
      <c r="A29" s="15">
        <f t="shared" si="24"/>
        <v>15</v>
      </c>
      <c r="B29" s="16" t="s">
        <v>9</v>
      </c>
      <c r="C29" s="16" t="s">
        <v>43</v>
      </c>
      <c r="D29" s="19">
        <v>3</v>
      </c>
      <c r="E29" s="26">
        <f t="shared" si="1"/>
        <v>0.76000000000000023</v>
      </c>
      <c r="F29" s="16">
        <v>0.2</v>
      </c>
      <c r="G29" s="28">
        <v>0.2</v>
      </c>
      <c r="H29" s="28">
        <v>0</v>
      </c>
      <c r="I29" s="28">
        <v>0.65</v>
      </c>
      <c r="J29" s="28">
        <v>0.05</v>
      </c>
      <c r="K29" s="28">
        <v>0.1</v>
      </c>
      <c r="L29" s="28">
        <f t="shared" si="12"/>
        <v>1.0000000000000002</v>
      </c>
      <c r="M29" s="29">
        <v>15</v>
      </c>
      <c r="N29" s="30">
        <f t="shared" si="13"/>
        <v>4</v>
      </c>
      <c r="O29" s="30">
        <f t="shared" si="14"/>
        <v>6.6666666666666666E-2</v>
      </c>
      <c r="P29" s="27">
        <f t="shared" si="15"/>
        <v>3.9999999999999898</v>
      </c>
      <c r="Q29" s="27">
        <f t="shared" si="15"/>
        <v>4.1999999999999993</v>
      </c>
      <c r="R29" s="27">
        <f t="shared" si="15"/>
        <v>4.4000000000000004</v>
      </c>
      <c r="S29" s="27">
        <f t="shared" si="15"/>
        <v>5.3999999999999995</v>
      </c>
      <c r="T29" s="27">
        <f t="shared" si="2"/>
        <v>5.6999999999999993</v>
      </c>
      <c r="U29" s="27">
        <f t="shared" si="2"/>
        <v>3.2</v>
      </c>
      <c r="V29" s="27">
        <f t="shared" si="2"/>
        <v>6</v>
      </c>
      <c r="W29" s="27">
        <f t="shared" si="2"/>
        <v>5.6000000000000005</v>
      </c>
      <c r="X29" s="27">
        <f t="shared" si="3"/>
        <v>2.1790000000000003</v>
      </c>
      <c r="Y29" s="27">
        <f t="shared" si="4"/>
        <v>1.8982000000000003</v>
      </c>
      <c r="Z29" s="27">
        <f t="shared" si="5"/>
        <v>2.0337000000000001</v>
      </c>
      <c r="AA29" s="27">
        <f t="shared" si="6"/>
        <v>2.9165000000000001</v>
      </c>
      <c r="AB29" s="16">
        <f t="shared" si="7"/>
        <v>2.8244000000000002</v>
      </c>
      <c r="AC29" s="16">
        <f t="shared" si="8"/>
        <v>1.6958000000000002</v>
      </c>
      <c r="AD29" s="16">
        <f t="shared" si="9"/>
        <v>2.5098000000000003</v>
      </c>
      <c r="AE29" s="16">
        <f t="shared" si="10"/>
        <v>2.3443000000000005</v>
      </c>
      <c r="AF29" s="27">
        <f t="shared" si="16"/>
        <v>2.0399999999999996</v>
      </c>
      <c r="AG29" s="32">
        <f t="shared" si="11"/>
        <v>1.154333333333323</v>
      </c>
      <c r="AH29" s="27">
        <f t="shared" si="17"/>
        <v>1.6017999999999992</v>
      </c>
      <c r="AI29" s="27">
        <f t="shared" si="18"/>
        <v>1.6329666666666669</v>
      </c>
      <c r="AJ29" s="31">
        <f t="shared" si="19"/>
        <v>1.8834999999999993</v>
      </c>
      <c r="AK29" s="27">
        <f t="shared" si="20"/>
        <v>2.2422666666666657</v>
      </c>
      <c r="AL29" s="27">
        <f t="shared" si="21"/>
        <v>0.97086666666666666</v>
      </c>
      <c r="AM29" s="27">
        <f t="shared" si="22"/>
        <v>2.8235333333333332</v>
      </c>
      <c r="AN29" s="27">
        <f t="shared" si="23"/>
        <v>2.3223666666666665</v>
      </c>
    </row>
    <row r="30" spans="1:40" x14ac:dyDescent="0.2">
      <c r="A30" s="15">
        <f t="shared" si="24"/>
        <v>16</v>
      </c>
      <c r="B30" s="16" t="s">
        <v>9</v>
      </c>
      <c r="C30" s="16" t="s">
        <v>17</v>
      </c>
      <c r="D30" s="19">
        <v>5</v>
      </c>
      <c r="E30" s="26">
        <f t="shared" si="1"/>
        <v>1.4099999999999997</v>
      </c>
      <c r="F30" s="16">
        <v>0.3</v>
      </c>
      <c r="G30" s="28">
        <v>0</v>
      </c>
      <c r="H30" s="28">
        <v>0.5</v>
      </c>
      <c r="I30" s="28">
        <v>0.2</v>
      </c>
      <c r="J30" s="28">
        <v>0</v>
      </c>
      <c r="K30" s="28">
        <v>0.3</v>
      </c>
      <c r="L30" s="28">
        <f t="shared" si="12"/>
        <v>1</v>
      </c>
      <c r="M30" s="29">
        <v>10</v>
      </c>
      <c r="N30" s="30">
        <f t="shared" si="13"/>
        <v>6</v>
      </c>
      <c r="O30" s="30">
        <f t="shared" si="14"/>
        <v>0.1</v>
      </c>
      <c r="P30" s="27">
        <f t="shared" si="15"/>
        <v>6.6666666666666501</v>
      </c>
      <c r="Q30" s="27">
        <f t="shared" si="15"/>
        <v>7</v>
      </c>
      <c r="R30" s="27">
        <f t="shared" si="15"/>
        <v>7.3333333333333339</v>
      </c>
      <c r="S30" s="27">
        <f t="shared" si="15"/>
        <v>9</v>
      </c>
      <c r="T30" s="27">
        <f t="shared" si="2"/>
        <v>9.5</v>
      </c>
      <c r="U30" s="27">
        <f t="shared" si="2"/>
        <v>5.333333333333333</v>
      </c>
      <c r="V30" s="27">
        <f t="shared" si="2"/>
        <v>10</v>
      </c>
      <c r="W30" s="27">
        <f t="shared" si="2"/>
        <v>9.3333333333333339</v>
      </c>
      <c r="X30" s="27">
        <f t="shared" si="3"/>
        <v>3.4194</v>
      </c>
      <c r="Y30" s="27">
        <f t="shared" si="4"/>
        <v>3.1949999999999998</v>
      </c>
      <c r="Z30" s="27">
        <f t="shared" si="5"/>
        <v>3.3300000000000005</v>
      </c>
      <c r="AA30" s="27">
        <f t="shared" si="6"/>
        <v>5.1845999999999997</v>
      </c>
      <c r="AB30" s="16">
        <f t="shared" si="7"/>
        <v>4.6518000000000006</v>
      </c>
      <c r="AC30" s="16">
        <f t="shared" si="8"/>
        <v>2.9895</v>
      </c>
      <c r="AD30" s="16">
        <f t="shared" si="9"/>
        <v>3.8084999999999996</v>
      </c>
      <c r="AE30" s="16">
        <f t="shared" si="10"/>
        <v>3.5451000000000001</v>
      </c>
      <c r="AF30" s="27">
        <f t="shared" si="16"/>
        <v>3.29</v>
      </c>
      <c r="AG30" s="32">
        <f t="shared" si="11"/>
        <v>2.2472666666666501</v>
      </c>
      <c r="AH30" s="27">
        <f t="shared" si="17"/>
        <v>2.7549999999999999</v>
      </c>
      <c r="AI30" s="27">
        <f t="shared" si="18"/>
        <v>2.9033333333333338</v>
      </c>
      <c r="AJ30" s="31">
        <f t="shared" si="19"/>
        <v>2.9154000000000004</v>
      </c>
      <c r="AK30" s="27">
        <f t="shared" si="20"/>
        <v>3.8981999999999992</v>
      </c>
      <c r="AL30" s="27">
        <f t="shared" si="21"/>
        <v>1.5438333333333329</v>
      </c>
      <c r="AM30" s="27">
        <f t="shared" si="22"/>
        <v>5.1915000000000004</v>
      </c>
      <c r="AN30" s="27">
        <f t="shared" si="23"/>
        <v>4.3882333333333339</v>
      </c>
    </row>
    <row r="31" spans="1:40" x14ac:dyDescent="0.2">
      <c r="A31" s="15">
        <f t="shared" si="24"/>
        <v>17</v>
      </c>
      <c r="B31" s="16" t="s">
        <v>9</v>
      </c>
      <c r="C31" s="16" t="s">
        <v>18</v>
      </c>
      <c r="D31" s="19">
        <v>5</v>
      </c>
      <c r="E31" s="26">
        <f t="shared" si="1"/>
        <v>1.4400000000000002</v>
      </c>
      <c r="F31" s="16">
        <v>0.3</v>
      </c>
      <c r="G31" s="28">
        <v>0.1</v>
      </c>
      <c r="H31" s="28">
        <v>0.5</v>
      </c>
      <c r="I31" s="28">
        <v>0.2</v>
      </c>
      <c r="J31" s="28">
        <v>0</v>
      </c>
      <c r="K31" s="28">
        <v>0.2</v>
      </c>
      <c r="L31" s="28">
        <f t="shared" si="12"/>
        <v>1</v>
      </c>
      <c r="M31" s="29">
        <v>10</v>
      </c>
      <c r="N31" s="30">
        <f t="shared" si="13"/>
        <v>6</v>
      </c>
      <c r="O31" s="30">
        <f t="shared" si="14"/>
        <v>0.1</v>
      </c>
      <c r="P31" s="27">
        <f t="shared" si="15"/>
        <v>6.6666666666666501</v>
      </c>
      <c r="Q31" s="27">
        <f t="shared" si="15"/>
        <v>7</v>
      </c>
      <c r="R31" s="27">
        <f t="shared" si="15"/>
        <v>7.3333333333333339</v>
      </c>
      <c r="S31" s="27">
        <f t="shared" si="15"/>
        <v>9</v>
      </c>
      <c r="T31" s="27">
        <f t="shared" si="15"/>
        <v>9.5</v>
      </c>
      <c r="U31" s="27">
        <f t="shared" si="15"/>
        <v>5.333333333333333</v>
      </c>
      <c r="V31" s="27">
        <f t="shared" si="15"/>
        <v>10</v>
      </c>
      <c r="W31" s="27">
        <f t="shared" si="15"/>
        <v>9.3333333333333339</v>
      </c>
      <c r="X31" s="27">
        <f t="shared" si="3"/>
        <v>3.4932000000000003</v>
      </c>
      <c r="Y31" s="27">
        <f t="shared" si="4"/>
        <v>3.2384999999999997</v>
      </c>
      <c r="Z31" s="27">
        <f t="shared" si="5"/>
        <v>3.3459000000000008</v>
      </c>
      <c r="AA31" s="27">
        <f t="shared" si="6"/>
        <v>5.298</v>
      </c>
      <c r="AB31" s="16">
        <f t="shared" si="7"/>
        <v>4.807500000000001</v>
      </c>
      <c r="AC31" s="16">
        <f t="shared" si="8"/>
        <v>3.0063</v>
      </c>
      <c r="AD31" s="16">
        <f t="shared" si="9"/>
        <v>3.8558999999999997</v>
      </c>
      <c r="AE31" s="16">
        <f t="shared" si="10"/>
        <v>3.6305999999999998</v>
      </c>
      <c r="AF31" s="27">
        <f t="shared" si="16"/>
        <v>3.26</v>
      </c>
      <c r="AG31" s="32">
        <f t="shared" si="11"/>
        <v>2.1734666666666498</v>
      </c>
      <c r="AH31" s="27">
        <f t="shared" si="17"/>
        <v>2.7115</v>
      </c>
      <c r="AI31" s="27">
        <f t="shared" si="18"/>
        <v>2.8874333333333331</v>
      </c>
      <c r="AJ31" s="31">
        <f t="shared" si="19"/>
        <v>2.802</v>
      </c>
      <c r="AK31" s="27">
        <f t="shared" si="20"/>
        <v>3.7424999999999988</v>
      </c>
      <c r="AL31" s="27">
        <f t="shared" si="21"/>
        <v>1.527033333333333</v>
      </c>
      <c r="AM31" s="27">
        <f t="shared" si="22"/>
        <v>5.1440999999999999</v>
      </c>
      <c r="AN31" s="27">
        <f t="shared" si="23"/>
        <v>4.3027333333333342</v>
      </c>
    </row>
    <row r="32" spans="1:40" x14ac:dyDescent="0.2">
      <c r="A32" s="15">
        <f t="shared" si="24"/>
        <v>18</v>
      </c>
      <c r="B32" s="16" t="s">
        <v>19</v>
      </c>
      <c r="C32" s="16" t="s">
        <v>20</v>
      </c>
      <c r="D32" s="19">
        <v>3</v>
      </c>
      <c r="E32" s="26">
        <f t="shared" si="1"/>
        <v>0.55499999999999994</v>
      </c>
      <c r="F32" s="16">
        <v>0.15</v>
      </c>
      <c r="G32" s="28">
        <v>0.2</v>
      </c>
      <c r="H32" s="28">
        <v>0</v>
      </c>
      <c r="I32" s="28">
        <v>0.5</v>
      </c>
      <c r="J32" s="28">
        <v>0</v>
      </c>
      <c r="K32" s="28">
        <v>0.3</v>
      </c>
      <c r="L32" s="28">
        <f t="shared" si="12"/>
        <v>1</v>
      </c>
      <c r="M32" s="29">
        <v>20</v>
      </c>
      <c r="N32" s="30">
        <f t="shared" si="13"/>
        <v>3</v>
      </c>
      <c r="O32" s="30">
        <f t="shared" si="14"/>
        <v>0.05</v>
      </c>
      <c r="P32" s="27">
        <f t="shared" si="15"/>
        <v>3.9999999999999898</v>
      </c>
      <c r="Q32" s="27">
        <f t="shared" si="15"/>
        <v>4.1999999999999993</v>
      </c>
      <c r="R32" s="27">
        <f t="shared" si="15"/>
        <v>4.4000000000000004</v>
      </c>
      <c r="S32" s="27">
        <f t="shared" si="15"/>
        <v>5.3999999999999995</v>
      </c>
      <c r="T32" s="27">
        <f t="shared" si="15"/>
        <v>5.6999999999999993</v>
      </c>
      <c r="U32" s="27">
        <f t="shared" si="15"/>
        <v>3.2</v>
      </c>
      <c r="V32" s="27">
        <f t="shared" si="15"/>
        <v>6</v>
      </c>
      <c r="W32" s="27">
        <f t="shared" si="15"/>
        <v>5.6000000000000005</v>
      </c>
      <c r="X32" s="27">
        <f t="shared" si="3"/>
        <v>1.4778</v>
      </c>
      <c r="Y32" s="27">
        <f t="shared" si="4"/>
        <v>1.2945</v>
      </c>
      <c r="Z32" s="27">
        <f t="shared" si="5"/>
        <v>1.3771500000000001</v>
      </c>
      <c r="AA32" s="27">
        <f t="shared" si="6"/>
        <v>2.0874000000000001</v>
      </c>
      <c r="AB32" s="16">
        <f t="shared" si="7"/>
        <v>1.97445</v>
      </c>
      <c r="AC32" s="16">
        <f t="shared" si="8"/>
        <v>1.1493</v>
      </c>
      <c r="AD32" s="16">
        <f t="shared" si="9"/>
        <v>1.7333999999999998</v>
      </c>
      <c r="AE32" s="16">
        <f t="shared" si="10"/>
        <v>1.5847500000000001</v>
      </c>
      <c r="AF32" s="27">
        <f t="shared" si="16"/>
        <v>2.2950000000000004</v>
      </c>
      <c r="AG32" s="32">
        <f t="shared" si="11"/>
        <v>2.02219999999999</v>
      </c>
      <c r="AH32" s="27">
        <f t="shared" si="17"/>
        <v>2.3804999999999992</v>
      </c>
      <c r="AI32" s="27">
        <f t="shared" si="18"/>
        <v>2.4728500000000002</v>
      </c>
      <c r="AJ32" s="31">
        <f t="shared" si="19"/>
        <v>2.8625999999999991</v>
      </c>
      <c r="AK32" s="27">
        <f t="shared" si="20"/>
        <v>3.2505499999999992</v>
      </c>
      <c r="AL32" s="27">
        <f t="shared" si="21"/>
        <v>1.6507000000000001</v>
      </c>
      <c r="AM32" s="27">
        <f t="shared" si="22"/>
        <v>3.7666000000000004</v>
      </c>
      <c r="AN32" s="27">
        <f t="shared" si="23"/>
        <v>3.3152499999999998</v>
      </c>
    </row>
    <row r="33" spans="1:40" x14ac:dyDescent="0.2">
      <c r="A33" s="15">
        <f t="shared" si="24"/>
        <v>19</v>
      </c>
      <c r="B33" s="16" t="s">
        <v>19</v>
      </c>
      <c r="C33" s="16" t="s">
        <v>21</v>
      </c>
      <c r="D33" s="19">
        <v>3</v>
      </c>
      <c r="E33" s="26">
        <f t="shared" si="1"/>
        <v>0.55499999999999994</v>
      </c>
      <c r="F33" s="16">
        <v>0.15</v>
      </c>
      <c r="G33" s="28">
        <v>0.2</v>
      </c>
      <c r="H33" s="28">
        <v>0</v>
      </c>
      <c r="I33" s="28">
        <v>0.5</v>
      </c>
      <c r="J33" s="28">
        <v>0</v>
      </c>
      <c r="K33" s="28">
        <v>0.3</v>
      </c>
      <c r="L33" s="28">
        <f t="shared" si="12"/>
        <v>1</v>
      </c>
      <c r="M33" s="29">
        <v>20</v>
      </c>
      <c r="N33" s="30">
        <f t="shared" si="13"/>
        <v>3</v>
      </c>
      <c r="O33" s="30">
        <f t="shared" si="14"/>
        <v>0.05</v>
      </c>
      <c r="P33" s="27">
        <f t="shared" si="15"/>
        <v>3.9999999999999898</v>
      </c>
      <c r="Q33" s="27">
        <f t="shared" si="15"/>
        <v>4.1999999999999993</v>
      </c>
      <c r="R33" s="27">
        <f t="shared" si="15"/>
        <v>4.4000000000000004</v>
      </c>
      <c r="S33" s="27">
        <f t="shared" si="15"/>
        <v>5.3999999999999995</v>
      </c>
      <c r="T33" s="27">
        <f t="shared" si="15"/>
        <v>5.6999999999999993</v>
      </c>
      <c r="U33" s="27">
        <f t="shared" si="15"/>
        <v>3.2</v>
      </c>
      <c r="V33" s="27">
        <f t="shared" si="15"/>
        <v>6</v>
      </c>
      <c r="W33" s="27">
        <f t="shared" si="15"/>
        <v>5.6000000000000005</v>
      </c>
      <c r="X33" s="27">
        <f t="shared" si="3"/>
        <v>1.4778</v>
      </c>
      <c r="Y33" s="27">
        <f t="shared" si="4"/>
        <v>1.2945</v>
      </c>
      <c r="Z33" s="27">
        <f t="shared" si="5"/>
        <v>1.3771500000000001</v>
      </c>
      <c r="AA33" s="27">
        <f t="shared" si="6"/>
        <v>2.0874000000000001</v>
      </c>
      <c r="AB33" s="16">
        <f t="shared" si="7"/>
        <v>1.97445</v>
      </c>
      <c r="AC33" s="16">
        <f t="shared" si="8"/>
        <v>1.1493</v>
      </c>
      <c r="AD33" s="16">
        <f t="shared" si="9"/>
        <v>1.7333999999999998</v>
      </c>
      <c r="AE33" s="16">
        <f t="shared" si="10"/>
        <v>1.5847500000000001</v>
      </c>
      <c r="AF33" s="27">
        <f t="shared" si="16"/>
        <v>2.2950000000000004</v>
      </c>
      <c r="AG33" s="32">
        <f t="shared" si="11"/>
        <v>2.02219999999999</v>
      </c>
      <c r="AH33" s="27">
        <f t="shared" si="17"/>
        <v>2.3804999999999992</v>
      </c>
      <c r="AI33" s="27">
        <f t="shared" si="18"/>
        <v>2.4728500000000002</v>
      </c>
      <c r="AJ33" s="31">
        <f t="shared" si="19"/>
        <v>2.8625999999999991</v>
      </c>
      <c r="AK33" s="27">
        <f t="shared" si="20"/>
        <v>3.2505499999999992</v>
      </c>
      <c r="AL33" s="27">
        <f t="shared" si="21"/>
        <v>1.6507000000000001</v>
      </c>
      <c r="AM33" s="27">
        <f t="shared" si="22"/>
        <v>3.7666000000000004</v>
      </c>
      <c r="AN33" s="27">
        <f t="shared" si="23"/>
        <v>3.3152499999999998</v>
      </c>
    </row>
    <row r="34" spans="1:40" x14ac:dyDescent="0.2">
      <c r="A34" s="15">
        <f t="shared" si="24"/>
        <v>20</v>
      </c>
      <c r="B34" s="16" t="s">
        <v>19</v>
      </c>
      <c r="C34" s="16" t="s">
        <v>22</v>
      </c>
      <c r="D34" s="19">
        <v>1.5</v>
      </c>
      <c r="E34" s="26">
        <f t="shared" si="1"/>
        <v>0.37</v>
      </c>
      <c r="F34" s="16">
        <v>0.1</v>
      </c>
      <c r="G34" s="28">
        <v>0.2</v>
      </c>
      <c r="H34" s="28">
        <v>0</v>
      </c>
      <c r="I34" s="28">
        <v>0.5</v>
      </c>
      <c r="J34" s="28">
        <v>0</v>
      </c>
      <c r="K34" s="28">
        <v>0.3</v>
      </c>
      <c r="L34" s="28">
        <f t="shared" si="12"/>
        <v>1</v>
      </c>
      <c r="M34" s="29">
        <v>60</v>
      </c>
      <c r="N34" s="30">
        <f t="shared" si="13"/>
        <v>1</v>
      </c>
      <c r="O34" s="30">
        <f t="shared" si="14"/>
        <v>1.6666666666666666E-2</v>
      </c>
      <c r="P34" s="27">
        <f t="shared" si="15"/>
        <v>1.9999999999999949</v>
      </c>
      <c r="Q34" s="27">
        <f t="shared" si="15"/>
        <v>2.0999999999999996</v>
      </c>
      <c r="R34" s="27">
        <f t="shared" si="15"/>
        <v>2.2000000000000002</v>
      </c>
      <c r="S34" s="27">
        <f t="shared" si="15"/>
        <v>2.6999999999999997</v>
      </c>
      <c r="T34" s="27">
        <f t="shared" si="15"/>
        <v>2.8499999999999996</v>
      </c>
      <c r="U34" s="27">
        <f t="shared" si="15"/>
        <v>1.6</v>
      </c>
      <c r="V34" s="27">
        <f t="shared" si="15"/>
        <v>3</v>
      </c>
      <c r="W34" s="27">
        <f t="shared" si="15"/>
        <v>2.8000000000000003</v>
      </c>
      <c r="X34" s="27">
        <f t="shared" si="3"/>
        <v>0.98520000000000008</v>
      </c>
      <c r="Y34" s="27">
        <f t="shared" si="4"/>
        <v>0.8630000000000001</v>
      </c>
      <c r="Z34" s="27">
        <f t="shared" si="5"/>
        <v>0.91810000000000014</v>
      </c>
      <c r="AA34" s="27">
        <f t="shared" si="6"/>
        <v>1.3916000000000002</v>
      </c>
      <c r="AB34" s="16">
        <f t="shared" si="7"/>
        <v>1.3163</v>
      </c>
      <c r="AC34" s="16">
        <f t="shared" si="8"/>
        <v>0.7662000000000001</v>
      </c>
      <c r="AD34" s="16">
        <f t="shared" si="9"/>
        <v>1.1556</v>
      </c>
      <c r="AE34" s="16">
        <f t="shared" si="10"/>
        <v>1.0565000000000002</v>
      </c>
      <c r="AF34" s="27">
        <f t="shared" si="16"/>
        <v>1.0799999999999998</v>
      </c>
      <c r="AG34" s="32">
        <f t="shared" si="11"/>
        <v>0.84813333333332819</v>
      </c>
      <c r="AH34" s="27">
        <f t="shared" si="17"/>
        <v>1.0619999999999996</v>
      </c>
      <c r="AI34" s="27">
        <f t="shared" si="18"/>
        <v>1.0985666666666667</v>
      </c>
      <c r="AJ34" s="31">
        <f t="shared" si="19"/>
        <v>1.1583999999999997</v>
      </c>
      <c r="AK34" s="27">
        <f t="shared" si="20"/>
        <v>1.3753666666666664</v>
      </c>
      <c r="AL34" s="27">
        <f t="shared" si="21"/>
        <v>0.70046666666666668</v>
      </c>
      <c r="AM34" s="27">
        <f t="shared" si="22"/>
        <v>1.6777333333333333</v>
      </c>
      <c r="AN34" s="27">
        <f t="shared" si="23"/>
        <v>1.5101666666666667</v>
      </c>
    </row>
    <row r="35" spans="1:40" x14ac:dyDescent="0.2">
      <c r="A35" s="15">
        <f t="shared" si="24"/>
        <v>21</v>
      </c>
      <c r="B35" s="16" t="s">
        <v>35</v>
      </c>
      <c r="C35" s="16" t="s">
        <v>25</v>
      </c>
      <c r="D35" s="19">
        <v>1.5</v>
      </c>
      <c r="E35" s="26">
        <f t="shared" si="1"/>
        <v>0.4</v>
      </c>
      <c r="F35" s="16">
        <v>0.2</v>
      </c>
      <c r="G35" s="28">
        <v>0</v>
      </c>
      <c r="H35" s="28">
        <v>0</v>
      </c>
      <c r="I35" s="28">
        <v>0</v>
      </c>
      <c r="J35" s="28">
        <v>1</v>
      </c>
      <c r="K35" s="28">
        <v>0</v>
      </c>
      <c r="L35" s="28">
        <f t="shared" si="12"/>
        <v>1</v>
      </c>
      <c r="M35" s="29">
        <v>120</v>
      </c>
      <c r="N35" s="30">
        <f t="shared" si="13"/>
        <v>0.5</v>
      </c>
      <c r="O35" s="30">
        <f t="shared" si="14"/>
        <v>8.3333333333333332E-3</v>
      </c>
      <c r="P35" s="27">
        <f t="shared" si="15"/>
        <v>1.9999999999999949</v>
      </c>
      <c r="Q35" s="27">
        <f t="shared" si="15"/>
        <v>2.0999999999999996</v>
      </c>
      <c r="R35" s="27">
        <f t="shared" si="15"/>
        <v>2.2000000000000002</v>
      </c>
      <c r="S35" s="27">
        <f t="shared" si="15"/>
        <v>2.6999999999999997</v>
      </c>
      <c r="T35" s="27">
        <f t="shared" si="15"/>
        <v>2.8499999999999996</v>
      </c>
      <c r="U35" s="27">
        <f t="shared" si="15"/>
        <v>1.6</v>
      </c>
      <c r="V35" s="27">
        <f t="shared" si="15"/>
        <v>3</v>
      </c>
      <c r="W35" s="27">
        <f t="shared" si="15"/>
        <v>2.8000000000000003</v>
      </c>
      <c r="X35" s="27">
        <f t="shared" si="3"/>
        <v>1.1859999999999999</v>
      </c>
      <c r="Y35" s="27">
        <f t="shared" si="4"/>
        <v>0.91199999999999992</v>
      </c>
      <c r="Z35" s="27">
        <f t="shared" si="5"/>
        <v>1.04</v>
      </c>
      <c r="AA35" s="27">
        <f t="shared" si="6"/>
        <v>1.9660000000000002</v>
      </c>
      <c r="AB35" s="16">
        <f t="shared" si="7"/>
        <v>1.9000000000000001</v>
      </c>
      <c r="AC35" s="16">
        <f t="shared" si="8"/>
        <v>0.92799999999999994</v>
      </c>
      <c r="AD35" s="16">
        <f t="shared" si="9"/>
        <v>1.74</v>
      </c>
      <c r="AE35" s="16">
        <f t="shared" si="10"/>
        <v>1.6480000000000001</v>
      </c>
      <c r="AF35" s="27">
        <f t="shared" si="16"/>
        <v>1.0750000000000002</v>
      </c>
      <c r="AG35" s="32">
        <f t="shared" si="11"/>
        <v>0.73066666666666158</v>
      </c>
      <c r="AH35" s="27">
        <f t="shared" si="17"/>
        <v>1.1004999999999998</v>
      </c>
      <c r="AI35" s="27">
        <f t="shared" si="18"/>
        <v>1.0683333333333336</v>
      </c>
      <c r="AJ35" s="31">
        <f t="shared" si="19"/>
        <v>0.65899999999999959</v>
      </c>
      <c r="AK35" s="27">
        <f t="shared" si="20"/>
        <v>0.8708333333333329</v>
      </c>
      <c r="AL35" s="27">
        <f t="shared" si="21"/>
        <v>0.6053333333333335</v>
      </c>
      <c r="AM35" s="27">
        <f t="shared" si="22"/>
        <v>1.1766666666666667</v>
      </c>
      <c r="AN35" s="27">
        <f t="shared" si="23"/>
        <v>1.0353333333333334</v>
      </c>
    </row>
    <row r="36" spans="1:40" x14ac:dyDescent="0.2">
      <c r="A36" s="15">
        <f t="shared" si="24"/>
        <v>22</v>
      </c>
      <c r="B36" s="16" t="s">
        <v>35</v>
      </c>
      <c r="C36" s="16" t="s">
        <v>26</v>
      </c>
      <c r="D36" s="19">
        <v>1.5</v>
      </c>
      <c r="E36" s="26">
        <f t="shared" si="1"/>
        <v>0.4</v>
      </c>
      <c r="F36" s="16">
        <v>0.2</v>
      </c>
      <c r="G36" s="28">
        <v>0</v>
      </c>
      <c r="H36" s="28">
        <v>0</v>
      </c>
      <c r="I36" s="28">
        <v>0</v>
      </c>
      <c r="J36" s="28">
        <v>1</v>
      </c>
      <c r="K36" s="28">
        <v>0</v>
      </c>
      <c r="L36" s="28">
        <f t="shared" si="12"/>
        <v>1</v>
      </c>
      <c r="M36" s="29">
        <v>120</v>
      </c>
      <c r="N36" s="30">
        <f t="shared" si="13"/>
        <v>0.5</v>
      </c>
      <c r="O36" s="30">
        <f t="shared" si="14"/>
        <v>8.3333333333333332E-3</v>
      </c>
      <c r="P36" s="27">
        <f t="shared" si="15"/>
        <v>1.9999999999999949</v>
      </c>
      <c r="Q36" s="27">
        <f t="shared" si="15"/>
        <v>2.0999999999999996</v>
      </c>
      <c r="R36" s="27">
        <f t="shared" si="15"/>
        <v>2.2000000000000002</v>
      </c>
      <c r="S36" s="27">
        <f t="shared" si="15"/>
        <v>2.6999999999999997</v>
      </c>
      <c r="T36" s="27">
        <f t="shared" si="15"/>
        <v>2.8499999999999996</v>
      </c>
      <c r="U36" s="27">
        <f t="shared" si="15"/>
        <v>1.6</v>
      </c>
      <c r="V36" s="27">
        <f t="shared" si="15"/>
        <v>3</v>
      </c>
      <c r="W36" s="27">
        <f t="shared" si="15"/>
        <v>2.8000000000000003</v>
      </c>
      <c r="X36" s="27">
        <f t="shared" si="3"/>
        <v>1.1859999999999999</v>
      </c>
      <c r="Y36" s="27">
        <f t="shared" si="4"/>
        <v>0.91199999999999992</v>
      </c>
      <c r="Z36" s="27">
        <f t="shared" si="5"/>
        <v>1.04</v>
      </c>
      <c r="AA36" s="27">
        <f t="shared" si="6"/>
        <v>1.9660000000000002</v>
      </c>
      <c r="AB36" s="16">
        <f t="shared" si="7"/>
        <v>1.9000000000000001</v>
      </c>
      <c r="AC36" s="16">
        <f t="shared" si="8"/>
        <v>0.92799999999999994</v>
      </c>
      <c r="AD36" s="16">
        <f t="shared" si="9"/>
        <v>1.74</v>
      </c>
      <c r="AE36" s="16">
        <f t="shared" si="10"/>
        <v>1.6480000000000001</v>
      </c>
      <c r="AF36" s="27">
        <f t="shared" si="16"/>
        <v>1.0750000000000002</v>
      </c>
      <c r="AG36" s="32">
        <f t="shared" si="11"/>
        <v>0.73066666666666158</v>
      </c>
      <c r="AH36" s="27">
        <f t="shared" si="17"/>
        <v>1.1004999999999998</v>
      </c>
      <c r="AI36" s="27">
        <f t="shared" si="18"/>
        <v>1.0683333333333336</v>
      </c>
      <c r="AJ36" s="31">
        <f t="shared" si="19"/>
        <v>0.65899999999999959</v>
      </c>
      <c r="AK36" s="27">
        <f t="shared" si="20"/>
        <v>0.8708333333333329</v>
      </c>
      <c r="AL36" s="27">
        <f t="shared" si="21"/>
        <v>0.6053333333333335</v>
      </c>
      <c r="AM36" s="27">
        <f t="shared" si="22"/>
        <v>1.1766666666666667</v>
      </c>
      <c r="AN36" s="27">
        <f t="shared" si="23"/>
        <v>1.0353333333333334</v>
      </c>
    </row>
    <row r="37" spans="1:40" x14ac:dyDescent="0.2">
      <c r="A37" s="15">
        <f t="shared" si="24"/>
        <v>23</v>
      </c>
      <c r="B37" s="16" t="s">
        <v>35</v>
      </c>
      <c r="C37" s="16" t="s">
        <v>27</v>
      </c>
      <c r="D37" s="19">
        <v>2</v>
      </c>
      <c r="E37" s="26">
        <f t="shared" si="1"/>
        <v>0.48000000000000009</v>
      </c>
      <c r="F37" s="16">
        <v>0.2</v>
      </c>
      <c r="G37" s="28">
        <v>0</v>
      </c>
      <c r="H37" s="28">
        <v>0</v>
      </c>
      <c r="I37" s="28">
        <v>0.2</v>
      </c>
      <c r="J37" s="28">
        <v>0.8</v>
      </c>
      <c r="K37" s="28">
        <v>0</v>
      </c>
      <c r="L37" s="28">
        <f t="shared" si="12"/>
        <v>1</v>
      </c>
      <c r="M37" s="29">
        <v>60</v>
      </c>
      <c r="N37" s="30">
        <f t="shared" si="13"/>
        <v>1</v>
      </c>
      <c r="O37" s="30">
        <f t="shared" si="14"/>
        <v>1.6666666666666666E-2</v>
      </c>
      <c r="P37" s="27">
        <f t="shared" si="15"/>
        <v>2.6666666666666599</v>
      </c>
      <c r="Q37" s="27">
        <f t="shared" si="15"/>
        <v>2.8</v>
      </c>
      <c r="R37" s="27">
        <f t="shared" si="15"/>
        <v>2.9333333333333336</v>
      </c>
      <c r="S37" s="27">
        <f t="shared" si="15"/>
        <v>3.5999999999999996</v>
      </c>
      <c r="T37" s="27">
        <f t="shared" si="15"/>
        <v>3.8</v>
      </c>
      <c r="U37" s="27">
        <f t="shared" si="15"/>
        <v>2.1333333333333333</v>
      </c>
      <c r="V37" s="27">
        <f t="shared" si="15"/>
        <v>4</v>
      </c>
      <c r="W37" s="27">
        <f t="shared" si="15"/>
        <v>3.7333333333333338</v>
      </c>
      <c r="X37" s="27">
        <f t="shared" si="3"/>
        <v>1.4620000000000002</v>
      </c>
      <c r="Y37" s="27">
        <f t="shared" si="4"/>
        <v>1.1832</v>
      </c>
      <c r="Z37" s="27">
        <f t="shared" si="5"/>
        <v>1.33</v>
      </c>
      <c r="AA37" s="27">
        <f t="shared" si="6"/>
        <v>2.1944000000000004</v>
      </c>
      <c r="AB37" s="16">
        <f t="shared" si="7"/>
        <v>2.1296000000000004</v>
      </c>
      <c r="AC37" s="16">
        <f t="shared" si="8"/>
        <v>1.1544000000000001</v>
      </c>
      <c r="AD37" s="16">
        <f t="shared" si="9"/>
        <v>1.9695999999999998</v>
      </c>
      <c r="AE37" s="16">
        <f t="shared" si="10"/>
        <v>1.8604000000000003</v>
      </c>
      <c r="AF37" s="27">
        <f t="shared" si="16"/>
        <v>1.47</v>
      </c>
      <c r="AG37" s="32">
        <f t="shared" si="11"/>
        <v>1.0379999999999929</v>
      </c>
      <c r="AH37" s="27">
        <f t="shared" si="17"/>
        <v>1.4417999999999997</v>
      </c>
      <c r="AI37" s="27">
        <f t="shared" si="18"/>
        <v>1.4200000000000002</v>
      </c>
      <c r="AJ37" s="31">
        <f t="shared" si="19"/>
        <v>1.2555999999999994</v>
      </c>
      <c r="AK37" s="27">
        <f t="shared" si="20"/>
        <v>1.5120666666666662</v>
      </c>
      <c r="AL37" s="27">
        <f t="shared" si="21"/>
        <v>0.84559999999999991</v>
      </c>
      <c r="AM37" s="27">
        <f t="shared" si="22"/>
        <v>1.8637333333333335</v>
      </c>
      <c r="AN37" s="27">
        <f t="shared" si="23"/>
        <v>1.6396000000000002</v>
      </c>
    </row>
    <row r="38" spans="1:40" x14ac:dyDescent="0.2">
      <c r="A38" s="15">
        <f t="shared" si="24"/>
        <v>24</v>
      </c>
      <c r="B38" s="16" t="s">
        <v>35</v>
      </c>
      <c r="C38" s="16" t="s">
        <v>28</v>
      </c>
      <c r="D38" s="19">
        <v>2</v>
      </c>
      <c r="E38" s="26">
        <f t="shared" si="1"/>
        <v>0.48000000000000009</v>
      </c>
      <c r="F38" s="16">
        <v>0.2</v>
      </c>
      <c r="G38" s="28">
        <v>0</v>
      </c>
      <c r="H38" s="28">
        <v>0</v>
      </c>
      <c r="I38" s="28">
        <v>0.2</v>
      </c>
      <c r="J38" s="28">
        <v>0.8</v>
      </c>
      <c r="K38" s="28">
        <v>0</v>
      </c>
      <c r="L38" s="28">
        <f t="shared" si="12"/>
        <v>1</v>
      </c>
      <c r="M38" s="29">
        <v>60</v>
      </c>
      <c r="N38" s="30">
        <f t="shared" si="13"/>
        <v>1</v>
      </c>
      <c r="O38" s="30">
        <f t="shared" si="14"/>
        <v>1.6666666666666666E-2</v>
      </c>
      <c r="P38" s="27">
        <f t="shared" si="15"/>
        <v>2.6666666666666599</v>
      </c>
      <c r="Q38" s="27">
        <f t="shared" si="15"/>
        <v>2.8</v>
      </c>
      <c r="R38" s="27">
        <f t="shared" si="15"/>
        <v>2.9333333333333336</v>
      </c>
      <c r="S38" s="27">
        <f t="shared" si="15"/>
        <v>3.5999999999999996</v>
      </c>
      <c r="T38" s="27">
        <f t="shared" si="15"/>
        <v>3.8</v>
      </c>
      <c r="U38" s="27">
        <f t="shared" si="15"/>
        <v>2.1333333333333333</v>
      </c>
      <c r="V38" s="27">
        <f t="shared" si="15"/>
        <v>4</v>
      </c>
      <c r="W38" s="27">
        <f t="shared" si="15"/>
        <v>3.7333333333333338</v>
      </c>
      <c r="X38" s="27">
        <f t="shared" si="3"/>
        <v>1.4620000000000002</v>
      </c>
      <c r="Y38" s="27">
        <f t="shared" si="4"/>
        <v>1.1832</v>
      </c>
      <c r="Z38" s="27">
        <f t="shared" si="5"/>
        <v>1.33</v>
      </c>
      <c r="AA38" s="27">
        <f t="shared" si="6"/>
        <v>2.1944000000000004</v>
      </c>
      <c r="AB38" s="16">
        <f t="shared" si="7"/>
        <v>2.1296000000000004</v>
      </c>
      <c r="AC38" s="16">
        <f t="shared" si="8"/>
        <v>1.1544000000000001</v>
      </c>
      <c r="AD38" s="16">
        <f t="shared" si="9"/>
        <v>1.9695999999999998</v>
      </c>
      <c r="AE38" s="16">
        <f t="shared" si="10"/>
        <v>1.8604000000000003</v>
      </c>
      <c r="AF38" s="27">
        <f t="shared" si="16"/>
        <v>1.47</v>
      </c>
      <c r="AG38" s="32">
        <f t="shared" si="11"/>
        <v>1.0379999999999929</v>
      </c>
      <c r="AH38" s="27">
        <f t="shared" si="17"/>
        <v>1.4417999999999997</v>
      </c>
      <c r="AI38" s="27">
        <f t="shared" si="18"/>
        <v>1.4200000000000002</v>
      </c>
      <c r="AJ38" s="31">
        <f t="shared" si="19"/>
        <v>1.2555999999999994</v>
      </c>
      <c r="AK38" s="27">
        <f t="shared" si="20"/>
        <v>1.5120666666666662</v>
      </c>
      <c r="AL38" s="27">
        <f t="shared" si="21"/>
        <v>0.84559999999999991</v>
      </c>
      <c r="AM38" s="27">
        <f t="shared" si="22"/>
        <v>1.8637333333333335</v>
      </c>
      <c r="AN38" s="27">
        <f t="shared" si="23"/>
        <v>1.6396000000000002</v>
      </c>
    </row>
    <row r="39" spans="1:40" x14ac:dyDescent="0.2">
      <c r="A39" s="15">
        <f t="shared" si="24"/>
        <v>25</v>
      </c>
      <c r="B39" s="16" t="s">
        <v>35</v>
      </c>
      <c r="C39" s="16" t="s">
        <v>29</v>
      </c>
      <c r="D39" s="19">
        <v>1.5</v>
      </c>
      <c r="E39" s="26">
        <f t="shared" si="1"/>
        <v>0.4</v>
      </c>
      <c r="F39" s="16">
        <v>0.2</v>
      </c>
      <c r="G39" s="28">
        <v>0</v>
      </c>
      <c r="H39" s="28">
        <v>0</v>
      </c>
      <c r="I39" s="28">
        <v>0</v>
      </c>
      <c r="J39" s="28">
        <v>1</v>
      </c>
      <c r="K39" s="28">
        <v>0</v>
      </c>
      <c r="L39" s="28">
        <f t="shared" si="12"/>
        <v>1</v>
      </c>
      <c r="M39" s="29">
        <v>40</v>
      </c>
      <c r="N39" s="30">
        <f t="shared" si="13"/>
        <v>1.5</v>
      </c>
      <c r="O39" s="30">
        <f t="shared" si="14"/>
        <v>2.5000000000000001E-2</v>
      </c>
      <c r="P39" s="27">
        <f t="shared" si="15"/>
        <v>1.9999999999999949</v>
      </c>
      <c r="Q39" s="27">
        <f t="shared" si="15"/>
        <v>2.0999999999999996</v>
      </c>
      <c r="R39" s="27">
        <f t="shared" si="15"/>
        <v>2.2000000000000002</v>
      </c>
      <c r="S39" s="27">
        <f t="shared" si="15"/>
        <v>2.6999999999999997</v>
      </c>
      <c r="T39" s="27">
        <f t="shared" si="15"/>
        <v>2.8499999999999996</v>
      </c>
      <c r="U39" s="27">
        <f t="shared" si="15"/>
        <v>1.6</v>
      </c>
      <c r="V39" s="27">
        <f t="shared" si="15"/>
        <v>3</v>
      </c>
      <c r="W39" s="27">
        <f t="shared" si="15"/>
        <v>2.8000000000000003</v>
      </c>
      <c r="X39" s="27">
        <f t="shared" si="3"/>
        <v>1.1859999999999999</v>
      </c>
      <c r="Y39" s="27">
        <f t="shared" si="4"/>
        <v>0.91199999999999992</v>
      </c>
      <c r="Z39" s="27">
        <f t="shared" si="5"/>
        <v>1.04</v>
      </c>
      <c r="AA39" s="27">
        <f t="shared" si="6"/>
        <v>1.9660000000000002</v>
      </c>
      <c r="AB39" s="16">
        <f t="shared" si="7"/>
        <v>1.9000000000000001</v>
      </c>
      <c r="AC39" s="16">
        <f t="shared" si="8"/>
        <v>0.92799999999999994</v>
      </c>
      <c r="AD39" s="16">
        <f t="shared" si="9"/>
        <v>1.74</v>
      </c>
      <c r="AE39" s="16">
        <f t="shared" si="10"/>
        <v>1.6480000000000001</v>
      </c>
      <c r="AF39" s="27">
        <f t="shared" si="16"/>
        <v>1.0250000000000001</v>
      </c>
      <c r="AG39" s="32">
        <f t="shared" si="11"/>
        <v>0.56399999999999495</v>
      </c>
      <c r="AH39" s="27">
        <f t="shared" si="17"/>
        <v>0.92549999999999977</v>
      </c>
      <c r="AI39" s="27">
        <f t="shared" si="18"/>
        <v>0.88500000000000012</v>
      </c>
      <c r="AJ39" s="31">
        <f t="shared" si="19"/>
        <v>0.50899999999999956</v>
      </c>
      <c r="AK39" s="27">
        <f t="shared" si="20"/>
        <v>0.71249999999999947</v>
      </c>
      <c r="AL39" s="27">
        <f t="shared" si="21"/>
        <v>0.47200000000000014</v>
      </c>
      <c r="AM39" s="27">
        <f t="shared" si="22"/>
        <v>1.01</v>
      </c>
      <c r="AN39" s="27">
        <f t="shared" si="23"/>
        <v>0.80200000000000005</v>
      </c>
    </row>
    <row r="40" spans="1:40" x14ac:dyDescent="0.2">
      <c r="A40" s="15">
        <f t="shared" si="24"/>
        <v>26</v>
      </c>
      <c r="B40" s="16" t="s">
        <v>35</v>
      </c>
      <c r="C40" s="16" t="s">
        <v>30</v>
      </c>
      <c r="D40" s="19">
        <v>1.5</v>
      </c>
      <c r="E40" s="26">
        <f t="shared" si="1"/>
        <v>0.44000000000000006</v>
      </c>
      <c r="F40" s="16">
        <v>0.2</v>
      </c>
      <c r="G40" s="28">
        <v>0</v>
      </c>
      <c r="H40" s="28">
        <v>0</v>
      </c>
      <c r="I40" s="28">
        <v>0.1</v>
      </c>
      <c r="J40" s="28">
        <v>0.9</v>
      </c>
      <c r="K40" s="28">
        <v>0</v>
      </c>
      <c r="L40" s="28">
        <f t="shared" si="12"/>
        <v>1</v>
      </c>
      <c r="M40" s="29">
        <v>40</v>
      </c>
      <c r="N40" s="30">
        <f t="shared" si="13"/>
        <v>1.5</v>
      </c>
      <c r="O40" s="30">
        <f t="shared" si="14"/>
        <v>2.5000000000000001E-2</v>
      </c>
      <c r="P40" s="27">
        <f t="shared" si="15"/>
        <v>1.9999999999999949</v>
      </c>
      <c r="Q40" s="27">
        <f t="shared" si="15"/>
        <v>2.0999999999999996</v>
      </c>
      <c r="R40" s="27">
        <f t="shared" si="15"/>
        <v>2.2000000000000002</v>
      </c>
      <c r="S40" s="27">
        <f t="shared" si="15"/>
        <v>2.6999999999999997</v>
      </c>
      <c r="T40" s="27">
        <f t="shared" si="15"/>
        <v>2.8499999999999996</v>
      </c>
      <c r="U40" s="27">
        <f t="shared" si="15"/>
        <v>1.6</v>
      </c>
      <c r="V40" s="27">
        <f t="shared" si="15"/>
        <v>3</v>
      </c>
      <c r="W40" s="27">
        <f t="shared" si="15"/>
        <v>2.8000000000000003</v>
      </c>
      <c r="X40" s="27">
        <f t="shared" si="3"/>
        <v>1.3240000000000001</v>
      </c>
      <c r="Y40" s="27">
        <f t="shared" si="4"/>
        <v>1.0476000000000001</v>
      </c>
      <c r="Z40" s="27">
        <f t="shared" si="5"/>
        <v>1.1850000000000003</v>
      </c>
      <c r="AA40" s="27">
        <f t="shared" si="6"/>
        <v>2.0802</v>
      </c>
      <c r="AB40" s="16">
        <f t="shared" si="7"/>
        <v>2.0148000000000001</v>
      </c>
      <c r="AC40" s="16">
        <f t="shared" si="8"/>
        <v>1.0412000000000001</v>
      </c>
      <c r="AD40" s="16">
        <f t="shared" si="9"/>
        <v>1.8548</v>
      </c>
      <c r="AE40" s="16">
        <f t="shared" si="10"/>
        <v>1.7542000000000002</v>
      </c>
      <c r="AF40" s="27">
        <f t="shared" si="16"/>
        <v>0.9850000000000001</v>
      </c>
      <c r="AG40" s="32">
        <f t="shared" si="11"/>
        <v>0.42599999999999483</v>
      </c>
      <c r="AH40" s="27">
        <f t="shared" si="17"/>
        <v>0.7898999999999996</v>
      </c>
      <c r="AI40" s="27">
        <f t="shared" si="18"/>
        <v>0.73999999999999988</v>
      </c>
      <c r="AJ40" s="31">
        <f t="shared" si="19"/>
        <v>0.39479999999999971</v>
      </c>
      <c r="AK40" s="27">
        <f t="shared" si="20"/>
        <v>0.59769999999999945</v>
      </c>
      <c r="AL40" s="27">
        <f t="shared" si="21"/>
        <v>0.35879999999999995</v>
      </c>
      <c r="AM40" s="27">
        <f t="shared" si="22"/>
        <v>0.8952</v>
      </c>
      <c r="AN40" s="27">
        <f t="shared" si="23"/>
        <v>0.69579999999999997</v>
      </c>
    </row>
    <row r="41" spans="1:40" x14ac:dyDescent="0.2">
      <c r="N41" s="30"/>
      <c r="AG41" s="27"/>
    </row>
    <row r="42" spans="1:40" x14ac:dyDescent="0.2">
      <c r="N42" s="30"/>
    </row>
    <row r="43" spans="1:40" x14ac:dyDescent="0.2">
      <c r="B43" s="33"/>
      <c r="C43" s="33"/>
      <c r="D43" s="33"/>
      <c r="N43" s="30"/>
    </row>
    <row r="44" spans="1:40" x14ac:dyDescent="0.2">
      <c r="B44" s="33"/>
      <c r="C44" s="33"/>
      <c r="D44" s="33"/>
      <c r="N44" s="30"/>
    </row>
    <row r="45" spans="1:40" x14ac:dyDescent="0.2">
      <c r="B45" s="33"/>
      <c r="C45" s="33"/>
      <c r="D45" s="33"/>
      <c r="N45" s="30"/>
    </row>
    <row r="46" spans="1:40" x14ac:dyDescent="0.2">
      <c r="B46" s="33"/>
      <c r="C46" s="33"/>
      <c r="D46" s="33"/>
      <c r="N46" s="30"/>
    </row>
    <row r="47" spans="1:40" x14ac:dyDescent="0.2">
      <c r="B47" s="33"/>
      <c r="C47" s="33"/>
      <c r="D47" s="33"/>
      <c r="N47" s="30"/>
    </row>
    <row r="48" spans="1:40" x14ac:dyDescent="0.2">
      <c r="B48" s="33"/>
      <c r="C48" s="33"/>
      <c r="D48" s="33"/>
      <c r="N48" s="30"/>
    </row>
    <row r="49" spans="2:14" x14ac:dyDescent="0.2">
      <c r="B49" s="33"/>
      <c r="C49" s="33"/>
      <c r="D49" s="33"/>
      <c r="N49" s="30"/>
    </row>
    <row r="50" spans="2:14" x14ac:dyDescent="0.2">
      <c r="B50" s="33"/>
      <c r="C50" s="33"/>
      <c r="D50" s="33"/>
      <c r="N50" s="30"/>
    </row>
    <row r="51" spans="2:14" x14ac:dyDescent="0.2">
      <c r="B51" s="33"/>
      <c r="C51" s="33"/>
      <c r="D51" s="33"/>
      <c r="N51" s="30"/>
    </row>
    <row r="52" spans="2:14" x14ac:dyDescent="0.2">
      <c r="B52" s="33"/>
      <c r="C52" s="33"/>
      <c r="D52" s="33"/>
      <c r="N52" s="30"/>
    </row>
    <row r="53" spans="2:14" x14ac:dyDescent="0.2">
      <c r="B53" s="33"/>
      <c r="C53" s="33"/>
      <c r="D53" s="33"/>
      <c r="N53" s="30"/>
    </row>
    <row r="54" spans="2:14" x14ac:dyDescent="0.2">
      <c r="B54" s="33"/>
      <c r="C54" s="33"/>
      <c r="D54" s="33"/>
      <c r="N54" s="30"/>
    </row>
    <row r="55" spans="2:14" x14ac:dyDescent="0.2">
      <c r="B55" s="33"/>
      <c r="C55" s="33"/>
      <c r="D55" s="33"/>
      <c r="N55" s="30"/>
    </row>
    <row r="56" spans="2:14" x14ac:dyDescent="0.2">
      <c r="B56" s="33"/>
      <c r="C56" s="33"/>
      <c r="D56" s="33"/>
      <c r="N56" s="30"/>
    </row>
    <row r="57" spans="2:14" x14ac:dyDescent="0.2">
      <c r="B57" s="33"/>
      <c r="C57" s="33"/>
      <c r="D57" s="33"/>
      <c r="N57" s="30"/>
    </row>
    <row r="58" spans="2:14" x14ac:dyDescent="0.2">
      <c r="B58" s="33"/>
      <c r="C58" s="33"/>
      <c r="D58" s="33"/>
      <c r="N58" s="30"/>
    </row>
    <row r="59" spans="2:14" x14ac:dyDescent="0.2">
      <c r="B59" s="33"/>
      <c r="C59" s="33"/>
      <c r="D59" s="33"/>
      <c r="N59" s="30"/>
    </row>
    <row r="60" spans="2:14" x14ac:dyDescent="0.2">
      <c r="B60" s="33"/>
      <c r="C60" s="33"/>
      <c r="D60" s="33"/>
      <c r="N60" s="30"/>
    </row>
    <row r="61" spans="2:14" x14ac:dyDescent="0.2">
      <c r="N61" s="30"/>
    </row>
    <row r="62" spans="2:14" x14ac:dyDescent="0.2">
      <c r="N62" s="30"/>
    </row>
    <row r="63" spans="2:14" x14ac:dyDescent="0.2">
      <c r="N63" s="30"/>
    </row>
    <row r="64" spans="2:14" x14ac:dyDescent="0.2">
      <c r="N64" s="30"/>
    </row>
    <row r="65" spans="14:14" x14ac:dyDescent="0.2">
      <c r="N65" s="3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C2EC3-777B-4DBC-87C8-F794FA835C88}">
  <sheetPr>
    <tabColor rgb="FFFFE285"/>
  </sheetPr>
  <dimension ref="A2:L21"/>
  <sheetViews>
    <sheetView topLeftCell="C1" workbookViewId="0">
      <selection activeCell="L4" sqref="L4"/>
    </sheetView>
  </sheetViews>
  <sheetFormatPr defaultColWidth="10.875" defaultRowHeight="15.75" x14ac:dyDescent="0.25"/>
  <cols>
    <col min="1" max="2" width="10.875" style="1"/>
    <col min="3" max="7" width="20.5" style="1" customWidth="1"/>
    <col min="8" max="8" width="1.375" style="1" customWidth="1"/>
    <col min="9" max="9" width="13.25" style="1" bestFit="1" customWidth="1"/>
    <col min="10" max="10" width="14.5" style="1" customWidth="1"/>
    <col min="11" max="11" width="11.5" style="1" bestFit="1" customWidth="1"/>
    <col min="12" max="12" width="13.5" style="1" bestFit="1" customWidth="1"/>
    <col min="13" max="16384" width="10.875" style="1"/>
  </cols>
  <sheetData>
    <row r="2" spans="1:12" x14ac:dyDescent="0.25">
      <c r="C2" s="8" t="s">
        <v>31</v>
      </c>
      <c r="D2" s="8" t="s">
        <v>34</v>
      </c>
      <c r="E2" s="8" t="s">
        <v>38</v>
      </c>
      <c r="F2" s="8" t="s">
        <v>35</v>
      </c>
      <c r="G2" s="8" t="s">
        <v>36</v>
      </c>
      <c r="H2" s="8"/>
      <c r="I2" s="8" t="s">
        <v>103</v>
      </c>
      <c r="J2" s="8" t="s">
        <v>44</v>
      </c>
      <c r="K2" s="8" t="s">
        <v>52</v>
      </c>
      <c r="L2" s="8" t="s">
        <v>102</v>
      </c>
    </row>
    <row r="3" spans="1:12" x14ac:dyDescent="0.25">
      <c r="B3" s="1" t="s">
        <v>46</v>
      </c>
      <c r="C3" s="3">
        <v>8.35</v>
      </c>
      <c r="D3" s="3">
        <v>14.13</v>
      </c>
      <c r="E3" s="3">
        <v>12.83</v>
      </c>
      <c r="F3" s="3">
        <v>5.93</v>
      </c>
      <c r="G3" s="3">
        <v>5.89</v>
      </c>
      <c r="H3" s="3"/>
      <c r="I3" s="37">
        <f>(C3+D3+E3+F3+G3)/5</f>
        <v>9.4260000000000002</v>
      </c>
      <c r="J3" s="3">
        <v>10</v>
      </c>
      <c r="K3" s="5">
        <v>3</v>
      </c>
      <c r="L3" s="9">
        <f t="shared" ref="L3:L10" si="0">IF(I3&lt;10.441,J3/K3*0.4,J3/K3*0.6)</f>
        <v>1.3333333333333335</v>
      </c>
    </row>
    <row r="4" spans="1:12" x14ac:dyDescent="0.25">
      <c r="B4" s="1" t="s">
        <v>47</v>
      </c>
      <c r="C4" s="3">
        <v>6.79</v>
      </c>
      <c r="D4" s="3">
        <v>13.56</v>
      </c>
      <c r="E4" s="3">
        <v>11.34</v>
      </c>
      <c r="F4" s="3">
        <v>4.5599999999999996</v>
      </c>
      <c r="G4" s="3">
        <v>5.34</v>
      </c>
      <c r="I4" s="37">
        <f t="shared" ref="I4:I10" si="1">(C4+D4+E4+F4+G4)/5</f>
        <v>8.3180000000000014</v>
      </c>
      <c r="J4" s="3">
        <v>10.5</v>
      </c>
      <c r="K4" s="5">
        <v>3</v>
      </c>
      <c r="L4" s="9">
        <f t="shared" si="0"/>
        <v>1.4000000000000001</v>
      </c>
    </row>
    <row r="5" spans="1:12" x14ac:dyDescent="0.25">
      <c r="B5" s="1" t="s">
        <v>48</v>
      </c>
      <c r="C5" s="3">
        <v>6.23</v>
      </c>
      <c r="D5" s="3">
        <v>13.8</v>
      </c>
      <c r="E5" s="3">
        <v>12.45</v>
      </c>
      <c r="F5" s="3">
        <v>5.2</v>
      </c>
      <c r="G5" s="3">
        <v>5.7</v>
      </c>
      <c r="I5" s="37">
        <f t="shared" si="1"/>
        <v>8.6760000000000019</v>
      </c>
      <c r="J5" s="3">
        <v>11</v>
      </c>
      <c r="K5" s="5">
        <v>3</v>
      </c>
      <c r="L5" s="9">
        <f t="shared" si="0"/>
        <v>1.4666666666666668</v>
      </c>
    </row>
    <row r="6" spans="1:12" x14ac:dyDescent="0.25">
      <c r="B6" s="1" t="s">
        <v>49</v>
      </c>
      <c r="C6" s="3">
        <v>14.56</v>
      </c>
      <c r="D6" s="3">
        <v>21.88</v>
      </c>
      <c r="E6" s="3">
        <v>15.54</v>
      </c>
      <c r="F6" s="3">
        <v>9.83</v>
      </c>
      <c r="G6" s="3">
        <v>10.78</v>
      </c>
      <c r="I6" s="39">
        <f t="shared" si="1"/>
        <v>14.517999999999997</v>
      </c>
      <c r="J6" s="3">
        <v>9</v>
      </c>
      <c r="K6" s="5">
        <v>3</v>
      </c>
      <c r="L6" s="9">
        <f t="shared" si="0"/>
        <v>1.7999999999999998</v>
      </c>
    </row>
    <row r="7" spans="1:12" x14ac:dyDescent="0.25">
      <c r="B7" s="1" t="s">
        <v>50</v>
      </c>
      <c r="C7" s="3">
        <v>14.2</v>
      </c>
      <c r="D7" s="3">
        <v>19.510000000000002</v>
      </c>
      <c r="E7" s="3">
        <v>15.24</v>
      </c>
      <c r="F7" s="3">
        <v>9.5</v>
      </c>
      <c r="G7" s="3">
        <v>9.01</v>
      </c>
      <c r="I7" s="39">
        <f t="shared" si="1"/>
        <v>13.492000000000001</v>
      </c>
      <c r="J7" s="3">
        <v>9.5</v>
      </c>
      <c r="K7" s="5">
        <v>3</v>
      </c>
      <c r="L7" s="9">
        <f t="shared" si="0"/>
        <v>1.9</v>
      </c>
    </row>
    <row r="8" spans="1:12" x14ac:dyDescent="0.25">
      <c r="B8" s="1" t="s">
        <v>66</v>
      </c>
      <c r="C8" s="3">
        <v>5.36</v>
      </c>
      <c r="D8" s="3">
        <v>12.93</v>
      </c>
      <c r="E8" s="3">
        <v>10.3</v>
      </c>
      <c r="F8" s="3">
        <v>4.6399999999999997</v>
      </c>
      <c r="G8" s="3">
        <v>4.8</v>
      </c>
      <c r="I8" s="37">
        <f t="shared" si="1"/>
        <v>7.605999999999999</v>
      </c>
      <c r="J8" s="3">
        <v>8</v>
      </c>
      <c r="K8" s="1">
        <v>3</v>
      </c>
      <c r="L8" s="9">
        <f t="shared" si="0"/>
        <v>1.0666666666666667</v>
      </c>
    </row>
    <row r="9" spans="1:12" x14ac:dyDescent="0.25">
      <c r="B9" s="1" t="s">
        <v>67</v>
      </c>
      <c r="C9" s="3">
        <v>9.6199999999999992</v>
      </c>
      <c r="D9" s="3">
        <v>14.79</v>
      </c>
      <c r="E9" s="3">
        <v>14.44</v>
      </c>
      <c r="F9" s="3">
        <v>8.6999999999999993</v>
      </c>
      <c r="G9" s="3">
        <v>8.0399999999999991</v>
      </c>
      <c r="I9" s="39">
        <f t="shared" si="1"/>
        <v>11.117999999999999</v>
      </c>
      <c r="J9" s="3">
        <v>10</v>
      </c>
      <c r="K9" s="1">
        <v>3</v>
      </c>
      <c r="L9" s="9">
        <f t="shared" si="0"/>
        <v>2</v>
      </c>
    </row>
    <row r="10" spans="1:12" x14ac:dyDescent="0.25">
      <c r="B10" s="1" t="s">
        <v>68</v>
      </c>
      <c r="C10" s="3">
        <v>9.2899999999999991</v>
      </c>
      <c r="D10" s="3">
        <v>14.35</v>
      </c>
      <c r="E10" s="3">
        <v>13.55</v>
      </c>
      <c r="F10" s="3">
        <v>8.24</v>
      </c>
      <c r="G10" s="3">
        <v>6.44</v>
      </c>
      <c r="I10" s="37">
        <f t="shared" si="1"/>
        <v>10.373999999999999</v>
      </c>
      <c r="J10" s="3">
        <v>14</v>
      </c>
      <c r="K10" s="1">
        <v>3</v>
      </c>
      <c r="L10" s="9">
        <f t="shared" si="0"/>
        <v>1.8666666666666669</v>
      </c>
    </row>
    <row r="11" spans="1:12" x14ac:dyDescent="0.25">
      <c r="I11" s="48">
        <f>AVERAGE(I3:I10)</f>
        <v>10.441000000000001</v>
      </c>
    </row>
    <row r="12" spans="1:12" x14ac:dyDescent="0.25">
      <c r="B12" s="16" t="s">
        <v>45</v>
      </c>
      <c r="C12" s="19">
        <v>4</v>
      </c>
      <c r="D12" s="19">
        <v>6</v>
      </c>
      <c r="E12" s="19">
        <v>4</v>
      </c>
      <c r="F12" s="19">
        <v>2</v>
      </c>
      <c r="G12" s="19">
        <v>3</v>
      </c>
      <c r="I12" s="37">
        <f>(C12+D12+E12+F12+G12)/5</f>
        <v>3.8</v>
      </c>
      <c r="L12" s="9"/>
    </row>
    <row r="14" spans="1:12" ht="33.75" customHeight="1" x14ac:dyDescent="0.25">
      <c r="A14" s="49" t="s">
        <v>105</v>
      </c>
      <c r="B14" s="50"/>
      <c r="C14" s="91" t="s">
        <v>104</v>
      </c>
      <c r="D14" s="91"/>
      <c r="E14" s="91"/>
      <c r="F14" s="91"/>
    </row>
    <row r="18" spans="6:6" x14ac:dyDescent="0.25">
      <c r="F18" s="38"/>
    </row>
    <row r="19" spans="6:6" x14ac:dyDescent="0.25">
      <c r="F19" s="38"/>
    </row>
    <row r="21" spans="6:6" x14ac:dyDescent="0.25">
      <c r="F21" s="38"/>
    </row>
  </sheetData>
  <mergeCells count="1">
    <mergeCell ref="C14:F1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448EE-20B7-456A-93D6-F5707688CBF3}">
  <sheetPr>
    <tabColor rgb="FFFFE285"/>
  </sheetPr>
  <dimension ref="A2:J32"/>
  <sheetViews>
    <sheetView topLeftCell="A16" workbookViewId="0">
      <selection activeCell="B36" sqref="B36"/>
    </sheetView>
  </sheetViews>
  <sheetFormatPr defaultRowHeight="15.75" x14ac:dyDescent="0.25"/>
  <cols>
    <col min="1" max="1" width="16.75" bestFit="1" customWidth="1"/>
    <col min="2" max="2" width="31.125" bestFit="1" customWidth="1"/>
    <col min="3" max="3" width="31.25" bestFit="1" customWidth="1"/>
    <col min="4" max="4" width="30" bestFit="1" customWidth="1"/>
    <col min="5" max="5" width="42.125" bestFit="1" customWidth="1"/>
    <col min="6" max="6" width="28" bestFit="1" customWidth="1"/>
    <col min="7" max="8" width="33.75" bestFit="1" customWidth="1"/>
    <col min="9" max="9" width="30.75" bestFit="1" customWidth="1"/>
    <col min="10" max="10" width="9" style="41"/>
  </cols>
  <sheetData>
    <row r="2" spans="1:10" x14ac:dyDescent="0.25">
      <c r="A2" s="36" t="s">
        <v>111</v>
      </c>
    </row>
    <row r="3" spans="1:10" x14ac:dyDescent="0.25">
      <c r="A3" s="10" t="s">
        <v>56</v>
      </c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</row>
    <row r="4" spans="1:10" x14ac:dyDescent="0.25">
      <c r="A4" s="11" t="s">
        <v>3</v>
      </c>
      <c r="B4" s="12">
        <v>0.56365714285714286</v>
      </c>
      <c r="C4" s="12">
        <v>0.88405714285714276</v>
      </c>
      <c r="D4" s="12">
        <v>0.88860000000000017</v>
      </c>
      <c r="E4" s="12">
        <v>0.862185714285714</v>
      </c>
      <c r="F4" s="12">
        <v>1.2249857142857137</v>
      </c>
      <c r="G4" s="12">
        <v>0.4034999999999998</v>
      </c>
      <c r="H4" s="12">
        <v>1.7250999999999999</v>
      </c>
      <c r="I4" s="12">
        <v>1.4487571428571431</v>
      </c>
    </row>
    <row r="5" spans="1:10" x14ac:dyDescent="0.25">
      <c r="A5" s="11" t="s">
        <v>35</v>
      </c>
      <c r="B5" s="12">
        <v>0.75455555555555565</v>
      </c>
      <c r="C5" s="12">
        <v>1.1333333333333335</v>
      </c>
      <c r="D5" s="12">
        <v>1.1002777777777779</v>
      </c>
      <c r="E5" s="12">
        <v>0.78883333333333294</v>
      </c>
      <c r="F5" s="12">
        <v>1.0126666666666664</v>
      </c>
      <c r="G5" s="12">
        <v>0.62211111111111117</v>
      </c>
      <c r="H5" s="12">
        <v>1.331</v>
      </c>
      <c r="I5" s="12">
        <v>1.1412777777777778</v>
      </c>
    </row>
    <row r="6" spans="1:10" x14ac:dyDescent="0.25">
      <c r="A6" s="11" t="s">
        <v>19</v>
      </c>
      <c r="B6" s="12">
        <v>1.6308444444444443</v>
      </c>
      <c r="C6" s="12">
        <v>1.9410000000000001</v>
      </c>
      <c r="D6" s="12">
        <v>2.0147555555555559</v>
      </c>
      <c r="E6" s="12">
        <v>2.2945333333333324</v>
      </c>
      <c r="F6" s="12">
        <v>2.6254888888888881</v>
      </c>
      <c r="G6" s="12">
        <v>1.3339555555555556</v>
      </c>
      <c r="H6" s="12">
        <v>3.0703111111111112</v>
      </c>
      <c r="I6" s="12">
        <v>2.7135555555555553</v>
      </c>
    </row>
    <row r="7" spans="1:10" x14ac:dyDescent="0.25">
      <c r="A7" s="11" t="s">
        <v>9</v>
      </c>
      <c r="B7" s="12">
        <v>1.0154366666666672</v>
      </c>
      <c r="C7" s="12">
        <v>1.4975800000000001</v>
      </c>
      <c r="D7" s="12">
        <v>1.5716883333333336</v>
      </c>
      <c r="E7" s="12">
        <v>1.4538299999999995</v>
      </c>
      <c r="F7" s="12">
        <v>2.0667483333333321</v>
      </c>
      <c r="G7" s="12">
        <v>0.73063833333333317</v>
      </c>
      <c r="H7" s="12">
        <v>3.0541716666666674</v>
      </c>
      <c r="I7" s="12">
        <v>2.4356233333333335</v>
      </c>
    </row>
    <row r="8" spans="1:10" x14ac:dyDescent="0.25">
      <c r="A8" s="11" t="s">
        <v>57</v>
      </c>
      <c r="B8" s="12">
        <v>0.90460897435897458</v>
      </c>
      <c r="C8" s="12">
        <v>1.2995076923076925</v>
      </c>
      <c r="D8" s="12">
        <v>1.3301160256410258</v>
      </c>
      <c r="E8" s="12">
        <v>1.2380846153846152</v>
      </c>
      <c r="F8" s="12">
        <v>1.6613403846153838</v>
      </c>
      <c r="G8" s="12">
        <v>0.68713141025641022</v>
      </c>
      <c r="H8" s="12">
        <v>2.3005519230769234</v>
      </c>
      <c r="I8" s="12">
        <v>1.903302564102564</v>
      </c>
    </row>
    <row r="11" spans="1:10" x14ac:dyDescent="0.25">
      <c r="A11" s="36" t="s">
        <v>110</v>
      </c>
    </row>
    <row r="12" spans="1:10" x14ac:dyDescent="0.25">
      <c r="A12" s="45" t="s">
        <v>56</v>
      </c>
      <c r="B12" s="78" t="s">
        <v>3</v>
      </c>
      <c r="C12" s="78" t="s">
        <v>35</v>
      </c>
      <c r="D12" s="78" t="s">
        <v>19</v>
      </c>
      <c r="E12" s="78" t="s">
        <v>9</v>
      </c>
      <c r="F12" s="11"/>
      <c r="G12" s="1"/>
      <c r="H12" s="1"/>
      <c r="I12" s="1"/>
      <c r="J12" s="42"/>
    </row>
    <row r="13" spans="1:10" x14ac:dyDescent="0.25">
      <c r="A13" s="45" t="s">
        <v>93</v>
      </c>
      <c r="B13" s="79">
        <v>0.56365714285714286</v>
      </c>
      <c r="C13" s="79">
        <v>0.75455555555555565</v>
      </c>
      <c r="D13" s="79">
        <v>1.6308444444444443</v>
      </c>
      <c r="E13" s="79">
        <v>1.0154366666666672</v>
      </c>
      <c r="F13" s="12"/>
      <c r="G13" s="4"/>
      <c r="H13" s="4"/>
      <c r="I13" s="4"/>
      <c r="J13" s="40"/>
    </row>
    <row r="14" spans="1:10" x14ac:dyDescent="0.25">
      <c r="A14" s="45" t="s">
        <v>94</v>
      </c>
      <c r="B14" s="79">
        <v>0.88405714285714276</v>
      </c>
      <c r="C14" s="79">
        <v>1.1333333333333335</v>
      </c>
      <c r="D14" s="79">
        <v>1.9410000000000001</v>
      </c>
      <c r="E14" s="79">
        <v>1.4975800000000001</v>
      </c>
      <c r="F14" s="12"/>
      <c r="G14" s="4"/>
      <c r="H14" s="4"/>
      <c r="I14" s="4"/>
      <c r="J14" s="40"/>
    </row>
    <row r="15" spans="1:10" x14ac:dyDescent="0.25">
      <c r="A15" s="45" t="s">
        <v>95</v>
      </c>
      <c r="B15" s="79">
        <v>0.88860000000000017</v>
      </c>
      <c r="C15" s="79">
        <v>1.1002777777777779</v>
      </c>
      <c r="D15" s="79">
        <v>2.0147555555555559</v>
      </c>
      <c r="E15" s="79">
        <v>1.5716883333333336</v>
      </c>
      <c r="F15" s="12"/>
      <c r="G15" s="4"/>
      <c r="H15" s="4"/>
      <c r="I15" s="4"/>
      <c r="J15" s="40"/>
    </row>
    <row r="16" spans="1:10" x14ac:dyDescent="0.25">
      <c r="A16" s="45" t="s">
        <v>96</v>
      </c>
      <c r="B16" s="79">
        <v>0.862185714285714</v>
      </c>
      <c r="C16" s="79">
        <v>0.78883333333333294</v>
      </c>
      <c r="D16" s="79">
        <v>2.2945333333333324</v>
      </c>
      <c r="E16" s="79">
        <v>1.4538299999999995</v>
      </c>
      <c r="F16" s="12"/>
      <c r="G16" s="4"/>
      <c r="H16" s="4"/>
      <c r="I16" s="4"/>
      <c r="J16" s="40"/>
    </row>
    <row r="17" spans="1:10" x14ac:dyDescent="0.25">
      <c r="A17" s="45" t="s">
        <v>97</v>
      </c>
      <c r="B17" s="79">
        <v>1.2249857142857137</v>
      </c>
      <c r="C17" s="79">
        <v>1.0126666666666664</v>
      </c>
      <c r="D17" s="79">
        <v>2.6254888888888881</v>
      </c>
      <c r="E17" s="79">
        <v>2.0667483333333321</v>
      </c>
      <c r="F17" s="12"/>
    </row>
    <row r="18" spans="1:10" x14ac:dyDescent="0.25">
      <c r="A18" s="45" t="s">
        <v>98</v>
      </c>
      <c r="B18" s="79">
        <v>0.4034999999999998</v>
      </c>
      <c r="C18" s="79">
        <v>0.62211111111111117</v>
      </c>
      <c r="D18" s="79">
        <v>1.3339555555555556</v>
      </c>
      <c r="E18" s="79">
        <v>0.73063833333333317</v>
      </c>
      <c r="F18" s="12"/>
    </row>
    <row r="19" spans="1:10" x14ac:dyDescent="0.25">
      <c r="A19" s="45" t="s">
        <v>99</v>
      </c>
      <c r="B19" s="79">
        <v>1.7250999999999999</v>
      </c>
      <c r="C19" s="79">
        <v>1.331</v>
      </c>
      <c r="D19" s="79">
        <v>3.0703111111111112</v>
      </c>
      <c r="E19" s="79">
        <v>3.0541716666666674</v>
      </c>
      <c r="F19" s="12"/>
    </row>
    <row r="20" spans="1:10" x14ac:dyDescent="0.25">
      <c r="A20" s="45" t="s">
        <v>100</v>
      </c>
      <c r="B20" s="79">
        <v>1.4487571428571431</v>
      </c>
      <c r="C20" s="79">
        <v>1.1412777777777778</v>
      </c>
      <c r="D20" s="79">
        <v>2.7135555555555553</v>
      </c>
      <c r="E20" s="79">
        <v>2.4356233333333335</v>
      </c>
      <c r="F20" s="12"/>
    </row>
    <row r="21" spans="1:10" s="77" customFormat="1" x14ac:dyDescent="0.25">
      <c r="B21" s="12"/>
      <c r="C21" s="12"/>
      <c r="D21" s="12"/>
      <c r="E21" s="12"/>
      <c r="F21" s="12"/>
      <c r="J21" s="41"/>
    </row>
    <row r="22" spans="1:10" x14ac:dyDescent="0.25">
      <c r="A22" s="63" t="s">
        <v>113</v>
      </c>
    </row>
    <row r="23" spans="1:10" x14ac:dyDescent="0.25">
      <c r="A23" s="70"/>
      <c r="B23" s="70" t="s">
        <v>3</v>
      </c>
      <c r="C23" s="70" t="s">
        <v>35</v>
      </c>
      <c r="D23" s="70" t="s">
        <v>19</v>
      </c>
      <c r="E23" s="70" t="s">
        <v>9</v>
      </c>
      <c r="F23" s="70" t="s">
        <v>101</v>
      </c>
    </row>
    <row r="24" spans="1:10" x14ac:dyDescent="0.25">
      <c r="A24" s="70" t="s">
        <v>46</v>
      </c>
      <c r="B24" s="80">
        <v>0.3</v>
      </c>
      <c r="C24" s="80">
        <v>0.8</v>
      </c>
      <c r="D24" s="80">
        <v>0.35</v>
      </c>
      <c r="E24" s="80">
        <v>0.55000000000000004</v>
      </c>
      <c r="F24" s="70">
        <f t="shared" ref="F24:F31" si="0">SUMPRODUCT(B13:E13,B24:E24)</f>
        <v>1.9020273095238101</v>
      </c>
    </row>
    <row r="25" spans="1:10" x14ac:dyDescent="0.25">
      <c r="A25" s="70" t="s">
        <v>47</v>
      </c>
      <c r="B25" s="80">
        <v>0.55000000000000004</v>
      </c>
      <c r="C25" s="80">
        <v>0.8</v>
      </c>
      <c r="D25" s="80">
        <v>0.4</v>
      </c>
      <c r="E25" s="80">
        <v>0.6</v>
      </c>
      <c r="F25" s="70">
        <f t="shared" si="0"/>
        <v>3.0678460952380955</v>
      </c>
    </row>
    <row r="26" spans="1:10" x14ac:dyDescent="0.25">
      <c r="A26" s="70" t="s">
        <v>48</v>
      </c>
      <c r="B26" s="80">
        <v>0.4</v>
      </c>
      <c r="C26" s="80">
        <v>0.75</v>
      </c>
      <c r="D26" s="81">
        <v>0.55000000000000004</v>
      </c>
      <c r="E26" s="80">
        <v>0.85</v>
      </c>
      <c r="F26" s="70">
        <f t="shared" si="0"/>
        <v>3.6246989722222223</v>
      </c>
    </row>
    <row r="27" spans="1:10" x14ac:dyDescent="0.25">
      <c r="A27" s="70" t="s">
        <v>49</v>
      </c>
      <c r="B27" s="80">
        <v>0.55000000000000004</v>
      </c>
      <c r="C27" s="80">
        <v>0.9</v>
      </c>
      <c r="D27" s="80">
        <v>0.7</v>
      </c>
      <c r="E27" s="80">
        <v>0.9</v>
      </c>
      <c r="F27" s="70">
        <f t="shared" si="0"/>
        <v>4.098772476190474</v>
      </c>
    </row>
    <row r="28" spans="1:10" x14ac:dyDescent="0.25">
      <c r="A28" s="70" t="s">
        <v>50</v>
      </c>
      <c r="B28" s="80">
        <v>0.5</v>
      </c>
      <c r="C28" s="80">
        <v>0.95</v>
      </c>
      <c r="D28" s="80">
        <v>0.8</v>
      </c>
      <c r="E28" s="80">
        <v>0.85</v>
      </c>
      <c r="F28" s="70">
        <f t="shared" si="0"/>
        <v>5.431653384920633</v>
      </c>
    </row>
    <row r="29" spans="1:10" x14ac:dyDescent="0.25">
      <c r="A29" s="70" t="s">
        <v>66</v>
      </c>
      <c r="B29" s="82">
        <v>0.4</v>
      </c>
      <c r="C29" s="82">
        <v>0.8</v>
      </c>
      <c r="D29" s="82">
        <v>0.65</v>
      </c>
      <c r="E29" s="82">
        <v>0.6</v>
      </c>
      <c r="F29" s="70">
        <f t="shared" si="0"/>
        <v>1.9645429999999999</v>
      </c>
    </row>
    <row r="30" spans="1:10" x14ac:dyDescent="0.25">
      <c r="A30" s="70" t="s">
        <v>67</v>
      </c>
      <c r="B30" s="82">
        <v>0.2</v>
      </c>
      <c r="C30" s="82">
        <v>0.75</v>
      </c>
      <c r="D30" s="82">
        <v>0.45</v>
      </c>
      <c r="E30" s="82">
        <v>0.65</v>
      </c>
      <c r="F30" s="70">
        <f t="shared" si="0"/>
        <v>4.7101215833333336</v>
      </c>
    </row>
    <row r="31" spans="1:10" x14ac:dyDescent="0.25">
      <c r="A31" s="70" t="s">
        <v>68</v>
      </c>
      <c r="B31" s="82">
        <v>0.35</v>
      </c>
      <c r="C31" s="82">
        <v>0.95</v>
      </c>
      <c r="D31" s="82">
        <v>0.5</v>
      </c>
      <c r="E31" s="82">
        <v>0.8</v>
      </c>
      <c r="F31" s="70">
        <f t="shared" si="0"/>
        <v>4.8965553333333336</v>
      </c>
    </row>
    <row r="32" spans="1:10" x14ac:dyDescent="0.25">
      <c r="A32" s="70" t="s">
        <v>45</v>
      </c>
      <c r="B32" s="80">
        <v>0.25</v>
      </c>
      <c r="C32" s="80">
        <v>0.3</v>
      </c>
      <c r="D32" s="80">
        <v>0.55000000000000004</v>
      </c>
      <c r="E32" s="80">
        <v>0.85</v>
      </c>
      <c r="F32" s="70" t="s">
        <v>114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6B0D-095C-3C43-A17F-89DC2BFDC645}">
  <sheetPr>
    <tabColor rgb="FF00B0F0"/>
  </sheetPr>
  <dimension ref="B2:K10"/>
  <sheetViews>
    <sheetView zoomScaleNormal="100" workbookViewId="0">
      <selection activeCell="K3" sqref="K3:K10"/>
    </sheetView>
  </sheetViews>
  <sheetFormatPr defaultColWidth="10.875" defaultRowHeight="15.75" x14ac:dyDescent="0.25"/>
  <cols>
    <col min="1" max="2" width="10.875" style="1"/>
    <col min="3" max="7" width="20.5" style="1" customWidth="1"/>
    <col min="8" max="8" width="1.375" style="1" customWidth="1"/>
    <col min="9" max="9" width="14.5" style="1" customWidth="1"/>
    <col min="10" max="10" width="11.5" style="1" bestFit="1" customWidth="1"/>
    <col min="11" max="16384" width="10.875" style="1"/>
  </cols>
  <sheetData>
    <row r="2" spans="2:11" x14ac:dyDescent="0.25">
      <c r="C2" s="8" t="s">
        <v>31</v>
      </c>
      <c r="D2" s="8" t="s">
        <v>34</v>
      </c>
      <c r="E2" s="8" t="s">
        <v>38</v>
      </c>
      <c r="F2" s="8" t="s">
        <v>35</v>
      </c>
      <c r="G2" s="8" t="s">
        <v>36</v>
      </c>
      <c r="H2" s="8"/>
      <c r="I2" s="8" t="s">
        <v>44</v>
      </c>
      <c r="J2" s="8" t="s">
        <v>52</v>
      </c>
      <c r="K2" s="8" t="s">
        <v>54</v>
      </c>
    </row>
    <row r="3" spans="2:11" x14ac:dyDescent="0.25">
      <c r="B3" s="1" t="s">
        <v>46</v>
      </c>
      <c r="C3" s="3">
        <v>8.35</v>
      </c>
      <c r="D3" s="3">
        <v>14.13</v>
      </c>
      <c r="E3" s="3">
        <v>12.83</v>
      </c>
      <c r="F3" s="3">
        <v>5.93</v>
      </c>
      <c r="G3" s="3">
        <v>5.89</v>
      </c>
      <c r="H3" s="3"/>
      <c r="I3" s="3">
        <v>10</v>
      </c>
      <c r="J3" s="5">
        <v>3</v>
      </c>
      <c r="K3" s="9">
        <f>I3/$J$3*0.4</f>
        <v>1.3333333333333335</v>
      </c>
    </row>
    <row r="4" spans="2:11" x14ac:dyDescent="0.25">
      <c r="B4" s="1" t="s">
        <v>47</v>
      </c>
      <c r="C4" s="3">
        <v>6.79</v>
      </c>
      <c r="D4" s="3">
        <v>13.56</v>
      </c>
      <c r="E4" s="3">
        <v>11.34</v>
      </c>
      <c r="F4" s="3">
        <v>4.5599999999999996</v>
      </c>
      <c r="G4" s="3">
        <v>5.34</v>
      </c>
      <c r="I4" s="3">
        <v>10.5</v>
      </c>
      <c r="J4" s="5">
        <v>3</v>
      </c>
      <c r="K4" s="9">
        <f t="shared" ref="K4:K10" si="0">I4/$J$3*0.4</f>
        <v>1.4000000000000001</v>
      </c>
    </row>
    <row r="5" spans="2:11" x14ac:dyDescent="0.25">
      <c r="B5" s="1" t="s">
        <v>48</v>
      </c>
      <c r="C5" s="3">
        <v>6.23</v>
      </c>
      <c r="D5" s="3">
        <v>13.8</v>
      </c>
      <c r="E5" s="3">
        <v>12.45</v>
      </c>
      <c r="F5" s="3">
        <v>5.2</v>
      </c>
      <c r="G5" s="3">
        <v>5.7</v>
      </c>
      <c r="I5" s="3">
        <v>11</v>
      </c>
      <c r="J5" s="5">
        <v>3</v>
      </c>
      <c r="K5" s="9">
        <f t="shared" si="0"/>
        <v>1.4666666666666668</v>
      </c>
    </row>
    <row r="6" spans="2:11" x14ac:dyDescent="0.25">
      <c r="B6" s="1" t="s">
        <v>49</v>
      </c>
      <c r="C6" s="3">
        <v>14.56</v>
      </c>
      <c r="D6" s="3">
        <v>21.88</v>
      </c>
      <c r="E6" s="3">
        <v>15.54</v>
      </c>
      <c r="F6" s="3">
        <v>9.83</v>
      </c>
      <c r="G6" s="3">
        <v>10.78</v>
      </c>
      <c r="I6" s="3">
        <v>9</v>
      </c>
      <c r="J6" s="5">
        <v>3</v>
      </c>
      <c r="K6" s="9">
        <f t="shared" si="0"/>
        <v>1.2000000000000002</v>
      </c>
    </row>
    <row r="7" spans="2:11" x14ac:dyDescent="0.25">
      <c r="B7" s="1" t="s">
        <v>50</v>
      </c>
      <c r="C7" s="3">
        <v>14.2</v>
      </c>
      <c r="D7" s="3">
        <v>19.510000000000002</v>
      </c>
      <c r="E7" s="3">
        <v>15.24</v>
      </c>
      <c r="F7" s="3">
        <v>9.5</v>
      </c>
      <c r="G7" s="3">
        <v>9.01</v>
      </c>
      <c r="I7" s="3">
        <v>9.5</v>
      </c>
      <c r="J7" s="5">
        <v>3</v>
      </c>
      <c r="K7" s="9">
        <f t="shared" si="0"/>
        <v>1.2666666666666666</v>
      </c>
    </row>
    <row r="8" spans="2:11" x14ac:dyDescent="0.25">
      <c r="B8" s="1" t="s">
        <v>66</v>
      </c>
      <c r="C8" s="3">
        <v>5.36</v>
      </c>
      <c r="D8" s="3">
        <v>12.93</v>
      </c>
      <c r="E8" s="3">
        <v>10.3</v>
      </c>
      <c r="F8" s="3">
        <v>4.6399999999999997</v>
      </c>
      <c r="G8" s="3">
        <v>4.8</v>
      </c>
      <c r="I8" s="3">
        <v>8</v>
      </c>
      <c r="J8" s="1">
        <v>3</v>
      </c>
      <c r="K8" s="9">
        <f>I8/$J$3*0.4</f>
        <v>1.0666666666666667</v>
      </c>
    </row>
    <row r="9" spans="2:11" x14ac:dyDescent="0.25">
      <c r="B9" s="1" t="s">
        <v>67</v>
      </c>
      <c r="C9" s="3">
        <v>9.6199999999999992</v>
      </c>
      <c r="D9" s="3">
        <v>14.79</v>
      </c>
      <c r="E9" s="3">
        <v>14.44</v>
      </c>
      <c r="F9" s="3">
        <v>8.6999999999999993</v>
      </c>
      <c r="G9" s="3">
        <v>8.0399999999999991</v>
      </c>
      <c r="I9" s="3">
        <v>10</v>
      </c>
      <c r="J9" s="1">
        <v>3</v>
      </c>
      <c r="K9" s="9">
        <f t="shared" si="0"/>
        <v>1.3333333333333335</v>
      </c>
    </row>
    <row r="10" spans="2:11" x14ac:dyDescent="0.25">
      <c r="B10" s="1" t="s">
        <v>68</v>
      </c>
      <c r="C10" s="3">
        <v>9.2899999999999991</v>
      </c>
      <c r="D10" s="3">
        <v>14.35</v>
      </c>
      <c r="E10" s="3">
        <v>13.55</v>
      </c>
      <c r="F10" s="3">
        <v>8.24</v>
      </c>
      <c r="G10" s="3">
        <v>6.44</v>
      </c>
      <c r="I10" s="3">
        <v>14</v>
      </c>
      <c r="J10" s="1">
        <v>3</v>
      </c>
      <c r="K10" s="9">
        <f t="shared" si="0"/>
        <v>1.8666666666666669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Inputs --&gt;</vt:lpstr>
      <vt:lpstr>city_menu</vt:lpstr>
      <vt:lpstr>Profit of category 5 cities</vt:lpstr>
      <vt:lpstr>Profit of category 8 cities</vt:lpstr>
      <vt:lpstr>Solution --&gt;</vt:lpstr>
      <vt:lpstr>city_menu ver 2</vt:lpstr>
      <vt:lpstr>COGS ver 2</vt:lpstr>
      <vt:lpstr>Av_order ver 2</vt:lpstr>
      <vt:lpstr>COGS</vt:lpstr>
      <vt:lpstr>Order Composition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Lisitsyn, Fedor</dc:creator>
  <cp:lastModifiedBy>Пользователь</cp:lastModifiedBy>
  <dcterms:created xsi:type="dcterms:W3CDTF">2021-10-21T16:13:53Z</dcterms:created>
  <dcterms:modified xsi:type="dcterms:W3CDTF">2024-12-03T05:36:07Z</dcterms:modified>
</cp:coreProperties>
</file>