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npitta03_ucy_ac_cy/Documents/Desktop/πανεπιστήμιο κύπρου/5ο εξάμηνο/Εργαστηριακή 2/Πείραμα 5-Μέτρηση Ακτινών Χ Φθορισμού και Νόμος του Moseley/"/>
    </mc:Choice>
  </mc:AlternateContent>
  <xr:revisionPtr revIDLastSave="43" documentId="8_{0E28D77E-E6AB-4B39-B9D8-EA3C3D75C111}" xr6:coauthVersionLast="47" xr6:coauthVersionMax="47" xr10:uidLastSave="{B64B650D-9A3D-4ECB-A998-613CD3C913A4}"/>
  <bookViews>
    <workbookView xWindow="-110" yWindow="-110" windowWidth="19420" windowHeight="10420" xr2:uid="{5C917B39-F6A5-4D14-9A86-DDD5F89E6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6" i="1"/>
  <c r="L6" i="1"/>
  <c r="L7" i="1"/>
  <c r="L8" i="1"/>
  <c r="L9" i="1"/>
  <c r="L5" i="1"/>
  <c r="K6" i="1"/>
  <c r="K7" i="1"/>
  <c r="K8" i="1"/>
  <c r="K9" i="1"/>
  <c r="K5" i="1"/>
  <c r="J6" i="1"/>
  <c r="J7" i="1"/>
  <c r="J8" i="1"/>
  <c r="J9" i="1"/>
  <c r="J5" i="1"/>
  <c r="H6" i="1"/>
  <c r="H7" i="1"/>
  <c r="H8" i="1"/>
  <c r="H9" i="1"/>
  <c r="H5" i="1"/>
  <c r="E1" i="1"/>
  <c r="B1" i="1"/>
  <c r="E9" i="1" l="1"/>
  <c r="E8" i="1"/>
</calcChain>
</file>

<file path=xl/sharedStrings.xml><?xml version="1.0" encoding="utf-8"?>
<sst xmlns="http://schemas.openxmlformats.org/spreadsheetml/2006/main" count="16" uniqueCount="16">
  <si>
    <r>
      <t>R</t>
    </r>
    <r>
      <rPr>
        <sz val="11"/>
        <color theme="1"/>
        <rFont val="Calibri"/>
        <family val="2"/>
      </rPr>
      <t>∞</t>
    </r>
  </si>
  <si>
    <t>keV</t>
  </si>
  <si>
    <t xml:space="preserve">Στόχος </t>
  </si>
  <si>
    <t>Ατομικός αριθμός στόχου Ζ</t>
  </si>
  <si>
    <t>Mo</t>
  </si>
  <si>
    <t>Ag</t>
  </si>
  <si>
    <t>BaCl2</t>
  </si>
  <si>
    <t>SrSO4</t>
  </si>
  <si>
    <t>I2</t>
  </si>
  <si>
    <t>Ακτινοβολία Κα θεωρ</t>
  </si>
  <si>
    <t>Ακτινοβολία Κα πειρ</t>
  </si>
  <si>
    <t>FWHM</t>
  </si>
  <si>
    <t>%</t>
  </si>
  <si>
    <t>σ</t>
  </si>
  <si>
    <t>σ%</t>
  </si>
  <si>
    <t>σΚα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</si>
</sst>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3ADB-804E-4C22-810D-FB0B9A3A10B1}">
  <dimension ref="A1:L9"/>
  <sheetViews>
    <sheetView tabSelected="1" workbookViewId="0">
      <selection activeCell="E6" sqref="E6"/>
    </sheetView>
  </sheetViews>
  <sheetFormatPr defaultRowHeight="14.5" x14ac:dyDescent="0.35"/>
  <cols>
    <col min="3" max="3" width="7.08984375" customWidth="1"/>
    <col min="4" max="4" width="24.08984375" customWidth="1"/>
    <col min="5" max="5" width="18.54296875" customWidth="1"/>
    <col min="6" max="6" width="18.1796875" customWidth="1"/>
    <col min="7" max="7" width="6.6328125" customWidth="1"/>
  </cols>
  <sheetData>
    <row r="1" spans="1:12" x14ac:dyDescent="0.35">
      <c r="A1" t="s">
        <v>0</v>
      </c>
      <c r="B1">
        <f>13.6*10^-3</f>
        <v>1.3599999999999999E-2</v>
      </c>
      <c r="C1" t="s">
        <v>1</v>
      </c>
      <c r="E1">
        <f>2*SQRT(2*LN(2))</f>
        <v>2.3548200450309493</v>
      </c>
    </row>
    <row r="4" spans="1:12" x14ac:dyDescent="0.35">
      <c r="C4" s="1" t="s">
        <v>2</v>
      </c>
      <c r="D4" s="1" t="s">
        <v>3</v>
      </c>
      <c r="E4" s="1" t="s">
        <v>9</v>
      </c>
      <c r="F4" s="1" t="s">
        <v>10</v>
      </c>
      <c r="G4" s="1" t="s">
        <v>11</v>
      </c>
      <c r="H4" s="1" t="s">
        <v>15</v>
      </c>
      <c r="J4" s="1" t="s">
        <v>12</v>
      </c>
      <c r="K4" s="1" t="s">
        <v>13</v>
      </c>
      <c r="L4" s="1" t="s">
        <v>14</v>
      </c>
    </row>
    <row r="5" spans="1:12" x14ac:dyDescent="0.35">
      <c r="C5" t="s">
        <v>4</v>
      </c>
      <c r="D5">
        <v>42</v>
      </c>
      <c r="E5">
        <f>$B$1*(D5-1)^2*(1-(1/4))</f>
        <v>17.1462</v>
      </c>
      <c r="F5">
        <v>18.260000000000002</v>
      </c>
      <c r="G5">
        <v>5.16</v>
      </c>
      <c r="H5">
        <f>G5/$E$1</f>
        <v>2.191250244743089</v>
      </c>
      <c r="J5">
        <f>ABS(E5-F5)*100/E5</f>
        <v>6.4958999661732699</v>
      </c>
      <c r="K5">
        <f>ABS(F5-E5)/H5</f>
        <v>0.50829429576656482</v>
      </c>
      <c r="L5">
        <f>H5*100/F5</f>
        <v>12.000275162886576</v>
      </c>
    </row>
    <row r="6" spans="1:12" x14ac:dyDescent="0.35">
      <c r="C6" t="s">
        <v>5</v>
      </c>
      <c r="D6">
        <v>47</v>
      </c>
      <c r="E6">
        <f>$B$1*(D6-1)^2*(1-(1/4))</f>
        <v>21.583199999999998</v>
      </c>
      <c r="F6">
        <v>23.06</v>
      </c>
      <c r="G6">
        <v>5.64</v>
      </c>
      <c r="H6">
        <f t="shared" ref="H6:H9" si="0">G6/$E$1</f>
        <v>2.3950874768122135</v>
      </c>
      <c r="J6">
        <f>ABS(E6-F6)*100/E6</f>
        <v>6.8423588717150414</v>
      </c>
      <c r="K6">
        <f>ABS(F6-E6)/H6</f>
        <v>0.61659543306767872</v>
      </c>
      <c r="L6">
        <f>H6*100/F6</f>
        <v>10.386329040816191</v>
      </c>
    </row>
    <row r="7" spans="1:12" x14ac:dyDescent="0.35">
      <c r="C7" t="s">
        <v>6</v>
      </c>
      <c r="D7">
        <v>56</v>
      </c>
      <c r="E7">
        <f>$B$1*(D7-1)^2*(1-(1/4))</f>
        <v>30.855</v>
      </c>
      <c r="F7">
        <v>32.229999999999997</v>
      </c>
      <c r="G7">
        <v>5.94</v>
      </c>
      <c r="H7">
        <f t="shared" si="0"/>
        <v>2.5224857468554167</v>
      </c>
      <c r="J7">
        <f>ABS(E7-F7)*100/E7</f>
        <v>4.4563279857397395</v>
      </c>
      <c r="K7">
        <f>ABS(F7-E7)/H7</f>
        <v>0.5450972326460517</v>
      </c>
      <c r="L7">
        <f>H7*100/F7</f>
        <v>7.8265148832001774</v>
      </c>
    </row>
    <row r="8" spans="1:12" x14ac:dyDescent="0.35">
      <c r="C8" t="s">
        <v>7</v>
      </c>
      <c r="D8">
        <v>38</v>
      </c>
      <c r="E8">
        <f t="shared" ref="E8:E9" si="1">$B$1*(D8-1)^2*(1-(1/4))</f>
        <v>13.963799999999999</v>
      </c>
      <c r="F8">
        <v>14.88</v>
      </c>
      <c r="G8">
        <v>5.16</v>
      </c>
      <c r="H8">
        <f t="shared" si="0"/>
        <v>2.191250244743089</v>
      </c>
      <c r="J8">
        <f>ABS(E8-F8)*100/E8</f>
        <v>6.5612512353370986</v>
      </c>
      <c r="K8">
        <f>ABS(F8-E8)/H8</f>
        <v>0.41811746613514728</v>
      </c>
      <c r="L8">
        <f>H8*100/F8</f>
        <v>14.726144117897103</v>
      </c>
    </row>
    <row r="9" spans="1:12" x14ac:dyDescent="0.35">
      <c r="C9" t="s">
        <v>8</v>
      </c>
      <c r="D9">
        <v>53</v>
      </c>
      <c r="E9">
        <f t="shared" si="1"/>
        <v>27.5808</v>
      </c>
      <c r="F9">
        <v>28.99</v>
      </c>
      <c r="G9">
        <v>5.67</v>
      </c>
      <c r="H9">
        <f t="shared" si="0"/>
        <v>2.4078273038165339</v>
      </c>
      <c r="J9">
        <f>ABS(E9-F9)*100/E9</f>
        <v>5.1093514328808389</v>
      </c>
      <c r="K9">
        <f>ABS(F9-E9)/H9</f>
        <v>0.58525792018652745</v>
      </c>
      <c r="L9">
        <f>H9*100/F9</f>
        <v>8.3057168120611724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natassa.pittas6@outlook.com</cp:lastModifiedBy>
  <dcterms:created xsi:type="dcterms:W3CDTF">2021-09-23T07:37:53Z</dcterms:created>
  <dcterms:modified xsi:type="dcterms:W3CDTF">2021-12-04T09:26:23Z</dcterms:modified>
</cp:coreProperties>
</file>