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han\Desktop\Reunion\CV\Invitz\"/>
    </mc:Choice>
  </mc:AlternateContent>
  <xr:revisionPtr revIDLastSave="0" documentId="13_ncr:1_{012F3B67-ED7D-4EA6-9A80-9C2474B5C83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nvironmental impact data" sheetId="1" r:id="rId1"/>
    <sheet name="Data Rows" sheetId="2" r:id="rId2"/>
  </sheets>
  <definedNames>
    <definedName name="_xlnm._FilterDatabase" localSheetId="1" hidden="1">'Data Rows'!$A$1:$Y$51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2" l="1"/>
  <c r="P26" i="2"/>
  <c r="O26" i="2"/>
  <c r="N26" i="2"/>
  <c r="M26" i="2"/>
  <c r="V25" i="2"/>
  <c r="V24" i="2"/>
  <c r="V23" i="2"/>
  <c r="P23" i="2"/>
  <c r="M23" i="2"/>
  <c r="L23" i="2"/>
  <c r="V22" i="2"/>
  <c r="P22" i="2"/>
  <c r="O22" i="2"/>
  <c r="N22" i="2"/>
  <c r="M22" i="2"/>
  <c r="V21" i="2"/>
  <c r="P21" i="2"/>
  <c r="O21" i="2"/>
  <c r="N21" i="2"/>
  <c r="M21" i="2"/>
  <c r="P19" i="2"/>
  <c r="M19" i="2"/>
  <c r="L19" i="2"/>
  <c r="V19" i="2"/>
  <c r="V18" i="2"/>
  <c r="V20" i="2"/>
  <c r="P20" i="2"/>
  <c r="M20" i="2"/>
  <c r="L20" i="2"/>
  <c r="V8" i="2"/>
  <c r="V7" i="2"/>
  <c r="V6" i="2"/>
  <c r="V5" i="2"/>
  <c r="V4" i="2"/>
  <c r="V3" i="2"/>
  <c r="V2" i="2"/>
  <c r="L6" i="2"/>
  <c r="P4" i="2"/>
  <c r="O4" i="2"/>
  <c r="N4" i="2"/>
  <c r="M4" i="2"/>
  <c r="P3" i="2"/>
  <c r="M3" i="2"/>
  <c r="L3" i="2"/>
  <c r="P2" i="2"/>
  <c r="O2" i="2"/>
  <c r="N2" i="2"/>
  <c r="M2" i="2"/>
  <c r="O8" i="1"/>
  <c r="O6" i="1"/>
  <c r="O7" i="1"/>
  <c r="F6" i="1"/>
  <c r="O5" i="1"/>
  <c r="O3" i="1"/>
  <c r="J3" i="1"/>
  <c r="G3" i="1"/>
  <c r="F3" i="1"/>
  <c r="O4" i="1"/>
  <c r="J4" i="1"/>
  <c r="I4" i="1"/>
  <c r="H4" i="1"/>
  <c r="G4" i="1"/>
  <c r="O2" i="1"/>
  <c r="J2" i="1"/>
  <c r="I2" i="1"/>
  <c r="H2" i="1"/>
  <c r="G2" i="1"/>
</calcChain>
</file>

<file path=xl/sharedStrings.xml><?xml version="1.0" encoding="utf-8"?>
<sst xmlns="http://schemas.openxmlformats.org/spreadsheetml/2006/main" count="616" uniqueCount="332">
  <si>
    <t>Material Type</t>
  </si>
  <si>
    <t>Description</t>
  </si>
  <si>
    <t>Applications</t>
  </si>
  <si>
    <t>Examples/Brands</t>
  </si>
  <si>
    <t>Sustainability Scorecard (1-5)</t>
  </si>
  <si>
    <t>Cost per Unit</t>
  </si>
  <si>
    <t>Ozone Depletion (Global Warming Potential)</t>
  </si>
  <si>
    <t>Mycelium (Mushroom Leather)</t>
  </si>
  <si>
    <t>Bacterial Cellulose</t>
  </si>
  <si>
    <t>Lab-grown Leather (Biofabricated Collagen)</t>
  </si>
  <si>
    <t>Spider Silk (Synthetic Silk)</t>
  </si>
  <si>
    <t>Algae-based Fabrics</t>
  </si>
  <si>
    <t>Yeast-based Fabrics</t>
  </si>
  <si>
    <t>Plant-based Leather Alternatives</t>
  </si>
  <si>
    <t>Kombucha-based Leather</t>
  </si>
  <si>
    <t>Chitosan-based Materials</t>
  </si>
  <si>
    <t>Conventional Leather (Cowhide)</t>
  </si>
  <si>
    <t>Polyester</t>
  </si>
  <si>
    <t>Nylon</t>
  </si>
  <si>
    <t>Cotton (Conventional)</t>
  </si>
  <si>
    <t>Rayon/Viscose</t>
  </si>
  <si>
    <t>Acrylic</t>
  </si>
  <si>
    <t>Wool (Conventional)</t>
  </si>
  <si>
    <t>Silk (Conventional)</t>
  </si>
  <si>
    <t>PVC (Polyvinyl Chloride) Leather</t>
  </si>
  <si>
    <t>Denim (Conventional Cotton)</t>
  </si>
  <si>
    <t>Fashion, upholstery, accessories</t>
  </si>
  <si>
    <t>Packaging, textiles, biomedical</t>
  </si>
  <si>
    <t>High-end fashion, home textiles</t>
  </si>
  <si>
    <t>Apparel (jeans, jackets), accessories</t>
  </si>
  <si>
    <t>Piñatex, AppleSkin</t>
  </si>
  <si>
    <t>MarinaTex</t>
  </si>
  <si>
    <t>Various</t>
  </si>
  <si>
    <t>Levi's, Wrangler</t>
  </si>
  <si>
    <t>Low</t>
  </si>
  <si>
    <t>Moderate</t>
  </si>
  <si>
    <t>High</t>
  </si>
  <si>
    <t>Moderate to High</t>
  </si>
  <si>
    <t>GOTS, USDA Organic</t>
  </si>
  <si>
    <t>FDA, ISO 13485</t>
  </si>
  <si>
    <t>GOTS, OEKO-TEX</t>
  </si>
  <si>
    <t>GOTS, OEKO-TEX, USDA Organic</t>
  </si>
  <si>
    <t>FDA, USDA Organic</t>
  </si>
  <si>
    <t>ISO 14001, REACH, LWG</t>
  </si>
  <si>
    <t>OEKO-TEX, REACH, GRS</t>
  </si>
  <si>
    <t>GOTS, OEKO-TEX, Fair Trade, BCI</t>
  </si>
  <si>
    <t>OEKO-TEX, FSC, PEFC</t>
  </si>
  <si>
    <t>OEKO-TEX, GOTS, Bluesign</t>
  </si>
  <si>
    <t>REACH, OEKO-TEX, GRS</t>
  </si>
  <si>
    <t>GOTS, OEKO-TEX, BCI</t>
  </si>
  <si>
    <t>USA, Europe</t>
  </si>
  <si>
    <t>USA</t>
  </si>
  <si>
    <t>USA, Japan</t>
  </si>
  <si>
    <t>Philippines, Italy</t>
  </si>
  <si>
    <t>Global</t>
  </si>
  <si>
    <t>China, India</t>
  </si>
  <si>
    <t>Low to Moderate</t>
  </si>
  <si>
    <t>Leather made from animal hide, typically cowhide, through tanning processes.</t>
  </si>
  <si>
    <t>Derived from the root structure of fungi (mycelium), grown to resemble leather</t>
  </si>
  <si>
    <t>Footwear, handbags, accessories</t>
  </si>
  <si>
    <t>Stella McCartney, Adidas, Bolt Threads</t>
  </si>
  <si>
    <t>CO₂ Emissions 
(kg/unit)</t>
  </si>
  <si>
    <t>CH₄ Emissions 
(kg/unit</t>
  </si>
  <si>
    <t>N₂O Emissions
 (kg/unit)</t>
  </si>
  <si>
    <t>Other GHG Emissions 
(kg/unit)</t>
  </si>
  <si>
    <t>Water Usage
liters per square meter</t>
  </si>
  <si>
    <t>OEKO-TEX®, USDA Certified Bio-based Product</t>
  </si>
  <si>
    <t>USA, Netherlands, South Korea</t>
  </si>
  <si>
    <t>Regulatory Bodies/
Certifications</t>
  </si>
  <si>
    <t>Manufacturing 
Locations</t>
  </si>
  <si>
    <t>Deforestation &amp; 
Land Use Change (CO₂e)</t>
  </si>
  <si>
    <r>
      <t>Low:</t>
    </r>
    <r>
      <rPr>
        <sz val="11"/>
        <color theme="1"/>
        <rFont val="Calibri"/>
        <family val="2"/>
        <scheme val="minor"/>
      </rPr>
      <t xml:space="preserve"> No significant deforestation involved.</t>
    </r>
  </si>
  <si>
    <r>
      <t>Low:</t>
    </r>
    <r>
      <rPr>
        <sz val="11"/>
        <color theme="1"/>
        <rFont val="Calibri"/>
        <family val="2"/>
        <scheme val="minor"/>
      </rPr>
      <t xml:space="preserve"> No significant 
deforestation involved.</t>
    </r>
  </si>
  <si>
    <t>USA, Netherlands, 
South Korea</t>
  </si>
  <si>
    <t xml:space="preserve">Human Toxicity
CTUh
</t>
  </si>
  <si>
    <t>Low: 0.1-0.3
Minimal toxicity concerns.</t>
  </si>
  <si>
    <t>Leather grown in labs using collagen cells.</t>
  </si>
  <si>
    <t>Footwear, handbags, jackets, automotive</t>
  </si>
  <si>
    <t>Modern Meadow, VitroLabs</t>
  </si>
  <si>
    <t>OEKO-TEX®, ISO 14001</t>
  </si>
  <si>
    <t>USA, Germany, Japan</t>
  </si>
  <si>
    <t>Low: 0.2-0.5 
Minimal toxicity concerns.</t>
  </si>
  <si>
    <t>Leather alternative produced by bacteria fermenting cellulose.</t>
  </si>
  <si>
    <t>Apparel, accessories, footwear</t>
  </si>
  <si>
    <t>Suzanne Lee, Nanollose</t>
  </si>
  <si>
    <t>USA, Brazil, India</t>
  </si>
  <si>
    <t>Low: 0.1-0.2 CTUh
Minimal toxicity concerns.</t>
  </si>
  <si>
    <t>Bioengineered silk produced by replicating spider silk proteins.</t>
  </si>
  <si>
    <t>High-performance textiles, luxury garments</t>
  </si>
  <si>
    <t>Microsilk™ by Bolt Threads, Spiber's Qmonos</t>
  </si>
  <si>
    <t>Moderate (high for water-based fermentation</t>
  </si>
  <si>
    <t>USDA Organic, OEKO-TEX®, GOTS, ISO 14001</t>
  </si>
  <si>
    <t>USA (California), Japan</t>
  </si>
  <si>
    <t>None: Lab-produced with no direct impact on land use.</t>
  </si>
  <si>
    <t>Fabrics made from algae, used alone or as a coating on other textiles.</t>
  </si>
  <si>
    <t>Biodegradable garments, eco-friendly dyes</t>
  </si>
  <si>
    <t>AlgaLife, Algalife™ by TUN</t>
  </si>
  <si>
    <t>Materials produced by genetically modified yeast in fermentation processes.</t>
  </si>
  <si>
    <t>Sustainable textiles, fashion garments</t>
  </si>
  <si>
    <t>Grown Bio, Evrnu</t>
  </si>
  <si>
    <t>None: Lab-based production with minimal land use change.</t>
  </si>
  <si>
    <t>None: Cultivated in aquatic environments with low land use impact.</t>
  </si>
  <si>
    <t>Leather-like materials made from plant sources like pineapple leaves, cactus, etc.</t>
  </si>
  <si>
    <t>Fashion garments, shoes, accessories</t>
  </si>
  <si>
    <t>A flexible material created by fermenting kombucha tea, forming a cellulose layer.</t>
  </si>
  <si>
    <t>BioCouture</t>
  </si>
  <si>
    <t>USA (New York, California), U</t>
  </si>
  <si>
    <t>Footwear, handbags, jackets, accessories</t>
  </si>
  <si>
    <t>Louis Vuitton, Gucci, Coach</t>
  </si>
  <si>
    <t>India, Brazil, Italy, China</t>
  </si>
  <si>
    <t>High: Significant deforestation due to cattle ranching.</t>
  </si>
  <si>
    <t>High: 10-20 CTUh
Tanning chemicals (e.g., chromium) pose significant health risks.</t>
  </si>
  <si>
    <t>Synthetic fiber derived from petroleum, commonly used in clothing and textiles.</t>
  </si>
  <si>
    <t>Apparel, sportswear, home textiles</t>
  </si>
  <si>
    <t>Adidas, Nike, H&amp;M</t>
  </si>
  <si>
    <t>ISO 14001, OEKO-TEX®, Global Recycled Standard (GRS)</t>
  </si>
  <si>
    <t>China, India, USA, Taiwan</t>
  </si>
  <si>
    <t>Moderate: No deforestation but substantial land and resource use for petroleum extraction</t>
  </si>
  <si>
    <t>Synthetic fiber known for its strength, elasticity, and resistance to abrasion.</t>
  </si>
  <si>
    <t>Apparel, swimwear, outerwear, accessories</t>
  </si>
  <si>
    <t>Patagonia, North Face, Zara</t>
  </si>
  <si>
    <t>ISO 14001, OEKO-TEX®, GRS, Bluesign®</t>
  </si>
  <si>
    <t>China, India, USA, Japan</t>
  </si>
  <si>
    <t>Low: No significant deforestation but reliant on petroleum.</t>
  </si>
  <si>
    <t>Natural fiber from cotton plants, extensively used in textiles.</t>
  </si>
  <si>
    <t>Clothing, home textiles, denim</t>
  </si>
  <si>
    <t>Levi's, Ralph Lauren, Zara</t>
  </si>
  <si>
    <t>Semi-synthetic fiber made from wood pulp through a chemical process.</t>
  </si>
  <si>
    <t>Apparel, home textiles, fashion garments</t>
  </si>
  <si>
    <t>H&amp;M, Forever 21, Topshop</t>
  </si>
  <si>
    <t>High: Significant deforestation for wood pulp sourcing.</t>
  </si>
  <si>
    <t>Synthetic fiber made from polyacrylonitrile, used for knitwear and textiles.</t>
  </si>
  <si>
    <t>Sweaters, blankets, upholstery</t>
  </si>
  <si>
    <t>Uniqlo, GAP, Old Navy</t>
  </si>
  <si>
    <t>High: 5-10 CTUh
Exposure to polyacrylonitrile and acrylonitrile monomers can be harmful.</t>
  </si>
  <si>
    <t>China, India, USA</t>
  </si>
  <si>
    <t>Natural fiber from sheep, used in textiles and apparel</t>
  </si>
  <si>
    <t>Knitwear, suits, carpets</t>
  </si>
  <si>
    <t>Low: No significant deforestation involved.</t>
  </si>
  <si>
    <t>Produced from chitin found in the exoskeletons of crustaceans and insects.</t>
  </si>
  <si>
    <t>Low: Derived from waste sources, minimal land use impact.</t>
  </si>
  <si>
    <t>Low: Minimal toxicity concerns.</t>
  </si>
  <si>
    <t>Low: Minimal toxicity concerns</t>
  </si>
  <si>
    <t xml:space="preserve">	Low: Minimal toxicity concerns</t>
  </si>
  <si>
    <t xml:space="preserve">	Low: Minimal toxicity concerns.</t>
  </si>
  <si>
    <t>Moderate: Cultivation of source plants may involve land use changes.</t>
  </si>
  <si>
    <t>Moderate: Some land use for raw materials.</t>
  </si>
  <si>
    <t>Moderate: 1-5 CTUh
Exposure to monomers (e.g., ethylene glycol) during production can be harmful</t>
  </si>
  <si>
    <t>Moderate: 3-7 CTUh
Heavy pesticide use in conventional cotton farming poses health risks.</t>
  </si>
  <si>
    <t>Low to Moderate: Deforestation for cotton farming, especially in developing regions.</t>
  </si>
  <si>
    <t>Digital ID</t>
  </si>
  <si>
    <t>Product ID</t>
  </si>
  <si>
    <t>Product Type</t>
  </si>
  <si>
    <t xml:space="preserve">Material ID </t>
  </si>
  <si>
    <t xml:space="preserve">Manufacture ID </t>
  </si>
  <si>
    <t>Order ID</t>
  </si>
  <si>
    <t xml:space="preserve">Date </t>
  </si>
  <si>
    <t xml:space="preserve">Quantity </t>
  </si>
  <si>
    <t>XOOXOO1</t>
  </si>
  <si>
    <t xml:space="preserve">Footware </t>
  </si>
  <si>
    <t>Handbag</t>
  </si>
  <si>
    <t xml:space="preserve">Eco-friendly dyes </t>
  </si>
  <si>
    <t>fashion garmet</t>
  </si>
  <si>
    <t>swimwear</t>
  </si>
  <si>
    <t>XOOXOO2</t>
  </si>
  <si>
    <t>XOOXOO3</t>
  </si>
  <si>
    <t>XOOXOO4</t>
  </si>
  <si>
    <t>XOOXOO5</t>
  </si>
  <si>
    <t>XOOXOO6</t>
  </si>
  <si>
    <t>XOOXOO7</t>
  </si>
  <si>
    <t>XOOXOO8</t>
  </si>
  <si>
    <t>XOOXOO9</t>
  </si>
  <si>
    <t>XOOXOO10</t>
  </si>
  <si>
    <t>XOOXOO11</t>
  </si>
  <si>
    <t>XOOXOO12</t>
  </si>
  <si>
    <t>XOOXOO13</t>
  </si>
  <si>
    <t>XOOXOO14</t>
  </si>
  <si>
    <t>XOOXOO15</t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</si>
  <si>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</si>
  <si>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</si>
  <si>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</si>
  <si>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</si>
  <si>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</si>
  <si>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</si>
  <si>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</si>
  <si>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</si>
  <si>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</si>
  <si>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</si>
  <si>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</si>
  <si>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</si>
  <si>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</si>
  <si>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BIO15</t>
  </si>
  <si>
    <t>BIO1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</si>
  <si>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</si>
  <si>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</si>
  <si>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</si>
  <si>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</si>
  <si>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</si>
  <si>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</si>
  <si>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</si>
  <si>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</si>
  <si>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</si>
  <si>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</si>
  <si>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Manufacture Location</t>
  </si>
  <si>
    <t>XOOXOO16</t>
  </si>
  <si>
    <t>Netherland</t>
  </si>
  <si>
    <t>MF01USA</t>
  </si>
  <si>
    <t>MF01NHL</t>
  </si>
  <si>
    <t>South Korea</t>
  </si>
  <si>
    <t>MF01SK</t>
  </si>
  <si>
    <t>Sustainability 
Scorecard (1-5)</t>
  </si>
  <si>
    <t>ISO 14001, OEKO-TEX®, Global Recycled Standard</t>
  </si>
  <si>
    <t>XOOXOO17</t>
  </si>
  <si>
    <t>XOOXOO18</t>
  </si>
  <si>
    <t>XOOXOO19</t>
  </si>
  <si>
    <t>XOOXOO20</t>
  </si>
  <si>
    <t>XOOXOO21</t>
  </si>
  <si>
    <t>XOOXOO22</t>
  </si>
  <si>
    <t>XOOXOO23</t>
  </si>
  <si>
    <t>XOOXOO24</t>
  </si>
  <si>
    <t>XOOXOO25</t>
  </si>
  <si>
    <t>XOOXOO26</t>
  </si>
  <si>
    <t>XOOXOO27</t>
  </si>
  <si>
    <t>XOOXOO28</t>
  </si>
  <si>
    <t>XOOXOO29</t>
  </si>
  <si>
    <t>XOOXOO30</t>
  </si>
  <si>
    <t>XOOXOO31</t>
  </si>
  <si>
    <t>XOOXOO32</t>
  </si>
  <si>
    <t>XOOXOO33</t>
  </si>
  <si>
    <t>XOOXOO34</t>
  </si>
  <si>
    <t>XOOXOO35</t>
  </si>
  <si>
    <t>XOOXOO36</t>
  </si>
  <si>
    <t>XOOXOO37</t>
  </si>
  <si>
    <t>XOOXOO38</t>
  </si>
  <si>
    <t>XOOXOO39</t>
  </si>
  <si>
    <t>XOOXOO40</t>
  </si>
  <si>
    <t>XOOXOO41</t>
  </si>
  <si>
    <t>XOOXOO42</t>
  </si>
  <si>
    <t>XOOXOO43</t>
  </si>
  <si>
    <t>XOOXOO44</t>
  </si>
  <si>
    <t>XOOXOO45</t>
  </si>
  <si>
    <t>Cost per 
Unit</t>
  </si>
  <si>
    <t>Ozone Depletion
 (Global Warming Potential)</t>
  </si>
  <si>
    <t>Brazil</t>
  </si>
  <si>
    <t>MF02BRZ</t>
  </si>
  <si>
    <t>MF02IND</t>
  </si>
  <si>
    <t xml:space="preserve">India </t>
  </si>
  <si>
    <t>P11</t>
  </si>
  <si>
    <t>P12</t>
  </si>
  <si>
    <t>P13</t>
  </si>
  <si>
    <t>P14</t>
  </si>
  <si>
    <t>P15</t>
  </si>
  <si>
    <t>T-shirt</t>
  </si>
  <si>
    <t xml:space="preserve">T-shirt </t>
  </si>
  <si>
    <t>Moderate: 2-7 CTUh
Heavy pesticide use in conventional cotton farming poses health risks.</t>
  </si>
  <si>
    <t>XOOXOO46</t>
  </si>
  <si>
    <t>XOOXOO47</t>
  </si>
  <si>
    <t>XOOXOO48</t>
  </si>
  <si>
    <t>XOOXOO49</t>
  </si>
  <si>
    <t>XOOXOO50</t>
  </si>
  <si>
    <t>P16</t>
  </si>
  <si>
    <t>BIO16</t>
  </si>
  <si>
    <t xml:space="preserve">Jumper </t>
  </si>
  <si>
    <t xml:space="preserve">Moderate </t>
  </si>
  <si>
    <t xml:space="preserve">Luxury Footware </t>
  </si>
  <si>
    <t xml:space="preserve">Japan </t>
  </si>
  <si>
    <t>MF02JPN</t>
  </si>
  <si>
    <t>Germany</t>
  </si>
  <si>
    <t>MF01GRM</t>
  </si>
  <si>
    <t>MF01JPN</t>
  </si>
  <si>
    <t xml:space="preserve">Italy </t>
  </si>
  <si>
    <t>MF01ITL</t>
  </si>
  <si>
    <t xml:space="preserve">Packiing </t>
  </si>
  <si>
    <t>MF01IND</t>
  </si>
  <si>
    <t>Taiwan</t>
  </si>
  <si>
    <t>MF01TWN</t>
  </si>
  <si>
    <t>MF01USD</t>
  </si>
  <si>
    <t>MF01CHN</t>
  </si>
  <si>
    <t>China</t>
  </si>
  <si>
    <t xml:space="preserve">Material Name </t>
  </si>
  <si>
    <t xml:space="preserve">Bio-Carbonate </t>
  </si>
  <si>
    <t>NonBio-Carbonate</t>
  </si>
  <si>
    <t>01.01.2022</t>
  </si>
  <si>
    <t>01.1.2023</t>
  </si>
  <si>
    <t>01.02.2022</t>
  </si>
  <si>
    <t>02.02.2023</t>
  </si>
  <si>
    <t>03.04.2022</t>
  </si>
  <si>
    <t>04.5.2022</t>
  </si>
  <si>
    <t>01.6.23</t>
  </si>
  <si>
    <t>07.07.2024</t>
  </si>
  <si>
    <t>01.08.203</t>
  </si>
  <si>
    <t>05.05.2023</t>
  </si>
  <si>
    <t>04.04.2022</t>
  </si>
  <si>
    <t>01.03.2022</t>
  </si>
  <si>
    <t>04.05.2023</t>
  </si>
  <si>
    <t>01.02.2023</t>
  </si>
  <si>
    <t>03.07.2024</t>
  </si>
  <si>
    <t>07.09.2022</t>
  </si>
  <si>
    <t>08.08.2024</t>
  </si>
  <si>
    <t>10.10.2022</t>
  </si>
  <si>
    <t>11.11.203</t>
  </si>
  <si>
    <t>12.12.2022</t>
  </si>
  <si>
    <t>01.06.2023</t>
  </si>
  <si>
    <t>01.06.2024</t>
  </si>
  <si>
    <t>O1</t>
  </si>
  <si>
    <t>O4</t>
  </si>
  <si>
    <t>O6</t>
  </si>
  <si>
    <t>O2</t>
  </si>
  <si>
    <t>O3</t>
  </si>
  <si>
    <t>O5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</si>
  <si>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</si>
  <si>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</si>
  <si>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</si>
  <si>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</si>
  <si>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</si>
  <si>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</si>
  <si>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</si>
  <si>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</si>
  <si>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</si>
  <si>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</si>
  <si>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</si>
  <si>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</si>
  <si>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</si>
  <si>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</si>
  <si>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</si>
  <si>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</si>
  <si>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</si>
  <si>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</si>
  <si>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</si>
  <si>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 xml:space="preserve">Regulated </t>
  </si>
  <si>
    <t>Deforestation 
Scale 0-5</t>
  </si>
  <si>
    <t>Human Toxicity
CTUh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</si>
</sst>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pane ySplit="1" topLeftCell="A2" activePane="bottomLeft" state="frozen"/>
      <selection activeCell="E1" sqref="E1"/>
      <selection pane="bottomLeft" activeCell="B1" sqref="B1"/>
    </sheetView>
  </sheetViews>
  <sheetFormatPr defaultRowHeight="15" x14ac:dyDescent="0.25"/>
  <cols>
    <col min="2" max="2" width="40.28515625" bestFit="1" customWidth="1"/>
    <col min="3" max="3" width="73.28515625" bestFit="1" customWidth="1"/>
    <col min="4" max="4" width="45" bestFit="1" customWidth="1"/>
    <col min="5" max="5" width="29.28515625" bestFit="1" customWidth="1"/>
    <col min="6" max="6" width="13.5703125" bestFit="1" customWidth="1"/>
    <col min="7" max="7" width="13.42578125" bestFit="1" customWidth="1"/>
    <col min="8" max="8" width="13.85546875" bestFit="1" customWidth="1"/>
    <col min="9" max="9" width="10.140625" customWidth="1"/>
    <col min="12" max="12" width="30.42578125" style="3" bestFit="1" customWidth="1"/>
    <col min="13" max="13" width="28.85546875" bestFit="1" customWidth="1"/>
    <col min="14" max="14" width="23.140625" style="3" customWidth="1"/>
    <col min="15" max="15" width="16.5703125" bestFit="1" customWidth="1"/>
    <col min="16" max="16" width="16.5703125" style="3" bestFit="1" customWidth="1"/>
    <col min="17" max="17" width="41.85546875" bestFit="1" customWidth="1"/>
  </cols>
  <sheetData>
    <row r="1" spans="1:17" ht="75" x14ac:dyDescent="0.25">
      <c r="B1" s="2" t="s">
        <v>0</v>
      </c>
      <c r="C1" s="2" t="s">
        <v>1</v>
      </c>
      <c r="D1" s="2" t="s">
        <v>2</v>
      </c>
      <c r="E1" s="5" t="s">
        <v>3</v>
      </c>
      <c r="F1" s="7" t="s">
        <v>61</v>
      </c>
      <c r="G1" s="7" t="s">
        <v>62</v>
      </c>
      <c r="H1" s="7" t="s">
        <v>63</v>
      </c>
      <c r="I1" s="7" t="s">
        <v>64</v>
      </c>
      <c r="J1" s="4" t="s">
        <v>65</v>
      </c>
      <c r="K1" s="2" t="s">
        <v>4</v>
      </c>
      <c r="L1" s="4" t="s">
        <v>68</v>
      </c>
      <c r="M1" s="4" t="s">
        <v>69</v>
      </c>
      <c r="N1" s="4" t="s">
        <v>70</v>
      </c>
      <c r="O1" s="2" t="s">
        <v>5</v>
      </c>
      <c r="P1" s="4" t="s">
        <v>74</v>
      </c>
      <c r="Q1" s="2" t="s">
        <v>6</v>
      </c>
    </row>
    <row r="2" spans="1:17" ht="45" x14ac:dyDescent="0.25">
      <c r="A2">
        <v>1</v>
      </c>
      <c r="B2" s="1" t="s">
        <v>7</v>
      </c>
      <c r="C2" s="1" t="s">
        <v>58</v>
      </c>
      <c r="D2" s="1" t="s">
        <v>59</v>
      </c>
      <c r="E2" s="1" t="s">
        <v>60</v>
      </c>
      <c r="F2" s="1">
        <v>2.5</v>
      </c>
      <c r="G2" s="1">
        <f>0.01+0.05/2</f>
        <v>3.5000000000000003E-2</v>
      </c>
      <c r="H2" s="1">
        <f>0.01+0.02/2</f>
        <v>0.02</v>
      </c>
      <c r="I2" s="1">
        <f>0.1+0.3/2</f>
        <v>0.25</v>
      </c>
      <c r="J2" s="1">
        <f>1500+2000/2</f>
        <v>2500</v>
      </c>
      <c r="K2" s="1">
        <v>4.5</v>
      </c>
      <c r="L2" s="6" t="s">
        <v>66</v>
      </c>
      <c r="M2" s="6" t="s">
        <v>73</v>
      </c>
      <c r="N2" s="9" t="s">
        <v>72</v>
      </c>
      <c r="O2" s="1">
        <f>30+50/2</f>
        <v>55</v>
      </c>
      <c r="P2" s="6" t="s">
        <v>75</v>
      </c>
      <c r="Q2" s="1" t="s">
        <v>34</v>
      </c>
    </row>
    <row r="3" spans="1:17" ht="45" x14ac:dyDescent="0.25">
      <c r="A3">
        <v>2</v>
      </c>
      <c r="B3" s="1" t="s">
        <v>8</v>
      </c>
      <c r="C3" s="1" t="s">
        <v>82</v>
      </c>
      <c r="D3" s="1" t="s">
        <v>83</v>
      </c>
      <c r="E3" s="1" t="s">
        <v>84</v>
      </c>
      <c r="F3" s="1">
        <f>1+2/2</f>
        <v>2</v>
      </c>
      <c r="G3" s="1">
        <f>0.01+0.02/2</f>
        <v>0.02</v>
      </c>
      <c r="H3" s="1">
        <v>0.02</v>
      </c>
      <c r="I3" s="1">
        <v>0.2</v>
      </c>
      <c r="J3" s="1">
        <f>1000+1500</f>
        <v>2500</v>
      </c>
      <c r="K3" s="1">
        <v>4.5</v>
      </c>
      <c r="L3" s="6" t="s">
        <v>39</v>
      </c>
      <c r="M3" s="1" t="s">
        <v>85</v>
      </c>
      <c r="N3" s="9" t="s">
        <v>71</v>
      </c>
      <c r="O3" s="1">
        <f>40+70/2</f>
        <v>75</v>
      </c>
      <c r="P3" s="6" t="s">
        <v>86</v>
      </c>
      <c r="Q3" s="1" t="s">
        <v>34</v>
      </c>
    </row>
    <row r="4" spans="1:17" ht="45" x14ac:dyDescent="0.25">
      <c r="A4">
        <v>3</v>
      </c>
      <c r="B4" s="1" t="s">
        <v>9</v>
      </c>
      <c r="C4" s="1" t="s">
        <v>76</v>
      </c>
      <c r="D4" s="1" t="s">
        <v>77</v>
      </c>
      <c r="E4" s="1" t="s">
        <v>78</v>
      </c>
      <c r="F4" s="1">
        <v>3</v>
      </c>
      <c r="G4" s="1">
        <f>0.01+0.03/2</f>
        <v>2.5000000000000001E-2</v>
      </c>
      <c r="H4" s="1">
        <f>0.01+0.02/2</f>
        <v>0.02</v>
      </c>
      <c r="I4" s="1">
        <f>0.2+0.4/2</f>
        <v>0.4</v>
      </c>
      <c r="J4" s="1">
        <f>500+1000/2</f>
        <v>1000</v>
      </c>
      <c r="K4" s="1">
        <v>4.5</v>
      </c>
      <c r="L4" s="1" t="s">
        <v>79</v>
      </c>
      <c r="M4" s="1" t="s">
        <v>80</v>
      </c>
      <c r="N4" s="9" t="s">
        <v>71</v>
      </c>
      <c r="O4" s="1">
        <f>50+80/2</f>
        <v>90</v>
      </c>
      <c r="P4" s="6" t="s">
        <v>81</v>
      </c>
      <c r="Q4" s="1" t="s">
        <v>34</v>
      </c>
    </row>
    <row r="5" spans="1:17" ht="45" x14ac:dyDescent="0.25">
      <c r="A5">
        <v>4</v>
      </c>
      <c r="B5" s="1" t="s">
        <v>10</v>
      </c>
      <c r="C5" s="1" t="s">
        <v>87</v>
      </c>
      <c r="D5" s="1" t="s">
        <v>88</v>
      </c>
      <c r="E5" s="1" t="s">
        <v>89</v>
      </c>
      <c r="F5" s="1">
        <v>3</v>
      </c>
      <c r="G5" s="1">
        <v>0.02</v>
      </c>
      <c r="H5" s="1">
        <v>0.1</v>
      </c>
      <c r="I5" s="1">
        <v>1.5</v>
      </c>
      <c r="J5" s="1" t="s">
        <v>90</v>
      </c>
      <c r="K5" s="1">
        <v>3.5</v>
      </c>
      <c r="L5" s="6" t="s">
        <v>91</v>
      </c>
      <c r="M5" s="1" t="s">
        <v>92</v>
      </c>
      <c r="N5" s="6" t="s">
        <v>93</v>
      </c>
      <c r="O5" s="1">
        <f>100+150/2</f>
        <v>175</v>
      </c>
      <c r="P5" s="6" t="s">
        <v>141</v>
      </c>
      <c r="Q5" s="1" t="s">
        <v>34</v>
      </c>
    </row>
    <row r="6" spans="1:17" ht="60" x14ac:dyDescent="0.25">
      <c r="A6">
        <v>5</v>
      </c>
      <c r="B6" s="1" t="s">
        <v>11</v>
      </c>
      <c r="C6" s="1" t="s">
        <v>94</v>
      </c>
      <c r="D6" s="1" t="s">
        <v>95</v>
      </c>
      <c r="E6" s="1" t="s">
        <v>96</v>
      </c>
      <c r="F6" s="1">
        <f>0.5+1/2</f>
        <v>1</v>
      </c>
      <c r="G6" s="1">
        <v>0.02</v>
      </c>
      <c r="H6" s="1">
        <v>0.1</v>
      </c>
      <c r="I6" s="1">
        <v>0.5</v>
      </c>
      <c r="J6" s="1" t="s">
        <v>34</v>
      </c>
      <c r="K6" s="1">
        <v>5</v>
      </c>
      <c r="L6" s="6" t="s">
        <v>38</v>
      </c>
      <c r="M6" s="1" t="s">
        <v>50</v>
      </c>
      <c r="N6" s="6" t="s">
        <v>101</v>
      </c>
      <c r="O6" s="1">
        <f>30+60/2</f>
        <v>60</v>
      </c>
      <c r="P6" s="6" t="s">
        <v>141</v>
      </c>
      <c r="Q6" s="1" t="s">
        <v>34</v>
      </c>
    </row>
    <row r="7" spans="1:17" ht="60" x14ac:dyDescent="0.25">
      <c r="A7">
        <v>6</v>
      </c>
      <c r="B7" s="1" t="s">
        <v>12</v>
      </c>
      <c r="C7" s="1" t="s">
        <v>97</v>
      </c>
      <c r="D7" s="1" t="s">
        <v>98</v>
      </c>
      <c r="E7" s="1" t="s">
        <v>99</v>
      </c>
      <c r="F7" s="1">
        <v>3</v>
      </c>
      <c r="G7" s="1">
        <v>0.03</v>
      </c>
      <c r="H7" s="1">
        <v>0.1</v>
      </c>
      <c r="I7" s="1">
        <v>1.5</v>
      </c>
      <c r="J7" s="1" t="s">
        <v>34</v>
      </c>
      <c r="K7" s="1">
        <v>5</v>
      </c>
      <c r="L7" s="6" t="s">
        <v>40</v>
      </c>
      <c r="M7" s="1" t="s">
        <v>52</v>
      </c>
      <c r="N7" s="6" t="s">
        <v>100</v>
      </c>
      <c r="O7" s="1">
        <f>50+80/2</f>
        <v>90</v>
      </c>
      <c r="P7" s="6" t="s">
        <v>143</v>
      </c>
      <c r="Q7" s="1" t="s">
        <v>34</v>
      </c>
    </row>
    <row r="8" spans="1:17" ht="60" x14ac:dyDescent="0.25">
      <c r="A8">
        <v>7</v>
      </c>
      <c r="B8" s="1" t="s">
        <v>13</v>
      </c>
      <c r="C8" s="1" t="s">
        <v>102</v>
      </c>
      <c r="D8" s="1" t="s">
        <v>103</v>
      </c>
      <c r="E8" s="1" t="s">
        <v>30</v>
      </c>
      <c r="F8" s="1">
        <v>2</v>
      </c>
      <c r="G8" s="1">
        <v>0.3</v>
      </c>
      <c r="H8" s="1">
        <v>0.1</v>
      </c>
      <c r="I8" s="1">
        <v>1</v>
      </c>
      <c r="J8" s="1" t="s">
        <v>34</v>
      </c>
      <c r="K8" s="1">
        <v>4.5</v>
      </c>
      <c r="L8" s="6" t="s">
        <v>41</v>
      </c>
      <c r="M8" s="1" t="s">
        <v>53</v>
      </c>
      <c r="N8" s="6" t="s">
        <v>145</v>
      </c>
      <c r="O8" s="1">
        <f>100+500/2</f>
        <v>350</v>
      </c>
      <c r="P8" s="6" t="s">
        <v>144</v>
      </c>
      <c r="Q8" s="1" t="s">
        <v>34</v>
      </c>
    </row>
    <row r="9" spans="1:17" ht="30" x14ac:dyDescent="0.25">
      <c r="A9">
        <v>8</v>
      </c>
      <c r="B9" s="1" t="s">
        <v>14</v>
      </c>
      <c r="C9" s="10" t="s">
        <v>104</v>
      </c>
      <c r="D9" s="1" t="s">
        <v>103</v>
      </c>
      <c r="E9" s="1" t="s">
        <v>105</v>
      </c>
      <c r="F9" s="1">
        <v>1.5</v>
      </c>
      <c r="G9" s="1">
        <v>0.03</v>
      </c>
      <c r="H9" s="1">
        <v>0.05</v>
      </c>
      <c r="I9" s="1">
        <v>0.7</v>
      </c>
      <c r="J9" s="1" t="s">
        <v>34</v>
      </c>
      <c r="K9" s="1">
        <v>4</v>
      </c>
      <c r="L9" s="6" t="s">
        <v>40</v>
      </c>
      <c r="M9" s="1" t="s">
        <v>106</v>
      </c>
      <c r="N9" s="6" t="s">
        <v>146</v>
      </c>
      <c r="O9" s="1">
        <v>70</v>
      </c>
      <c r="P9" s="6" t="s">
        <v>141</v>
      </c>
      <c r="Q9" s="1" t="s">
        <v>34</v>
      </c>
    </row>
    <row r="10" spans="1:17" ht="45" x14ac:dyDescent="0.25">
      <c r="A10">
        <v>9</v>
      </c>
      <c r="B10" s="1" t="s">
        <v>15</v>
      </c>
      <c r="C10" s="10" t="s">
        <v>139</v>
      </c>
      <c r="D10" s="1" t="s">
        <v>27</v>
      </c>
      <c r="E10" s="1" t="s">
        <v>31</v>
      </c>
      <c r="F10" s="1">
        <v>1</v>
      </c>
      <c r="G10" s="1">
        <v>0.02</v>
      </c>
      <c r="H10" s="1">
        <v>0.05</v>
      </c>
      <c r="I10" s="1">
        <v>0.1</v>
      </c>
      <c r="J10" s="1" t="s">
        <v>34</v>
      </c>
      <c r="K10" s="1">
        <v>5</v>
      </c>
      <c r="L10" s="6" t="s">
        <v>42</v>
      </c>
      <c r="M10" s="1" t="s">
        <v>50</v>
      </c>
      <c r="N10" s="6" t="s">
        <v>140</v>
      </c>
      <c r="O10" s="1">
        <v>45</v>
      </c>
      <c r="P10" s="6" t="s">
        <v>142</v>
      </c>
      <c r="Q10" s="1" t="s">
        <v>34</v>
      </c>
    </row>
    <row r="11" spans="1:17" ht="90" x14ac:dyDescent="0.25">
      <c r="A11">
        <v>10</v>
      </c>
      <c r="B11" s="1" t="s">
        <v>16</v>
      </c>
      <c r="C11" s="1" t="s">
        <v>57</v>
      </c>
      <c r="D11" s="1" t="s">
        <v>107</v>
      </c>
      <c r="E11" s="1" t="s">
        <v>108</v>
      </c>
      <c r="F11" s="1">
        <v>25</v>
      </c>
      <c r="G11" s="1">
        <v>2</v>
      </c>
      <c r="H11" s="1">
        <v>0.5</v>
      </c>
      <c r="I11" s="1">
        <v>5</v>
      </c>
      <c r="J11" s="1" t="s">
        <v>36</v>
      </c>
      <c r="K11" s="1">
        <v>2</v>
      </c>
      <c r="L11" s="6" t="s">
        <v>43</v>
      </c>
      <c r="M11" s="1" t="s">
        <v>109</v>
      </c>
      <c r="N11" s="6" t="s">
        <v>110</v>
      </c>
      <c r="O11" s="1">
        <v>150</v>
      </c>
      <c r="P11" s="6" t="s">
        <v>111</v>
      </c>
      <c r="Q11" s="1" t="s">
        <v>36</v>
      </c>
    </row>
    <row r="12" spans="1:17" ht="120" x14ac:dyDescent="0.25">
      <c r="A12">
        <v>11</v>
      </c>
      <c r="B12" s="1" t="s">
        <v>17</v>
      </c>
      <c r="C12" s="1" t="s">
        <v>112</v>
      </c>
      <c r="D12" s="1" t="s">
        <v>113</v>
      </c>
      <c r="E12" s="1" t="s">
        <v>114</v>
      </c>
      <c r="F12" s="1">
        <v>0.3</v>
      </c>
      <c r="G12" s="1">
        <v>0.5</v>
      </c>
      <c r="H12" s="1">
        <v>4</v>
      </c>
      <c r="I12" s="1">
        <v>0.3</v>
      </c>
      <c r="J12" s="1" t="s">
        <v>34</v>
      </c>
      <c r="K12" s="1">
        <v>2.5</v>
      </c>
      <c r="L12" s="6" t="s">
        <v>115</v>
      </c>
      <c r="M12" s="1" t="s">
        <v>116</v>
      </c>
      <c r="N12" s="6" t="s">
        <v>117</v>
      </c>
      <c r="O12" s="1">
        <v>3</v>
      </c>
      <c r="P12" s="6" t="s">
        <v>147</v>
      </c>
      <c r="Q12" s="1" t="s">
        <v>36</v>
      </c>
    </row>
    <row r="13" spans="1:17" ht="120" x14ac:dyDescent="0.25">
      <c r="A13">
        <v>12</v>
      </c>
      <c r="B13" s="1" t="s">
        <v>18</v>
      </c>
      <c r="C13" s="1" t="s">
        <v>118</v>
      </c>
      <c r="D13" s="1" t="s">
        <v>119</v>
      </c>
      <c r="E13" s="1" t="s">
        <v>120</v>
      </c>
      <c r="F13" s="1">
        <v>9</v>
      </c>
      <c r="G13" s="1">
        <v>0.2</v>
      </c>
      <c r="H13" s="1">
        <v>0.5</v>
      </c>
      <c r="I13" s="1">
        <v>3</v>
      </c>
      <c r="J13" s="1" t="s">
        <v>34</v>
      </c>
      <c r="K13" s="1">
        <v>2</v>
      </c>
      <c r="L13" s="6" t="s">
        <v>121</v>
      </c>
      <c r="M13" s="1" t="s">
        <v>122</v>
      </c>
      <c r="N13" s="6" t="s">
        <v>123</v>
      </c>
      <c r="O13" s="1">
        <v>3</v>
      </c>
      <c r="P13" s="6" t="s">
        <v>148</v>
      </c>
      <c r="Q13" s="1" t="s">
        <v>36</v>
      </c>
    </row>
    <row r="14" spans="1:17" ht="120" x14ac:dyDescent="0.25">
      <c r="A14">
        <v>13</v>
      </c>
      <c r="B14" s="1" t="s">
        <v>19</v>
      </c>
      <c r="C14" s="1" t="s">
        <v>124</v>
      </c>
      <c r="D14" s="1" t="s">
        <v>125</v>
      </c>
      <c r="E14" s="1" t="s">
        <v>126</v>
      </c>
      <c r="F14" s="1">
        <v>5</v>
      </c>
      <c r="G14" s="1">
        <v>0.2</v>
      </c>
      <c r="H14" s="1">
        <v>0.4</v>
      </c>
      <c r="I14" s="1">
        <v>2</v>
      </c>
      <c r="J14" s="1" t="s">
        <v>36</v>
      </c>
      <c r="K14" s="1">
        <v>3</v>
      </c>
      <c r="L14" s="6" t="s">
        <v>45</v>
      </c>
      <c r="M14" s="1" t="s">
        <v>54</v>
      </c>
      <c r="N14" s="6" t="s">
        <v>149</v>
      </c>
      <c r="O14" s="1" t="s">
        <v>56</v>
      </c>
      <c r="P14" s="6" t="s">
        <v>148</v>
      </c>
      <c r="Q14" s="1" t="s">
        <v>37</v>
      </c>
    </row>
    <row r="15" spans="1:17" ht="45" x14ac:dyDescent="0.25">
      <c r="A15">
        <v>14</v>
      </c>
      <c r="B15" s="1" t="s">
        <v>20</v>
      </c>
      <c r="C15" s="1" t="s">
        <v>127</v>
      </c>
      <c r="D15" s="1" t="s">
        <v>128</v>
      </c>
      <c r="E15" s="1" t="s">
        <v>129</v>
      </c>
      <c r="F15" s="1">
        <v>5</v>
      </c>
      <c r="G15" s="1">
        <v>0.2</v>
      </c>
      <c r="H15" s="1">
        <v>0.4</v>
      </c>
      <c r="I15" s="1">
        <v>2</v>
      </c>
      <c r="J15" s="1" t="s">
        <v>35</v>
      </c>
      <c r="K15" s="1">
        <v>3</v>
      </c>
      <c r="L15" s="6" t="s">
        <v>46</v>
      </c>
      <c r="M15" s="1" t="s">
        <v>54</v>
      </c>
      <c r="N15" s="6" t="s">
        <v>130</v>
      </c>
      <c r="O15" s="1" t="s">
        <v>34</v>
      </c>
      <c r="P15" s="6" t="s">
        <v>35</v>
      </c>
      <c r="Q15" s="1" t="s">
        <v>35</v>
      </c>
    </row>
    <row r="16" spans="1:17" ht="75" x14ac:dyDescent="0.25">
      <c r="A16">
        <v>15</v>
      </c>
      <c r="B16" s="1" t="s">
        <v>21</v>
      </c>
      <c r="C16" s="1" t="s">
        <v>131</v>
      </c>
      <c r="D16" s="1" t="s">
        <v>132</v>
      </c>
      <c r="E16" s="1" t="s">
        <v>133</v>
      </c>
      <c r="F16" s="1">
        <v>8</v>
      </c>
      <c r="G16" s="1">
        <v>0.3</v>
      </c>
      <c r="H16" s="1">
        <v>0.5</v>
      </c>
      <c r="I16" s="1">
        <v>3</v>
      </c>
      <c r="J16" s="1" t="s">
        <v>34</v>
      </c>
      <c r="K16" s="1">
        <v>2</v>
      </c>
      <c r="L16" s="6" t="s">
        <v>44</v>
      </c>
      <c r="M16" s="1" t="s">
        <v>135</v>
      </c>
      <c r="N16" s="6" t="s">
        <v>134</v>
      </c>
      <c r="O16" s="1" t="s">
        <v>34</v>
      </c>
      <c r="P16" s="6" t="s">
        <v>36</v>
      </c>
      <c r="Q16" s="1" t="s">
        <v>36</v>
      </c>
    </row>
    <row r="17" spans="1:17" ht="30" x14ac:dyDescent="0.25">
      <c r="A17">
        <v>16</v>
      </c>
      <c r="B17" s="1" t="s">
        <v>22</v>
      </c>
      <c r="C17" s="1" t="s">
        <v>136</v>
      </c>
      <c r="D17" s="1" t="s">
        <v>137</v>
      </c>
      <c r="E17" s="1" t="s">
        <v>60</v>
      </c>
      <c r="F17" s="1">
        <v>2.5</v>
      </c>
      <c r="G17" s="1">
        <v>3.5000000000000003E-2</v>
      </c>
      <c r="H17" s="1">
        <v>0.02</v>
      </c>
      <c r="I17" s="1">
        <v>0.25</v>
      </c>
      <c r="J17" s="1" t="s">
        <v>36</v>
      </c>
      <c r="K17" s="1">
        <v>4.5</v>
      </c>
      <c r="L17" s="6" t="s">
        <v>66</v>
      </c>
      <c r="M17" s="1" t="s">
        <v>67</v>
      </c>
      <c r="N17" s="6" t="s">
        <v>138</v>
      </c>
      <c r="O17" s="1" t="s">
        <v>37</v>
      </c>
      <c r="P17" s="6" t="s">
        <v>56</v>
      </c>
      <c r="Q17" s="1" t="s">
        <v>37</v>
      </c>
    </row>
    <row r="18" spans="1:17" x14ac:dyDescent="0.25">
      <c r="A18">
        <v>17</v>
      </c>
      <c r="B18" s="1" t="s">
        <v>23</v>
      </c>
      <c r="C18" s="1"/>
      <c r="D18" s="1" t="s">
        <v>28</v>
      </c>
      <c r="E18" s="1" t="s">
        <v>32</v>
      </c>
      <c r="F18" s="1"/>
      <c r="G18" s="1"/>
      <c r="H18" s="1"/>
      <c r="I18" s="1"/>
      <c r="J18" s="1" t="s">
        <v>35</v>
      </c>
      <c r="K18" s="1">
        <v>3</v>
      </c>
      <c r="L18" s="6" t="s">
        <v>47</v>
      </c>
      <c r="M18" s="1" t="s">
        <v>55</v>
      </c>
      <c r="N18" s="6"/>
      <c r="O18" s="1" t="s">
        <v>36</v>
      </c>
      <c r="P18" s="6" t="s">
        <v>34</v>
      </c>
      <c r="Q18" s="1" t="s">
        <v>56</v>
      </c>
    </row>
    <row r="19" spans="1:17" x14ac:dyDescent="0.25">
      <c r="A19">
        <v>18</v>
      </c>
      <c r="B19" s="1" t="s">
        <v>24</v>
      </c>
      <c r="C19" s="1"/>
      <c r="D19" s="1" t="s">
        <v>26</v>
      </c>
      <c r="E19" s="1" t="s">
        <v>32</v>
      </c>
      <c r="F19" s="1"/>
      <c r="G19" s="1"/>
      <c r="H19" s="1"/>
      <c r="I19" s="1"/>
      <c r="J19" s="1" t="s">
        <v>34</v>
      </c>
      <c r="K19" s="1">
        <v>1</v>
      </c>
      <c r="L19" s="6" t="s">
        <v>48</v>
      </c>
      <c r="M19" s="1" t="s">
        <v>54</v>
      </c>
      <c r="N19" s="6"/>
      <c r="O19" s="1" t="s">
        <v>34</v>
      </c>
      <c r="P19" s="6" t="s">
        <v>36</v>
      </c>
      <c r="Q19" s="1" t="s">
        <v>36</v>
      </c>
    </row>
    <row r="20" spans="1:17" x14ac:dyDescent="0.25">
      <c r="A20">
        <v>19</v>
      </c>
      <c r="B20" s="1" t="s">
        <v>25</v>
      </c>
      <c r="C20" s="1"/>
      <c r="D20" s="1" t="s">
        <v>29</v>
      </c>
      <c r="E20" s="1" t="s">
        <v>33</v>
      </c>
      <c r="F20" s="1"/>
      <c r="G20" s="1"/>
      <c r="H20" s="1"/>
      <c r="I20" s="1"/>
      <c r="J20" s="1" t="s">
        <v>36</v>
      </c>
      <c r="K20" s="1">
        <v>3</v>
      </c>
      <c r="L20" s="6" t="s">
        <v>49</v>
      </c>
      <c r="M20" s="1" t="s">
        <v>54</v>
      </c>
      <c r="N20" s="6"/>
      <c r="O20" s="1" t="s">
        <v>35</v>
      </c>
      <c r="P20" s="6" t="s">
        <v>35</v>
      </c>
      <c r="Q20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88B8-F07A-46C5-A750-2E81C25A0AE7}">
  <dimension ref="A1:Y51"/>
  <sheetViews>
    <sheetView tabSelected="1" zoomScale="86" workbookViewId="0">
      <pane ySplit="1" topLeftCell="A15" activePane="bottomLeft" state="frozen"/>
      <selection activeCell="G1" sqref="G1"/>
      <selection pane="bottomLeft" activeCell="A19" sqref="A19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6.85546875" bestFit="1" customWidth="1"/>
    <col min="4" max="4" width="11.140625" bestFit="1" customWidth="1"/>
    <col min="5" max="5" width="40.28515625" bestFit="1" customWidth="1"/>
    <col min="6" max="6" width="40.28515625" customWidth="1"/>
    <col min="7" max="7" width="15.140625" bestFit="1" customWidth="1"/>
    <col min="8" max="8" width="17.7109375" bestFit="1" customWidth="1"/>
    <col min="12" max="15" width="9.140625" style="14"/>
    <col min="17" max="17" width="14.140625" customWidth="1"/>
    <col min="18" max="18" width="44.140625" customWidth="1"/>
    <col min="19" max="19" width="10.28515625" bestFit="1" customWidth="1"/>
    <col min="20" max="21" width="19" customWidth="1"/>
    <col min="22" max="22" width="9.5703125" customWidth="1"/>
    <col min="23" max="23" width="18.7109375" customWidth="1"/>
    <col min="24" max="24" width="14.85546875" bestFit="1" customWidth="1"/>
    <col min="25" max="25" width="22.140625" customWidth="1"/>
  </cols>
  <sheetData>
    <row r="1" spans="1:25" s="8" customFormat="1" ht="75" x14ac:dyDescent="0.25">
      <c r="A1" s="11" t="s">
        <v>150</v>
      </c>
      <c r="B1" s="11" t="s">
        <v>151</v>
      </c>
      <c r="C1" s="11" t="s">
        <v>152</v>
      </c>
      <c r="D1" s="11" t="s">
        <v>153</v>
      </c>
      <c r="E1" s="11" t="s">
        <v>279</v>
      </c>
      <c r="F1" s="11" t="s">
        <v>0</v>
      </c>
      <c r="G1" s="11" t="s">
        <v>154</v>
      </c>
      <c r="H1" s="11" t="s">
        <v>203</v>
      </c>
      <c r="I1" s="11" t="s">
        <v>155</v>
      </c>
      <c r="J1" s="11" t="s">
        <v>156</v>
      </c>
      <c r="K1" s="11" t="s">
        <v>157</v>
      </c>
      <c r="L1" s="12" t="s">
        <v>61</v>
      </c>
      <c r="M1" s="12" t="s">
        <v>62</v>
      </c>
      <c r="N1" s="12" t="s">
        <v>63</v>
      </c>
      <c r="O1" s="12" t="s">
        <v>64</v>
      </c>
      <c r="P1" s="4" t="s">
        <v>65</v>
      </c>
      <c r="Q1" s="4" t="s">
        <v>210</v>
      </c>
      <c r="R1" s="4" t="s">
        <v>68</v>
      </c>
      <c r="S1" s="4" t="s">
        <v>329</v>
      </c>
      <c r="T1" s="4" t="s">
        <v>70</v>
      </c>
      <c r="U1" s="4" t="s">
        <v>330</v>
      </c>
      <c r="V1" s="4" t="s">
        <v>241</v>
      </c>
      <c r="W1" s="4" t="s">
        <v>74</v>
      </c>
      <c r="X1" s="4" t="s">
        <v>331</v>
      </c>
      <c r="Y1" s="4" t="s">
        <v>242</v>
      </c>
    </row>
    <row r="2" spans="1:25" ht="45" x14ac:dyDescent="0.25">
      <c r="A2" s="1" t="s">
        <v>158</v>
      </c>
      <c r="B2" s="1" t="s">
        <v>193</v>
      </c>
      <c r="C2" s="1" t="s">
        <v>159</v>
      </c>
      <c r="D2" s="1" t="s">
        <v>192</v>
      </c>
      <c r="E2" s="1" t="s">
        <v>7</v>
      </c>
      <c r="F2" s="1" t="s">
        <v>280</v>
      </c>
      <c r="G2" s="1" t="s">
        <v>206</v>
      </c>
      <c r="H2" s="1" t="s">
        <v>51</v>
      </c>
      <c r="I2" s="1" t="s">
        <v>304</v>
      </c>
      <c r="J2" s="1" t="s">
        <v>282</v>
      </c>
      <c r="K2" s="1">
        <v>10</v>
      </c>
      <c r="L2" s="13">
        <v>2.5</v>
      </c>
      <c r="M2" s="13">
        <f>0.01+0.05/2</f>
        <v>3.5000000000000003E-2</v>
      </c>
      <c r="N2" s="13">
        <f>0.01+0.02/2</f>
        <v>0.02</v>
      </c>
      <c r="O2" s="13">
        <f>0.1+0.3/2</f>
        <v>0.25</v>
      </c>
      <c r="P2" s="1">
        <f>1500+2000/2</f>
        <v>2500</v>
      </c>
      <c r="Q2" s="1">
        <v>4.5</v>
      </c>
      <c r="R2" s="6" t="s">
        <v>66</v>
      </c>
      <c r="S2" s="6">
        <v>1</v>
      </c>
      <c r="T2" s="9" t="s">
        <v>72</v>
      </c>
      <c r="U2" s="9">
        <v>1</v>
      </c>
      <c r="V2" s="1">
        <f>30+50/2</f>
        <v>55</v>
      </c>
      <c r="W2" s="6" t="s">
        <v>75</v>
      </c>
      <c r="X2" s="6">
        <v>1</v>
      </c>
      <c r="Y2" s="1" t="s">
        <v>34</v>
      </c>
    </row>
    <row r="3" spans="1:25" ht="45" x14ac:dyDescent="0.25">
      <c r="A3" s="1" t="s">
        <v>164</v>
      </c>
      <c r="B3" s="1" t="s">
        <v>194</v>
      </c>
      <c r="C3" s="1" t="s">
        <v>160</v>
      </c>
      <c r="D3" s="1" t="s">
        <v>178</v>
      </c>
      <c r="E3" s="1" t="s">
        <v>8</v>
      </c>
      <c r="F3" s="1" t="s">
        <v>280</v>
      </c>
      <c r="G3" s="1" t="s">
        <v>244</v>
      </c>
      <c r="H3" s="1" t="s">
        <v>243</v>
      </c>
      <c r="I3" s="1" t="s">
        <v>307</v>
      </c>
      <c r="J3" s="1" t="s">
        <v>283</v>
      </c>
      <c r="K3" s="1">
        <v>15</v>
      </c>
      <c r="L3" s="1">
        <f>1+2/2</f>
        <v>2</v>
      </c>
      <c r="M3" s="1">
        <f>0.01+0.02/2</f>
        <v>0.02</v>
      </c>
      <c r="N3" s="1">
        <v>0.02</v>
      </c>
      <c r="O3" s="1">
        <v>0.2</v>
      </c>
      <c r="P3" s="1">
        <f>1000+1500</f>
        <v>2500</v>
      </c>
      <c r="Q3" s="1">
        <v>4.5</v>
      </c>
      <c r="R3" s="6" t="s">
        <v>39</v>
      </c>
      <c r="S3" s="6">
        <v>0</v>
      </c>
      <c r="T3" s="9" t="s">
        <v>71</v>
      </c>
      <c r="U3" s="9">
        <v>1</v>
      </c>
      <c r="V3" s="1">
        <f>40+70/2</f>
        <v>75</v>
      </c>
      <c r="W3" s="6" t="s">
        <v>86</v>
      </c>
      <c r="X3" s="6">
        <v>1</v>
      </c>
      <c r="Y3" s="1" t="s">
        <v>34</v>
      </c>
    </row>
    <row r="4" spans="1:25" ht="45" x14ac:dyDescent="0.25">
      <c r="A4" s="1" t="s">
        <v>165</v>
      </c>
      <c r="B4" s="1" t="s">
        <v>195</v>
      </c>
      <c r="C4" s="1" t="s">
        <v>159</v>
      </c>
      <c r="D4" s="1" t="s">
        <v>179</v>
      </c>
      <c r="E4" s="1" t="s">
        <v>9</v>
      </c>
      <c r="F4" s="1" t="s">
        <v>280</v>
      </c>
      <c r="G4" s="1" t="s">
        <v>268</v>
      </c>
      <c r="H4" s="1" t="s">
        <v>267</v>
      </c>
      <c r="I4" s="1" t="s">
        <v>308</v>
      </c>
      <c r="J4" s="1" t="s">
        <v>284</v>
      </c>
      <c r="K4" s="1">
        <v>10</v>
      </c>
      <c r="L4" s="13">
        <v>3</v>
      </c>
      <c r="M4" s="13">
        <f>0.01+0.03/2</f>
        <v>2.5000000000000001E-2</v>
      </c>
      <c r="N4" s="13">
        <f>0.01+0.02/2</f>
        <v>0.02</v>
      </c>
      <c r="O4" s="13">
        <f>0.2+0.4/2</f>
        <v>0.4</v>
      </c>
      <c r="P4" s="1">
        <f>500+1000/2</f>
        <v>1000</v>
      </c>
      <c r="Q4" s="1">
        <v>4.5</v>
      </c>
      <c r="R4" s="1" t="s">
        <v>79</v>
      </c>
      <c r="S4" s="1">
        <v>1</v>
      </c>
      <c r="T4" s="9" t="s">
        <v>71</v>
      </c>
      <c r="U4" s="9">
        <v>1</v>
      </c>
      <c r="V4" s="1">
        <f>50+80/2</f>
        <v>90</v>
      </c>
      <c r="W4" s="6" t="s">
        <v>81</v>
      </c>
      <c r="X4" s="6">
        <v>1</v>
      </c>
      <c r="Y4" s="1" t="s">
        <v>34</v>
      </c>
    </row>
    <row r="5" spans="1:25" ht="46.5" customHeight="1" x14ac:dyDescent="0.25">
      <c r="A5" s="1" t="s">
        <v>166</v>
      </c>
      <c r="B5" s="1" t="s">
        <v>196</v>
      </c>
      <c r="C5" s="1" t="s">
        <v>264</v>
      </c>
      <c r="D5" s="1" t="s">
        <v>180</v>
      </c>
      <c r="E5" s="1" t="s">
        <v>10</v>
      </c>
      <c r="F5" s="1" t="s">
        <v>280</v>
      </c>
      <c r="G5" s="1" t="s">
        <v>269</v>
      </c>
      <c r="H5" s="1" t="s">
        <v>265</v>
      </c>
      <c r="I5" s="1" t="s">
        <v>305</v>
      </c>
      <c r="J5" s="1" t="s">
        <v>285</v>
      </c>
      <c r="K5" s="1">
        <v>5</v>
      </c>
      <c r="L5" s="1">
        <v>3</v>
      </c>
      <c r="M5" s="1">
        <v>0.02</v>
      </c>
      <c r="N5" s="1">
        <v>0.1</v>
      </c>
      <c r="O5" s="1">
        <v>1.5</v>
      </c>
      <c r="P5" s="1" t="s">
        <v>90</v>
      </c>
      <c r="Q5" s="1">
        <v>3.5</v>
      </c>
      <c r="R5" s="6" t="s">
        <v>91</v>
      </c>
      <c r="S5" s="6">
        <v>0</v>
      </c>
      <c r="T5" s="6" t="s">
        <v>93</v>
      </c>
      <c r="U5" s="6">
        <v>0</v>
      </c>
      <c r="V5" s="1">
        <f>100+150/2</f>
        <v>175</v>
      </c>
      <c r="W5" s="6" t="s">
        <v>141</v>
      </c>
      <c r="X5" s="6">
        <v>1</v>
      </c>
      <c r="Y5" s="1" t="s">
        <v>34</v>
      </c>
    </row>
    <row r="6" spans="1:25" ht="75" x14ac:dyDescent="0.25">
      <c r="A6" s="1" t="s">
        <v>167</v>
      </c>
      <c r="B6" s="1" t="s">
        <v>197</v>
      </c>
      <c r="C6" s="1" t="s">
        <v>161</v>
      </c>
      <c r="D6" s="1" t="s">
        <v>181</v>
      </c>
      <c r="E6" s="1" t="s">
        <v>11</v>
      </c>
      <c r="F6" s="1" t="s">
        <v>280</v>
      </c>
      <c r="G6" s="1" t="s">
        <v>206</v>
      </c>
      <c r="H6" s="1" t="s">
        <v>51</v>
      </c>
      <c r="I6" s="1" t="s">
        <v>309</v>
      </c>
      <c r="J6" s="1" t="s">
        <v>286</v>
      </c>
      <c r="K6" s="1">
        <v>9</v>
      </c>
      <c r="L6" s="1">
        <f>0.5+1/2</f>
        <v>1</v>
      </c>
      <c r="M6" s="1">
        <v>0.02</v>
      </c>
      <c r="N6" s="1">
        <v>0.1</v>
      </c>
      <c r="O6" s="1">
        <v>0.5</v>
      </c>
      <c r="P6" s="1" t="s">
        <v>34</v>
      </c>
      <c r="Q6" s="1">
        <v>5</v>
      </c>
      <c r="R6" s="6" t="s">
        <v>38</v>
      </c>
      <c r="S6" s="6">
        <v>1</v>
      </c>
      <c r="T6" s="6" t="s">
        <v>101</v>
      </c>
      <c r="U6" s="6">
        <v>0</v>
      </c>
      <c r="V6" s="1">
        <f>30+60/2</f>
        <v>60</v>
      </c>
      <c r="W6" s="6" t="s">
        <v>141</v>
      </c>
      <c r="X6" s="6">
        <v>1</v>
      </c>
      <c r="Y6" s="1" t="s">
        <v>34</v>
      </c>
    </row>
    <row r="7" spans="1:25" ht="60" x14ac:dyDescent="0.25">
      <c r="A7" s="1" t="s">
        <v>168</v>
      </c>
      <c r="B7" s="1" t="s">
        <v>198</v>
      </c>
      <c r="C7" s="1" t="s">
        <v>162</v>
      </c>
      <c r="D7" s="1" t="s">
        <v>182</v>
      </c>
      <c r="E7" s="1" t="s">
        <v>12</v>
      </c>
      <c r="F7" s="1" t="s">
        <v>280</v>
      </c>
      <c r="G7" s="1" t="s">
        <v>269</v>
      </c>
      <c r="H7" s="1" t="s">
        <v>265</v>
      </c>
      <c r="I7" s="1" t="s">
        <v>306</v>
      </c>
      <c r="J7" s="1" t="s">
        <v>287</v>
      </c>
      <c r="K7" s="1">
        <v>20</v>
      </c>
      <c r="L7" s="1">
        <v>3</v>
      </c>
      <c r="M7" s="1">
        <v>0.03</v>
      </c>
      <c r="N7" s="1">
        <v>0.1</v>
      </c>
      <c r="O7" s="1">
        <v>1.5</v>
      </c>
      <c r="P7" s="1" t="s">
        <v>34</v>
      </c>
      <c r="Q7" s="1">
        <v>5</v>
      </c>
      <c r="R7" s="6" t="s">
        <v>40</v>
      </c>
      <c r="S7" s="6">
        <v>0</v>
      </c>
      <c r="T7" s="6" t="s">
        <v>100</v>
      </c>
      <c r="U7" s="6">
        <v>0</v>
      </c>
      <c r="V7" s="1">
        <f>50+80/2</f>
        <v>90</v>
      </c>
      <c r="W7" s="6" t="s">
        <v>143</v>
      </c>
      <c r="X7" s="6">
        <v>1</v>
      </c>
      <c r="Y7" s="1" t="s">
        <v>34</v>
      </c>
    </row>
    <row r="8" spans="1:25" ht="75" x14ac:dyDescent="0.25">
      <c r="A8" s="1" t="s">
        <v>169</v>
      </c>
      <c r="B8" s="1" t="s">
        <v>199</v>
      </c>
      <c r="C8" s="1" t="s">
        <v>163</v>
      </c>
      <c r="D8" s="1" t="s">
        <v>183</v>
      </c>
      <c r="E8" s="1" t="s">
        <v>13</v>
      </c>
      <c r="F8" s="1" t="s">
        <v>280</v>
      </c>
      <c r="G8" s="1" t="s">
        <v>271</v>
      </c>
      <c r="H8" s="1" t="s">
        <v>270</v>
      </c>
      <c r="I8" s="1" t="s">
        <v>310</v>
      </c>
      <c r="J8" s="1" t="s">
        <v>288</v>
      </c>
      <c r="K8" s="1">
        <v>25</v>
      </c>
      <c r="L8" s="1">
        <v>2</v>
      </c>
      <c r="M8" s="1">
        <v>0.3</v>
      </c>
      <c r="N8" s="1">
        <v>0.1</v>
      </c>
      <c r="O8" s="1">
        <v>1</v>
      </c>
      <c r="P8" s="1" t="s">
        <v>34</v>
      </c>
      <c r="Q8" s="1">
        <v>4.5</v>
      </c>
      <c r="R8" s="6" t="s">
        <v>41</v>
      </c>
      <c r="S8" s="6">
        <v>1</v>
      </c>
      <c r="T8" s="6" t="s">
        <v>145</v>
      </c>
      <c r="U8" s="6">
        <v>3</v>
      </c>
      <c r="V8" s="1">
        <f>100+500/2</f>
        <v>350</v>
      </c>
      <c r="W8" s="6" t="s">
        <v>144</v>
      </c>
      <c r="X8" s="6">
        <v>1</v>
      </c>
      <c r="Y8" s="1" t="s">
        <v>34</v>
      </c>
    </row>
    <row r="9" spans="1:25" ht="45" x14ac:dyDescent="0.25">
      <c r="A9" s="1" t="s">
        <v>170</v>
      </c>
      <c r="B9" s="1" t="s">
        <v>200</v>
      </c>
      <c r="C9" s="1" t="s">
        <v>159</v>
      </c>
      <c r="D9" s="1" t="s">
        <v>184</v>
      </c>
      <c r="E9" s="1" t="s">
        <v>14</v>
      </c>
      <c r="F9" s="1" t="s">
        <v>280</v>
      </c>
      <c r="G9" s="1" t="s">
        <v>206</v>
      </c>
      <c r="H9" s="1" t="s">
        <v>51</v>
      </c>
      <c r="I9" s="1" t="s">
        <v>311</v>
      </c>
      <c r="J9" s="1" t="s">
        <v>289</v>
      </c>
      <c r="K9" s="1">
        <v>50</v>
      </c>
      <c r="L9" s="13">
        <v>1.5</v>
      </c>
      <c r="M9" s="13">
        <v>0.03</v>
      </c>
      <c r="N9" s="13">
        <v>0.05</v>
      </c>
      <c r="O9" s="13">
        <v>0.7</v>
      </c>
      <c r="P9" s="1">
        <v>1000</v>
      </c>
      <c r="Q9" s="1">
        <v>4</v>
      </c>
      <c r="R9" s="6" t="s">
        <v>40</v>
      </c>
      <c r="S9" s="6">
        <v>1</v>
      </c>
      <c r="T9" s="6" t="s">
        <v>146</v>
      </c>
      <c r="U9" s="6">
        <v>3</v>
      </c>
      <c r="V9" s="1">
        <v>70</v>
      </c>
      <c r="W9" s="6" t="s">
        <v>141</v>
      </c>
      <c r="X9" s="6">
        <v>1</v>
      </c>
      <c r="Y9" s="1" t="s">
        <v>34</v>
      </c>
    </row>
    <row r="10" spans="1:25" ht="60" x14ac:dyDescent="0.25">
      <c r="A10" s="1" t="s">
        <v>171</v>
      </c>
      <c r="B10" s="1" t="s">
        <v>201</v>
      </c>
      <c r="C10" s="1" t="s">
        <v>272</v>
      </c>
      <c r="D10" s="1" t="s">
        <v>185</v>
      </c>
      <c r="E10" s="1" t="s">
        <v>15</v>
      </c>
      <c r="F10" s="1" t="s">
        <v>280</v>
      </c>
      <c r="G10" s="1" t="s">
        <v>206</v>
      </c>
      <c r="H10" s="1" t="s">
        <v>51</v>
      </c>
      <c r="I10" s="1" t="s">
        <v>312</v>
      </c>
      <c r="J10" s="1" t="s">
        <v>290</v>
      </c>
      <c r="K10" s="1">
        <v>100</v>
      </c>
      <c r="L10" s="1">
        <v>1</v>
      </c>
      <c r="M10" s="1">
        <v>0.02</v>
      </c>
      <c r="N10" s="1">
        <v>0.05</v>
      </c>
      <c r="O10" s="1">
        <v>0.1</v>
      </c>
      <c r="P10" s="1" t="s">
        <v>34</v>
      </c>
      <c r="Q10" s="1">
        <v>5</v>
      </c>
      <c r="R10" s="6" t="s">
        <v>42</v>
      </c>
      <c r="S10" s="6">
        <v>1</v>
      </c>
      <c r="T10" s="6" t="s">
        <v>140</v>
      </c>
      <c r="U10" s="6">
        <v>2</v>
      </c>
      <c r="V10" s="1">
        <v>45</v>
      </c>
      <c r="W10" s="6" t="s">
        <v>142</v>
      </c>
      <c r="X10" s="6">
        <v>1</v>
      </c>
      <c r="Y10" s="1" t="s">
        <v>34</v>
      </c>
    </row>
    <row r="11" spans="1:25" ht="75" x14ac:dyDescent="0.25">
      <c r="A11" s="1" t="s">
        <v>172</v>
      </c>
      <c r="B11" s="1" t="s">
        <v>202</v>
      </c>
      <c r="C11" s="1" t="s">
        <v>159</v>
      </c>
      <c r="D11" s="1" t="s">
        <v>186</v>
      </c>
      <c r="E11" s="1" t="s">
        <v>16</v>
      </c>
      <c r="F11" s="1" t="s">
        <v>281</v>
      </c>
      <c r="G11" s="1" t="s">
        <v>273</v>
      </c>
      <c r="H11" s="1" t="s">
        <v>246</v>
      </c>
      <c r="I11" s="1" t="s">
        <v>313</v>
      </c>
      <c r="J11" s="1" t="s">
        <v>291</v>
      </c>
      <c r="K11" s="1">
        <v>100</v>
      </c>
      <c r="L11" s="13">
        <v>25</v>
      </c>
      <c r="M11" s="13">
        <v>2</v>
      </c>
      <c r="N11" s="13">
        <v>0.5</v>
      </c>
      <c r="O11" s="13">
        <v>5</v>
      </c>
      <c r="P11" s="1">
        <v>3000</v>
      </c>
      <c r="Q11" s="1">
        <v>2</v>
      </c>
      <c r="R11" s="6" t="s">
        <v>43</v>
      </c>
      <c r="S11" s="6">
        <v>1</v>
      </c>
      <c r="T11" s="6" t="s">
        <v>110</v>
      </c>
      <c r="U11" s="6">
        <v>5</v>
      </c>
      <c r="V11" s="1">
        <v>150</v>
      </c>
      <c r="W11" s="6" t="s">
        <v>111</v>
      </c>
      <c r="X11" s="6">
        <v>7</v>
      </c>
      <c r="Y11" s="1" t="s">
        <v>36</v>
      </c>
    </row>
    <row r="12" spans="1:25" ht="90" x14ac:dyDescent="0.25">
      <c r="A12" s="1" t="s">
        <v>173</v>
      </c>
      <c r="B12" s="1" t="s">
        <v>247</v>
      </c>
      <c r="C12" s="1" t="s">
        <v>159</v>
      </c>
      <c r="D12" s="1" t="s">
        <v>187</v>
      </c>
      <c r="E12" s="1" t="s">
        <v>17</v>
      </c>
      <c r="F12" s="1" t="s">
        <v>281</v>
      </c>
      <c r="G12" s="1" t="s">
        <v>275</v>
      </c>
      <c r="H12" s="1" t="s">
        <v>274</v>
      </c>
      <c r="I12" s="1" t="s">
        <v>314</v>
      </c>
      <c r="J12" s="1" t="s">
        <v>292</v>
      </c>
      <c r="K12" s="1">
        <v>150</v>
      </c>
      <c r="L12" s="13">
        <v>0.3</v>
      </c>
      <c r="M12" s="13">
        <v>0.5</v>
      </c>
      <c r="N12" s="13">
        <v>4</v>
      </c>
      <c r="O12" s="13">
        <v>0.3</v>
      </c>
      <c r="P12" s="1">
        <v>1500</v>
      </c>
      <c r="Q12" s="1">
        <v>2.5</v>
      </c>
      <c r="R12" s="6" t="s">
        <v>211</v>
      </c>
      <c r="S12" s="6">
        <v>1</v>
      </c>
      <c r="T12" s="6" t="s">
        <v>117</v>
      </c>
      <c r="U12" s="6">
        <v>3</v>
      </c>
      <c r="V12" s="1">
        <v>3</v>
      </c>
      <c r="W12" s="6" t="s">
        <v>147</v>
      </c>
      <c r="X12" s="6">
        <v>5</v>
      </c>
      <c r="Y12" s="1" t="s">
        <v>36</v>
      </c>
    </row>
    <row r="13" spans="1:25" ht="75" x14ac:dyDescent="0.25">
      <c r="A13" s="1" t="s">
        <v>174</v>
      </c>
      <c r="B13" s="1" t="s">
        <v>248</v>
      </c>
      <c r="C13" s="1" t="s">
        <v>262</v>
      </c>
      <c r="D13" s="1" t="s">
        <v>188</v>
      </c>
      <c r="E13" s="1" t="s">
        <v>18</v>
      </c>
      <c r="F13" s="1" t="s">
        <v>281</v>
      </c>
      <c r="G13" s="1" t="s">
        <v>269</v>
      </c>
      <c r="H13" s="1" t="s">
        <v>265</v>
      </c>
      <c r="I13" s="1" t="s">
        <v>315</v>
      </c>
      <c r="J13" s="1" t="s">
        <v>293</v>
      </c>
      <c r="K13" s="1">
        <v>200</v>
      </c>
      <c r="L13" s="1">
        <v>9</v>
      </c>
      <c r="M13" s="1">
        <v>0.2</v>
      </c>
      <c r="N13" s="1">
        <v>0.5</v>
      </c>
      <c r="O13" s="1">
        <v>3</v>
      </c>
      <c r="P13" s="1" t="s">
        <v>34</v>
      </c>
      <c r="Q13" s="1">
        <v>2</v>
      </c>
      <c r="R13" s="6" t="s">
        <v>121</v>
      </c>
      <c r="S13" s="6">
        <v>1</v>
      </c>
      <c r="T13" s="6" t="s">
        <v>123</v>
      </c>
      <c r="U13" s="6">
        <v>2</v>
      </c>
      <c r="V13" s="1">
        <v>3</v>
      </c>
      <c r="W13" s="6" t="s">
        <v>148</v>
      </c>
      <c r="X13" s="6">
        <v>5</v>
      </c>
      <c r="Y13" s="1" t="s">
        <v>36</v>
      </c>
    </row>
    <row r="14" spans="1:25" ht="75" x14ac:dyDescent="0.25">
      <c r="A14" s="1" t="s">
        <v>175</v>
      </c>
      <c r="B14" s="1" t="s">
        <v>249</v>
      </c>
      <c r="C14" s="1" t="s">
        <v>252</v>
      </c>
      <c r="D14" s="1" t="s">
        <v>189</v>
      </c>
      <c r="E14" s="1" t="s">
        <v>19</v>
      </c>
      <c r="F14" s="1" t="s">
        <v>281</v>
      </c>
      <c r="G14" s="1" t="s">
        <v>273</v>
      </c>
      <c r="H14" s="1" t="s">
        <v>246</v>
      </c>
      <c r="I14" s="1" t="s">
        <v>316</v>
      </c>
      <c r="J14" s="1" t="s">
        <v>294</v>
      </c>
      <c r="K14" s="1">
        <v>50</v>
      </c>
      <c r="L14" s="1">
        <v>5</v>
      </c>
      <c r="M14" s="1">
        <v>0.2</v>
      </c>
      <c r="N14" s="1">
        <v>0.4</v>
      </c>
      <c r="O14" s="1">
        <v>2</v>
      </c>
      <c r="P14" s="1" t="s">
        <v>36</v>
      </c>
      <c r="Q14" s="1">
        <v>3</v>
      </c>
      <c r="R14" s="6" t="s">
        <v>45</v>
      </c>
      <c r="S14" s="6">
        <v>1</v>
      </c>
      <c r="T14" s="6" t="s">
        <v>149</v>
      </c>
      <c r="U14" s="6">
        <v>2</v>
      </c>
      <c r="V14" s="1">
        <v>4</v>
      </c>
      <c r="W14" s="6" t="s">
        <v>148</v>
      </c>
      <c r="X14" s="6">
        <v>5</v>
      </c>
      <c r="Y14" s="1" t="s">
        <v>35</v>
      </c>
    </row>
    <row r="15" spans="1:25" ht="75" x14ac:dyDescent="0.25">
      <c r="A15" s="1" t="s">
        <v>176</v>
      </c>
      <c r="B15" s="1" t="s">
        <v>250</v>
      </c>
      <c r="C15" s="1" t="s">
        <v>253</v>
      </c>
      <c r="D15" s="1" t="s">
        <v>190</v>
      </c>
      <c r="E15" s="1" t="s">
        <v>20</v>
      </c>
      <c r="F15" s="1" t="s">
        <v>281</v>
      </c>
      <c r="G15" s="1" t="s">
        <v>276</v>
      </c>
      <c r="H15" s="1" t="s">
        <v>51</v>
      </c>
      <c r="I15" s="1" t="s">
        <v>317</v>
      </c>
      <c r="J15" s="1" t="s">
        <v>295</v>
      </c>
      <c r="K15" s="1">
        <v>10</v>
      </c>
      <c r="L15" s="1">
        <v>5</v>
      </c>
      <c r="M15" s="1">
        <v>0.2</v>
      </c>
      <c r="N15" s="1">
        <v>0.4</v>
      </c>
      <c r="O15" s="1">
        <v>2</v>
      </c>
      <c r="P15" s="1" t="s">
        <v>35</v>
      </c>
      <c r="Q15" s="1">
        <v>3</v>
      </c>
      <c r="R15" s="6" t="s">
        <v>46</v>
      </c>
      <c r="S15" s="6">
        <v>1</v>
      </c>
      <c r="T15" s="6" t="s">
        <v>130</v>
      </c>
      <c r="U15" s="6">
        <v>5</v>
      </c>
      <c r="V15" s="1">
        <v>2</v>
      </c>
      <c r="W15" s="6" t="s">
        <v>254</v>
      </c>
      <c r="X15" s="6">
        <v>4</v>
      </c>
      <c r="Y15" s="1" t="s">
        <v>35</v>
      </c>
    </row>
    <row r="16" spans="1:25" ht="90" x14ac:dyDescent="0.25">
      <c r="A16" s="1" t="s">
        <v>177</v>
      </c>
      <c r="B16" s="1" t="s">
        <v>251</v>
      </c>
      <c r="C16" s="1" t="s">
        <v>253</v>
      </c>
      <c r="D16" s="1" t="s">
        <v>191</v>
      </c>
      <c r="E16" s="1" t="s">
        <v>21</v>
      </c>
      <c r="F16" s="1" t="s">
        <v>281</v>
      </c>
      <c r="G16" s="1" t="s">
        <v>277</v>
      </c>
      <c r="H16" s="1" t="s">
        <v>278</v>
      </c>
      <c r="I16" s="1" t="s">
        <v>318</v>
      </c>
      <c r="J16" s="1" t="s">
        <v>296</v>
      </c>
      <c r="K16" s="1">
        <v>80</v>
      </c>
      <c r="L16" s="1">
        <v>8</v>
      </c>
      <c r="M16" s="1">
        <v>0.3</v>
      </c>
      <c r="N16" s="1">
        <v>0.5</v>
      </c>
      <c r="O16" s="1">
        <v>3</v>
      </c>
      <c r="P16" s="1" t="s">
        <v>34</v>
      </c>
      <c r="Q16" s="1">
        <v>2</v>
      </c>
      <c r="R16" s="6" t="s">
        <v>44</v>
      </c>
      <c r="S16" s="6">
        <v>1</v>
      </c>
      <c r="T16" s="6" t="s">
        <v>134</v>
      </c>
      <c r="U16" s="6">
        <v>5</v>
      </c>
      <c r="V16" s="1">
        <v>2.5</v>
      </c>
      <c r="W16" s="6" t="s">
        <v>111</v>
      </c>
      <c r="X16" s="6">
        <v>8</v>
      </c>
      <c r="Y16" s="1" t="s">
        <v>36</v>
      </c>
    </row>
    <row r="17" spans="1:25" ht="45" x14ac:dyDescent="0.25">
      <c r="A17" s="1" t="s">
        <v>204</v>
      </c>
      <c r="B17" s="1" t="s">
        <v>260</v>
      </c>
      <c r="C17" s="1" t="s">
        <v>262</v>
      </c>
      <c r="D17" s="1" t="s">
        <v>261</v>
      </c>
      <c r="E17" s="1" t="s">
        <v>22</v>
      </c>
      <c r="F17" s="1" t="s">
        <v>281</v>
      </c>
      <c r="G17" s="1" t="s">
        <v>207</v>
      </c>
      <c r="H17" s="1" t="s">
        <v>205</v>
      </c>
      <c r="I17" s="1" t="s">
        <v>319</v>
      </c>
      <c r="J17" s="1" t="s">
        <v>297</v>
      </c>
      <c r="K17" s="1">
        <v>10</v>
      </c>
      <c r="L17" s="1">
        <v>2.5</v>
      </c>
      <c r="M17" s="1">
        <v>3.5000000000000003E-2</v>
      </c>
      <c r="N17" s="1">
        <v>0.02</v>
      </c>
      <c r="O17" s="1">
        <v>0.25</v>
      </c>
      <c r="P17" s="1" t="s">
        <v>36</v>
      </c>
      <c r="Q17" s="1">
        <v>4.5</v>
      </c>
      <c r="R17" s="6" t="s">
        <v>66</v>
      </c>
      <c r="S17" s="6">
        <v>1</v>
      </c>
      <c r="T17" s="6" t="s">
        <v>138</v>
      </c>
      <c r="U17" s="6">
        <v>1</v>
      </c>
      <c r="V17" s="1">
        <v>4.5</v>
      </c>
      <c r="W17" s="6" t="s">
        <v>263</v>
      </c>
      <c r="X17" s="6">
        <v>5</v>
      </c>
      <c r="Y17" s="1" t="s">
        <v>35</v>
      </c>
    </row>
    <row r="18" spans="1:25" ht="45" x14ac:dyDescent="0.25">
      <c r="A18" s="1" t="s">
        <v>212</v>
      </c>
      <c r="B18" s="1" t="s">
        <v>193</v>
      </c>
      <c r="C18" s="1" t="s">
        <v>159</v>
      </c>
      <c r="D18" s="1" t="s">
        <v>192</v>
      </c>
      <c r="E18" s="1" t="s">
        <v>7</v>
      </c>
      <c r="F18" s="1" t="s">
        <v>280</v>
      </c>
      <c r="G18" s="1" t="s">
        <v>207</v>
      </c>
      <c r="H18" s="1" t="s">
        <v>205</v>
      </c>
      <c r="I18" s="1" t="s">
        <v>320</v>
      </c>
      <c r="J18" s="1" t="s">
        <v>298</v>
      </c>
      <c r="K18" s="1">
        <v>80</v>
      </c>
      <c r="L18" s="13">
        <v>2.5</v>
      </c>
      <c r="M18" s="13">
        <v>3.5000000000000003E-2</v>
      </c>
      <c r="N18" s="13">
        <v>0.02</v>
      </c>
      <c r="O18" s="13">
        <v>0.25</v>
      </c>
      <c r="P18" s="1">
        <v>1500</v>
      </c>
      <c r="Q18" s="1">
        <v>4.5</v>
      </c>
      <c r="R18" s="6" t="s">
        <v>66</v>
      </c>
      <c r="S18" s="6">
        <v>1</v>
      </c>
      <c r="T18" s="9" t="s">
        <v>72</v>
      </c>
      <c r="U18" s="9">
        <v>2</v>
      </c>
      <c r="V18" s="1">
        <f>30+50/2</f>
        <v>55</v>
      </c>
      <c r="W18" s="6" t="s">
        <v>75</v>
      </c>
      <c r="X18" s="6">
        <v>3</v>
      </c>
      <c r="Y18" s="1" t="s">
        <v>34</v>
      </c>
    </row>
    <row r="19" spans="1:25" ht="45" x14ac:dyDescent="0.25">
      <c r="A19" s="1" t="s">
        <v>213</v>
      </c>
      <c r="B19" s="1" t="s">
        <v>194</v>
      </c>
      <c r="C19" s="1" t="s">
        <v>160</v>
      </c>
      <c r="D19" s="1" t="s">
        <v>192</v>
      </c>
      <c r="E19" s="1" t="s">
        <v>7</v>
      </c>
      <c r="F19" s="1" t="s">
        <v>280</v>
      </c>
      <c r="G19" s="1" t="s">
        <v>209</v>
      </c>
      <c r="H19" s="1" t="s">
        <v>208</v>
      </c>
      <c r="I19" s="1" t="s">
        <v>321</v>
      </c>
      <c r="J19" s="1" t="s">
        <v>299</v>
      </c>
      <c r="K19" s="1">
        <v>10</v>
      </c>
      <c r="L19" s="1">
        <f>1+2/2</f>
        <v>2</v>
      </c>
      <c r="M19" s="1">
        <f>0.01+0.02/2</f>
        <v>0.02</v>
      </c>
      <c r="N19" s="1">
        <v>0.02</v>
      </c>
      <c r="O19" s="1">
        <v>0.2</v>
      </c>
      <c r="P19" s="1">
        <f>1000+1500</f>
        <v>2500</v>
      </c>
      <c r="Q19" s="1">
        <v>4.5</v>
      </c>
      <c r="R19" s="6" t="s">
        <v>39</v>
      </c>
      <c r="S19" s="6">
        <v>1</v>
      </c>
      <c r="T19" s="9" t="s">
        <v>71</v>
      </c>
      <c r="U19" s="9">
        <v>1</v>
      </c>
      <c r="V19" s="1">
        <f>40+70/2</f>
        <v>75</v>
      </c>
      <c r="W19" s="6" t="s">
        <v>86</v>
      </c>
      <c r="X19" s="6">
        <v>1</v>
      </c>
      <c r="Y19" s="1" t="s">
        <v>34</v>
      </c>
    </row>
    <row r="20" spans="1:25" ht="45" x14ac:dyDescent="0.25">
      <c r="A20" s="1" t="s">
        <v>214</v>
      </c>
      <c r="B20" s="1" t="s">
        <v>194</v>
      </c>
      <c r="C20" s="1" t="s">
        <v>160</v>
      </c>
      <c r="D20" s="1" t="s">
        <v>178</v>
      </c>
      <c r="E20" s="1" t="s">
        <v>8</v>
      </c>
      <c r="F20" s="1" t="s">
        <v>280</v>
      </c>
      <c r="G20" s="1" t="s">
        <v>245</v>
      </c>
      <c r="H20" s="1" t="s">
        <v>246</v>
      </c>
      <c r="I20" s="1" t="s">
        <v>322</v>
      </c>
      <c r="J20" s="1" t="s">
        <v>300</v>
      </c>
      <c r="K20" s="1">
        <v>25</v>
      </c>
      <c r="L20" s="1">
        <f>1+2/2</f>
        <v>2</v>
      </c>
      <c r="M20" s="1">
        <f>0.01+0.02/2</f>
        <v>0.02</v>
      </c>
      <c r="N20" s="1">
        <v>0.02</v>
      </c>
      <c r="O20" s="1">
        <v>0.2</v>
      </c>
      <c r="P20" s="1">
        <f>1000+1500</f>
        <v>2500</v>
      </c>
      <c r="Q20" s="1">
        <v>4.5</v>
      </c>
      <c r="R20" s="6" t="s">
        <v>39</v>
      </c>
      <c r="S20" s="6">
        <v>1</v>
      </c>
      <c r="T20" s="9" t="s">
        <v>71</v>
      </c>
      <c r="U20" s="9">
        <v>1</v>
      </c>
      <c r="V20" s="1">
        <f>40+70/2</f>
        <v>75</v>
      </c>
      <c r="W20" s="6" t="s">
        <v>86</v>
      </c>
      <c r="X20" s="6">
        <v>2</v>
      </c>
      <c r="Y20" s="1" t="s">
        <v>34</v>
      </c>
    </row>
    <row r="21" spans="1:25" ht="45" x14ac:dyDescent="0.25">
      <c r="A21" s="1" t="s">
        <v>215</v>
      </c>
      <c r="B21" s="1" t="s">
        <v>193</v>
      </c>
      <c r="C21" s="1" t="s">
        <v>159</v>
      </c>
      <c r="D21" s="1" t="s">
        <v>192</v>
      </c>
      <c r="E21" s="1" t="s">
        <v>7</v>
      </c>
      <c r="F21" s="1" t="s">
        <v>280</v>
      </c>
      <c r="G21" s="1" t="s">
        <v>206</v>
      </c>
      <c r="H21" s="1" t="s">
        <v>51</v>
      </c>
      <c r="I21" s="1" t="s">
        <v>323</v>
      </c>
      <c r="J21" s="1" t="s">
        <v>301</v>
      </c>
      <c r="K21" s="1">
        <v>60</v>
      </c>
      <c r="L21" s="13">
        <v>2.5</v>
      </c>
      <c r="M21" s="13">
        <f>0.01+0.05/2</f>
        <v>3.5000000000000003E-2</v>
      </c>
      <c r="N21" s="13">
        <f>0.01+0.02/2</f>
        <v>0.02</v>
      </c>
      <c r="O21" s="13">
        <f>0.1+0.3/2</f>
        <v>0.25</v>
      </c>
      <c r="P21" s="1">
        <f>1500+2000/2</f>
        <v>2500</v>
      </c>
      <c r="Q21" s="1">
        <v>4.5</v>
      </c>
      <c r="R21" s="6" t="s">
        <v>66</v>
      </c>
      <c r="S21" s="6">
        <v>0</v>
      </c>
      <c r="T21" s="9" t="s">
        <v>72</v>
      </c>
      <c r="U21" s="9">
        <v>2</v>
      </c>
      <c r="V21" s="1">
        <f>30+50/2</f>
        <v>55</v>
      </c>
      <c r="W21" s="6" t="s">
        <v>75</v>
      </c>
      <c r="X21" s="6">
        <v>1</v>
      </c>
      <c r="Y21" s="1" t="s">
        <v>34</v>
      </c>
    </row>
    <row r="22" spans="1:25" ht="45" x14ac:dyDescent="0.25">
      <c r="A22" s="1" t="s">
        <v>216</v>
      </c>
      <c r="B22" s="1" t="s">
        <v>193</v>
      </c>
      <c r="C22" s="1" t="s">
        <v>159</v>
      </c>
      <c r="D22" s="1" t="s">
        <v>192</v>
      </c>
      <c r="E22" s="1" t="s">
        <v>7</v>
      </c>
      <c r="F22" s="1" t="s">
        <v>280</v>
      </c>
      <c r="G22" s="1" t="s">
        <v>209</v>
      </c>
      <c r="H22" s="1" t="s">
        <v>208</v>
      </c>
      <c r="I22" s="1" t="s">
        <v>324</v>
      </c>
      <c r="J22" s="1" t="s">
        <v>291</v>
      </c>
      <c r="K22" s="1">
        <v>50</v>
      </c>
      <c r="L22" s="13">
        <v>2.5</v>
      </c>
      <c r="M22" s="13">
        <f>0.01+0.05/2</f>
        <v>3.5000000000000003E-2</v>
      </c>
      <c r="N22" s="13">
        <f>0.01+0.02/2</f>
        <v>0.02</v>
      </c>
      <c r="O22" s="13">
        <f>0.1+0.3/2</f>
        <v>0.25</v>
      </c>
      <c r="P22" s="1">
        <f>1500+2000/2</f>
        <v>2500</v>
      </c>
      <c r="Q22" s="1">
        <v>4.5</v>
      </c>
      <c r="R22" s="6" t="s">
        <v>66</v>
      </c>
      <c r="S22" s="6">
        <v>0</v>
      </c>
      <c r="T22" s="9" t="s">
        <v>72</v>
      </c>
      <c r="U22" s="9">
        <v>1</v>
      </c>
      <c r="V22" s="1">
        <f>30+50/2</f>
        <v>55</v>
      </c>
      <c r="W22" s="6" t="s">
        <v>75</v>
      </c>
      <c r="X22" s="6">
        <v>2</v>
      </c>
      <c r="Y22" s="1" t="s">
        <v>34</v>
      </c>
    </row>
    <row r="23" spans="1:25" ht="45" x14ac:dyDescent="0.25">
      <c r="A23" s="1" t="s">
        <v>217</v>
      </c>
      <c r="B23" s="1" t="s">
        <v>194</v>
      </c>
      <c r="C23" s="1" t="s">
        <v>160</v>
      </c>
      <c r="D23" s="1" t="s">
        <v>192</v>
      </c>
      <c r="E23" s="1" t="s">
        <v>7</v>
      </c>
      <c r="F23" s="1" t="s">
        <v>280</v>
      </c>
      <c r="G23" s="1" t="s">
        <v>209</v>
      </c>
      <c r="H23" s="1" t="s">
        <v>208</v>
      </c>
      <c r="I23" s="1" t="s">
        <v>325</v>
      </c>
      <c r="J23" s="1" t="s">
        <v>291</v>
      </c>
      <c r="K23" s="1">
        <v>50</v>
      </c>
      <c r="L23" s="1">
        <f>1+2/2</f>
        <v>2</v>
      </c>
      <c r="M23" s="1">
        <f>0.01+0.02/2</f>
        <v>0.02</v>
      </c>
      <c r="N23" s="1">
        <v>0.02</v>
      </c>
      <c r="O23" s="1">
        <v>0.2</v>
      </c>
      <c r="P23" s="1">
        <f>1000+1500</f>
        <v>2500</v>
      </c>
      <c r="Q23" s="1">
        <v>4.5</v>
      </c>
      <c r="R23" s="6" t="s">
        <v>39</v>
      </c>
      <c r="S23" s="6">
        <v>0</v>
      </c>
      <c r="T23" s="9" t="s">
        <v>71</v>
      </c>
      <c r="U23" s="9">
        <v>2</v>
      </c>
      <c r="V23" s="1">
        <f>40+70/2</f>
        <v>75</v>
      </c>
      <c r="W23" s="6" t="s">
        <v>86</v>
      </c>
      <c r="X23" s="6">
        <v>2</v>
      </c>
      <c r="Y23" s="1" t="s">
        <v>34</v>
      </c>
    </row>
    <row r="24" spans="1:25" ht="60" x14ac:dyDescent="0.25">
      <c r="A24" s="1" t="s">
        <v>218</v>
      </c>
      <c r="B24" s="1" t="s">
        <v>196</v>
      </c>
      <c r="C24" s="1" t="s">
        <v>264</v>
      </c>
      <c r="D24" s="1" t="s">
        <v>180</v>
      </c>
      <c r="E24" s="1" t="s">
        <v>10</v>
      </c>
      <c r="F24" s="1" t="s">
        <v>280</v>
      </c>
      <c r="G24" s="1" t="s">
        <v>266</v>
      </c>
      <c r="H24" s="1" t="s">
        <v>265</v>
      </c>
      <c r="I24" s="1" t="s">
        <v>326</v>
      </c>
      <c r="J24" s="1" t="s">
        <v>302</v>
      </c>
      <c r="K24" s="1">
        <v>60</v>
      </c>
      <c r="L24" s="1">
        <v>3</v>
      </c>
      <c r="M24" s="1">
        <v>0.02</v>
      </c>
      <c r="N24" s="1">
        <v>0.1</v>
      </c>
      <c r="O24" s="1">
        <v>1.5</v>
      </c>
      <c r="P24" s="1" t="s">
        <v>90</v>
      </c>
      <c r="Q24" s="1">
        <v>3.5</v>
      </c>
      <c r="R24" s="6" t="s">
        <v>91</v>
      </c>
      <c r="S24" s="6">
        <v>1</v>
      </c>
      <c r="T24" s="6" t="s">
        <v>93</v>
      </c>
      <c r="U24" s="6">
        <v>0</v>
      </c>
      <c r="V24" s="1">
        <f>100+150/2</f>
        <v>175</v>
      </c>
      <c r="W24" s="6" t="s">
        <v>141</v>
      </c>
      <c r="X24" s="6">
        <v>1</v>
      </c>
      <c r="Y24" s="1" t="s">
        <v>34</v>
      </c>
    </row>
    <row r="25" spans="1:25" ht="60" x14ac:dyDescent="0.25">
      <c r="A25" s="1" t="s">
        <v>219</v>
      </c>
      <c r="B25" s="1" t="s">
        <v>196</v>
      </c>
      <c r="C25" s="1" t="s">
        <v>264</v>
      </c>
      <c r="D25" s="1" t="s">
        <v>180</v>
      </c>
      <c r="E25" s="1" t="s">
        <v>10</v>
      </c>
      <c r="F25" s="1" t="s">
        <v>280</v>
      </c>
      <c r="G25" s="1" t="s">
        <v>266</v>
      </c>
      <c r="H25" s="1" t="s">
        <v>265</v>
      </c>
      <c r="I25" s="1" t="s">
        <v>327</v>
      </c>
      <c r="J25" s="1" t="s">
        <v>284</v>
      </c>
      <c r="K25" s="1">
        <v>50</v>
      </c>
      <c r="L25" s="1">
        <v>3</v>
      </c>
      <c r="M25" s="1">
        <v>0.02</v>
      </c>
      <c r="N25" s="1">
        <v>0.1</v>
      </c>
      <c r="O25" s="1">
        <v>1.5</v>
      </c>
      <c r="P25" s="1" t="s">
        <v>90</v>
      </c>
      <c r="Q25" s="1">
        <v>3.5</v>
      </c>
      <c r="R25" s="6" t="s">
        <v>91</v>
      </c>
      <c r="S25" s="6">
        <v>1</v>
      </c>
      <c r="T25" s="6" t="s">
        <v>93</v>
      </c>
      <c r="U25" s="6">
        <v>0</v>
      </c>
      <c r="V25" s="1">
        <f>100+150/2</f>
        <v>175</v>
      </c>
      <c r="W25" s="6" t="s">
        <v>141</v>
      </c>
      <c r="X25" s="6">
        <v>2</v>
      </c>
      <c r="Y25" s="1" t="s">
        <v>34</v>
      </c>
    </row>
    <row r="26" spans="1:25" ht="45" x14ac:dyDescent="0.25">
      <c r="A26" s="1" t="s">
        <v>220</v>
      </c>
      <c r="B26" s="1" t="s">
        <v>195</v>
      </c>
      <c r="C26" s="1" t="s">
        <v>159</v>
      </c>
      <c r="D26" s="1" t="s">
        <v>179</v>
      </c>
      <c r="E26" s="1" t="s">
        <v>9</v>
      </c>
      <c r="F26" s="1" t="s">
        <v>280</v>
      </c>
      <c r="G26" s="1" t="s">
        <v>269</v>
      </c>
      <c r="H26" s="1" t="s">
        <v>265</v>
      </c>
      <c r="I26" s="1" t="s">
        <v>328</v>
      </c>
      <c r="J26" s="1" t="s">
        <v>303</v>
      </c>
      <c r="K26" s="1">
        <v>20</v>
      </c>
      <c r="L26" s="13">
        <v>3</v>
      </c>
      <c r="M26" s="13">
        <f>0.01+0.03/2</f>
        <v>2.5000000000000001E-2</v>
      </c>
      <c r="N26" s="13">
        <f>0.01+0.02/2</f>
        <v>0.02</v>
      </c>
      <c r="O26" s="13">
        <f>0.2+0.4/2</f>
        <v>0.4</v>
      </c>
      <c r="P26" s="1">
        <f>500+1000/2</f>
        <v>1000</v>
      </c>
      <c r="Q26" s="1">
        <v>4.5</v>
      </c>
      <c r="R26" s="1" t="s">
        <v>79</v>
      </c>
      <c r="S26" s="1">
        <v>1</v>
      </c>
      <c r="T26" s="9" t="s">
        <v>71</v>
      </c>
      <c r="U26" s="9">
        <v>1</v>
      </c>
      <c r="V26" s="1">
        <f>50+80/2</f>
        <v>90</v>
      </c>
      <c r="W26" s="6" t="s">
        <v>81</v>
      </c>
      <c r="X26" s="6">
        <v>1</v>
      </c>
      <c r="Y26" s="1" t="s">
        <v>34</v>
      </c>
    </row>
    <row r="27" spans="1:25" x14ac:dyDescent="0.25">
      <c r="A27" s="1" t="s">
        <v>221</v>
      </c>
      <c r="L27"/>
      <c r="M27"/>
      <c r="N27"/>
      <c r="O27"/>
    </row>
    <row r="28" spans="1:25" x14ac:dyDescent="0.25">
      <c r="A28" s="1" t="s">
        <v>222</v>
      </c>
      <c r="L28"/>
      <c r="M28"/>
      <c r="N28"/>
      <c r="O28"/>
    </row>
    <row r="29" spans="1:25" x14ac:dyDescent="0.25">
      <c r="A29" s="1" t="s">
        <v>223</v>
      </c>
      <c r="L29"/>
      <c r="M29"/>
      <c r="N29"/>
      <c r="O29"/>
    </row>
    <row r="30" spans="1:25" x14ac:dyDescent="0.25">
      <c r="A30" s="1" t="s">
        <v>224</v>
      </c>
      <c r="L30"/>
      <c r="M30"/>
      <c r="N30"/>
      <c r="O30"/>
    </row>
    <row r="31" spans="1:25" x14ac:dyDescent="0.25">
      <c r="A31" s="1" t="s">
        <v>225</v>
      </c>
      <c r="L31"/>
      <c r="M31"/>
      <c r="N31"/>
      <c r="O31"/>
    </row>
    <row r="32" spans="1:25" x14ac:dyDescent="0.25">
      <c r="A32" s="1" t="s">
        <v>226</v>
      </c>
      <c r="L32"/>
      <c r="M32"/>
      <c r="N32"/>
      <c r="O32"/>
    </row>
    <row r="33" spans="1:15" x14ac:dyDescent="0.25">
      <c r="A33" s="1" t="s">
        <v>227</v>
      </c>
      <c r="L33"/>
      <c r="M33"/>
      <c r="N33"/>
      <c r="O33"/>
    </row>
    <row r="34" spans="1:15" x14ac:dyDescent="0.25">
      <c r="A34" s="1" t="s">
        <v>228</v>
      </c>
      <c r="L34"/>
      <c r="M34"/>
      <c r="N34"/>
      <c r="O34"/>
    </row>
    <row r="35" spans="1:15" x14ac:dyDescent="0.25">
      <c r="A35" s="1" t="s">
        <v>229</v>
      </c>
      <c r="L35"/>
      <c r="M35"/>
      <c r="N35"/>
      <c r="O35"/>
    </row>
    <row r="36" spans="1:15" x14ac:dyDescent="0.25">
      <c r="A36" s="1" t="s">
        <v>230</v>
      </c>
      <c r="L36"/>
      <c r="M36"/>
      <c r="N36"/>
      <c r="O36"/>
    </row>
    <row r="37" spans="1:15" x14ac:dyDescent="0.25">
      <c r="A37" s="1" t="s">
        <v>231</v>
      </c>
      <c r="L37"/>
      <c r="M37"/>
      <c r="N37"/>
      <c r="O37"/>
    </row>
    <row r="38" spans="1:15" x14ac:dyDescent="0.25">
      <c r="A38" s="1" t="s">
        <v>232</v>
      </c>
      <c r="L38"/>
      <c r="M38"/>
      <c r="N38"/>
      <c r="O38"/>
    </row>
    <row r="39" spans="1:15" x14ac:dyDescent="0.25">
      <c r="A39" s="1" t="s">
        <v>233</v>
      </c>
      <c r="L39"/>
      <c r="M39"/>
      <c r="N39"/>
      <c r="O39"/>
    </row>
    <row r="40" spans="1:15" x14ac:dyDescent="0.25">
      <c r="A40" s="1" t="s">
        <v>234</v>
      </c>
      <c r="L40"/>
      <c r="M40"/>
      <c r="N40"/>
      <c r="O40"/>
    </row>
    <row r="41" spans="1:15" x14ac:dyDescent="0.25">
      <c r="A41" s="1" t="s">
        <v>235</v>
      </c>
      <c r="L41"/>
      <c r="M41"/>
      <c r="N41"/>
      <c r="O41"/>
    </row>
    <row r="42" spans="1:15" x14ac:dyDescent="0.25">
      <c r="A42" s="1" t="s">
        <v>236</v>
      </c>
      <c r="L42"/>
      <c r="M42"/>
      <c r="N42"/>
      <c r="O42"/>
    </row>
    <row r="43" spans="1:15" x14ac:dyDescent="0.25">
      <c r="A43" s="1" t="s">
        <v>237</v>
      </c>
      <c r="L43"/>
      <c r="M43"/>
      <c r="N43"/>
      <c r="O43"/>
    </row>
    <row r="44" spans="1:15" x14ac:dyDescent="0.25">
      <c r="A44" s="1" t="s">
        <v>238</v>
      </c>
      <c r="L44"/>
      <c r="M44"/>
      <c r="N44"/>
      <c r="O44"/>
    </row>
    <row r="45" spans="1:15" x14ac:dyDescent="0.25">
      <c r="A45" s="1" t="s">
        <v>239</v>
      </c>
      <c r="L45"/>
      <c r="M45"/>
      <c r="N45"/>
      <c r="O45"/>
    </row>
    <row r="46" spans="1:15" x14ac:dyDescent="0.25">
      <c r="A46" s="1" t="s">
        <v>240</v>
      </c>
      <c r="L46"/>
      <c r="M46"/>
      <c r="N46"/>
      <c r="O46"/>
    </row>
    <row r="47" spans="1:15" x14ac:dyDescent="0.25">
      <c r="A47" s="1" t="s">
        <v>255</v>
      </c>
      <c r="L47"/>
      <c r="M47"/>
      <c r="N47"/>
      <c r="O47"/>
    </row>
    <row r="48" spans="1:15" x14ac:dyDescent="0.25">
      <c r="A48" s="1" t="s">
        <v>256</v>
      </c>
      <c r="L48"/>
      <c r="M48"/>
      <c r="N48"/>
      <c r="O48"/>
    </row>
    <row r="49" spans="1:15" x14ac:dyDescent="0.25">
      <c r="A49" s="1" t="s">
        <v>257</v>
      </c>
      <c r="L49"/>
      <c r="M49"/>
      <c r="N49"/>
      <c r="O49"/>
    </row>
    <row r="50" spans="1:15" x14ac:dyDescent="0.25">
      <c r="A50" s="1" t="s">
        <v>258</v>
      </c>
      <c r="L50"/>
      <c r="M50"/>
      <c r="N50"/>
      <c r="O50"/>
    </row>
    <row r="51" spans="1:15" x14ac:dyDescent="0.25">
      <c r="A51" s="1" t="s">
        <v>259</v>
      </c>
      <c r="L51"/>
      <c r="M51"/>
      <c r="N51"/>
      <c r="O5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Environmental impact data</vt:lpstr>
      <vt:lpstr>Data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Vihangi Shah</dc:creator>
  <cp:lastModifiedBy>Kiyansh Hero</cp:lastModifiedBy>
  <dcterms:created xsi:type="dcterms:W3CDTF">2024-08-08T21:08:43Z</dcterms:created>
  <dcterms:modified xsi:type="dcterms:W3CDTF">2024-08-09T10:12:35Z</dcterms:modified>
</cp:coreProperties>
</file>